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0" windowWidth="11340" windowHeight="4770" tabRatio="571" activeTab="8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  <sheet name="1августа" sheetId="8" r:id="rId8"/>
    <sheet name="1сентября" sheetId="9" r:id="rId9"/>
  </sheets>
  <definedNames/>
  <calcPr fullCalcOnLoad="1"/>
</workbook>
</file>

<file path=xl/sharedStrings.xml><?xml version="1.0" encoding="utf-8"?>
<sst xmlns="http://schemas.openxmlformats.org/spreadsheetml/2006/main" count="2873" uniqueCount="310">
  <si>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</si>
  <si>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</si>
  <si>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</si>
  <si>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</si>
  <si>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</si>
  <si>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</si>
  <si>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</si>
  <si>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</si>
  <si>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</si>
  <si>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</si>
  <si>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</si>
  <si>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</si>
  <si>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</si>
  <si>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</si>
  <si>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</si>
  <si>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</si>
  <si>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</si>
  <si>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</si>
  <si>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</si>
  <si>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</si>
  <si>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</si>
  <si>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</si>
  <si>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</si>
  <si>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</si>
  <si>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</si>
  <si>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</si>
  <si>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</si>
  <si>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</si>
  <si>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</si>
  <si>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</si>
  <si>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</si>
  <si>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</si>
  <si>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</si>
  <si>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</si>
  <si>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</si>
  <si>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</si>
  <si>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</si>
  <si>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</si>
  <si>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</si>
  <si>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</si>
  <si>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</si>
  <si>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</si>
  <si>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</si>
  <si>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</si>
  <si>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</si>
  <si>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</si>
  <si>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</si>
  <si>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</si>
  <si>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</si>
  <si>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</si>
  <si>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</si>
  <si>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</si>
  <si>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</si>
  <si>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</si>
  <si>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</si>
  <si>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</si>
  <si>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</si>
  <si>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</si>
  <si>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</si>
  <si>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</si>
  <si>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</si>
  <si>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</si>
  <si>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</si>
  <si>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</si>
  <si>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</si>
  <si>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</si>
  <si>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</si>
  <si>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</si>
  <si>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</si>
  <si>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</si>
  <si>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</si>
  <si>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</si>
  <si>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</si>
  <si>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</si>
  <si>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</si>
  <si>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</si>
  <si>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</si>
  <si>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</si>
  <si>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</si>
  <si>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</si>
  <si>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</si>
  <si>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</si>
  <si>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</si>
  <si>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</si>
  <si>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</si>
  <si>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</si>
  <si>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</si>
  <si>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</si>
  <si>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</si>
  <si>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</si>
  <si>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</si>
  <si>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</si>
  <si>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</si>
  <si>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</si>
  <si>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</si>
  <si>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</si>
  <si>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</si>
  <si>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</si>
  <si>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</si>
  <si>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</si>
  <si>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</si>
  <si>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</si>
  <si>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</si>
  <si>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</si>
  <si>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</si>
  <si>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</si>
  <si>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</si>
  <si>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</si>
  <si>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</si>
  <si>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</si>
  <si>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</si>
  <si>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</si>
  <si>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</si>
  <si>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</si>
  <si>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</si>
  <si>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</si>
  <si>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</si>
  <si>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</si>
  <si>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</si>
  <si>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</si>
  <si>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</si>
  <si>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</si>
  <si>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</si>
  <si>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</si>
  <si>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</si>
  <si>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</si>
  <si>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</si>
  <si>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</si>
  <si>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</si>
  <si>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</si>
  <si>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</si>
  <si>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</si>
  <si>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</si>
  <si>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</si>
  <si>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</si>
  <si>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</si>
  <si>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</si>
  <si>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</si>
  <si>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</si>
  <si>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</si>
  <si>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</si>
  <si>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</si>
  <si>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</si>
  <si>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</si>
  <si>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</si>
  <si>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</si>
  <si>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</si>
  <si>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</si>
  <si>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</si>
  <si>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</si>
  <si>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</si>
  <si>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</si>
  <si>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</si>
  <si>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</si>
  <si>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</si>
  <si>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</si>
  <si>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</si>
  <si>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</si>
  <si>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</si>
  <si>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</si>
  <si>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</si>
  <si>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</si>
  <si>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</si>
  <si>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</si>
  <si>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</si>
  <si>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</si>
  <si>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</si>
  <si>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</si>
  <si>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</si>
  <si>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</si>
  <si>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</si>
  <si>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</si>
  <si>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</si>
  <si>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</si>
  <si>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</si>
  <si>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</si>
  <si>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</si>
  <si>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</si>
  <si>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</si>
  <si>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</si>
  <si>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</si>
  <si>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</si>
  <si>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</si>
  <si>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</si>
  <si>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</si>
  <si>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</si>
  <si>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</si>
  <si>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</si>
  <si>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</si>
  <si>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</si>
  <si>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</si>
  <si>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</si>
  <si>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</si>
  <si>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</si>
  <si>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</si>
  <si>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</si>
  <si>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</si>
  <si>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</si>
  <si>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</si>
  <si>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</si>
  <si>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</si>
  <si>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</si>
  <si>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</si>
  <si>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</si>
  <si>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</si>
  <si>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</si>
  <si>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</si>
  <si>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</si>
  <si>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</si>
  <si>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</si>
  <si>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</si>
  <si>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</si>
  <si>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</si>
  <si>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</si>
  <si>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</si>
  <si>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</si>
  <si>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</si>
  <si>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</si>
  <si>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</si>
  <si>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</si>
  <si>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</si>
  <si>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</si>
  <si>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</si>
  <si>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</si>
  <si>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</si>
  <si>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</si>
  <si>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</si>
  <si>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</si>
  <si>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</si>
  <si>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</si>
  <si>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</si>
  <si>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</si>
  <si>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</si>
  <si>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</si>
  <si>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</si>
  <si>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</si>
  <si>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</si>
  <si>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</si>
  <si>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</si>
  <si>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</si>
  <si>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</si>
  <si>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</si>
  <si>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</si>
  <si>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</si>
  <si>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</si>
  <si>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</si>
  <si>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</si>
  <si>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</si>
  <si>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</si>
  <si>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</si>
  <si>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</si>
  <si>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</si>
  <si>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</si>
  <si>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</si>
  <si>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</si>
  <si>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</si>
  <si>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</si>
  <si>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</si>
  <si>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</si>
  <si>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</si>
  <si>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</si>
  <si>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</si>
  <si>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</si>
  <si>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</si>
  <si>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</si>
  <si>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</si>
  <si>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</si>
  <si>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</si>
  <si>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</si>
  <si>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</si>
  <si>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</si>
  <si>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</si>
  <si>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</si>
  <si>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</si>
  <si>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</si>
  <si>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</si>
  <si>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</si>
  <si>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</si>
  <si>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</si>
  <si>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</si>
  <si>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</si>
  <si>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</si>
  <si>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</si>
  <si>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</si>
  <si>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</si>
  <si>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</si>
  <si>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</si>
  <si>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</si>
  <si>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</si>
  <si>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</si>
  <si>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</si>
  <si>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</si>
  <si>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</si>
  <si>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</si>
  <si>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</si>
  <si>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</si>
  <si>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</si>
  <si>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</si>
  <si>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</si>
  <si>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</si>
  <si>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</si>
  <si>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</si>
  <si>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</si>
  <si>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</si>
  <si>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</si>
  <si>
    <t xml:space="preserve">          на 1 августа 2018 года</t>
  </si>
  <si>
    <t>на 1 августа</t>
  </si>
  <si>
    <t xml:space="preserve">          на 1 сентября 2018 года</t>
  </si>
  <si>
    <t>на 1 сентября</t>
  </si>
  <si>
    <t>000 1 14 000 00 0000 000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</si>
</sst>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" fontId="6" fillId="33" borderId="26" xfId="0" applyNumberFormat="1" applyFont="1" applyFill="1" applyBorder="1" applyAlignment="1">
      <alignment vertical="center"/>
    </xf>
    <xf numFmtId="170" fontId="4" fillId="33" borderId="13" xfId="0" applyNumberFormat="1" applyFont="1" applyFill="1" applyBorder="1" applyAlignment="1">
      <alignment vertical="center"/>
    </xf>
    <xf numFmtId="170" fontId="4" fillId="0" borderId="13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70" fontId="6" fillId="0" borderId="16" xfId="0" applyNumberFormat="1" applyFont="1" applyFill="1" applyBorder="1" applyAlignment="1">
      <alignment vertical="center"/>
    </xf>
    <xf numFmtId="170" fontId="4" fillId="0" borderId="14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6" fillId="33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L7" sqref="L7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5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6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7" t="s">
        <v>3</v>
      </c>
      <c r="F5" s="90"/>
      <c r="G5" s="21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28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53.918964218984875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306</v>
      </c>
      <c r="F6" s="71" t="s">
        <v>257</v>
      </c>
      <c r="G6" s="302" t="s">
        <v>306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E9+E15+E24+E48+E60+E86+E36+E58+E56+E34+E55+E57</f>
        <v>45435.38814000001</v>
      </c>
      <c r="F8" s="1">
        <f>F9+F15+F24+F48+F60+F86+F36+F58+F56</f>
        <v>0</v>
      </c>
      <c r="G8" s="6">
        <f>G9+G15+G24+G48+G60+G86+G36+G58+G56+G14+G34</f>
        <v>30487.43213</v>
      </c>
      <c r="H8" s="97">
        <f>E8/D8*100</f>
        <v>63.82898745486985</v>
      </c>
      <c r="I8" s="98">
        <f>E8-C8</f>
        <v>-23863.61185999999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29775.477160000002</v>
      </c>
      <c r="F9" s="101">
        <f>F10</f>
        <v>0</v>
      </c>
      <c r="G9" s="7">
        <f>G10</f>
        <v>18940.70006</v>
      </c>
      <c r="H9" s="97">
        <f aca="true" t="shared" si="0" ref="H9:H76">E9/C9*100</f>
        <v>66.38014348136258</v>
      </c>
      <c r="I9" s="98">
        <f aca="true" t="shared" si="1" ref="I9:I77">E9-C9</f>
        <v>-15080.522839999998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29775.477160000002</v>
      </c>
      <c r="F10" s="55">
        <f>F11+F12+F13</f>
        <v>0</v>
      </c>
      <c r="G10" s="8">
        <v>18940.70006</v>
      </c>
      <c r="H10" s="97">
        <f t="shared" si="0"/>
        <v>66.38014348136258</v>
      </c>
      <c r="I10" s="98">
        <f t="shared" si="1"/>
        <v>-15080.522839999998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29464.15245</v>
      </c>
      <c r="F11" s="106"/>
      <c r="G11" s="9">
        <v>18755.59937</v>
      </c>
      <c r="H11" s="97">
        <f t="shared" si="0"/>
        <v>66.1001737521032</v>
      </c>
      <c r="I11" s="98">
        <f t="shared" si="1"/>
        <v>-15110.847549999999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208.2954</v>
      </c>
      <c r="F12" s="108"/>
      <c r="G12" s="10">
        <v>40.84814</v>
      </c>
      <c r="H12" s="97">
        <f t="shared" si="0"/>
        <v>184.33221238938054</v>
      </c>
      <c r="I12" s="98">
        <f t="shared" si="1"/>
        <v>95.2954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103.02931</v>
      </c>
      <c r="F13" s="106"/>
      <c r="G13" s="9">
        <v>144.25255</v>
      </c>
      <c r="H13" s="97">
        <f t="shared" si="0"/>
        <v>61.326970238095235</v>
      </c>
      <c r="I13" s="98">
        <f t="shared" si="1"/>
        <v>-64.97069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9793.74668</v>
      </c>
      <c r="F15" s="168">
        <f>F16+F21+F22+F23</f>
        <v>0</v>
      </c>
      <c r="G15" s="6">
        <f>G16+G21+G22+G23</f>
        <v>7482.640009999999</v>
      </c>
      <c r="H15" s="97">
        <f t="shared" si="0"/>
        <v>67.73460598934919</v>
      </c>
      <c r="I15" s="98">
        <f t="shared" si="1"/>
        <v>-4665.25332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6733.7438</v>
      </c>
      <c r="F16" s="191">
        <f>F17+F18</f>
        <v>0</v>
      </c>
      <c r="G16" s="10">
        <f>G17+G18+G19</f>
        <v>4716.71076</v>
      </c>
      <c r="H16" s="97">
        <f t="shared" si="0"/>
        <v>62.494141995359634</v>
      </c>
      <c r="I16" s="98">
        <f t="shared" si="1"/>
        <v>-4041.2562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3342.70236</v>
      </c>
      <c r="F17" s="120"/>
      <c r="G17" s="9">
        <v>2375.56085</v>
      </c>
      <c r="H17" s="97">
        <f t="shared" si="0"/>
        <v>53.33815797032073</v>
      </c>
      <c r="I17" s="98">
        <f t="shared" si="1"/>
        <v>-2924.29764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3385.64344</v>
      </c>
      <c r="F18" s="130"/>
      <c r="G18" s="8">
        <v>2323.54751</v>
      </c>
      <c r="H18" s="97">
        <f t="shared" si="0"/>
        <v>75.10300443655723</v>
      </c>
      <c r="I18" s="98">
        <f t="shared" si="1"/>
        <v>-1122.3565600000002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650.54318</v>
      </c>
      <c r="F21" s="108"/>
      <c r="G21" s="10">
        <v>811.07863</v>
      </c>
      <c r="H21" s="97">
        <f t="shared" si="0"/>
        <v>53.80836889991729</v>
      </c>
      <c r="I21" s="98">
        <f t="shared" si="1"/>
        <v>-558.45682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1938.27777</v>
      </c>
      <c r="F22" s="108"/>
      <c r="G22" s="9">
        <v>1584.50966</v>
      </c>
      <c r="H22" s="97">
        <f t="shared" si="0"/>
        <v>110.0668807495741</v>
      </c>
      <c r="I22" s="98">
        <f t="shared" si="1"/>
        <v>177.27776999999992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471.18193</v>
      </c>
      <c r="F23" s="112"/>
      <c r="G23" s="11">
        <v>370.34096</v>
      </c>
      <c r="H23" s="97">
        <f t="shared" si="0"/>
        <v>65.99186694677871</v>
      </c>
      <c r="I23" s="98">
        <f t="shared" si="1"/>
        <v>-242.81806999999998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1743.23604</v>
      </c>
      <c r="F24" s="115">
        <f>F26+F28+F33</f>
        <v>0</v>
      </c>
      <c r="G24" s="6">
        <f>G26+G28+G33</f>
        <v>594.54151</v>
      </c>
      <c r="H24" s="97">
        <f t="shared" si="0"/>
        <v>115.52260039761431</v>
      </c>
      <c r="I24" s="98">
        <f t="shared" si="1"/>
        <v>234.23604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739.56089</v>
      </c>
      <c r="F26" s="40">
        <f>F27</f>
        <v>0</v>
      </c>
      <c r="G26" s="12">
        <v>594.54151</v>
      </c>
      <c r="H26" s="97">
        <f t="shared" si="0"/>
        <v>61.171289495450786</v>
      </c>
      <c r="I26" s="98">
        <f t="shared" si="1"/>
        <v>-469.43911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739.56089</v>
      </c>
      <c r="F27" s="112"/>
      <c r="G27" s="11">
        <v>594.54151</v>
      </c>
      <c r="H27" s="97">
        <f t="shared" si="0"/>
        <v>61.171289495450786</v>
      </c>
      <c r="I27" s="98">
        <f t="shared" si="1"/>
        <v>-469.43911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50.65</v>
      </c>
      <c r="F28" s="124"/>
      <c r="G28" s="9"/>
      <c r="H28" s="97"/>
      <c r="I28" s="98">
        <f t="shared" si="1"/>
        <v>50.65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665.42515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93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187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2138.4813799999997</v>
      </c>
      <c r="F36" s="138">
        <f>F38+F39+F43</f>
        <v>0</v>
      </c>
      <c r="G36" s="14">
        <f>G38+G39+G43+G46</f>
        <v>1662.76958</v>
      </c>
      <c r="H36" s="97">
        <f t="shared" si="0"/>
        <v>43.821339754098354</v>
      </c>
      <c r="I36" s="98">
        <f t="shared" si="1"/>
        <v>-2741.5186200000003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1982.28818</v>
      </c>
      <c r="F38" s="112"/>
      <c r="G38" s="10">
        <v>1487.21108</v>
      </c>
      <c r="H38" s="97">
        <f t="shared" si="0"/>
        <v>47.88135700483092</v>
      </c>
      <c r="I38" s="98">
        <f t="shared" si="1"/>
        <v>-2157.71182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81.5919</v>
      </c>
      <c r="F43" s="148">
        <f>F45</f>
        <v>0</v>
      </c>
      <c r="G43" s="10">
        <v>159.2585</v>
      </c>
      <c r="H43" s="97">
        <f t="shared" si="0"/>
        <v>51.640443037974684</v>
      </c>
      <c r="I43" s="98">
        <f t="shared" si="1"/>
        <v>-76.4081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81.5919</v>
      </c>
      <c r="F45" s="146"/>
      <c r="G45" s="8">
        <v>159.2585</v>
      </c>
      <c r="H45" s="97">
        <f t="shared" si="0"/>
        <v>51.640443037974684</v>
      </c>
      <c r="I45" s="98">
        <f t="shared" si="1"/>
        <v>-76.4081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74.6013</v>
      </c>
      <c r="F46" s="74">
        <f>F47</f>
        <v>0</v>
      </c>
      <c r="G46" s="303">
        <f>G47</f>
        <v>16.3</v>
      </c>
      <c r="H46" s="97">
        <f t="shared" si="0"/>
        <v>149.2026</v>
      </c>
      <c r="I46" s="98">
        <f t="shared" si="1"/>
        <v>24.601299999999995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74.6013</v>
      </c>
      <c r="F47" s="153"/>
      <c r="G47" s="17">
        <v>16.3</v>
      </c>
      <c r="H47" s="97">
        <f t="shared" si="0"/>
        <v>149.2026</v>
      </c>
      <c r="I47" s="98">
        <f t="shared" si="1"/>
        <v>24.601299999999995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73.91156000000001</v>
      </c>
      <c r="F48" s="156"/>
      <c r="G48" s="14">
        <f>G49+G50+G52+G51+G54+G53</f>
        <v>826.06289</v>
      </c>
      <c r="H48" s="97">
        <f t="shared" si="0"/>
        <v>3.0912404851526563</v>
      </c>
      <c r="I48" s="98">
        <f t="shared" si="1"/>
        <v>-2317.08844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6.77149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22.92805</v>
      </c>
      <c r="F51" s="158"/>
      <c r="G51" s="9"/>
      <c r="H51" s="97">
        <f t="shared" si="0"/>
        <v>10.421840909090909</v>
      </c>
      <c r="I51" s="98">
        <f t="shared" si="1"/>
        <v>-197.07195000000002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132.85543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686.3487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45">
        <v>458.66965</v>
      </c>
      <c r="F58" s="161"/>
      <c r="G58" s="18">
        <v>174.05196</v>
      </c>
      <c r="H58" s="97">
        <f t="shared" si="0"/>
        <v>191.91198744769875</v>
      </c>
      <c r="I58" s="98">
        <f t="shared" si="1"/>
        <v>219.66965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458.66965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571.8594800000001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59.26004974093265</v>
      </c>
      <c r="I60" s="98">
        <f t="shared" si="1"/>
        <v>-393.1405199999999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24.4925</v>
      </c>
      <c r="F61" s="108"/>
      <c r="G61" s="10">
        <v>16.56684</v>
      </c>
      <c r="H61" s="97">
        <f t="shared" si="0"/>
        <v>54.42777777777778</v>
      </c>
      <c r="I61" s="98">
        <f t="shared" si="1"/>
        <v>-20.5075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75">
        <v>2.5</v>
      </c>
      <c r="F62" s="162"/>
      <c r="G62" s="304"/>
      <c r="H62" s="97"/>
      <c r="I62" s="98">
        <f t="shared" si="1"/>
        <v>2.5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55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61.56343</v>
      </c>
      <c r="F73" s="108"/>
      <c r="G73" s="9">
        <v>155.47308</v>
      </c>
      <c r="H73" s="97">
        <f t="shared" si="0"/>
        <v>43.97387857142857</v>
      </c>
      <c r="I73" s="98">
        <f t="shared" si="1"/>
        <v>-78.43657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8.26</v>
      </c>
      <c r="F76" s="112"/>
      <c r="G76" s="8">
        <v>1.5</v>
      </c>
      <c r="H76" s="97">
        <f t="shared" si="0"/>
        <v>59</v>
      </c>
      <c r="I76" s="98">
        <f t="shared" si="1"/>
        <v>-5.74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32.43038</v>
      </c>
      <c r="F82" s="106"/>
      <c r="G82" s="9">
        <v>17.8</v>
      </c>
      <c r="H82" s="97">
        <f aca="true" t="shared" si="3" ref="H82:H146">E82/C82*100</f>
        <v>111.82889655172414</v>
      </c>
      <c r="I82" s="98">
        <f t="shared" si="2"/>
        <v>3.4303799999999995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423.11317</v>
      </c>
      <c r="F83" s="166">
        <f>F85</f>
        <v>0</v>
      </c>
      <c r="G83" s="9">
        <v>275.33259</v>
      </c>
      <c r="H83" s="97">
        <f t="shared" si="3"/>
        <v>81.84007156673114</v>
      </c>
      <c r="I83" s="98">
        <f t="shared" si="2"/>
        <v>-93.88682999999997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858.93619</v>
      </c>
      <c r="F86" s="167">
        <f>F87+F88+F89</f>
        <v>0</v>
      </c>
      <c r="G86" s="18">
        <f>G87+G88+G89</f>
        <v>295.34361</v>
      </c>
      <c r="H86" s="97"/>
      <c r="I86" s="98">
        <f t="shared" si="2"/>
        <v>858.93619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8.70961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856.83284</v>
      </c>
      <c r="F89" s="124"/>
      <c r="G89" s="11">
        <v>286.634</v>
      </c>
      <c r="H89" s="97"/>
      <c r="I89" s="98">
        <f t="shared" si="2"/>
        <v>856.83284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360079.746</v>
      </c>
      <c r="E90" s="1">
        <f>E91+E167+E165+E164</f>
        <v>224576.45973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66.47509090711146</v>
      </c>
      <c r="I90" s="98">
        <f t="shared" si="2"/>
        <v>-113259.04626999999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360079.746</v>
      </c>
      <c r="E91" s="3">
        <f>E92+E95+E115+E146</f>
        <v>224568.27835</v>
      </c>
      <c r="F91" s="43">
        <f>F92+F95+F115+F146</f>
        <v>0</v>
      </c>
      <c r="G91" s="14">
        <f>G92+G95+G115+G146</f>
        <v>174853.30312000003</v>
      </c>
      <c r="H91" s="97">
        <f t="shared" si="3"/>
        <v>66.47266920191628</v>
      </c>
      <c r="I91" s="98">
        <f t="shared" si="2"/>
        <v>-113267.22764999999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88001</v>
      </c>
      <c r="F92" s="281">
        <f>F93+F94</f>
        <v>0</v>
      </c>
      <c r="G92" s="6">
        <f>G93+G94</f>
        <v>57065</v>
      </c>
      <c r="H92" s="97">
        <f t="shared" si="3"/>
        <v>75.39857978107244</v>
      </c>
      <c r="I92" s="98">
        <f t="shared" si="2"/>
        <v>-28713.399999999994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88001</v>
      </c>
      <c r="G93" s="10">
        <v>57065</v>
      </c>
      <c r="H93" s="97">
        <f t="shared" si="3"/>
        <v>76.33542096771396</v>
      </c>
      <c r="I93" s="98">
        <f t="shared" si="2"/>
        <v>-27281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13931.44341</v>
      </c>
      <c r="F95" s="225">
        <f>F98+F101+F107</f>
        <v>0</v>
      </c>
      <c r="G95" s="6">
        <f>G98+G101+G107+G96+G97+G99+G100</f>
        <v>9460.216</v>
      </c>
      <c r="H95" s="97">
        <f t="shared" si="3"/>
        <v>81.41805511074747</v>
      </c>
      <c r="I95" s="98">
        <f t="shared" si="2"/>
        <v>-3179.55659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3514.64001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4668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5748.8034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67.2115253761706</v>
      </c>
      <c r="I107" s="240">
        <f t="shared" si="2"/>
        <v>-2804.4965999999995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465.9634</v>
      </c>
      <c r="F108" s="124"/>
      <c r="G108" s="11"/>
      <c r="H108" s="97"/>
      <c r="I108" s="98">
        <f t="shared" si="2"/>
        <v>465.9634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2171.54</v>
      </c>
      <c r="F111" s="282"/>
      <c r="G111" s="305"/>
      <c r="H111" s="97">
        <f t="shared" si="3"/>
        <v>58.327692720923984</v>
      </c>
      <c r="I111" s="98">
        <f t="shared" si="2"/>
        <v>-1551.46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3">
        <f>E116+E133+E136+E137+E138+E139+E140+E141+E144+E135+E134+E142</f>
        <v>100513.53686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60.40480604856132</v>
      </c>
      <c r="I115" s="98">
        <f t="shared" si="2"/>
        <v>-65886.36314</v>
      </c>
    </row>
    <row r="116" spans="1:9" ht="11.25" customHeight="1" thickBot="1">
      <c r="A116" s="168" t="s">
        <v>83</v>
      </c>
      <c r="B116" s="329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77397.0088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62.199995017378896</v>
      </c>
      <c r="I116" s="98">
        <f t="shared" si="2"/>
        <v>-47035.491200000004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57721</v>
      </c>
      <c r="F120" s="179"/>
      <c r="G120" s="9">
        <v>52807</v>
      </c>
      <c r="H120" s="97">
        <f t="shared" si="3"/>
        <v>64.30685827669073</v>
      </c>
      <c r="I120" s="98">
        <f t="shared" si="2"/>
        <v>-32037.699999999997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9402</v>
      </c>
      <c r="F121" s="179"/>
      <c r="G121" s="9">
        <v>8891</v>
      </c>
      <c r="H121" s="97">
        <f t="shared" si="3"/>
        <v>61.00124571784491</v>
      </c>
      <c r="I121" s="98">
        <f t="shared" si="2"/>
        <v>-6010.799999999999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226.8</v>
      </c>
      <c r="F123" s="179"/>
      <c r="G123" s="9">
        <v>266.6377</v>
      </c>
      <c r="H123" s="97">
        <f t="shared" si="3"/>
        <v>54.49303219605959</v>
      </c>
      <c r="I123" s="98">
        <f t="shared" si="2"/>
        <v>-189.39999999999998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/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7271.601</v>
      </c>
      <c r="F131" s="124"/>
      <c r="G131" s="315">
        <v>6251.187</v>
      </c>
      <c r="H131" s="97">
        <f t="shared" si="3"/>
        <v>54.92311701259857</v>
      </c>
      <c r="I131" s="98">
        <f t="shared" si="2"/>
        <v>-5967.999000000001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524.05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53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403</v>
      </c>
      <c r="F140" s="179"/>
      <c r="G140" s="12">
        <v>304.528</v>
      </c>
      <c r="H140" s="190">
        <f t="shared" si="3"/>
        <v>60.628855122611704</v>
      </c>
      <c r="I140" s="98">
        <f t="shared" si="2"/>
        <v>-261.70000000000005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697.80599</v>
      </c>
      <c r="F141" s="285"/>
      <c r="G141" s="9">
        <v>623.02519</v>
      </c>
      <c r="H141" s="97">
        <f t="shared" si="3"/>
        <v>57.40424399473512</v>
      </c>
      <c r="I141" s="98">
        <f t="shared" si="2"/>
        <v>-517.79401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20134</v>
      </c>
      <c r="F144" s="43">
        <f>F145</f>
        <v>0</v>
      </c>
      <c r="G144" s="316">
        <f>G145</f>
        <v>14711</v>
      </c>
      <c r="H144" s="97">
        <f t="shared" si="3"/>
        <v>56.02270513926375</v>
      </c>
      <c r="I144" s="98">
        <f t="shared" si="2"/>
        <v>-15805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20134</v>
      </c>
      <c r="G145" s="8">
        <v>14711</v>
      </c>
      <c r="H145" s="97">
        <f t="shared" si="3"/>
        <v>56.02270513926375</v>
      </c>
      <c r="I145" s="98">
        <f aca="true" t="shared" si="4" ref="I145:I168">E145-C145</f>
        <v>-15805</v>
      </c>
    </row>
    <row r="146" spans="1:9" ht="11.25" customHeight="1" thickBot="1">
      <c r="A146" s="168" t="s">
        <v>88</v>
      </c>
      <c r="B146" s="329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22122.29808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58.81993329151135</v>
      </c>
      <c r="I146" s="98">
        <f t="shared" si="4"/>
        <v>-15487.907919999998</v>
      </c>
    </row>
    <row r="147" spans="1:9" ht="11.25" customHeight="1" thickBot="1">
      <c r="A147" s="168" t="s">
        <v>89</v>
      </c>
      <c r="B147" s="329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22122.29808</v>
      </c>
      <c r="F157" s="132"/>
      <c r="G157" s="6">
        <v>13364.69657</v>
      </c>
      <c r="H157" s="97">
        <f>E157/C157*100</f>
        <v>58.81993329151135</v>
      </c>
      <c r="I157" s="98">
        <f t="shared" si="4"/>
        <v>-15487.907919999998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29" t="s">
        <v>92</v>
      </c>
      <c r="C168" s="208">
        <f>C8+C90</f>
        <v>407134.506</v>
      </c>
      <c r="D168" s="261">
        <f>D8+D90</f>
        <v>431262.746</v>
      </c>
      <c r="E168" s="1">
        <f>E90+E8</f>
        <v>270011.84787</v>
      </c>
      <c r="F168" s="225">
        <f>F90+F8</f>
        <v>0</v>
      </c>
      <c r="G168" s="6">
        <f>G8+G90</f>
        <v>205341.77961000003</v>
      </c>
      <c r="H168" s="97">
        <f>E168/C168*100</f>
        <v>66.32005980598461</v>
      </c>
      <c r="I168" s="98">
        <f t="shared" si="4"/>
        <v>-137122.65813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47">
      <selection activeCell="E168" sqref="E168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>
        <v>1</v>
      </c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308"/>
    </row>
    <row r="4" spans="1:9" ht="11.25" customHeight="1" thickBot="1">
      <c r="A4" s="40"/>
      <c r="B4" s="58" t="s">
        <v>307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21" t="s">
        <v>3</v>
      </c>
      <c r="H5" s="339" t="s">
        <v>97</v>
      </c>
      <c r="I5" s="340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308</v>
      </c>
      <c r="F6" s="71" t="s">
        <v>257</v>
      </c>
      <c r="G6" s="302" t="s">
        <v>308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1">
        <f>E9+E15+E24+E48+E60+E86+E36+E58+E56+E34+E55</f>
        <v>51059.62894</v>
      </c>
      <c r="F8" s="1">
        <f>F9+F15+F24+F48+F60+F86+F36+F58+F56</f>
        <v>0</v>
      </c>
      <c r="G8" s="6">
        <f>G9+G15+G24+G48+G60+G86+G36+G58+G56+G14+G34+G57</f>
        <v>41469.342359999995</v>
      </c>
      <c r="H8" s="97">
        <f>E8/D8*100</f>
        <v>71.7300885604709</v>
      </c>
      <c r="I8" s="98">
        <f>E8-C8</f>
        <v>-18239.371059999998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61">
        <f>E10</f>
        <v>33998.34986</v>
      </c>
      <c r="F9" s="101">
        <f>F10</f>
        <v>0</v>
      </c>
      <c r="G9" s="7">
        <f>G10</f>
        <v>24617.55083</v>
      </c>
      <c r="H9" s="97">
        <f aca="true" t="shared" si="0" ref="H9:H76">E9/C9*100</f>
        <v>75.79443075619761</v>
      </c>
      <c r="I9" s="98">
        <f aca="true" t="shared" si="1" ref="I9:I77">E9-C9</f>
        <v>-10857.650139999998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55">
        <f>E11+E12+E13</f>
        <v>33998.34986</v>
      </c>
      <c r="F10" s="55">
        <f>F11+F12+F13</f>
        <v>0</v>
      </c>
      <c r="G10" s="8">
        <v>24617.55083</v>
      </c>
      <c r="H10" s="97">
        <f t="shared" si="0"/>
        <v>75.79443075619761</v>
      </c>
      <c r="I10" s="98">
        <f t="shared" si="1"/>
        <v>-10857.650139999998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53">
        <v>33679.08571</v>
      </c>
      <c r="F11" s="106"/>
      <c r="G11" s="9">
        <v>24363.8948</v>
      </c>
      <c r="H11" s="97">
        <f t="shared" si="0"/>
        <v>75.55599710600112</v>
      </c>
      <c r="I11" s="98">
        <f t="shared" si="1"/>
        <v>-10895.91429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54">
        <v>208.52392</v>
      </c>
      <c r="F12" s="108"/>
      <c r="G12" s="10">
        <v>40.84814</v>
      </c>
      <c r="H12" s="97">
        <f t="shared" si="0"/>
        <v>184.53444247787613</v>
      </c>
      <c r="I12" s="98">
        <f t="shared" si="1"/>
        <v>95.52392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53">
        <v>110.74023</v>
      </c>
      <c r="F13" s="106"/>
      <c r="G13" s="9">
        <v>144.25255</v>
      </c>
      <c r="H13" s="97">
        <f t="shared" si="0"/>
        <v>65.91680357142857</v>
      </c>
      <c r="I13" s="98">
        <f t="shared" si="1"/>
        <v>-57.25977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1">
        <f>E16+E21+E22+E23</f>
        <v>9990.85879</v>
      </c>
      <c r="F15" s="168">
        <f>F16+F21+F22+F23</f>
        <v>0</v>
      </c>
      <c r="G15" s="6">
        <f>G16+G21+G22+G23</f>
        <v>10951.561049999998</v>
      </c>
      <c r="H15" s="97">
        <f t="shared" si="0"/>
        <v>69.09785455425687</v>
      </c>
      <c r="I15" s="98">
        <f t="shared" si="1"/>
        <v>-4468.14121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54">
        <f>E17+E18+E19</f>
        <v>6897.93105</v>
      </c>
      <c r="F16" s="191">
        <f>F17+F18</f>
        <v>0</v>
      </c>
      <c r="G16" s="10">
        <f>G17+G18+G19</f>
        <v>7754.748919999999</v>
      </c>
      <c r="H16" s="97">
        <f t="shared" si="0"/>
        <v>64.01792157772623</v>
      </c>
      <c r="I16" s="98">
        <f t="shared" si="1"/>
        <v>-3877.06895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53">
        <v>3344.60955</v>
      </c>
      <c r="F17" s="120"/>
      <c r="G17" s="9">
        <v>4545.56453</v>
      </c>
      <c r="H17" s="97">
        <f t="shared" si="0"/>
        <v>53.368590234562</v>
      </c>
      <c r="I17" s="98">
        <f t="shared" si="1"/>
        <v>-2922.39045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68">
        <v>3547.9235</v>
      </c>
      <c r="F18" s="130"/>
      <c r="G18" s="8">
        <v>3258.60205</v>
      </c>
      <c r="H18" s="97">
        <f t="shared" si="0"/>
        <v>78.70282830523514</v>
      </c>
      <c r="I18" s="98">
        <f t="shared" si="1"/>
        <v>-960.0765000000001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>
        <v>5.398</v>
      </c>
      <c r="F19" s="130"/>
      <c r="G19" s="9">
        <v>-49.41766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54">
        <v>659.35002</v>
      </c>
      <c r="F21" s="108"/>
      <c r="G21" s="10">
        <v>1120.34673</v>
      </c>
      <c r="H21" s="97">
        <f t="shared" si="0"/>
        <v>54.536808933002476</v>
      </c>
      <c r="I21" s="98">
        <f t="shared" si="1"/>
        <v>-549.64998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53">
        <v>1947.4062</v>
      </c>
      <c r="F22" s="108"/>
      <c r="G22" s="9">
        <v>1672.40216</v>
      </c>
      <c r="H22" s="97">
        <f t="shared" si="0"/>
        <v>110.58524701873935</v>
      </c>
      <c r="I22" s="98">
        <f t="shared" si="1"/>
        <v>186.4061999999999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47">
        <v>486.17152</v>
      </c>
      <c r="F23" s="112"/>
      <c r="G23" s="11">
        <v>404.06324</v>
      </c>
      <c r="H23" s="97">
        <f t="shared" si="0"/>
        <v>68.09124929971989</v>
      </c>
      <c r="I23" s="98">
        <f t="shared" si="1"/>
        <v>-227.82848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1">
        <f>E26+E28+E33+E29+E30+E31+E32</f>
        <v>2006.57954</v>
      </c>
      <c r="F24" s="115">
        <f>F26+F28+F33</f>
        <v>0</v>
      </c>
      <c r="G24" s="6">
        <f>G26+G28+G33</f>
        <v>821.87705</v>
      </c>
      <c r="H24" s="97">
        <f t="shared" si="0"/>
        <v>132.9741245858184</v>
      </c>
      <c r="I24" s="98">
        <f t="shared" si="1"/>
        <v>497.57953999999995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68">
        <f>E27</f>
        <v>861.62439</v>
      </c>
      <c r="F26" s="68">
        <f>F27</f>
        <v>0</v>
      </c>
      <c r="G26" s="12">
        <f>G27</f>
        <v>821.87705</v>
      </c>
      <c r="H26" s="97">
        <f t="shared" si="0"/>
        <v>71.26752605459058</v>
      </c>
      <c r="I26" s="98">
        <f t="shared" si="1"/>
        <v>-347.37561000000005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47">
        <v>861.62439</v>
      </c>
      <c r="F27" s="112"/>
      <c r="G27" s="11">
        <v>821.87705</v>
      </c>
      <c r="H27" s="97">
        <f t="shared" si="0"/>
        <v>71.26752605459058</v>
      </c>
      <c r="I27" s="98">
        <f t="shared" si="1"/>
        <v>-347.37561000000005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60.65</v>
      </c>
      <c r="F28" s="124"/>
      <c r="G28" s="9"/>
      <c r="H28" s="97"/>
      <c r="I28" s="98">
        <f t="shared" si="1"/>
        <v>60.65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47">
        <v>7.68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47">
        <v>749.97515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47">
        <v>106.65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47">
        <v>220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47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1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64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3">
        <f>E38+E39+E43+E46</f>
        <v>2295.69529</v>
      </c>
      <c r="F36" s="138">
        <f>F38+F39+F43</f>
        <v>0</v>
      </c>
      <c r="G36" s="14">
        <f>G38+G39+G43+G46</f>
        <v>2592.718</v>
      </c>
      <c r="H36" s="97">
        <f t="shared" si="0"/>
        <v>47.0429362704918</v>
      </c>
      <c r="I36" s="98">
        <f t="shared" si="1"/>
        <v>-2584.30471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64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54">
        <v>2104.7764</v>
      </c>
      <c r="F38" s="112"/>
      <c r="G38" s="10">
        <v>2182.97226</v>
      </c>
      <c r="H38" s="97">
        <f t="shared" si="0"/>
        <v>50.84000966183575</v>
      </c>
      <c r="I38" s="98">
        <f t="shared" si="1"/>
        <v>-2035.2235999999998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55">
        <f>E40</f>
        <v>0</v>
      </c>
      <c r="F39" s="55">
        <f>F40</f>
        <v>0</v>
      </c>
      <c r="G39" s="8">
        <f>G40</f>
        <v>188.254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53"/>
      <c r="F40" s="144"/>
      <c r="G40" s="9">
        <v>188.254</v>
      </c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73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46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54">
        <f>E45</f>
        <v>103.8422</v>
      </c>
      <c r="F43" s="54">
        <f>F45</f>
        <v>0</v>
      </c>
      <c r="G43" s="10">
        <f>G45</f>
        <v>192.36174</v>
      </c>
      <c r="H43" s="97">
        <f t="shared" si="0"/>
        <v>65.72291139240507</v>
      </c>
      <c r="I43" s="98">
        <f t="shared" si="1"/>
        <v>-54.157799999999995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67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55">
        <v>103.8422</v>
      </c>
      <c r="F45" s="146"/>
      <c r="G45" s="8">
        <v>192.36174</v>
      </c>
      <c r="H45" s="97">
        <f t="shared" si="0"/>
        <v>65.72291139240507</v>
      </c>
      <c r="I45" s="98">
        <f t="shared" si="1"/>
        <v>-54.157799999999995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74">
        <f>E47</f>
        <v>87.07669</v>
      </c>
      <c r="F46" s="74">
        <f>F47</f>
        <v>0</v>
      </c>
      <c r="G46" s="303">
        <f>G47</f>
        <v>29.13</v>
      </c>
      <c r="H46" s="97">
        <f t="shared" si="0"/>
        <v>174.15338</v>
      </c>
      <c r="I46" s="98">
        <f t="shared" si="1"/>
        <v>37.07669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66">
        <v>87.07669</v>
      </c>
      <c r="F47" s="153"/>
      <c r="G47" s="17">
        <v>29.13</v>
      </c>
      <c r="H47" s="97">
        <f t="shared" si="0"/>
        <v>174.15338</v>
      </c>
      <c r="I47" s="98">
        <f t="shared" si="1"/>
        <v>37.07669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3">
        <f>E49+E50+E51+E52+E54+E53</f>
        <v>74.46897000000001</v>
      </c>
      <c r="F48" s="156"/>
      <c r="G48" s="14">
        <f>G49+G50+G52+G51+G54+G53</f>
        <v>1078.1431400000001</v>
      </c>
      <c r="H48" s="97">
        <f t="shared" si="0"/>
        <v>3.1145533249686332</v>
      </c>
      <c r="I48" s="98">
        <f t="shared" si="1"/>
        <v>-2316.53103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55">
        <v>75.26291</v>
      </c>
      <c r="F49" s="146"/>
      <c r="G49" s="8">
        <v>42.09881</v>
      </c>
      <c r="H49" s="97"/>
      <c r="I49" s="98">
        <f t="shared" si="1"/>
        <v>75.26291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53"/>
      <c r="F50" s="158"/>
      <c r="G50" s="9">
        <v>0.33209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53">
        <v>23.48546</v>
      </c>
      <c r="F51" s="158"/>
      <c r="G51" s="9"/>
      <c r="H51" s="97">
        <f t="shared" si="0"/>
        <v>10.67520909090909</v>
      </c>
      <c r="I51" s="98">
        <f t="shared" si="1"/>
        <v>-196.51454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53"/>
      <c r="F52" s="158"/>
      <c r="G52" s="9">
        <v>150.45661</v>
      </c>
      <c r="H52" s="97"/>
      <c r="I52" s="98">
        <f t="shared" si="1"/>
        <v>0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47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47">
        <v>-24.2794</v>
      </c>
      <c r="F54" s="159"/>
      <c r="G54" s="11">
        <v>885.25563</v>
      </c>
      <c r="H54" s="97">
        <f t="shared" si="0"/>
        <v>-1.1188663594470045</v>
      </c>
      <c r="I54" s="98">
        <f t="shared" si="1"/>
        <v>-2194.2794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68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3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45">
        <v>21.07</v>
      </c>
      <c r="F57" s="161"/>
      <c r="G57" s="18">
        <v>229.7103</v>
      </c>
      <c r="H57" s="97"/>
      <c r="I57" s="98">
        <f t="shared" si="1"/>
        <v>21.07</v>
      </c>
    </row>
    <row r="58" spans="1:9" s="86" customFormat="1" ht="11.25" customHeight="1" thickBot="1">
      <c r="A58" s="113" t="s">
        <v>309</v>
      </c>
      <c r="B58" s="114" t="s">
        <v>40</v>
      </c>
      <c r="C58" s="45">
        <v>239</v>
      </c>
      <c r="D58" s="18">
        <v>293</v>
      </c>
      <c r="E58" s="18">
        <v>1142.94659</v>
      </c>
      <c r="F58" s="161"/>
      <c r="G58" s="18"/>
      <c r="H58" s="97">
        <f t="shared" si="0"/>
        <v>478.2203305439331</v>
      </c>
      <c r="I58" s="98">
        <f t="shared" si="1"/>
        <v>903.94659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45">
        <v>865.87659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45">
        <f>E63+E65+E67+E69+E70+E72+E73+E74+E76+E78+E61+E81+E82+E83</f>
        <v>638.96485</v>
      </c>
      <c r="F60" s="45">
        <f>F63+F65+F67+F69+F70+F72+F73+F74+F76+F78+F61+F81+F82+F83</f>
        <v>0</v>
      </c>
      <c r="G60" s="18">
        <f>G63+G65+G67+G69+G70+G72+G73+G74+G76+G78+G61+G81+G82+G83+G75+G79</f>
        <v>777.24101</v>
      </c>
      <c r="H60" s="97">
        <f t="shared" si="0"/>
        <v>66.21397409326426</v>
      </c>
      <c r="I60" s="98">
        <f t="shared" si="1"/>
        <v>-326.03515000000004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54">
        <v>30.299</v>
      </c>
      <c r="F61" s="108"/>
      <c r="G61" s="10">
        <v>29.98371</v>
      </c>
      <c r="H61" s="97">
        <f t="shared" si="0"/>
        <v>67.33111111111111</v>
      </c>
      <c r="I61" s="98">
        <f t="shared" si="1"/>
        <v>-14.701</v>
      </c>
    </row>
    <row r="62" spans="1:10" s="86" customFormat="1" ht="11.25" customHeight="1" thickBot="1">
      <c r="A62" s="102" t="s">
        <v>43</v>
      </c>
      <c r="B62" s="103" t="s">
        <v>44</v>
      </c>
      <c r="C62" s="331"/>
      <c r="D62" s="332"/>
      <c r="E62" s="341">
        <v>3.4</v>
      </c>
      <c r="F62" s="333"/>
      <c r="G62" s="337"/>
      <c r="H62" s="97"/>
      <c r="I62" s="98">
        <f t="shared" si="1"/>
        <v>3.4</v>
      </c>
      <c r="J62" s="87"/>
    </row>
    <row r="63" spans="2:9" ht="11.25" customHeight="1" thickBot="1">
      <c r="B63" s="103" t="s">
        <v>45</v>
      </c>
      <c r="C63" s="334">
        <v>1</v>
      </c>
      <c r="D63" s="335">
        <v>1</v>
      </c>
      <c r="E63" s="342"/>
      <c r="F63" s="336"/>
      <c r="G63" s="338">
        <v>15.15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47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54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55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55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47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54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53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47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54">
        <v>22</v>
      </c>
      <c r="F72" s="108"/>
      <c r="G72" s="10">
        <v>10</v>
      </c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53">
        <v>66.24039</v>
      </c>
      <c r="F73" s="108"/>
      <c r="G73" s="9">
        <v>268.89173</v>
      </c>
      <c r="H73" s="97">
        <f t="shared" si="0"/>
        <v>47.31456428571429</v>
      </c>
      <c r="I73" s="98">
        <f t="shared" si="1"/>
        <v>-73.75961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53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55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55">
        <v>9.26</v>
      </c>
      <c r="F76" s="112"/>
      <c r="G76" s="8">
        <v>2.5</v>
      </c>
      <c r="H76" s="97">
        <f t="shared" si="0"/>
        <v>66.14285714285714</v>
      </c>
      <c r="I76" s="98">
        <f t="shared" si="1"/>
        <v>-4.74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47"/>
      <c r="F77" s="112"/>
      <c r="G77" s="11">
        <v>5.491</v>
      </c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54">
        <f>E79+E80</f>
        <v>3.11</v>
      </c>
      <c r="F78" s="54">
        <f>F79+F80</f>
        <v>0</v>
      </c>
      <c r="G78" s="10">
        <v>4.5</v>
      </c>
      <c r="H78" s="97"/>
      <c r="I78" s="98">
        <f aca="true" t="shared" si="2" ref="I78:I144">E78-C78</f>
        <v>3.11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55"/>
      <c r="F79" s="112"/>
      <c r="G79" s="9">
        <v>0.991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53">
        <v>3.11</v>
      </c>
      <c r="F80" s="106"/>
      <c r="G80" s="9"/>
      <c r="H80" s="97"/>
      <c r="I80" s="98">
        <f t="shared" si="2"/>
        <v>3.11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53">
        <v>10</v>
      </c>
      <c r="F81" s="106"/>
      <c r="G81" s="9">
        <v>3</v>
      </c>
      <c r="H81" s="97"/>
      <c r="I81" s="98">
        <f t="shared" si="2"/>
        <v>10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53">
        <v>33.89038</v>
      </c>
      <c r="F82" s="106"/>
      <c r="G82" s="9">
        <v>33.699</v>
      </c>
      <c r="H82" s="97">
        <f aca="true" t="shared" si="3" ref="H82:H146">E82/C82*100</f>
        <v>116.86337931034483</v>
      </c>
      <c r="I82" s="98">
        <f t="shared" si="2"/>
        <v>4.89038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53">
        <v>464.16508</v>
      </c>
      <c r="F83" s="166">
        <f>F85</f>
        <v>0</v>
      </c>
      <c r="G83" s="9">
        <v>368.52557</v>
      </c>
      <c r="H83" s="97">
        <f t="shared" si="3"/>
        <v>89.78047969052224</v>
      </c>
      <c r="I83" s="98">
        <f t="shared" si="2"/>
        <v>-52.83492000000001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47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47">
        <v>253.58063</v>
      </c>
      <c r="F85" s="112"/>
      <c r="G85" s="11">
        <v>368.52557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45">
        <f>E87+E88+E89</f>
        <v>911.76505</v>
      </c>
      <c r="F86" s="167">
        <f>F87+F88+F89</f>
        <v>0</v>
      </c>
      <c r="G86" s="18">
        <f>G87+G88+G89</f>
        <v>400.54098</v>
      </c>
      <c r="H86" s="97"/>
      <c r="I86" s="98">
        <f t="shared" si="2"/>
        <v>911.76505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54">
        <v>2.10335</v>
      </c>
      <c r="F87" s="108"/>
      <c r="G87" s="10">
        <v>63.10998</v>
      </c>
      <c r="H87" s="97"/>
      <c r="I87" s="98">
        <f t="shared" si="2"/>
        <v>2.10335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53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47">
        <v>909.6617</v>
      </c>
      <c r="F89" s="124"/>
      <c r="G89" s="11">
        <v>337.431</v>
      </c>
      <c r="H89" s="97"/>
      <c r="I89" s="98">
        <f t="shared" si="2"/>
        <v>909.6617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360211.746</v>
      </c>
      <c r="E90" s="1">
        <f>E91+E167+E165+E164</f>
        <v>255087.30612999998</v>
      </c>
      <c r="F90" s="225">
        <f>F91+F167+F165+F164+F166</f>
        <v>0</v>
      </c>
      <c r="G90" s="6">
        <f>G91+G167+G165+G164+G166</f>
        <v>217743.0203</v>
      </c>
      <c r="H90" s="97">
        <f t="shared" si="3"/>
        <v>75.50636377752433</v>
      </c>
      <c r="I90" s="98">
        <f t="shared" si="2"/>
        <v>-82748.19987000001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360211.746</v>
      </c>
      <c r="E91" s="3">
        <f>E92+E95+E115+E146</f>
        <v>255079.12475</v>
      </c>
      <c r="F91" s="43">
        <f>F92+F95+F115+F146</f>
        <v>0</v>
      </c>
      <c r="G91" s="14">
        <f>G92+G95+G115+G146</f>
        <v>217741.97594</v>
      </c>
      <c r="H91" s="97">
        <f t="shared" si="3"/>
        <v>75.50394207232912</v>
      </c>
      <c r="I91" s="98">
        <f t="shared" si="2"/>
        <v>-82756.38125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1">
        <f>E93+E94</f>
        <v>97895.1</v>
      </c>
      <c r="F92" s="281">
        <f>F93+F94</f>
        <v>0</v>
      </c>
      <c r="G92" s="6">
        <v>74703</v>
      </c>
      <c r="H92" s="97">
        <f t="shared" si="3"/>
        <v>83.87576854269912</v>
      </c>
      <c r="I92" s="98">
        <f t="shared" si="2"/>
        <v>-18819.29999999999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54">
        <v>96520</v>
      </c>
      <c r="G93" s="10">
        <v>74703</v>
      </c>
      <c r="H93" s="97">
        <f t="shared" si="3"/>
        <v>83.72512621224476</v>
      </c>
      <c r="I93" s="98">
        <f t="shared" si="2"/>
        <v>-18762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55">
        <v>1375.1</v>
      </c>
      <c r="G94" s="8"/>
      <c r="H94" s="97">
        <f t="shared" si="3"/>
        <v>95.9997207483943</v>
      </c>
      <c r="I94" s="98">
        <f t="shared" si="2"/>
        <v>-57.30000000000018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D98+D101+D107+D97+D104+D103+D106+D105</f>
        <v>26734.239999999998</v>
      </c>
      <c r="E95" s="1">
        <f>E98+E101+E107+E96+E97+E99+E100+E102+E103+E105+E104</f>
        <v>18205.73744</v>
      </c>
      <c r="F95" s="225">
        <f>F98+F101+F107</f>
        <v>0</v>
      </c>
      <c r="G95" s="6">
        <f>G98+G101+G107+G96+G97+G99+G100</f>
        <v>10953.416000000001</v>
      </c>
      <c r="H95" s="97">
        <f t="shared" si="3"/>
        <v>106.39785775232306</v>
      </c>
      <c r="I95" s="98">
        <f t="shared" si="2"/>
        <v>1094.7374400000008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54"/>
      <c r="F96" s="172"/>
      <c r="G96" s="10">
        <v>1654.2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53"/>
      <c r="F97" s="166"/>
      <c r="G97" s="9">
        <v>2078.8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54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47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47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68">
        <v>3287.4</v>
      </c>
      <c r="F101" s="42"/>
      <c r="G101" s="12"/>
      <c r="H101" s="190">
        <f t="shared" si="3"/>
        <v>100</v>
      </c>
      <c r="I101" s="98">
        <f t="shared" si="2"/>
        <v>0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68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24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68">
        <v>3514.64</v>
      </c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68">
        <v>5270.3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68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209">
        <f>E108+E109+E110+E111</f>
        <v>6133.397440000001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71.70796581436406</v>
      </c>
      <c r="I107" s="240">
        <f t="shared" si="2"/>
        <v>-2419.9025599999986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47">
        <v>540.33744</v>
      </c>
      <c r="F108" s="124"/>
      <c r="G108" s="11"/>
      <c r="H108" s="97"/>
      <c r="I108" s="98">
        <f t="shared" si="2"/>
        <v>540.33744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47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47">
        <v>1946.5</v>
      </c>
      <c r="F110" s="176"/>
      <c r="G110" s="11">
        <v>1545</v>
      </c>
      <c r="H110" s="97">
        <f t="shared" si="3"/>
        <v>73.33383566288664</v>
      </c>
      <c r="I110" s="98">
        <f t="shared" si="2"/>
        <v>-707.8000000000002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47">
        <v>2481.76</v>
      </c>
      <c r="F111" s="282"/>
      <c r="G111" s="305"/>
      <c r="H111" s="97">
        <f t="shared" si="3"/>
        <v>66.66022025248456</v>
      </c>
      <c r="I111" s="98">
        <f t="shared" si="2"/>
        <v>-1241.2399999999998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53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55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53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166531.9</v>
      </c>
      <c r="E115" s="3">
        <f>E116+E133+E136+E137+E138+E139+E140+E141+E144+E135+E134+E142</f>
        <v>113940.47652</v>
      </c>
      <c r="F115" s="43">
        <f>F116+F133+F136+F137+F138+F139+F140+F141+F144+F135+F134</f>
        <v>0</v>
      </c>
      <c r="G115" s="14">
        <f>G116+G133+G136+G137+G138+G139+G140+G141+G144+G135+G134+G143+G142</f>
        <v>114659.80980000002</v>
      </c>
      <c r="H115" s="97">
        <f t="shared" si="3"/>
        <v>68.4738852126714</v>
      </c>
      <c r="I115" s="98">
        <f t="shared" si="2"/>
        <v>-52459.42348</v>
      </c>
    </row>
    <row r="116" spans="1:9" ht="11.25" customHeight="1" thickBot="1">
      <c r="A116" s="168" t="s">
        <v>83</v>
      </c>
      <c r="B116" s="33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124432.50000000001</v>
      </c>
      <c r="E116" s="1">
        <f>E119+E120+E125+E128+E127+E118+E117+E126+E121+E129+E130+E123+E124+E131+E132</f>
        <v>86245.91080000001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85684.82214</v>
      </c>
      <c r="H116" s="97">
        <f t="shared" si="3"/>
        <v>69.31140240692746</v>
      </c>
      <c r="I116" s="98">
        <f t="shared" si="2"/>
        <v>-38186.58919999999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54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54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54"/>
      <c r="F119" s="108"/>
      <c r="G119" s="10">
        <v>2250.24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53">
        <v>62164</v>
      </c>
      <c r="F120" s="179"/>
      <c r="G120" s="9">
        <v>59394</v>
      </c>
      <c r="H120" s="97">
        <f t="shared" si="3"/>
        <v>69.25679627712968</v>
      </c>
      <c r="I120" s="98">
        <f t="shared" si="2"/>
        <v>-27594.699999999997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53">
        <v>10327</v>
      </c>
      <c r="F121" s="179"/>
      <c r="G121" s="9">
        <v>10831</v>
      </c>
      <c r="H121" s="97">
        <f t="shared" si="3"/>
        <v>67.00275096024085</v>
      </c>
      <c r="I121" s="98">
        <f t="shared" si="2"/>
        <v>-5085.799999999999</v>
      </c>
    </row>
    <row r="122" spans="3:9" ht="1.5" customHeight="1" hidden="1">
      <c r="C122" s="151"/>
      <c r="D122" s="272"/>
      <c r="E122" s="55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53">
        <v>264.6</v>
      </c>
      <c r="F123" s="179"/>
      <c r="G123" s="9">
        <v>332.53604</v>
      </c>
      <c r="H123" s="97">
        <f t="shared" si="3"/>
        <v>63.57520422873619</v>
      </c>
      <c r="I123" s="98">
        <f t="shared" si="2"/>
        <v>-151.59999999999997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53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53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53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1083.8</v>
      </c>
      <c r="E127" s="53">
        <v>891</v>
      </c>
      <c r="F127" s="285"/>
      <c r="G127" s="12">
        <v>1160.9</v>
      </c>
      <c r="H127" s="97">
        <f t="shared" si="3"/>
        <v>76.75079679558962</v>
      </c>
      <c r="I127" s="98">
        <f t="shared" si="2"/>
        <v>-269.9000000000001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53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47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47">
        <v>2374.1</v>
      </c>
      <c r="F130" s="124"/>
      <c r="G130" s="311"/>
      <c r="H130" s="97"/>
      <c r="I130" s="98">
        <f t="shared" si="2"/>
        <v>2374.1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47">
        <v>8340.603</v>
      </c>
      <c r="F131" s="124"/>
      <c r="G131" s="315">
        <v>8433.832</v>
      </c>
      <c r="H131" s="97">
        <f t="shared" si="3"/>
        <v>62.99739418109308</v>
      </c>
      <c r="I131" s="98">
        <f t="shared" si="2"/>
        <v>-4898.997000000001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2941.1</v>
      </c>
      <c r="E132" s="53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47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47"/>
      <c r="F134" s="124"/>
      <c r="G134" s="11">
        <v>959.7</v>
      </c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53">
        <v>1189.9</v>
      </c>
      <c r="F135" s="144"/>
      <c r="G135" s="11">
        <v>639.8</v>
      </c>
      <c r="H135" s="97">
        <f t="shared" si="3"/>
        <v>100</v>
      </c>
      <c r="I135" s="98">
        <f t="shared" si="2"/>
        <v>0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53">
        <v>1105.388</v>
      </c>
      <c r="F136" s="285"/>
      <c r="G136" s="9">
        <v>786.075</v>
      </c>
      <c r="H136" s="97">
        <f t="shared" si="3"/>
        <v>87.5000395788807</v>
      </c>
      <c r="I136" s="98">
        <f t="shared" si="2"/>
        <v>-157.91200000000003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287.7</v>
      </c>
      <c r="E137" s="53">
        <v>249.13814</v>
      </c>
      <c r="F137" s="285"/>
      <c r="G137" s="9">
        <v>111.85395</v>
      </c>
      <c r="H137" s="97">
        <f t="shared" si="3"/>
        <v>160.01165061014774</v>
      </c>
      <c r="I137" s="98">
        <f t="shared" si="2"/>
        <v>93.43814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53"/>
      <c r="F138" s="285"/>
      <c r="G138" s="11">
        <v>3754.75732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53"/>
      <c r="F139" s="285"/>
      <c r="G139" s="11">
        <v>958.94809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53">
        <v>455.4</v>
      </c>
      <c r="F140" s="179"/>
      <c r="G140" s="12">
        <v>401.65023</v>
      </c>
      <c r="H140" s="190">
        <f t="shared" si="3"/>
        <v>68.5121107266436</v>
      </c>
      <c r="I140" s="98">
        <f t="shared" si="2"/>
        <v>-209.30000000000007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53">
        <v>776.1789</v>
      </c>
      <c r="F141" s="285"/>
      <c r="G141" s="9">
        <v>747.20307</v>
      </c>
      <c r="H141" s="97">
        <f t="shared" si="3"/>
        <v>63.85150542941758</v>
      </c>
      <c r="I141" s="98">
        <f t="shared" si="2"/>
        <v>-439.4210999999999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53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53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3">
        <f>E145</f>
        <v>23295</v>
      </c>
      <c r="F144" s="43">
        <f>F145</f>
        <v>0</v>
      </c>
      <c r="G144" s="316">
        <f>G145</f>
        <v>19815</v>
      </c>
      <c r="H144" s="97">
        <f t="shared" si="3"/>
        <v>64.81816411141101</v>
      </c>
      <c r="I144" s="98">
        <f t="shared" si="2"/>
        <v>-12644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55">
        <v>23295</v>
      </c>
      <c r="G145" s="8">
        <v>19815</v>
      </c>
      <c r="H145" s="97">
        <f t="shared" si="3"/>
        <v>64.81816411141101</v>
      </c>
      <c r="I145" s="98">
        <f aca="true" t="shared" si="4" ref="I145:I168">E145-C145</f>
        <v>-12644</v>
      </c>
    </row>
    <row r="146" spans="1:9" ht="11.25" customHeight="1" thickBot="1">
      <c r="A146" s="168" t="s">
        <v>88</v>
      </c>
      <c r="B146" s="330" t="s">
        <v>104</v>
      </c>
      <c r="C146" s="208">
        <f>C157+C158+C148+C152+C150</f>
        <v>37610.206</v>
      </c>
      <c r="D146" s="261">
        <f>D157+D158+D148+D152+D150</f>
        <v>37656.206</v>
      </c>
      <c r="E146" s="1">
        <f>E157+E158+E148+E152+E150+E149+E151+E155+E156+E153+E154</f>
        <v>25037.81079</v>
      </c>
      <c r="F146" s="281">
        <f>F157+F158+F148+F152+F150+F149+F151+F155+F156</f>
        <v>0</v>
      </c>
      <c r="G146" s="6">
        <f>G147+G151+G153+G157+G158+G152+G155+G156+G154</f>
        <v>17425.75014</v>
      </c>
      <c r="H146" s="97">
        <f t="shared" si="3"/>
        <v>66.5718523051961</v>
      </c>
      <c r="I146" s="98">
        <f t="shared" si="4"/>
        <v>-12572.395209999999</v>
      </c>
    </row>
    <row r="147" spans="1:9" ht="11.25" customHeight="1" thickBot="1">
      <c r="A147" s="168" t="s">
        <v>89</v>
      </c>
      <c r="B147" s="330" t="s">
        <v>104</v>
      </c>
      <c r="C147" s="208"/>
      <c r="D147" s="261"/>
      <c r="E147" s="1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54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54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54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54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54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53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47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55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55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1">
        <v>25037.81079</v>
      </c>
      <c r="F157" s="132"/>
      <c r="G157" s="6">
        <v>17425.75014</v>
      </c>
      <c r="H157" s="97">
        <f>E157/C157*100</f>
        <v>66.5718523051961</v>
      </c>
      <c r="I157" s="98">
        <f t="shared" si="4"/>
        <v>-12572.395209999999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45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54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54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54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54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54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61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48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53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48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30" t="s">
        <v>92</v>
      </c>
      <c r="C168" s="208">
        <f>C8+C90</f>
        <v>407134.506</v>
      </c>
      <c r="D168" s="261">
        <f>D8+D90</f>
        <v>431394.746</v>
      </c>
      <c r="E168" s="1">
        <f>E90+E8</f>
        <v>306146.93507</v>
      </c>
      <c r="F168" s="225">
        <f>F90+F8</f>
        <v>0</v>
      </c>
      <c r="G168" s="6">
        <f>G8+G90</f>
        <v>259212.36265999998</v>
      </c>
      <c r="H168" s="97">
        <f>E168/C168*100</f>
        <v>75.19552643125759</v>
      </c>
      <c r="I168" s="98">
        <f t="shared" si="4"/>
        <v>-100987.57092999999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7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7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7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77"/>
      <c r="F173" s="86"/>
      <c r="G173" s="307"/>
    </row>
    <row r="174" spans="1:7" ht="11.25" customHeight="1">
      <c r="A174" s="189" t="s">
        <v>176</v>
      </c>
      <c r="C174" s="52"/>
      <c r="D174" s="37"/>
      <c r="E174" s="7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2">
    <mergeCell ref="H5:I5"/>
    <mergeCell ref="E62:E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2018-09-13T04:17:05Z</cp:lastPrinted>
  <dcterms:created xsi:type="dcterms:W3CDTF">2005-05-20T13:40:13Z</dcterms:created>
  <dcterms:modified xsi:type="dcterms:W3CDTF">2018-09-16T10:30:38Z</dcterms:modified>
  <cp:category/>
  <cp:version/>
  <cp:contentType/>
  <cp:contentStatus/>
</cp:coreProperties>
</file>