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<sst xmlns="http://schemas.openxmlformats.org/spreadsheetml/2006/main" count="1247" uniqueCount="420">
  <si>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</si>
  <si>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</si>
  <si>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</si>
  <si>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</si>
  <si>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</si>
  <si>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</si>
  <si>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</si>
  <si>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</si>
  <si>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</si>
  <si>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</si>
  <si>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</si>
  <si>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</si>
  <si>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</si>
  <si>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</si>
  <si>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</si>
  <si>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</si>
  <si>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</si>
  <si>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</si>
  <si>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</si>
  <si>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</si>
  <si>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</si>
  <si>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</si>
  <si>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</si>
  <si>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</si>
  <si>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</si>
  <si>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</si>
  <si>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</si>
  <si>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</si>
  <si>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</si>
  <si>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</si>
  <si>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</si>
  <si>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</si>
  <si>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</si>
  <si>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</si>
  <si>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</si>
  <si>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</si>
  <si>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</si>
  <si>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</si>
  <si>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</si>
  <si>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</si>
  <si>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</si>
  <si>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</si>
  <si>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</si>
  <si>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</si>
  <si>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</si>
  <si>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</si>
  <si>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</si>
  <si>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</si>
  <si>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</si>
  <si>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</si>
  <si>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</si>
  <si>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</si>
  <si>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</si>
  <si>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</si>
  <si>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</si>
  <si>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</si>
  <si>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</si>
  <si>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</si>
  <si>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</si>
  <si>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</si>
  <si>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</si>
  <si>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</si>
  <si>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</si>
  <si>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</si>
  <si>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</si>
  <si>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</si>
  <si>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</si>
  <si>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</si>
  <si>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</si>
  <si>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</si>
  <si>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</si>
  <si>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</si>
  <si>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</si>
  <si>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</si>
  <si>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</si>
  <si>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</si>
  <si>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</si>
  <si>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</si>
  <si>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</si>
  <si>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</si>
  <si>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</si>
  <si>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</si>
  <si>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</si>
  <si>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</si>
  <si>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</si>
  <si>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</si>
  <si>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</si>
  <si>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</si>
  <si>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</si>
  <si>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</si>
  <si>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</si>
  <si>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</si>
  <si>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</si>
  <si>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</si>
  <si>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</si>
  <si>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</si>
  <si>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</si>
  <si>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</si>
  <si>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</si>
  <si>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</si>
  <si>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</si>
  <si>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</si>
  <si>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</si>
  <si>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</si>
  <si>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</si>
  <si>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</si>
  <si>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</si>
  <si>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</si>
  <si>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</si>
  <si>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</si>
  <si>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</si>
  <si>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</si>
  <si>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</si>
  <si>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</si>
  <si>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</si>
  <si>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</si>
  <si>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</si>
  <si>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</si>
  <si>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</si>
  <si>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</si>
  <si>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</si>
  <si>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</si>
  <si>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</si>
  <si>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</si>
  <si>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</si>
  <si>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</si>
  <si>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</si>
  <si>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</si>
  <si>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</si>
  <si>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</si>
  <si>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</si>
  <si>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</si>
  <si>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</si>
  <si>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</si>
  <si>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</si>
  <si>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</si>
  <si>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</si>
  <si>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</si>
  <si>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</si>
  <si>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</si>
  <si>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</si>
  <si>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</si>
  <si>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</si>
  <si>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</si>
  <si>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</si>
  <si>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</si>
  <si>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</si>
  <si>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</si>
  <si>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</si>
  <si>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</si>
  <si>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</si>
  <si>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</si>
  <si>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</si>
  <si>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</si>
  <si>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</si>
  <si>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</si>
  <si>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</si>
  <si>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</si>
  <si>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</si>
  <si>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</si>
  <si>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</si>
  <si>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</si>
  <si>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</si>
  <si>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</si>
  <si>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</si>
  <si>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</si>
  <si>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</si>
  <si>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</si>
  <si>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</si>
  <si>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</si>
  <si>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</si>
  <si>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</si>
  <si>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</si>
  <si>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</si>
  <si>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</si>
  <si>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</si>
  <si>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</si>
  <si>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</si>
  <si>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</si>
  <si>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</si>
  <si>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</si>
  <si>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</si>
  <si>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</si>
  <si>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</si>
  <si>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</si>
  <si>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</si>
  <si>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</si>
  <si>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</si>
  <si>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</si>
  <si>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</si>
  <si>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</si>
  <si>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</si>
  <si>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</si>
  <si>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</si>
  <si>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</si>
  <si>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</si>
  <si>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</si>
  <si>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</si>
  <si>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</si>
  <si>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</si>
  <si>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</si>
  <si>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</si>
  <si>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</si>
  <si>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</si>
  <si>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</si>
  <si>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</si>
  <si>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</si>
  <si>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</si>
  <si>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</si>
  <si>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</si>
  <si>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</si>
  <si>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</si>
  <si>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</si>
  <si>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</si>
  <si>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</si>
  <si>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</si>
  <si>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</si>
  <si>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</si>
  <si>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</si>
  <si>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</si>
  <si>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</si>
  <si>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</si>
  <si>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</si>
  <si>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</si>
  <si>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</si>
  <si>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</si>
  <si>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</si>
  <si>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</si>
  <si>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</si>
  <si>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</si>
  <si>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</si>
  <si>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</si>
  <si>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</si>
  <si>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</si>
  <si>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</si>
  <si>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</si>
  <si>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</si>
  <si>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</si>
  <si>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</si>
  <si>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</si>
  <si>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</si>
  <si>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</si>
  <si>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</si>
  <si>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</si>
  <si>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</si>
  <si>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</si>
  <si>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</si>
  <si>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</si>
  <si>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</si>
  <si>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</si>
  <si>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</si>
  <si>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</si>
  <si>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</si>
  <si>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</si>
  <si>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</si>
  <si>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</si>
  <si>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</si>
  <si>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</si>
  <si>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</si>
  <si>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</si>
  <si>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</si>
  <si>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</si>
  <si>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</si>
  <si>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</si>
  <si>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</si>
  <si>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</si>
  <si>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</si>
  <si>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</si>
  <si>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</si>
  <si>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</si>
  <si>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</si>
  <si>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</si>
  <si>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</si>
  <si>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</si>
  <si>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</si>
  <si>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</si>
  <si>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</si>
  <si>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</si>
  <si>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</si>
  <si>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</si>
  <si>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</si>
  <si>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</si>
  <si>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</si>
  <si>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</si>
  <si>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</si>
  <si>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</si>
  <si>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</si>
  <si>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</si>
  <si>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</si>
  <si>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</si>
  <si>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</si>
  <si>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</si>
  <si>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</si>
  <si>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</si>
  <si>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</si>
  <si>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</si>
  <si>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</si>
  <si>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</si>
  <si>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</si>
  <si>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</si>
  <si>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</si>
  <si>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</si>
  <si>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</si>
  <si>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</si>
  <si>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</si>
  <si>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</si>
  <si>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</si>
  <si>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</si>
  <si>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</si>
  <si>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</si>
  <si>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</si>
  <si>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</si>
  <si>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</si>
  <si>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</si>
  <si>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</si>
  <si>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</si>
  <si>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</si>
  <si>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</si>
  <si>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</si>
  <si>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</si>
  <si>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</si>
  <si>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</si>
  <si>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</si>
  <si>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</si>
  <si>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</si>
  <si>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</si>
  <si>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</si>
  <si>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</si>
  <si>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</si>
  <si>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</si>
  <si>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</si>
  <si>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</si>
  <si>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</si>
  <si>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</si>
  <si>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</si>
  <si>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</si>
  <si>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</si>
  <si>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</si>
  <si>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</si>
  <si>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</si>
  <si>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</si>
  <si>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</si>
  <si>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</si>
  <si>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</si>
  <si>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</si>
  <si>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</si>
  <si>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</si>
  <si>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</si>
  <si>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</si>
  <si>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</si>
  <si>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</si>
  <si>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</si>
  <si>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</si>
  <si>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</si>
  <si>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</si>
  <si>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</si>
  <si>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</si>
  <si>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</si>
  <si>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</si>
  <si>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</si>
  <si>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</si>
  <si>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</si>
  <si>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</si>
  <si>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</si>
  <si>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</si>
  <si>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</si>
  <si>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</si>
  <si>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</si>
  <si>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</si>
  <si>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</si>
  <si>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</si>
  <si>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</si>
  <si>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</si>
  <si>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</si>
  <si>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</si>
  <si>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</si>
  <si>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</si>
  <si>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</si>
  <si>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</si>
  <si>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</si>
  <si>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</si>
  <si>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</si>
  <si>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</si>
  <si>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</si>
  <si>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</si>
  <si>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</si>
  <si>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</si>
  <si>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</si>
  <si>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</si>
  <si>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</si>
  <si>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</si>
  <si>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</si>
  <si>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</si>
  <si>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</si>
  <si>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</si>
  <si>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</si>
  <si>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</si>
  <si>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</si>
  <si>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</si>
  <si>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</si>
  <si>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</si>
  <si>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</si>
  <si>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</si>
  <si>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</si>
  <si>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</si>
  <si>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</si>
  <si>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</si>
  <si>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</si>
  <si>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</si>
  <si>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</si>
  <si>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Справки об испонении бюджета по расходам районного бюджета на                                             1 января  2018 года</t>
  </si>
  <si>
    <t>Исполнено  на 01.01.2018 года</t>
  </si>
  <si>
    <t>Исполнено  на 01.01.2017 года</t>
  </si>
  <si>
    <t>Справки об испонении бюджета по расходам консолидированного бюджета на 1 января  2018 года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</si>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</sst>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zoomScalePageLayoutView="0" workbookViewId="0" topLeftCell="A306">
      <selection activeCell="D310" sqref="D310:E31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413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411</v>
      </c>
      <c r="F5" s="19" t="s">
        <v>412</v>
      </c>
      <c r="G5" s="44" t="s">
        <v>383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C8+C72+C76+C114+C153+C171+C174+C226+C265+C268+C287+C311+C314</f>
        <v>385107280.64</v>
      </c>
      <c r="D7" s="29">
        <f>D8+D72+D76+D114+D153+D171+D174+D226+D265+D268+D287+D311+D314</f>
        <v>433850627.54</v>
      </c>
      <c r="E7" s="29">
        <f>E8+E72+E76+E114+E153+E171+E174+E226+E265+E268+E287+E311+E314</f>
        <v>418583112.43</v>
      </c>
      <c r="F7" s="29">
        <f>F8+F72+F76+F114+F153+F171+F174+F226+F265+F268+F287+F311+F314</f>
        <v>424802071.84000003</v>
      </c>
      <c r="G7" s="28">
        <f>E7/D7*100</f>
        <v>96.4809281949022</v>
      </c>
      <c r="H7" s="33">
        <f>D7-E7</f>
        <v>15267515.110000014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D9+D17+D18+D19+D13+D21+D23+D22+D20</f>
        <v>60655702.48</v>
      </c>
      <c r="E8" s="29">
        <f>E9+E17+E18+E19+E13+E21+E23+E22+E20</f>
        <v>56086872.400000006</v>
      </c>
      <c r="F8" s="29">
        <f>F9+F17+F18+F19+F13+F21+F23+F22+F20</f>
        <v>54119965.550000004</v>
      </c>
      <c r="G8" s="28">
        <f aca="true" t="shared" si="0" ref="G8:G79">E8/D8*100</f>
        <v>92.46760008837343</v>
      </c>
      <c r="H8" s="33">
        <f aca="true" t="shared" si="1" ref="H8:H79">D8-E8</f>
        <v>4568830.079999991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36779013.67</v>
      </c>
      <c r="E9" s="35">
        <f>E10+E11+E12</f>
        <v>35625599.71</v>
      </c>
      <c r="F9" s="35">
        <f>F10+F11+F12</f>
        <v>34218177.05</v>
      </c>
      <c r="G9" s="27">
        <f t="shared" si="0"/>
        <v>96.86393449713194</v>
      </c>
      <c r="H9" s="30">
        <f t="shared" si="1"/>
        <v>1153413.960000001</v>
      </c>
    </row>
    <row r="10" spans="1:8" s="7" customFormat="1" ht="12.75">
      <c r="A10" s="3" t="s">
        <v>113</v>
      </c>
      <c r="B10" s="3" t="s">
        <v>112</v>
      </c>
      <c r="C10" s="35">
        <f>C26+C31+C38+C48+C61</f>
        <v>26316453.810000002</v>
      </c>
      <c r="D10" s="35">
        <f>D26+D31+D38+D48+D61</f>
        <v>27944535.39</v>
      </c>
      <c r="E10" s="35">
        <f>E26+E31+E38+E48+E61</f>
        <v>27175529.23</v>
      </c>
      <c r="F10" s="35">
        <f>F26+F31+F38+F48+F61</f>
        <v>26010476.38</v>
      </c>
      <c r="G10" s="27">
        <f t="shared" si="0"/>
        <v>97.24809824437021</v>
      </c>
      <c r="H10" s="30">
        <f t="shared" si="1"/>
        <v>769006.1600000001</v>
      </c>
    </row>
    <row r="11" spans="1:8" s="7" customFormat="1" ht="12.75">
      <c r="A11" s="3" t="s">
        <v>115</v>
      </c>
      <c r="B11" s="3" t="s">
        <v>114</v>
      </c>
      <c r="C11" s="35">
        <f>C28+C32+C40+C50+C63</f>
        <v>7874309.34</v>
      </c>
      <c r="D11" s="35">
        <f>D28+D32+D40+D50+D63</f>
        <v>8746075.28</v>
      </c>
      <c r="E11" s="35">
        <f>E28+E32+E40+E50+E63</f>
        <v>8375177.4799999995</v>
      </c>
      <c r="F11" s="35">
        <f>F28+F32+F40+F50+F63</f>
        <v>8181131.01</v>
      </c>
      <c r="G11" s="27">
        <f t="shared" si="0"/>
        <v>95.7592658635337</v>
      </c>
      <c r="H11" s="30">
        <f t="shared" si="1"/>
        <v>370897.7999999998</v>
      </c>
    </row>
    <row r="12" spans="1:8" s="7" customFormat="1" ht="12.75">
      <c r="A12" s="5" t="s">
        <v>116</v>
      </c>
      <c r="B12" s="3" t="s">
        <v>117</v>
      </c>
      <c r="C12" s="35">
        <f>C39+C49+C62</f>
        <v>35000</v>
      </c>
      <c r="D12" s="35">
        <f>D39+D49+D62</f>
        <v>88403</v>
      </c>
      <c r="E12" s="35">
        <f>E39+E49+E62</f>
        <v>74893</v>
      </c>
      <c r="F12" s="35">
        <f>F39+F49+F62+F27</f>
        <v>26569.66</v>
      </c>
      <c r="G12" s="27">
        <f t="shared" si="0"/>
        <v>84.71771319977829</v>
      </c>
      <c r="H12" s="30">
        <f t="shared" si="1"/>
        <v>13510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6951600</v>
      </c>
      <c r="E13" s="35">
        <f>E14+E15+E16</f>
        <v>6946737.92</v>
      </c>
      <c r="F13" s="35">
        <f>F14+F15+F16</f>
        <v>5308849.630000001</v>
      </c>
      <c r="G13" s="27">
        <f>E13/D13*100</f>
        <v>99.93005811611715</v>
      </c>
      <c r="H13" s="30">
        <f>D13-E13</f>
        <v>4862.0800000000745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C65</f>
        <v>4852000</v>
      </c>
      <c r="D14" s="35">
        <f t="shared" si="2"/>
        <v>5139500</v>
      </c>
      <c r="E14" s="35">
        <f aca="true" t="shared" si="3" ref="E14:F16">E65</f>
        <v>5139457.06</v>
      </c>
      <c r="F14" s="35">
        <f t="shared" si="3"/>
        <v>4198441.94</v>
      </c>
      <c r="G14" s="27">
        <f>E14/D14*100</f>
        <v>99.99916451016635</v>
      </c>
      <c r="H14" s="30">
        <f>D14-E14</f>
        <v>42.94000000040978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1807100</v>
      </c>
      <c r="E16" s="35">
        <f t="shared" si="3"/>
        <v>1807080.86</v>
      </c>
      <c r="F16" s="35">
        <f t="shared" si="3"/>
        <v>1110207.69</v>
      </c>
      <c r="G16" s="27">
        <f>E16/D16*100</f>
        <v>99.9989408444469</v>
      </c>
      <c r="H16" s="30">
        <f>D16-E16</f>
        <v>19.139999999897555</v>
      </c>
    </row>
    <row r="17" spans="1:8" s="7" customFormat="1" ht="23.25" customHeight="1">
      <c r="A17" s="13" t="s">
        <v>118</v>
      </c>
      <c r="B17" s="3" t="s">
        <v>119</v>
      </c>
      <c r="C17" s="35">
        <f>C33+C41+C51+C68</f>
        <v>4646798.3</v>
      </c>
      <c r="D17" s="35">
        <f>D33+D41+D51+D68</f>
        <v>3572745.6399999997</v>
      </c>
      <c r="E17" s="35">
        <f>E33+E41+E51+E68</f>
        <v>3036527.06</v>
      </c>
      <c r="F17" s="35">
        <f>F33+F41+F51+F68</f>
        <v>3173673.39</v>
      </c>
      <c r="G17" s="27">
        <f t="shared" si="0"/>
        <v>84.99141461411175</v>
      </c>
      <c r="H17" s="30">
        <f t="shared" si="1"/>
        <v>536218.5799999996</v>
      </c>
    </row>
    <row r="18" spans="1:8" s="7" customFormat="1" ht="25.5">
      <c r="A18" s="13" t="s">
        <v>120</v>
      </c>
      <c r="B18" s="3" t="s">
        <v>121</v>
      </c>
      <c r="C18" s="35">
        <f>C34+C42+C52+C69+C56</f>
        <v>10524005.55</v>
      </c>
      <c r="D18" s="35">
        <f>D34+D42+D52+D69+D56</f>
        <v>12896567.27</v>
      </c>
      <c r="E18" s="35">
        <f>E34+E42+E52+E69+E56</f>
        <v>10368331.61</v>
      </c>
      <c r="F18" s="35">
        <f>F34+F42+F52+F69+F56</f>
        <v>11301674.08</v>
      </c>
      <c r="G18" s="27">
        <f t="shared" si="0"/>
        <v>80.3960572835441</v>
      </c>
      <c r="H18" s="30">
        <f t="shared" si="1"/>
        <v>2528235.66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409</v>
      </c>
      <c r="B20" s="3" t="s">
        <v>415</v>
      </c>
      <c r="C20" s="35"/>
      <c r="D20" s="35">
        <f>D43</f>
        <v>25000</v>
      </c>
      <c r="E20" s="35">
        <f>E43</f>
        <v>25000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C35+C44+C53+C70</f>
        <v>68388</v>
      </c>
      <c r="D21" s="35">
        <f>D35+D44+D53+D70</f>
        <v>48603.36</v>
      </c>
      <c r="E21" s="35">
        <f>E35+E44+E53+E70</f>
        <v>3929.3599999999997</v>
      </c>
      <c r="F21" s="35">
        <f>F35+F44+F53+F70</f>
        <v>47737.590000000004</v>
      </c>
      <c r="G21" s="27">
        <f t="shared" si="0"/>
        <v>8.084543949224908</v>
      </c>
      <c r="H21" s="30">
        <f t="shared" si="1"/>
        <v>44674</v>
      </c>
    </row>
    <row r="22" spans="1:8" s="7" customFormat="1" ht="12.75">
      <c r="A22" s="3" t="s">
        <v>331</v>
      </c>
      <c r="B22" s="3" t="s">
        <v>335</v>
      </c>
      <c r="C22" s="35">
        <f>C54+C45+C71</f>
        <v>105974</v>
      </c>
      <c r="D22" s="35">
        <f>D54+D45+D71</f>
        <v>157677.22000000003</v>
      </c>
      <c r="E22" s="35">
        <f>E54+E45+E71</f>
        <v>80746.74</v>
      </c>
      <c r="F22" s="35">
        <f>F54+F45+F71</f>
        <v>69853.81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C57</f>
        <v>10149248</v>
      </c>
      <c r="D23" s="34">
        <f>D57</f>
        <v>224495.32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7422008.71</v>
      </c>
      <c r="E24" s="31">
        <f>E25</f>
        <v>7229323.13</v>
      </c>
      <c r="F24" s="31">
        <f>F25</f>
        <v>6875521.239999999</v>
      </c>
      <c r="G24" s="28">
        <f t="shared" si="0"/>
        <v>97.40386211430355</v>
      </c>
      <c r="H24" s="33">
        <f t="shared" si="1"/>
        <v>192685.58000000007</v>
      </c>
    </row>
    <row r="25" spans="1:8" s="7" customFormat="1" ht="27.75" customHeight="1">
      <c r="A25" s="17" t="s">
        <v>126</v>
      </c>
      <c r="B25" s="3" t="s">
        <v>281</v>
      </c>
      <c r="C25" s="31">
        <f>C26+C28</f>
        <v>6866706</v>
      </c>
      <c r="D25" s="31">
        <f>D26+D28</f>
        <v>7422008.71</v>
      </c>
      <c r="E25" s="31">
        <f>E26+E28</f>
        <v>7229323.13</v>
      </c>
      <c r="F25" s="31">
        <f>F26+F28+F27</f>
        <v>6875521.239999999</v>
      </c>
      <c r="G25" s="28"/>
      <c r="H25" s="33"/>
    </row>
    <row r="26" spans="1:8" s="7" customFormat="1" ht="12.75">
      <c r="A26" s="3" t="s">
        <v>113</v>
      </c>
      <c r="B26" s="3" t="s">
        <v>282</v>
      </c>
      <c r="C26" s="32">
        <v>5294596</v>
      </c>
      <c r="D26" s="32">
        <v>5662655.75</v>
      </c>
      <c r="E26" s="32">
        <v>5569284.75</v>
      </c>
      <c r="F26" s="41">
        <v>5280990.02</v>
      </c>
      <c r="G26" s="27">
        <f t="shared" si="0"/>
        <v>98.35110937125218</v>
      </c>
      <c r="H26" s="30">
        <f t="shared" si="1"/>
        <v>93371</v>
      </c>
    </row>
    <row r="27" spans="1:8" s="7" customFormat="1" ht="12.75">
      <c r="A27" s="5" t="s">
        <v>116</v>
      </c>
      <c r="B27" s="3" t="s">
        <v>378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283</v>
      </c>
      <c r="C28" s="32">
        <v>1572110</v>
      </c>
      <c r="D28" s="32">
        <v>1759352.96</v>
      </c>
      <c r="E28" s="30">
        <v>1660038.38</v>
      </c>
      <c r="F28" s="41">
        <v>1594531.22</v>
      </c>
      <c r="G28" s="27">
        <f t="shared" si="0"/>
        <v>94.3550508477844</v>
      </c>
      <c r="H28" s="30">
        <f t="shared" si="1"/>
        <v>99314.58000000007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677224.2799999999</v>
      </c>
      <c r="E29" s="31">
        <f>E30+E33+E34+E35</f>
        <v>659832.14</v>
      </c>
      <c r="F29" s="31">
        <f>F30+F33+F34+F35</f>
        <v>659052.48</v>
      </c>
      <c r="G29" s="28">
        <f t="shared" si="0"/>
        <v>97.43184931290415</v>
      </c>
      <c r="H29" s="33">
        <f t="shared" si="1"/>
        <v>17392.139999999898</v>
      </c>
    </row>
    <row r="30" spans="1:8" s="7" customFormat="1" ht="25.5">
      <c r="A30" s="17" t="s">
        <v>126</v>
      </c>
      <c r="B30" s="3" t="s">
        <v>284</v>
      </c>
      <c r="C30" s="35">
        <f>C31+C32</f>
        <v>370600</v>
      </c>
      <c r="D30" s="35">
        <f>D31+D32</f>
        <v>401081.81</v>
      </c>
      <c r="E30" s="35">
        <f>E31+E32</f>
        <v>401081.81</v>
      </c>
      <c r="F30" s="35">
        <f>F31+F32</f>
        <v>409247</v>
      </c>
      <c r="G30" s="27">
        <f>E30/D30*100</f>
        <v>100</v>
      </c>
      <c r="H30" s="30">
        <f>D30-E30</f>
        <v>0</v>
      </c>
    </row>
    <row r="31" spans="1:8" s="7" customFormat="1" ht="12.75">
      <c r="A31" s="3" t="s">
        <v>113</v>
      </c>
      <c r="B31" s="3" t="s">
        <v>285</v>
      </c>
      <c r="C31" s="32">
        <v>284600</v>
      </c>
      <c r="D31" s="32">
        <v>308552.64</v>
      </c>
      <c r="E31" s="32">
        <v>308552.64</v>
      </c>
      <c r="F31" s="30">
        <v>303902.5</v>
      </c>
      <c r="G31" s="27">
        <f t="shared" si="0"/>
        <v>100</v>
      </c>
      <c r="H31" s="30">
        <f t="shared" si="1"/>
        <v>0</v>
      </c>
    </row>
    <row r="32" spans="1:8" s="7" customFormat="1" ht="12.75">
      <c r="A32" s="3" t="s">
        <v>115</v>
      </c>
      <c r="B32" s="3" t="s">
        <v>286</v>
      </c>
      <c r="C32" s="32">
        <v>86000</v>
      </c>
      <c r="D32" s="32">
        <v>92529.17</v>
      </c>
      <c r="E32" s="30">
        <v>92529.17</v>
      </c>
      <c r="F32" s="30">
        <v>105344.5</v>
      </c>
      <c r="G32" s="27">
        <f t="shared" si="0"/>
        <v>100</v>
      </c>
      <c r="H32" s="30">
        <f t="shared" si="1"/>
        <v>0</v>
      </c>
    </row>
    <row r="33" spans="1:8" ht="25.5">
      <c r="A33" s="13" t="s">
        <v>118</v>
      </c>
      <c r="B33" s="3" t="s">
        <v>287</v>
      </c>
      <c r="C33" s="35">
        <v>29000</v>
      </c>
      <c r="D33" s="35">
        <v>15856.11</v>
      </c>
      <c r="E33" s="34">
        <v>15856.11</v>
      </c>
      <c r="F33" s="34">
        <v>37584.83</v>
      </c>
      <c r="G33" s="27">
        <f t="shared" si="0"/>
        <v>100</v>
      </c>
      <c r="H33" s="30">
        <f t="shared" si="1"/>
        <v>0</v>
      </c>
    </row>
    <row r="34" spans="1:8" s="2" customFormat="1" ht="25.5">
      <c r="A34" s="13" t="s">
        <v>120</v>
      </c>
      <c r="B34" s="3" t="s">
        <v>288</v>
      </c>
      <c r="C34" s="32">
        <v>311400</v>
      </c>
      <c r="D34" s="32">
        <v>258257</v>
      </c>
      <c r="E34" s="34">
        <v>240864.86</v>
      </c>
      <c r="F34" s="34">
        <v>211379.18</v>
      </c>
      <c r="G34" s="27">
        <f t="shared" si="0"/>
        <v>93.26556879387586</v>
      </c>
      <c r="H34" s="30">
        <f t="shared" si="1"/>
        <v>17392.140000000014</v>
      </c>
    </row>
    <row r="35" spans="1:8" ht="14.25" customHeight="1">
      <c r="A35" s="5" t="s">
        <v>331</v>
      </c>
      <c r="B35" s="3" t="s">
        <v>348</v>
      </c>
      <c r="C35" s="34">
        <v>1000</v>
      </c>
      <c r="D35" s="34">
        <v>2029.36</v>
      </c>
      <c r="E35" s="34">
        <v>2029.36</v>
      </c>
      <c r="F35" s="34">
        <v>841.47</v>
      </c>
      <c r="G35" s="27">
        <f t="shared" si="0"/>
        <v>100</v>
      </c>
      <c r="H35" s="30">
        <f t="shared" si="1"/>
        <v>0</v>
      </c>
    </row>
    <row r="36" spans="1:8" ht="63.75" customHeight="1">
      <c r="A36" s="26" t="s">
        <v>15</v>
      </c>
      <c r="B36" s="23" t="s">
        <v>16</v>
      </c>
      <c r="C36" s="31">
        <f>C37+C41+C42+C44+C45</f>
        <v>29321223</v>
      </c>
      <c r="D36" s="31">
        <f>D37+D41+D42+D44+D45+D43</f>
        <v>32903049.639999997</v>
      </c>
      <c r="E36" s="31">
        <f>E37+E41+E42+E44+E45+E43</f>
        <v>29408078.04</v>
      </c>
      <c r="F36" s="31">
        <f>F37+F41+F42+F44+F45</f>
        <v>30660999.099999998</v>
      </c>
      <c r="G36" s="28">
        <f t="shared" si="0"/>
        <v>89.37797061901767</v>
      </c>
      <c r="H36" s="33">
        <f t="shared" si="1"/>
        <v>3494971.5999999978</v>
      </c>
    </row>
    <row r="37" spans="1:8" ht="25.5">
      <c r="A37" s="17" t="s">
        <v>126</v>
      </c>
      <c r="B37" s="3" t="s">
        <v>289</v>
      </c>
      <c r="C37" s="34">
        <f>C38+C40+C39</f>
        <v>21247743.15</v>
      </c>
      <c r="D37" s="34">
        <f>D38+D40+D39</f>
        <v>22850796.439999998</v>
      </c>
      <c r="E37" s="34">
        <f>E38+E40+E39</f>
        <v>21976720.36</v>
      </c>
      <c r="F37" s="34">
        <f>F38+F40+F39</f>
        <v>21248137.36</v>
      </c>
      <c r="G37" s="27">
        <f t="shared" si="0"/>
        <v>96.17485507651742</v>
      </c>
      <c r="H37" s="30">
        <f t="shared" si="1"/>
        <v>874076.0799999982</v>
      </c>
    </row>
    <row r="38" spans="1:8" ht="14.25" customHeight="1">
      <c r="A38" s="3" t="s">
        <v>113</v>
      </c>
      <c r="B38" s="3" t="s">
        <v>290</v>
      </c>
      <c r="C38" s="35">
        <v>16344454.81</v>
      </c>
      <c r="D38" s="35">
        <v>17304512.43</v>
      </c>
      <c r="E38" s="34">
        <v>16671988.68</v>
      </c>
      <c r="F38" s="25">
        <v>16175859.92</v>
      </c>
      <c r="G38" s="27">
        <f t="shared" si="0"/>
        <v>96.34474676730316</v>
      </c>
      <c r="H38" s="30">
        <f t="shared" si="1"/>
        <v>632523.75</v>
      </c>
    </row>
    <row r="39" spans="1:8" ht="14.25" customHeight="1">
      <c r="A39" s="5" t="s">
        <v>116</v>
      </c>
      <c r="B39" s="3" t="s">
        <v>291</v>
      </c>
      <c r="C39" s="35">
        <v>20000</v>
      </c>
      <c r="D39" s="35">
        <v>67853</v>
      </c>
      <c r="E39" s="34">
        <v>54953</v>
      </c>
      <c r="F39" s="42">
        <v>10348</v>
      </c>
      <c r="G39" s="27">
        <f t="shared" si="0"/>
        <v>80.98831297068662</v>
      </c>
      <c r="H39" s="30">
        <f t="shared" si="1"/>
        <v>12900</v>
      </c>
    </row>
    <row r="40" spans="1:8" ht="13.5" customHeight="1">
      <c r="A40" s="3" t="s">
        <v>115</v>
      </c>
      <c r="B40" s="3" t="s">
        <v>292</v>
      </c>
      <c r="C40" s="34">
        <v>4883288.34</v>
      </c>
      <c r="D40" s="34">
        <v>5478431.01</v>
      </c>
      <c r="E40" s="34">
        <v>5249778.68</v>
      </c>
      <c r="F40" s="11">
        <v>5061929.44</v>
      </c>
      <c r="G40" s="27">
        <f t="shared" si="0"/>
        <v>95.82631725063925</v>
      </c>
      <c r="H40" s="30">
        <f t="shared" si="1"/>
        <v>228652.33000000007</v>
      </c>
    </row>
    <row r="41" spans="1:8" ht="25.5">
      <c r="A41" s="13" t="s">
        <v>118</v>
      </c>
      <c r="B41" s="3" t="s">
        <v>293</v>
      </c>
      <c r="C41" s="34">
        <v>1588098.3</v>
      </c>
      <c r="D41" s="34">
        <v>2364523.05</v>
      </c>
      <c r="E41" s="34">
        <v>1998343.78</v>
      </c>
      <c r="F41" s="34">
        <v>1957400</v>
      </c>
      <c r="G41" s="27">
        <f t="shared" si="0"/>
        <v>84.51360962626269</v>
      </c>
      <c r="H41" s="30">
        <f t="shared" si="1"/>
        <v>366179.2699999998</v>
      </c>
    </row>
    <row r="42" spans="1:8" ht="25.5">
      <c r="A42" s="13" t="s">
        <v>120</v>
      </c>
      <c r="B42" s="3" t="s">
        <v>294</v>
      </c>
      <c r="C42" s="3">
        <v>6319019.55</v>
      </c>
      <c r="D42" s="3">
        <v>7504507.13</v>
      </c>
      <c r="E42" s="34">
        <v>5346192.58</v>
      </c>
      <c r="F42" s="34">
        <v>7369823.51</v>
      </c>
      <c r="G42" s="27">
        <f t="shared" si="0"/>
        <v>71.23975615437918</v>
      </c>
      <c r="H42" s="30">
        <f t="shared" si="1"/>
        <v>2158314.55</v>
      </c>
    </row>
    <row r="43" spans="1:8" ht="38.25">
      <c r="A43" s="13" t="s">
        <v>409</v>
      </c>
      <c r="B43" s="3" t="s">
        <v>414</v>
      </c>
      <c r="C43" s="3"/>
      <c r="D43" s="3">
        <v>25000</v>
      </c>
      <c r="E43" s="34">
        <v>25000</v>
      </c>
      <c r="F43" s="34"/>
      <c r="G43" s="27">
        <f t="shared" si="0"/>
        <v>100</v>
      </c>
      <c r="H43" s="30">
        <f t="shared" si="1"/>
        <v>0</v>
      </c>
    </row>
    <row r="44" spans="1:8" ht="12.75">
      <c r="A44" s="5" t="s">
        <v>124</v>
      </c>
      <c r="B44" s="3" t="s">
        <v>295</v>
      </c>
      <c r="C44" s="3">
        <v>65388</v>
      </c>
      <c r="D44" s="34">
        <v>42574</v>
      </c>
      <c r="E44" s="34"/>
      <c r="F44" s="41">
        <v>35299.47</v>
      </c>
      <c r="G44" s="27">
        <f t="shared" si="0"/>
        <v>0</v>
      </c>
      <c r="H44" s="30">
        <f t="shared" si="1"/>
        <v>42574</v>
      </c>
    </row>
    <row r="45" spans="1:8" ht="12.75">
      <c r="A45" s="3" t="s">
        <v>331</v>
      </c>
      <c r="B45" s="3" t="s">
        <v>338</v>
      </c>
      <c r="C45" s="3">
        <v>100974</v>
      </c>
      <c r="D45" s="34">
        <v>115649.02</v>
      </c>
      <c r="E45" s="34">
        <v>61821.32</v>
      </c>
      <c r="F45" s="34">
        <v>50338.76</v>
      </c>
      <c r="G45" s="27">
        <f t="shared" si="0"/>
        <v>53.455982592848606</v>
      </c>
      <c r="H45" s="30">
        <f t="shared" si="1"/>
        <v>53827.700000000004</v>
      </c>
    </row>
    <row r="46" spans="1:8" ht="51" customHeight="1">
      <c r="A46" s="26" t="s">
        <v>17</v>
      </c>
      <c r="B46" s="23" t="s">
        <v>18</v>
      </c>
      <c r="C46" s="31">
        <f>C47+C51+C52+C53+C54</f>
        <v>9243200</v>
      </c>
      <c r="D46" s="31">
        <f>D47+D51+D52+D53+D54</f>
        <v>7537810.05</v>
      </c>
      <c r="E46" s="31">
        <f>E47+E51+E52+E53+E54</f>
        <v>7131819.92</v>
      </c>
      <c r="F46" s="31">
        <f>F47+F51+F52+F53+F54</f>
        <v>7100827.540000001</v>
      </c>
      <c r="G46" s="28">
        <f t="shared" si="0"/>
        <v>94.61395117007493</v>
      </c>
      <c r="H46" s="33">
        <f t="shared" si="1"/>
        <v>405990.1299999999</v>
      </c>
    </row>
    <row r="47" spans="1:8" ht="25.5">
      <c r="A47" s="17" t="s">
        <v>126</v>
      </c>
      <c r="B47" s="3" t="s">
        <v>296</v>
      </c>
      <c r="C47" s="33">
        <f>C48+C49+C50</f>
        <v>5202700</v>
      </c>
      <c r="D47" s="33">
        <f>D48+D49+D50</f>
        <v>5567112.71</v>
      </c>
      <c r="E47" s="33">
        <f>E48+E49+E50</f>
        <v>5504482.78</v>
      </c>
      <c r="F47" s="33">
        <f>F48+F49+F50</f>
        <v>5144814.4</v>
      </c>
      <c r="G47" s="28">
        <f t="shared" si="0"/>
        <v>98.87500158048714</v>
      </c>
      <c r="H47" s="33">
        <f t="shared" si="1"/>
        <v>62629.9299999997</v>
      </c>
    </row>
    <row r="48" spans="1:8" ht="13.5" customHeight="1">
      <c r="A48" s="3" t="s">
        <v>113</v>
      </c>
      <c r="B48" s="3" t="s">
        <v>297</v>
      </c>
      <c r="C48" s="3">
        <v>3979600</v>
      </c>
      <c r="D48" s="34">
        <v>4254725.93</v>
      </c>
      <c r="E48" s="34">
        <v>4228879.4</v>
      </c>
      <c r="F48" s="34">
        <v>3836892.69</v>
      </c>
      <c r="G48" s="27">
        <f t="shared" si="0"/>
        <v>99.39252185862888</v>
      </c>
      <c r="H48" s="30">
        <f t="shared" si="1"/>
        <v>25846.52999999933</v>
      </c>
    </row>
    <row r="49" spans="1:8" ht="13.5" customHeight="1">
      <c r="A49" s="5" t="s">
        <v>116</v>
      </c>
      <c r="B49" s="3" t="s">
        <v>298</v>
      </c>
      <c r="C49" s="3">
        <v>15000</v>
      </c>
      <c r="D49" s="34">
        <v>20550</v>
      </c>
      <c r="E49" s="34">
        <v>19940</v>
      </c>
      <c r="F49" s="34">
        <v>12621.66</v>
      </c>
      <c r="G49" s="27">
        <f t="shared" si="0"/>
        <v>97.03163017031629</v>
      </c>
      <c r="H49" s="30">
        <f t="shared" si="1"/>
        <v>610</v>
      </c>
    </row>
    <row r="50" spans="1:8" ht="12.75">
      <c r="A50" s="3" t="s">
        <v>115</v>
      </c>
      <c r="B50" s="3" t="s">
        <v>299</v>
      </c>
      <c r="C50" s="3">
        <v>1208100</v>
      </c>
      <c r="D50" s="34">
        <v>1291836.78</v>
      </c>
      <c r="E50" s="34">
        <v>1255663.38</v>
      </c>
      <c r="F50" s="34">
        <v>1295300.05</v>
      </c>
      <c r="G50" s="27">
        <f t="shared" si="0"/>
        <v>97.19984749156933</v>
      </c>
      <c r="H50" s="30">
        <f t="shared" si="1"/>
        <v>36173.40000000014</v>
      </c>
    </row>
    <row r="51" spans="1:8" ht="25.5">
      <c r="A51" s="13" t="s">
        <v>118</v>
      </c>
      <c r="B51" s="3" t="s">
        <v>300</v>
      </c>
      <c r="C51" s="3">
        <v>3015500</v>
      </c>
      <c r="D51" s="34">
        <v>1162041.48</v>
      </c>
      <c r="E51" s="34">
        <v>993044.58</v>
      </c>
      <c r="F51" s="3">
        <v>1155460.83</v>
      </c>
      <c r="G51" s="27">
        <f t="shared" si="0"/>
        <v>85.45689608257358</v>
      </c>
      <c r="H51" s="30">
        <f t="shared" si="1"/>
        <v>168996.90000000002</v>
      </c>
    </row>
    <row r="52" spans="1:8" ht="27" customHeight="1">
      <c r="A52" s="13" t="s">
        <v>120</v>
      </c>
      <c r="B52" s="3" t="s">
        <v>301</v>
      </c>
      <c r="C52" s="3">
        <v>1023000</v>
      </c>
      <c r="D52" s="35">
        <v>788655.86</v>
      </c>
      <c r="E52" s="35">
        <v>620001.14</v>
      </c>
      <c r="F52" s="3">
        <v>785984.08</v>
      </c>
      <c r="G52" s="27">
        <f t="shared" si="0"/>
        <v>78.61491576313146</v>
      </c>
      <c r="H52" s="30">
        <f t="shared" si="1"/>
        <v>168654.71999999997</v>
      </c>
    </row>
    <row r="53" spans="1:8" ht="13.5" customHeight="1">
      <c r="A53" s="5" t="s">
        <v>124</v>
      </c>
      <c r="B53" s="3" t="s">
        <v>302</v>
      </c>
      <c r="C53" s="35">
        <v>2000</v>
      </c>
      <c r="D53" s="35">
        <v>2000</v>
      </c>
      <c r="E53" s="35">
        <v>200</v>
      </c>
      <c r="F53" s="34">
        <v>11.36</v>
      </c>
      <c r="G53" s="27">
        <f t="shared" si="0"/>
        <v>10</v>
      </c>
      <c r="H53" s="30">
        <f t="shared" si="1"/>
        <v>1800</v>
      </c>
    </row>
    <row r="54" spans="1:8" ht="13.5" customHeight="1">
      <c r="A54" s="3" t="s">
        <v>331</v>
      </c>
      <c r="B54" s="3" t="s">
        <v>334</v>
      </c>
      <c r="C54" s="35"/>
      <c r="D54" s="35">
        <v>18000</v>
      </c>
      <c r="E54" s="35">
        <v>14091.42</v>
      </c>
      <c r="F54" s="11">
        <v>14556.87</v>
      </c>
      <c r="G54" s="27"/>
      <c r="H54" s="30"/>
    </row>
    <row r="55" spans="1:8" ht="26.25" customHeight="1">
      <c r="A55" s="24" t="s">
        <v>19</v>
      </c>
      <c r="B55" s="23" t="s">
        <v>20</v>
      </c>
      <c r="C55" s="31">
        <f>C56</f>
        <v>0</v>
      </c>
      <c r="D55" s="31">
        <f>D56</f>
        <v>350000</v>
      </c>
      <c r="E55" s="31">
        <f>E56</f>
        <v>350000</v>
      </c>
      <c r="F55" s="31">
        <f>F56</f>
        <v>0</v>
      </c>
      <c r="G55" s="28">
        <v>0</v>
      </c>
      <c r="H55" s="33">
        <f t="shared" si="1"/>
        <v>0</v>
      </c>
    </row>
    <row r="56" spans="1:8" ht="25.5">
      <c r="A56" s="13" t="s">
        <v>120</v>
      </c>
      <c r="B56" s="3" t="s">
        <v>303</v>
      </c>
      <c r="C56" s="34">
        <v>0</v>
      </c>
      <c r="D56" s="34">
        <v>350000</v>
      </c>
      <c r="E56" s="34">
        <v>350000</v>
      </c>
      <c r="F56" s="34">
        <v>0</v>
      </c>
      <c r="G56" s="27">
        <v>0</v>
      </c>
      <c r="H56" s="30">
        <f t="shared" si="1"/>
        <v>0</v>
      </c>
    </row>
    <row r="57" spans="1:8" ht="12.75">
      <c r="A57" s="23" t="s">
        <v>21</v>
      </c>
      <c r="B57" s="23" t="s">
        <v>22</v>
      </c>
      <c r="C57" s="31">
        <f>C58</f>
        <v>10149248</v>
      </c>
      <c r="D57" s="31">
        <f>D58</f>
        <v>224495.32</v>
      </c>
      <c r="E57" s="31">
        <f>E58</f>
        <v>0</v>
      </c>
      <c r="F57" s="31">
        <f>F58</f>
        <v>0</v>
      </c>
      <c r="G57" s="27">
        <f t="shared" si="0"/>
        <v>0</v>
      </c>
      <c r="H57" s="33">
        <f t="shared" si="1"/>
        <v>224495.32</v>
      </c>
    </row>
    <row r="58" spans="1:8" ht="12.75">
      <c r="A58" s="3" t="s">
        <v>128</v>
      </c>
      <c r="B58" s="3" t="s">
        <v>304</v>
      </c>
      <c r="C58" s="3">
        <v>10149248</v>
      </c>
      <c r="D58" s="34">
        <v>224495.32</v>
      </c>
      <c r="E58" s="34">
        <v>0</v>
      </c>
      <c r="F58" s="34">
        <v>0</v>
      </c>
      <c r="G58" s="27">
        <f t="shared" si="0"/>
        <v>0</v>
      </c>
      <c r="H58" s="30">
        <f t="shared" si="1"/>
        <v>224495.32</v>
      </c>
    </row>
    <row r="59" spans="1:8" ht="12.75">
      <c r="A59" s="23" t="s">
        <v>23</v>
      </c>
      <c r="B59" s="23" t="s">
        <v>24</v>
      </c>
      <c r="C59" s="31">
        <f>C64+C68+C69+C70+C60+C71</f>
        <v>9749800</v>
      </c>
      <c r="D59" s="31">
        <f>D64+D68+D69+D70+D60+D71</f>
        <v>11541114.479999999</v>
      </c>
      <c r="E59" s="31">
        <f>E64+E68+E69+E70+E60+E71</f>
        <v>11307819.17</v>
      </c>
      <c r="F59" s="31">
        <f>F64+F68+F69+F70+F60+F71</f>
        <v>8823565.190000001</v>
      </c>
      <c r="G59" s="28">
        <f t="shared" si="0"/>
        <v>97.97857208327424</v>
      </c>
      <c r="H59" s="33">
        <f t="shared" si="1"/>
        <v>233295.30999999866</v>
      </c>
    </row>
    <row r="60" spans="1:8" ht="25.5">
      <c r="A60" s="17" t="s">
        <v>126</v>
      </c>
      <c r="B60" s="3" t="s">
        <v>305</v>
      </c>
      <c r="C60" s="39">
        <f>C61+C63</f>
        <v>538014</v>
      </c>
      <c r="D60" s="39">
        <f>D61+D63+D62</f>
        <v>538014</v>
      </c>
      <c r="E60" s="39">
        <f>E61+E63+E62</f>
        <v>513991.63</v>
      </c>
      <c r="F60" s="39">
        <f>F61+F63+F62</f>
        <v>540457.05</v>
      </c>
      <c r="G60" s="27">
        <f>E60/D60*100</f>
        <v>95.53499165449226</v>
      </c>
      <c r="H60" s="30">
        <f>D60-E60</f>
        <v>24022.369999999995</v>
      </c>
    </row>
    <row r="61" spans="1:8" ht="12.75">
      <c r="A61" s="3" t="s">
        <v>113</v>
      </c>
      <c r="B61" s="3" t="s">
        <v>306</v>
      </c>
      <c r="C61" s="39">
        <v>413203</v>
      </c>
      <c r="D61" s="39">
        <v>414088.64</v>
      </c>
      <c r="E61" s="39">
        <v>396823.76</v>
      </c>
      <c r="F61" s="34">
        <v>412831.25</v>
      </c>
      <c r="G61" s="27">
        <f>E61/D61*100</f>
        <v>95.83063181834692</v>
      </c>
      <c r="H61" s="30">
        <f>D61-E61</f>
        <v>17264.880000000005</v>
      </c>
    </row>
    <row r="62" spans="1:8" ht="12.75">
      <c r="A62" s="5" t="s">
        <v>116</v>
      </c>
      <c r="B62" s="3" t="s">
        <v>377</v>
      </c>
      <c r="C62" s="39"/>
      <c r="D62" s="39">
        <v>0</v>
      </c>
      <c r="E62" s="39">
        <v>0</v>
      </c>
      <c r="F62" s="34">
        <v>3600</v>
      </c>
      <c r="G62" s="27"/>
      <c r="H62" s="30"/>
    </row>
    <row r="63" spans="1:8" ht="12.75">
      <c r="A63" s="3" t="s">
        <v>115</v>
      </c>
      <c r="B63" s="3" t="s">
        <v>307</v>
      </c>
      <c r="C63" s="39">
        <v>124811</v>
      </c>
      <c r="D63" s="39">
        <v>123925.36</v>
      </c>
      <c r="E63" s="39">
        <v>117167.87</v>
      </c>
      <c r="F63" s="34">
        <v>124025.8</v>
      </c>
      <c r="G63" s="27">
        <f>E63/D63*100</f>
        <v>94.547129013787</v>
      </c>
      <c r="H63" s="30">
        <f>D63-E63</f>
        <v>6757.490000000005</v>
      </c>
    </row>
    <row r="64" spans="1:8" s="2" customFormat="1" ht="25.5">
      <c r="A64" s="17" t="s">
        <v>130</v>
      </c>
      <c r="B64" s="3" t="s">
        <v>308</v>
      </c>
      <c r="C64" s="34">
        <f>C65+C66+C67</f>
        <v>6322000</v>
      </c>
      <c r="D64" s="34">
        <f>D65+D66+D67</f>
        <v>6951600</v>
      </c>
      <c r="E64" s="34">
        <f>E65+E66+E67</f>
        <v>6946737.92</v>
      </c>
      <c r="F64" s="34">
        <f>F65+F66+F67</f>
        <v>5308849.630000001</v>
      </c>
      <c r="G64" s="27">
        <f t="shared" si="0"/>
        <v>99.93005811611715</v>
      </c>
      <c r="H64" s="30">
        <f t="shared" si="1"/>
        <v>4862.0800000000745</v>
      </c>
    </row>
    <row r="65" spans="1:8" s="2" customFormat="1" ht="12.75">
      <c r="A65" s="3" t="s">
        <v>131</v>
      </c>
      <c r="B65" s="3" t="s">
        <v>309</v>
      </c>
      <c r="C65" s="3">
        <v>4852000</v>
      </c>
      <c r="D65" s="34">
        <v>5139500</v>
      </c>
      <c r="E65" s="34">
        <v>5139457.06</v>
      </c>
      <c r="F65" s="3">
        <v>4198441.94</v>
      </c>
      <c r="G65" s="27">
        <f t="shared" si="0"/>
        <v>99.99916451016635</v>
      </c>
      <c r="H65" s="30">
        <f t="shared" si="1"/>
        <v>42.94000000040978</v>
      </c>
    </row>
    <row r="66" spans="1:8" s="2" customFormat="1" ht="12.75">
      <c r="A66" s="5" t="s">
        <v>132</v>
      </c>
      <c r="B66" s="3" t="s">
        <v>310</v>
      </c>
      <c r="C66" s="3">
        <v>5000</v>
      </c>
      <c r="D66" s="34">
        <v>5000</v>
      </c>
      <c r="E66" s="34">
        <v>200</v>
      </c>
      <c r="F66" s="3">
        <v>200</v>
      </c>
      <c r="G66" s="27">
        <f t="shared" si="0"/>
        <v>4</v>
      </c>
      <c r="H66" s="30">
        <f t="shared" si="1"/>
        <v>4800</v>
      </c>
    </row>
    <row r="67" spans="1:8" s="2" customFormat="1" ht="25.5">
      <c r="A67" s="17" t="s">
        <v>133</v>
      </c>
      <c r="B67" s="3" t="s">
        <v>311</v>
      </c>
      <c r="C67" s="3">
        <v>1465000</v>
      </c>
      <c r="D67" s="34">
        <v>1807100</v>
      </c>
      <c r="E67" s="34">
        <v>1807080.86</v>
      </c>
      <c r="F67" s="3">
        <v>1110207.69</v>
      </c>
      <c r="G67" s="27">
        <f t="shared" si="0"/>
        <v>99.9989408444469</v>
      </c>
      <c r="H67" s="30">
        <f t="shared" si="1"/>
        <v>19.139999999897555</v>
      </c>
    </row>
    <row r="68" spans="1:8" s="2" customFormat="1" ht="25.5">
      <c r="A68" s="13" t="s">
        <v>118</v>
      </c>
      <c r="B68" s="3" t="s">
        <v>312</v>
      </c>
      <c r="C68" s="3">
        <v>14200</v>
      </c>
      <c r="D68" s="34">
        <v>30325</v>
      </c>
      <c r="E68" s="34">
        <v>29282.59</v>
      </c>
      <c r="F68" s="3">
        <v>23227.73</v>
      </c>
      <c r="G68" s="27">
        <f t="shared" si="0"/>
        <v>96.56253915910965</v>
      </c>
      <c r="H68" s="30">
        <f t="shared" si="1"/>
        <v>1042.4099999999999</v>
      </c>
    </row>
    <row r="69" spans="1:8" ht="25.5">
      <c r="A69" s="13" t="s">
        <v>120</v>
      </c>
      <c r="B69" s="3" t="s">
        <v>313</v>
      </c>
      <c r="C69" s="34">
        <v>2870586</v>
      </c>
      <c r="D69" s="34">
        <v>3995147.28</v>
      </c>
      <c r="E69" s="34">
        <v>3811273.03</v>
      </c>
      <c r="F69" s="11">
        <v>2934487.31</v>
      </c>
      <c r="G69" s="27">
        <f t="shared" si="0"/>
        <v>95.39756016203738</v>
      </c>
      <c r="H69" s="30">
        <f t="shared" si="1"/>
        <v>183874.25</v>
      </c>
    </row>
    <row r="70" spans="1:8" ht="12.75">
      <c r="A70" s="5" t="s">
        <v>124</v>
      </c>
      <c r="B70" s="3" t="s">
        <v>314</v>
      </c>
      <c r="C70" s="34"/>
      <c r="D70" s="34">
        <v>2000</v>
      </c>
      <c r="E70" s="34">
        <v>1700</v>
      </c>
      <c r="F70" s="11">
        <v>11585.29</v>
      </c>
      <c r="G70" s="27"/>
      <c r="H70" s="30"/>
    </row>
    <row r="71" spans="1:8" ht="12.75">
      <c r="A71" s="3" t="s">
        <v>331</v>
      </c>
      <c r="B71" s="3" t="s">
        <v>346</v>
      </c>
      <c r="C71" s="34">
        <v>5000</v>
      </c>
      <c r="D71" s="34">
        <v>24028.2</v>
      </c>
      <c r="E71" s="34">
        <v>4834</v>
      </c>
      <c r="F71" s="11">
        <v>4958.18</v>
      </c>
      <c r="G71" s="27"/>
      <c r="H71" s="30"/>
    </row>
    <row r="72" spans="1:8" ht="12.75">
      <c r="A72" s="1" t="s">
        <v>25</v>
      </c>
      <c r="B72" s="1" t="s">
        <v>315</v>
      </c>
      <c r="C72" s="33">
        <f>C73+C74+C75</f>
        <v>1048100.0000000001</v>
      </c>
      <c r="D72" s="33">
        <f>D73+D74+D75</f>
        <v>1048100</v>
      </c>
      <c r="E72" s="33">
        <f>E73+E74+E75</f>
        <v>1048100</v>
      </c>
      <c r="F72" s="33">
        <f>F73+F74+F75</f>
        <v>1257300</v>
      </c>
      <c r="G72" s="28">
        <f t="shared" si="0"/>
        <v>100</v>
      </c>
      <c r="H72" s="33">
        <f t="shared" si="1"/>
        <v>0</v>
      </c>
    </row>
    <row r="73" spans="1:8" ht="12.75">
      <c r="A73" s="3" t="s">
        <v>113</v>
      </c>
      <c r="B73" s="3" t="s">
        <v>319</v>
      </c>
      <c r="C73" s="34">
        <v>776020.8</v>
      </c>
      <c r="D73" s="34">
        <v>783736.04</v>
      </c>
      <c r="E73" s="34">
        <v>783736.04</v>
      </c>
      <c r="F73" s="3">
        <v>917475.89</v>
      </c>
      <c r="G73" s="27">
        <f>E73/D73*100</f>
        <v>100</v>
      </c>
      <c r="H73" s="30">
        <f>D73-E73</f>
        <v>0</v>
      </c>
    </row>
    <row r="74" spans="1:8" ht="12.75">
      <c r="A74" s="3" t="s">
        <v>115</v>
      </c>
      <c r="B74" s="3" t="s">
        <v>320</v>
      </c>
      <c r="C74" s="34">
        <v>236442.07</v>
      </c>
      <c r="D74" s="34">
        <v>236380.33</v>
      </c>
      <c r="E74" s="34">
        <v>236380.33</v>
      </c>
      <c r="F74" s="3">
        <v>297323.32</v>
      </c>
      <c r="G74" s="27">
        <f>E74/D74*100</f>
        <v>100</v>
      </c>
      <c r="H74" s="30">
        <f>D74-E74</f>
        <v>0</v>
      </c>
    </row>
    <row r="75" spans="1:8" ht="25.5">
      <c r="A75" s="13" t="s">
        <v>120</v>
      </c>
      <c r="B75" s="3" t="s">
        <v>321</v>
      </c>
      <c r="C75" s="34">
        <v>35637.13</v>
      </c>
      <c r="D75" s="34">
        <v>27983.63</v>
      </c>
      <c r="E75" s="34">
        <v>27983.63</v>
      </c>
      <c r="F75" s="3">
        <v>42500.79</v>
      </c>
      <c r="G75" s="27">
        <f>E75/D75*100</f>
        <v>100</v>
      </c>
      <c r="H75" s="30">
        <f>D75-E75</f>
        <v>0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D77+D81+D88+D85+D86+D89+D87</f>
        <v>4945053.02</v>
      </c>
      <c r="E76" s="33">
        <f>E77+E81+E88+E85+E86+E89+E87</f>
        <v>4835139.989999999</v>
      </c>
      <c r="F76" s="33">
        <f>F77+F81+F88+F85+F86+F89+F87</f>
        <v>4283134.51</v>
      </c>
      <c r="G76" s="28">
        <f t="shared" si="0"/>
        <v>97.77731341695502</v>
      </c>
      <c r="H76" s="33">
        <f t="shared" si="1"/>
        <v>109913.03000000026</v>
      </c>
    </row>
    <row r="77" spans="1:8" ht="25.5">
      <c r="A77" s="17" t="s">
        <v>126</v>
      </c>
      <c r="B77" s="3" t="s">
        <v>127</v>
      </c>
      <c r="C77" s="34">
        <f>C78+C79+C80</f>
        <v>2765946</v>
      </c>
      <c r="D77" s="34">
        <f>D78+D79+D80</f>
        <v>3162558.02</v>
      </c>
      <c r="E77" s="34">
        <f>E78+E79+E80</f>
        <v>3113964.87</v>
      </c>
      <c r="F77" s="34">
        <f>F78+F79+F80</f>
        <v>2948849.05</v>
      </c>
      <c r="G77" s="27">
        <f t="shared" si="0"/>
        <v>98.46348589677416</v>
      </c>
      <c r="H77" s="30">
        <f t="shared" si="1"/>
        <v>48593.14999999991</v>
      </c>
    </row>
    <row r="78" spans="1:8" ht="12.75">
      <c r="A78" s="3" t="s">
        <v>113</v>
      </c>
      <c r="B78" s="3" t="s">
        <v>112</v>
      </c>
      <c r="C78" s="34">
        <f>C92+C108</f>
        <v>2117775</v>
      </c>
      <c r="D78" s="34">
        <f>D92+D108</f>
        <v>2420634.87</v>
      </c>
      <c r="E78" s="34">
        <f>E92+E108</f>
        <v>2392204.62</v>
      </c>
      <c r="F78" s="34">
        <f>F92+F108</f>
        <v>2264821.31</v>
      </c>
      <c r="G78" s="27">
        <f t="shared" si="0"/>
        <v>98.82550440166136</v>
      </c>
      <c r="H78" s="30">
        <f t="shared" si="1"/>
        <v>28430.25</v>
      </c>
    </row>
    <row r="79" spans="1:8" ht="12.75">
      <c r="A79" s="3" t="s">
        <v>115</v>
      </c>
      <c r="B79" s="3" t="s">
        <v>114</v>
      </c>
      <c r="C79" s="34">
        <f>C94+C109</f>
        <v>648171</v>
      </c>
      <c r="D79" s="34">
        <f>D94+D109</f>
        <v>741923.15</v>
      </c>
      <c r="E79" s="34">
        <f>E94+E109</f>
        <v>721760.25</v>
      </c>
      <c r="F79" s="34">
        <f>F94+F109</f>
        <v>684027.74</v>
      </c>
      <c r="G79" s="27">
        <f t="shared" si="0"/>
        <v>97.28234656109598</v>
      </c>
      <c r="H79" s="30">
        <f t="shared" si="1"/>
        <v>20162.900000000023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F93</f>
        <v>0</v>
      </c>
      <c r="G80" s="27"/>
      <c r="H80" s="30">
        <f>D80-E80</f>
        <v>0</v>
      </c>
    </row>
    <row r="81" spans="1:8" ht="25.5">
      <c r="A81" s="17" t="s">
        <v>130</v>
      </c>
      <c r="B81" s="3" t="s">
        <v>137</v>
      </c>
      <c r="C81" s="34">
        <f>C82+C83+C84</f>
        <v>652000</v>
      </c>
      <c r="D81" s="34">
        <f>D82+D83+D84</f>
        <v>975835</v>
      </c>
      <c r="E81" s="34">
        <f>E82+E83+E84</f>
        <v>975782.76</v>
      </c>
      <c r="F81" s="34">
        <f>F82+F83+F84</f>
        <v>696331.59</v>
      </c>
      <c r="G81" s="27">
        <f aca="true" t="shared" si="4" ref="G81:G171">E81/D81*100</f>
        <v>99.99464663595793</v>
      </c>
      <c r="H81" s="30">
        <f aca="true" t="shared" si="5" ref="H81:H171">D81-E81</f>
        <v>52.23999999999069</v>
      </c>
    </row>
    <row r="82" spans="1:8" ht="12.75">
      <c r="A82" s="3" t="s">
        <v>131</v>
      </c>
      <c r="B82" s="3" t="s">
        <v>134</v>
      </c>
      <c r="C82" s="34">
        <f>C100</f>
        <v>530000</v>
      </c>
      <c r="D82" s="34">
        <f aca="true" t="shared" si="6" ref="D82:E84">D100</f>
        <v>729485</v>
      </c>
      <c r="E82" s="34">
        <f t="shared" si="6"/>
        <v>729436.43</v>
      </c>
      <c r="F82" s="34">
        <f>F100</f>
        <v>533160.63</v>
      </c>
      <c r="G82" s="27">
        <f t="shared" si="4"/>
        <v>99.99334187817433</v>
      </c>
      <c r="H82" s="30">
        <f t="shared" si="5"/>
        <v>48.56999999994878</v>
      </c>
    </row>
    <row r="83" spans="1:8" ht="12.75">
      <c r="A83" s="5" t="s">
        <v>132</v>
      </c>
      <c r="B83" s="3" t="s">
        <v>135</v>
      </c>
      <c r="C83" s="34">
        <f>C101</f>
        <v>0</v>
      </c>
      <c r="D83" s="34">
        <f t="shared" si="6"/>
        <v>0</v>
      </c>
      <c r="E83" s="34">
        <f t="shared" si="6"/>
        <v>0</v>
      </c>
      <c r="F83" s="34">
        <f>F101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133</v>
      </c>
      <c r="B84" s="3" t="s">
        <v>136</v>
      </c>
      <c r="C84" s="34">
        <f>C102</f>
        <v>122000</v>
      </c>
      <c r="D84" s="34">
        <f t="shared" si="6"/>
        <v>246350</v>
      </c>
      <c r="E84" s="34">
        <f t="shared" si="6"/>
        <v>246346.33</v>
      </c>
      <c r="F84" s="34">
        <f>F102</f>
        <v>163170.96</v>
      </c>
      <c r="G84" s="27">
        <f t="shared" si="4"/>
        <v>99.99851024964481</v>
      </c>
      <c r="H84" s="30">
        <f t="shared" si="5"/>
        <v>3.6700000000128057</v>
      </c>
    </row>
    <row r="85" spans="1:8" ht="25.5">
      <c r="A85" s="13" t="s">
        <v>118</v>
      </c>
      <c r="B85" s="3" t="s">
        <v>119</v>
      </c>
      <c r="C85" s="34">
        <f>C103</f>
        <v>56000</v>
      </c>
      <c r="D85" s="34">
        <f>D103+D95</f>
        <v>48900</v>
      </c>
      <c r="E85" s="34">
        <f>E103+E95</f>
        <v>29712.53</v>
      </c>
      <c r="F85" s="34">
        <f>F103+F95</f>
        <v>77074.11</v>
      </c>
      <c r="G85" s="27">
        <f t="shared" si="4"/>
        <v>60.76182004089979</v>
      </c>
      <c r="H85" s="30">
        <f t="shared" si="5"/>
        <v>19187.47</v>
      </c>
    </row>
    <row r="86" spans="1:8" ht="25.5">
      <c r="A86" s="13" t="s">
        <v>120</v>
      </c>
      <c r="B86" s="3" t="s">
        <v>121</v>
      </c>
      <c r="C86" s="34">
        <f>C96+C104+C113+C110</f>
        <v>176500</v>
      </c>
      <c r="D86" s="34">
        <f>D96+D104+D113+D110</f>
        <v>457760</v>
      </c>
      <c r="E86" s="34">
        <f>E96+E104+E113+E110</f>
        <v>415679.83</v>
      </c>
      <c r="F86" s="34">
        <f>F96+F104+F113+F110</f>
        <v>429729.76</v>
      </c>
      <c r="G86" s="27">
        <f t="shared" si="4"/>
        <v>90.80737285914017</v>
      </c>
      <c r="H86" s="30">
        <f t="shared" si="5"/>
        <v>42080.169999999984</v>
      </c>
    </row>
    <row r="87" spans="1:8" ht="12.75">
      <c r="A87" s="13" t="s">
        <v>372</v>
      </c>
      <c r="B87" s="3" t="s">
        <v>374</v>
      </c>
      <c r="C87" s="34"/>
      <c r="D87" s="34">
        <f>D105+D111</f>
        <v>60000</v>
      </c>
      <c r="E87" s="34">
        <f>E105+E111</f>
        <v>60000</v>
      </c>
      <c r="F87" s="34">
        <f>F105+F111</f>
        <v>9900</v>
      </c>
      <c r="G87" s="27"/>
      <c r="H87" s="30"/>
    </row>
    <row r="88" spans="1:8" ht="12.75">
      <c r="A88" s="5" t="s">
        <v>122</v>
      </c>
      <c r="B88" s="3" t="s">
        <v>123</v>
      </c>
      <c r="C88" s="34">
        <f>C97</f>
        <v>0</v>
      </c>
      <c r="D88" s="34">
        <f>D97</f>
        <v>0</v>
      </c>
      <c r="E88" s="34"/>
      <c r="F88" s="34"/>
      <c r="G88" s="27"/>
      <c r="H88" s="30">
        <f t="shared" si="5"/>
        <v>0</v>
      </c>
    </row>
    <row r="89" spans="1:8" ht="38.25">
      <c r="A89" s="13" t="s">
        <v>140</v>
      </c>
      <c r="B89" s="3" t="s">
        <v>141</v>
      </c>
      <c r="C89" s="34"/>
      <c r="D89" s="34">
        <f>D106</f>
        <v>240000</v>
      </c>
      <c r="E89" s="34">
        <f>E106</f>
        <v>240000</v>
      </c>
      <c r="F89" s="34">
        <f>F106</f>
        <v>121250</v>
      </c>
      <c r="G89" s="27"/>
      <c r="H89" s="30"/>
    </row>
    <row r="90" spans="1:8" ht="12.75">
      <c r="A90" s="23" t="s">
        <v>28</v>
      </c>
      <c r="B90" s="23" t="s">
        <v>29</v>
      </c>
      <c r="C90" s="31">
        <f>C91+C96+C97</f>
        <v>591600</v>
      </c>
      <c r="D90" s="31">
        <f>D91+D96+D97+D95</f>
        <v>591600</v>
      </c>
      <c r="E90" s="31">
        <f>E91+E96+E97+E95</f>
        <v>591600</v>
      </c>
      <c r="F90" s="31">
        <f>F91+F96+F97+F95+F93</f>
        <v>669500.0000000001</v>
      </c>
      <c r="G90" s="28">
        <f t="shared" si="4"/>
        <v>100</v>
      </c>
      <c r="H90" s="33">
        <f t="shared" si="5"/>
        <v>0</v>
      </c>
    </row>
    <row r="91" spans="1:8" ht="25.5">
      <c r="A91" s="17" t="s">
        <v>126</v>
      </c>
      <c r="B91" s="3" t="s">
        <v>264</v>
      </c>
      <c r="C91" s="34">
        <f>C92+C94</f>
        <v>528100</v>
      </c>
      <c r="D91" s="34">
        <f>D92+D94</f>
        <v>528100</v>
      </c>
      <c r="E91" s="34">
        <f>E92+E94</f>
        <v>528100</v>
      </c>
      <c r="F91" s="34">
        <f>F92+F94</f>
        <v>475736.71</v>
      </c>
      <c r="G91" s="27">
        <f t="shared" si="4"/>
        <v>100</v>
      </c>
      <c r="H91" s="30">
        <f t="shared" si="5"/>
        <v>0</v>
      </c>
    </row>
    <row r="92" spans="1:8" ht="12.75">
      <c r="A92" s="3" t="s">
        <v>113</v>
      </c>
      <c r="B92" s="3" t="s">
        <v>265</v>
      </c>
      <c r="C92" s="34">
        <v>405600</v>
      </c>
      <c r="D92" s="25">
        <v>405975.71</v>
      </c>
      <c r="E92" s="25">
        <v>405975.71</v>
      </c>
      <c r="F92" s="3">
        <v>367537.95</v>
      </c>
      <c r="G92" s="27">
        <f t="shared" si="4"/>
        <v>100</v>
      </c>
      <c r="H92" s="30">
        <f t="shared" si="5"/>
        <v>0</v>
      </c>
    </row>
    <row r="93" spans="1:8" ht="12.75">
      <c r="A93" s="5" t="s">
        <v>116</v>
      </c>
      <c r="B93" s="3" t="s">
        <v>317</v>
      </c>
      <c r="C93" s="34"/>
      <c r="D93" s="25"/>
      <c r="E93" s="25"/>
      <c r="F93" s="3">
        <v>0</v>
      </c>
      <c r="G93" s="27"/>
      <c r="H93" s="30">
        <f>D93-E93</f>
        <v>0</v>
      </c>
    </row>
    <row r="94" spans="1:8" ht="12.75">
      <c r="A94" s="3" t="s">
        <v>115</v>
      </c>
      <c r="B94" s="3" t="s">
        <v>266</v>
      </c>
      <c r="C94" s="34">
        <v>122500</v>
      </c>
      <c r="D94" s="25">
        <v>122124.29</v>
      </c>
      <c r="E94" s="25">
        <v>122124.29</v>
      </c>
      <c r="F94" s="3">
        <v>108198.76</v>
      </c>
      <c r="G94" s="27">
        <f t="shared" si="4"/>
        <v>100</v>
      </c>
      <c r="H94" s="30">
        <f t="shared" si="5"/>
        <v>0</v>
      </c>
    </row>
    <row r="95" spans="1:8" ht="25.5">
      <c r="A95" s="13" t="s">
        <v>118</v>
      </c>
      <c r="B95" s="3" t="s">
        <v>339</v>
      </c>
      <c r="C95" s="34"/>
      <c r="D95" s="25"/>
      <c r="E95" s="25"/>
      <c r="F95" s="3">
        <v>45204.92</v>
      </c>
      <c r="G95" s="27"/>
      <c r="H95" s="30"/>
    </row>
    <row r="96" spans="1:8" ht="25.5">
      <c r="A96" s="13" t="s">
        <v>120</v>
      </c>
      <c r="B96" s="3" t="s">
        <v>267</v>
      </c>
      <c r="C96" s="3">
        <v>63500</v>
      </c>
      <c r="D96" s="34">
        <v>63500</v>
      </c>
      <c r="E96" s="34">
        <v>63500</v>
      </c>
      <c r="F96" s="3">
        <v>148558.37</v>
      </c>
      <c r="G96" s="27">
        <f>E96/D96*100</f>
        <v>100</v>
      </c>
      <c r="H96" s="30">
        <f>D96-E96</f>
        <v>0</v>
      </c>
    </row>
    <row r="97" spans="1:8" ht="12.75">
      <c r="A97" s="5" t="s">
        <v>138</v>
      </c>
      <c r="B97" s="3" t="s">
        <v>268</v>
      </c>
      <c r="C97" s="3"/>
      <c r="D97" s="34"/>
      <c r="E97" s="34"/>
      <c r="F97" s="34"/>
      <c r="G97" s="27"/>
      <c r="H97" s="30">
        <f>D97-E97</f>
        <v>0</v>
      </c>
    </row>
    <row r="98" spans="1:8" ht="38.25" customHeight="1">
      <c r="A98" s="24" t="s">
        <v>30</v>
      </c>
      <c r="B98" s="23" t="s">
        <v>31</v>
      </c>
      <c r="C98" s="31">
        <f>C99+C103+C104</f>
        <v>719000</v>
      </c>
      <c r="D98" s="31">
        <f>D99+D103+D104+D106+D105</f>
        <v>1336280</v>
      </c>
      <c r="E98" s="31">
        <f>E99+E103+E104+E106+E105</f>
        <v>1303743.6400000001</v>
      </c>
      <c r="F98" s="31">
        <f>F99+F103+F104+F106+F105</f>
        <v>881741.3999999999</v>
      </c>
      <c r="G98" s="28">
        <f t="shared" si="4"/>
        <v>97.5651540096387</v>
      </c>
      <c r="H98" s="33">
        <f t="shared" si="5"/>
        <v>32536.35999999987</v>
      </c>
    </row>
    <row r="99" spans="1:8" ht="24" customHeight="1">
      <c r="A99" s="17" t="s">
        <v>130</v>
      </c>
      <c r="B99" s="3" t="s">
        <v>269</v>
      </c>
      <c r="C99" s="35">
        <f>C100+C101+C102</f>
        <v>652000</v>
      </c>
      <c r="D99" s="35">
        <f>D100+D101+D102</f>
        <v>975835</v>
      </c>
      <c r="E99" s="35">
        <f>E100+E101+E102</f>
        <v>975782.76</v>
      </c>
      <c r="F99" s="35">
        <f>F100+F101+F102</f>
        <v>696331.59</v>
      </c>
      <c r="G99" s="27">
        <f aca="true" t="shared" si="7" ref="G99:G105">E99/D99*100</f>
        <v>99.99464663595793</v>
      </c>
      <c r="H99" s="30">
        <f aca="true" t="shared" si="8" ref="H99:H105">D99-E99</f>
        <v>52.23999999999069</v>
      </c>
    </row>
    <row r="100" spans="1:8" ht="16.5" customHeight="1">
      <c r="A100" s="3" t="s">
        <v>131</v>
      </c>
      <c r="B100" s="3" t="s">
        <v>270</v>
      </c>
      <c r="C100" s="35">
        <v>530000</v>
      </c>
      <c r="D100" s="35">
        <v>729485</v>
      </c>
      <c r="E100" s="35">
        <v>729436.43</v>
      </c>
      <c r="F100" s="36">
        <v>533160.63</v>
      </c>
      <c r="G100" s="27">
        <f t="shared" si="7"/>
        <v>99.99334187817433</v>
      </c>
      <c r="H100" s="30">
        <f t="shared" si="8"/>
        <v>48.56999999994878</v>
      </c>
    </row>
    <row r="101" spans="1:8" ht="16.5" customHeight="1">
      <c r="A101" s="5" t="s">
        <v>132</v>
      </c>
      <c r="B101" s="3" t="s">
        <v>271</v>
      </c>
      <c r="C101" s="35">
        <v>0</v>
      </c>
      <c r="D101" s="35">
        <v>0</v>
      </c>
      <c r="E101" s="35">
        <v>0</v>
      </c>
      <c r="F101" s="31"/>
      <c r="G101" s="27" t="e">
        <f t="shared" si="7"/>
        <v>#DIV/0!</v>
      </c>
      <c r="H101" s="30">
        <f t="shared" si="8"/>
        <v>0</v>
      </c>
    </row>
    <row r="102" spans="1:8" ht="25.5">
      <c r="A102" s="17" t="s">
        <v>133</v>
      </c>
      <c r="B102" s="3" t="s">
        <v>272</v>
      </c>
      <c r="C102" s="35">
        <v>122000</v>
      </c>
      <c r="D102" s="35">
        <v>246350</v>
      </c>
      <c r="E102" s="35">
        <v>246346.33</v>
      </c>
      <c r="F102" s="35">
        <v>163170.96</v>
      </c>
      <c r="G102" s="27">
        <f t="shared" si="7"/>
        <v>99.99851024964481</v>
      </c>
      <c r="H102" s="30">
        <f t="shared" si="8"/>
        <v>3.6700000000128057</v>
      </c>
    </row>
    <row r="103" spans="1:8" ht="25.5">
      <c r="A103" s="13" t="s">
        <v>118</v>
      </c>
      <c r="B103" s="3" t="s">
        <v>273</v>
      </c>
      <c r="C103" s="35">
        <v>56000</v>
      </c>
      <c r="D103" s="35">
        <v>48900</v>
      </c>
      <c r="E103" s="35">
        <v>29712.53</v>
      </c>
      <c r="F103" s="35">
        <v>31869.19</v>
      </c>
      <c r="G103" s="27">
        <f t="shared" si="7"/>
        <v>60.76182004089979</v>
      </c>
      <c r="H103" s="30">
        <f t="shared" si="8"/>
        <v>19187.47</v>
      </c>
    </row>
    <row r="104" spans="1:8" ht="25.5">
      <c r="A104" s="13" t="s">
        <v>120</v>
      </c>
      <c r="B104" s="3" t="s">
        <v>274</v>
      </c>
      <c r="C104" s="35">
        <v>11000</v>
      </c>
      <c r="D104" s="35">
        <v>71545</v>
      </c>
      <c r="E104" s="35">
        <v>58248.35</v>
      </c>
      <c r="F104" s="35">
        <v>22390.62</v>
      </c>
      <c r="G104" s="27">
        <f t="shared" si="7"/>
        <v>81.41498357676986</v>
      </c>
      <c r="H104" s="30">
        <f t="shared" si="8"/>
        <v>13296.650000000001</v>
      </c>
    </row>
    <row r="105" spans="1:8" ht="12.75">
      <c r="A105" s="13" t="s">
        <v>372</v>
      </c>
      <c r="B105" s="3" t="s">
        <v>373</v>
      </c>
      <c r="C105" s="35"/>
      <c r="D105" s="35">
        <v>0</v>
      </c>
      <c r="E105" s="35">
        <v>0</v>
      </c>
      <c r="F105" s="35">
        <v>9900</v>
      </c>
      <c r="G105" s="27" t="e">
        <f t="shared" si="7"/>
        <v>#DIV/0!</v>
      </c>
      <c r="H105" s="30">
        <f t="shared" si="8"/>
        <v>0</v>
      </c>
    </row>
    <row r="106" spans="1:8" ht="38.25">
      <c r="A106" s="13" t="s">
        <v>140</v>
      </c>
      <c r="B106" s="3" t="s">
        <v>345</v>
      </c>
      <c r="C106" s="35"/>
      <c r="D106" s="35">
        <v>240000</v>
      </c>
      <c r="E106" s="35">
        <v>240000</v>
      </c>
      <c r="F106" s="35">
        <v>121250</v>
      </c>
      <c r="G106" s="27"/>
      <c r="H106" s="30"/>
    </row>
    <row r="107" spans="1:8" ht="12.75">
      <c r="A107" s="23" t="s">
        <v>32</v>
      </c>
      <c r="B107" s="1" t="s">
        <v>33</v>
      </c>
      <c r="C107" s="33">
        <f>C108+C109+C110</f>
        <v>2293846</v>
      </c>
      <c r="D107" s="33">
        <f>D108+D109+D110+D111</f>
        <v>2951658.02</v>
      </c>
      <c r="E107" s="33">
        <f>E108+E109+E110+E111</f>
        <v>2896496.35</v>
      </c>
      <c r="F107" s="33">
        <f>F108+F109+F110+F111</f>
        <v>2687874.4299999997</v>
      </c>
      <c r="G107" s="27">
        <f>E107/D107*100</f>
        <v>98.1311632436335</v>
      </c>
      <c r="H107" s="30">
        <f>D107-E107</f>
        <v>55161.669999999925</v>
      </c>
    </row>
    <row r="108" spans="1:8" ht="12.75">
      <c r="A108" s="3" t="s">
        <v>384</v>
      </c>
      <c r="B108" s="3" t="s">
        <v>394</v>
      </c>
      <c r="C108" s="34">
        <v>1712175</v>
      </c>
      <c r="D108" s="34">
        <v>2014659.16</v>
      </c>
      <c r="E108" s="34">
        <v>1986228.91</v>
      </c>
      <c r="F108" s="11">
        <v>1897283.36</v>
      </c>
      <c r="G108" s="27">
        <f>E108/D108*100</f>
        <v>98.58883077770832</v>
      </c>
      <c r="H108" s="30">
        <f>D108-E108</f>
        <v>28430.25</v>
      </c>
    </row>
    <row r="109" spans="1:8" ht="12.75">
      <c r="A109" s="3" t="s">
        <v>115</v>
      </c>
      <c r="B109" s="3" t="s">
        <v>395</v>
      </c>
      <c r="C109" s="34">
        <v>525671</v>
      </c>
      <c r="D109" s="34">
        <v>619798.86</v>
      </c>
      <c r="E109" s="34">
        <v>599635.96</v>
      </c>
      <c r="F109" s="11">
        <v>575828.98</v>
      </c>
      <c r="G109" s="27">
        <f>E109/D109*100</f>
        <v>96.74686397454812</v>
      </c>
      <c r="H109" s="30">
        <f>D109-E109</f>
        <v>20162.900000000023</v>
      </c>
    </row>
    <row r="110" spans="1:8" ht="25.5">
      <c r="A110" s="13" t="s">
        <v>120</v>
      </c>
      <c r="B110" s="3" t="s">
        <v>322</v>
      </c>
      <c r="C110" s="34">
        <v>56000</v>
      </c>
      <c r="D110" s="34">
        <v>257200</v>
      </c>
      <c r="E110" s="34">
        <v>250631.48</v>
      </c>
      <c r="F110" s="3">
        <v>214762.09</v>
      </c>
      <c r="G110" s="27">
        <f>E110/D110*100</f>
        <v>97.44614307931572</v>
      </c>
      <c r="H110" s="30">
        <f>D110-E110</f>
        <v>6568.5199999999895</v>
      </c>
    </row>
    <row r="111" spans="1:8" ht="12.75">
      <c r="A111" s="5" t="s">
        <v>372</v>
      </c>
      <c r="B111" s="3" t="s">
        <v>418</v>
      </c>
      <c r="C111" s="34"/>
      <c r="D111" s="34">
        <v>60000</v>
      </c>
      <c r="E111" s="34">
        <v>60000</v>
      </c>
      <c r="F111" s="34"/>
      <c r="G111" s="27">
        <f>E111/D111*100</f>
        <v>100</v>
      </c>
      <c r="H111" s="30">
        <f>D111-E111</f>
        <v>0</v>
      </c>
    </row>
    <row r="112" spans="1:8" ht="38.25">
      <c r="A112" s="24" t="s">
        <v>34</v>
      </c>
      <c r="B112" s="23" t="s">
        <v>35</v>
      </c>
      <c r="C112" s="31">
        <f>C113</f>
        <v>46000</v>
      </c>
      <c r="D112" s="31">
        <f>D113</f>
        <v>65515</v>
      </c>
      <c r="E112" s="31">
        <f>E113</f>
        <v>43300</v>
      </c>
      <c r="F112" s="31">
        <f>F113</f>
        <v>44018.68</v>
      </c>
      <c r="G112" s="28">
        <f t="shared" si="4"/>
        <v>66.09173471724033</v>
      </c>
      <c r="H112" s="33">
        <f t="shared" si="5"/>
        <v>22215</v>
      </c>
    </row>
    <row r="113" spans="1:8" ht="25.5">
      <c r="A113" s="13" t="s">
        <v>120</v>
      </c>
      <c r="B113" s="3" t="s">
        <v>379</v>
      </c>
      <c r="C113" s="34">
        <v>46000</v>
      </c>
      <c r="D113" s="11">
        <v>65515</v>
      </c>
      <c r="E113" s="3">
        <v>43300</v>
      </c>
      <c r="F113" s="34">
        <v>44018.68</v>
      </c>
      <c r="G113" s="27">
        <f t="shared" si="4"/>
        <v>66.09173471724033</v>
      </c>
      <c r="H113" s="30">
        <f t="shared" si="5"/>
        <v>22215</v>
      </c>
    </row>
    <row r="114" spans="1:8" ht="12.75">
      <c r="A114" s="1" t="s">
        <v>36</v>
      </c>
      <c r="B114" s="1" t="s">
        <v>37</v>
      </c>
      <c r="C114" s="33">
        <f>C115+C119+C120+C125+C121+C122+C123+C124</f>
        <v>26330740.630000003</v>
      </c>
      <c r="D114" s="33">
        <f>D115+D119+D120+D125+D121+D122+D123+D124+D126</f>
        <v>34231045.269999996</v>
      </c>
      <c r="E114" s="33">
        <f>E115+E119+E120+E125+E121+E122+E123+E124+E126</f>
        <v>29317816.639999997</v>
      </c>
      <c r="F114" s="33">
        <f>F115+F119+F120+F125+F121+F122+F123+F124</f>
        <v>37699234.92</v>
      </c>
      <c r="G114" s="28">
        <f t="shared" si="4"/>
        <v>85.64686356713173</v>
      </c>
      <c r="H114" s="33">
        <f t="shared" si="5"/>
        <v>4913228.629999999</v>
      </c>
    </row>
    <row r="115" spans="1:8" ht="25.5">
      <c r="A115" s="17" t="s">
        <v>126</v>
      </c>
      <c r="B115" s="3" t="s">
        <v>127</v>
      </c>
      <c r="C115" s="34">
        <f>C116+C117+C118</f>
        <v>2819860.2800000003</v>
      </c>
      <c r="D115" s="34">
        <f>D116+D117+D118</f>
        <v>2896607.41</v>
      </c>
      <c r="E115" s="34">
        <f>E116+E117+E118</f>
        <v>2896607.41</v>
      </c>
      <c r="F115" s="34">
        <f>F116+F117+F118</f>
        <v>2984336.4400000004</v>
      </c>
      <c r="G115" s="27">
        <f t="shared" si="4"/>
        <v>100</v>
      </c>
      <c r="H115" s="30">
        <f t="shared" si="5"/>
        <v>0</v>
      </c>
    </row>
    <row r="116" spans="1:8" ht="12.75">
      <c r="A116" s="3" t="s">
        <v>113</v>
      </c>
      <c r="B116" s="3" t="s">
        <v>112</v>
      </c>
      <c r="C116" s="34">
        <f>C129+C144</f>
        <v>2164216.5</v>
      </c>
      <c r="D116" s="34">
        <f>D129+D144</f>
        <v>2251709.19</v>
      </c>
      <c r="E116" s="34">
        <f>E129+E144</f>
        <v>2251709.19</v>
      </c>
      <c r="F116" s="34">
        <f>F129</f>
        <v>2295567.99</v>
      </c>
      <c r="G116" s="27">
        <f t="shared" si="4"/>
        <v>100</v>
      </c>
      <c r="H116" s="30">
        <f t="shared" si="5"/>
        <v>0</v>
      </c>
    </row>
    <row r="117" spans="1:8" ht="12.75">
      <c r="A117" s="3" t="s">
        <v>115</v>
      </c>
      <c r="B117" s="3" t="s">
        <v>114</v>
      </c>
      <c r="C117" s="34">
        <f>C130+C145</f>
        <v>653643.78</v>
      </c>
      <c r="D117" s="34">
        <f>D130+D145</f>
        <v>631628.22</v>
      </c>
      <c r="E117" s="34">
        <f>E130+E145</f>
        <v>631628.22</v>
      </c>
      <c r="F117" s="34">
        <f>F130</f>
        <v>650498.45</v>
      </c>
      <c r="G117" s="27">
        <f t="shared" si="4"/>
        <v>100</v>
      </c>
      <c r="H117" s="30">
        <f t="shared" si="5"/>
        <v>0</v>
      </c>
    </row>
    <row r="118" spans="1:8" ht="12.75">
      <c r="A118" s="5" t="s">
        <v>116</v>
      </c>
      <c r="B118" s="3" t="s">
        <v>117</v>
      </c>
      <c r="C118" s="34">
        <f>C131</f>
        <v>2000</v>
      </c>
      <c r="D118" s="34">
        <f>D131</f>
        <v>13270</v>
      </c>
      <c r="E118" s="34">
        <f>E131</f>
        <v>13270</v>
      </c>
      <c r="F118" s="34">
        <f>F131</f>
        <v>38270</v>
      </c>
      <c r="G118" s="27">
        <f t="shared" si="4"/>
        <v>100</v>
      </c>
      <c r="H118" s="30">
        <f t="shared" si="5"/>
        <v>0</v>
      </c>
    </row>
    <row r="119" spans="1:8" ht="25.5">
      <c r="A119" s="13" t="s">
        <v>118</v>
      </c>
      <c r="B119" s="3" t="s">
        <v>119</v>
      </c>
      <c r="C119" s="34">
        <f>C132+C146</f>
        <v>180000</v>
      </c>
      <c r="D119" s="34">
        <f>D132+D146</f>
        <v>221025.04</v>
      </c>
      <c r="E119" s="34">
        <f>E132+E146</f>
        <v>221025.04</v>
      </c>
      <c r="F119" s="34">
        <f>F132+F146</f>
        <v>199216.8</v>
      </c>
      <c r="G119" s="27">
        <f t="shared" si="4"/>
        <v>100</v>
      </c>
      <c r="H119" s="30">
        <f t="shared" si="5"/>
        <v>0</v>
      </c>
    </row>
    <row r="120" spans="1:8" ht="25.5">
      <c r="A120" s="13" t="s">
        <v>120</v>
      </c>
      <c r="B120" s="3" t="s">
        <v>121</v>
      </c>
      <c r="C120" s="34">
        <f>C133+C139+C147+C136</f>
        <v>9790259.89</v>
      </c>
      <c r="D120" s="34">
        <f>D133+D139+D147+D136</f>
        <v>21164283.69</v>
      </c>
      <c r="E120" s="34">
        <f>E133+E139+E147+E136</f>
        <v>16292794.269999998</v>
      </c>
      <c r="F120" s="34">
        <f>F133+F139+F147+F136</f>
        <v>15193150.97</v>
      </c>
      <c r="G120" s="27">
        <f t="shared" si="4"/>
        <v>76.98249800770837</v>
      </c>
      <c r="H120" s="30">
        <f t="shared" si="5"/>
        <v>4871489.420000004</v>
      </c>
    </row>
    <row r="121" spans="1:8" ht="12.75">
      <c r="A121" s="5" t="s">
        <v>149</v>
      </c>
      <c r="B121" s="3" t="s">
        <v>123</v>
      </c>
      <c r="C121" s="3"/>
      <c r="D121" s="3"/>
      <c r="E121" s="3"/>
      <c r="F121" s="34">
        <f>F149</f>
        <v>0</v>
      </c>
      <c r="G121" s="27"/>
      <c r="H121" s="30">
        <f>D121-E121</f>
        <v>0</v>
      </c>
    </row>
    <row r="122" spans="1:8" ht="38.25">
      <c r="A122" s="13" t="s">
        <v>172</v>
      </c>
      <c r="B122" s="3" t="s">
        <v>341</v>
      </c>
      <c r="C122" s="34">
        <f>C148</f>
        <v>0</v>
      </c>
      <c r="D122" s="34">
        <f>D148</f>
        <v>0</v>
      </c>
      <c r="E122" s="34">
        <f>E148</f>
        <v>0</v>
      </c>
      <c r="F122" s="34">
        <f>F148</f>
        <v>1470000</v>
      </c>
      <c r="G122" s="27"/>
      <c r="H122" s="30">
        <f>D122-E122</f>
        <v>0</v>
      </c>
    </row>
    <row r="123" spans="1:8" ht="51">
      <c r="A123" s="17" t="s">
        <v>154</v>
      </c>
      <c r="B123" s="3" t="s">
        <v>158</v>
      </c>
      <c r="C123" s="3">
        <f>C150</f>
        <v>1900000</v>
      </c>
      <c r="D123" s="3">
        <f aca="true" t="shared" si="9" ref="D123:F124">D150</f>
        <v>2079600</v>
      </c>
      <c r="E123" s="3">
        <f>E150</f>
        <v>2079600</v>
      </c>
      <c r="F123" s="3">
        <f t="shared" si="9"/>
        <v>1749960.57</v>
      </c>
      <c r="G123" s="27">
        <f>E123/D123*100</f>
        <v>100</v>
      </c>
      <c r="H123" s="30">
        <f>D123-E123</f>
        <v>0</v>
      </c>
    </row>
    <row r="124" spans="1:8" ht="12.75">
      <c r="A124" s="17" t="s">
        <v>156</v>
      </c>
      <c r="B124" s="3" t="s">
        <v>159</v>
      </c>
      <c r="C124" s="3">
        <f>C151</f>
        <v>0</v>
      </c>
      <c r="D124" s="3">
        <f t="shared" si="9"/>
        <v>0</v>
      </c>
      <c r="E124" s="3">
        <f>E151</f>
        <v>0</v>
      </c>
      <c r="F124" s="3">
        <f t="shared" si="9"/>
        <v>71947.44</v>
      </c>
      <c r="G124" s="27" t="e">
        <f>E124/D124*100</f>
        <v>#DIV/0!</v>
      </c>
      <c r="H124" s="30">
        <f>D124-E124</f>
        <v>0</v>
      </c>
    </row>
    <row r="125" spans="1:8" ht="38.25">
      <c r="A125" s="13" t="s">
        <v>140</v>
      </c>
      <c r="B125" s="3" t="s">
        <v>141</v>
      </c>
      <c r="C125" s="34">
        <f>C134+C137+C152+C140</f>
        <v>11640620.46</v>
      </c>
      <c r="D125" s="34">
        <f>D134+D137+D152+D140</f>
        <v>7864372.55</v>
      </c>
      <c r="E125" s="34">
        <f>E134+E137+E152+E140</f>
        <v>7822633.34</v>
      </c>
      <c r="F125" s="34">
        <f>F134+F137+F152+F140</f>
        <v>16030622.700000001</v>
      </c>
      <c r="G125" s="27">
        <f t="shared" si="4"/>
        <v>99.46926204557795</v>
      </c>
      <c r="H125" s="30">
        <f t="shared" si="5"/>
        <v>41739.20999999996</v>
      </c>
    </row>
    <row r="126" spans="1:8" ht="38.25">
      <c r="A126" s="13" t="s">
        <v>409</v>
      </c>
      <c r="B126" s="3" t="s">
        <v>415</v>
      </c>
      <c r="C126" s="34"/>
      <c r="D126" s="34">
        <f>D141</f>
        <v>5156.58</v>
      </c>
      <c r="E126" s="34">
        <f>E141</f>
        <v>5156.58</v>
      </c>
      <c r="F126" s="34"/>
      <c r="G126" s="27"/>
      <c r="H126" s="30"/>
    </row>
    <row r="127" spans="1:8" ht="12.75">
      <c r="A127" s="23" t="s">
        <v>2</v>
      </c>
      <c r="B127" s="23" t="s">
        <v>38</v>
      </c>
      <c r="C127" s="31">
        <f>C128+C132+C133+C134</f>
        <v>10532300</v>
      </c>
      <c r="D127" s="31">
        <f>D128+D132+D133+D134</f>
        <v>10475125</v>
      </c>
      <c r="E127" s="31">
        <f>E128+E132+E133+E134</f>
        <v>10454125.92</v>
      </c>
      <c r="F127" s="31">
        <f>F128+F132+F133+F134</f>
        <v>11840979.32</v>
      </c>
      <c r="G127" s="28">
        <f t="shared" si="4"/>
        <v>99.79953384804477</v>
      </c>
      <c r="H127" s="33">
        <f t="shared" si="5"/>
        <v>20999.080000000075</v>
      </c>
    </row>
    <row r="128" spans="1:8" ht="25.5">
      <c r="A128" s="17" t="s">
        <v>126</v>
      </c>
      <c r="B128" s="3" t="s">
        <v>142</v>
      </c>
      <c r="C128" s="34">
        <f>C129+C130+C131</f>
        <v>2807600</v>
      </c>
      <c r="D128" s="34">
        <f>D129+D130+D131</f>
        <v>2870025.13</v>
      </c>
      <c r="E128" s="34">
        <f>E129+E130+E131</f>
        <v>2870025.13</v>
      </c>
      <c r="F128" s="34">
        <f>F129+F130+F131</f>
        <v>2984336.4400000004</v>
      </c>
      <c r="G128" s="27">
        <f t="shared" si="4"/>
        <v>100</v>
      </c>
      <c r="H128" s="30">
        <f t="shared" si="5"/>
        <v>0</v>
      </c>
    </row>
    <row r="129" spans="1:8" ht="12.75">
      <c r="A129" s="3" t="s">
        <v>113</v>
      </c>
      <c r="B129" s="3" t="s">
        <v>143</v>
      </c>
      <c r="C129" s="34">
        <v>2154800</v>
      </c>
      <c r="D129" s="34">
        <v>2231292.69</v>
      </c>
      <c r="E129" s="34">
        <v>2231292.69</v>
      </c>
      <c r="F129" s="34">
        <v>2295567.99</v>
      </c>
      <c r="G129" s="27">
        <f t="shared" si="4"/>
        <v>100</v>
      </c>
      <c r="H129" s="30">
        <f t="shared" si="5"/>
        <v>0</v>
      </c>
    </row>
    <row r="130" spans="1:8" ht="12.75">
      <c r="A130" s="3" t="s">
        <v>115</v>
      </c>
      <c r="B130" s="3" t="s">
        <v>144</v>
      </c>
      <c r="C130" s="34">
        <v>650800</v>
      </c>
      <c r="D130" s="34">
        <v>625462.44</v>
      </c>
      <c r="E130" s="34">
        <v>625462.44</v>
      </c>
      <c r="F130" s="34">
        <v>650498.45</v>
      </c>
      <c r="G130" s="27">
        <f t="shared" si="4"/>
        <v>100</v>
      </c>
      <c r="H130" s="30">
        <f t="shared" si="5"/>
        <v>0</v>
      </c>
    </row>
    <row r="131" spans="1:8" ht="12.75">
      <c r="A131" s="5" t="s">
        <v>116</v>
      </c>
      <c r="B131" s="3" t="s">
        <v>145</v>
      </c>
      <c r="C131" s="34">
        <v>2000</v>
      </c>
      <c r="D131" s="34">
        <v>13270</v>
      </c>
      <c r="E131" s="34">
        <v>13270</v>
      </c>
      <c r="F131" s="34">
        <v>38270</v>
      </c>
      <c r="G131" s="27">
        <f t="shared" si="4"/>
        <v>100</v>
      </c>
      <c r="H131" s="30">
        <f t="shared" si="5"/>
        <v>0</v>
      </c>
    </row>
    <row r="132" spans="1:8" ht="25.5">
      <c r="A132" s="13" t="s">
        <v>118</v>
      </c>
      <c r="B132" s="3" t="s">
        <v>146</v>
      </c>
      <c r="C132" s="3">
        <v>180000</v>
      </c>
      <c r="D132" s="34">
        <v>164025.04</v>
      </c>
      <c r="E132" s="34">
        <v>164025.04</v>
      </c>
      <c r="F132" s="34">
        <v>199216.8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120</v>
      </c>
      <c r="B133" s="3" t="s">
        <v>147</v>
      </c>
      <c r="C133" s="34">
        <v>1201100</v>
      </c>
      <c r="D133" s="34">
        <v>1243874.83</v>
      </c>
      <c r="E133" s="34">
        <v>1222914.96</v>
      </c>
      <c r="F133" s="34">
        <v>1430126.08</v>
      </c>
      <c r="G133" s="27">
        <f>E133/D133*100</f>
        <v>98.3149534427029</v>
      </c>
      <c r="H133" s="30">
        <f>D133-E133</f>
        <v>20959.87000000011</v>
      </c>
    </row>
    <row r="134" spans="1:8" ht="51">
      <c r="A134" s="13" t="s">
        <v>397</v>
      </c>
      <c r="B134" s="3" t="s">
        <v>385</v>
      </c>
      <c r="C134" s="34">
        <v>6343600</v>
      </c>
      <c r="D134" s="34">
        <v>6197200</v>
      </c>
      <c r="E134" s="34">
        <v>6197160.79</v>
      </c>
      <c r="F134" s="34">
        <v>7227300</v>
      </c>
      <c r="G134" s="27">
        <f>E134/D134*100</f>
        <v>99.99936729490739</v>
      </c>
      <c r="H134" s="30">
        <f>D134-E134</f>
        <v>39.20999999996275</v>
      </c>
    </row>
    <row r="135" spans="1:8" ht="12.75">
      <c r="A135" s="23" t="s">
        <v>3</v>
      </c>
      <c r="B135" s="23" t="s">
        <v>39</v>
      </c>
      <c r="C135" s="31">
        <f>C137</f>
        <v>263000</v>
      </c>
      <c r="D135" s="31">
        <f>D137+D136</f>
        <v>745295.12</v>
      </c>
      <c r="E135" s="31">
        <f>E137+E136</f>
        <v>745295.12</v>
      </c>
      <c r="F135" s="31">
        <f>F137+F136</f>
        <v>615037.97</v>
      </c>
      <c r="G135" s="28">
        <f t="shared" si="4"/>
        <v>100</v>
      </c>
      <c r="H135" s="33">
        <f t="shared" si="5"/>
        <v>0</v>
      </c>
    </row>
    <row r="136" spans="1:8" ht="25.5">
      <c r="A136" s="13" t="s">
        <v>120</v>
      </c>
      <c r="B136" s="3" t="s">
        <v>351</v>
      </c>
      <c r="C136" s="31"/>
      <c r="D136" s="35">
        <v>198480.62</v>
      </c>
      <c r="E136" s="35">
        <v>198480.62</v>
      </c>
      <c r="F136" s="35">
        <v>3469.9</v>
      </c>
      <c r="G136" s="28"/>
      <c r="H136" s="33"/>
    </row>
    <row r="137" spans="1:8" ht="51">
      <c r="A137" s="13" t="s">
        <v>397</v>
      </c>
      <c r="B137" s="3" t="s">
        <v>386</v>
      </c>
      <c r="C137" s="3">
        <v>263000</v>
      </c>
      <c r="D137" s="34">
        <v>546814.5</v>
      </c>
      <c r="E137" s="34">
        <v>546814.5</v>
      </c>
      <c r="F137" s="34">
        <v>611568.07</v>
      </c>
      <c r="G137" s="27">
        <f t="shared" si="4"/>
        <v>100</v>
      </c>
      <c r="H137" s="30">
        <f t="shared" si="5"/>
        <v>0</v>
      </c>
    </row>
    <row r="138" spans="1:8" ht="12.75">
      <c r="A138" s="23" t="s">
        <v>40</v>
      </c>
      <c r="B138" s="23" t="s">
        <v>41</v>
      </c>
      <c r="C138" s="31">
        <f>C139+C140</f>
        <v>11493940.629999999</v>
      </c>
      <c r="D138" s="31">
        <f>D139+D140+D141</f>
        <v>19509880.05</v>
      </c>
      <c r="E138" s="31">
        <f>E139+E140+E141</f>
        <v>14812241</v>
      </c>
      <c r="F138" s="31">
        <f>F139+F140</f>
        <v>15486451.11</v>
      </c>
      <c r="G138" s="28">
        <f t="shared" si="4"/>
        <v>75.92174304526284</v>
      </c>
      <c r="H138" s="33">
        <f t="shared" si="5"/>
        <v>4697639.050000001</v>
      </c>
    </row>
    <row r="139" spans="1:8" ht="25.5">
      <c r="A139" s="13" t="s">
        <v>120</v>
      </c>
      <c r="B139" s="3" t="s">
        <v>148</v>
      </c>
      <c r="C139" s="3">
        <v>6504920.17</v>
      </c>
      <c r="D139" s="3">
        <v>18384365.42</v>
      </c>
      <c r="E139" s="34">
        <v>13728426.37</v>
      </c>
      <c r="F139" s="34">
        <v>8315749.11</v>
      </c>
      <c r="G139" s="27">
        <f t="shared" si="4"/>
        <v>74.67446417848672</v>
      </c>
      <c r="H139" s="30">
        <f t="shared" si="5"/>
        <v>4655939.050000003</v>
      </c>
    </row>
    <row r="140" spans="1:8" ht="51">
      <c r="A140" s="13" t="s">
        <v>397</v>
      </c>
      <c r="B140" s="3" t="s">
        <v>396</v>
      </c>
      <c r="C140" s="3">
        <v>4989020.46</v>
      </c>
      <c r="D140" s="3">
        <v>1120358.05</v>
      </c>
      <c r="E140" s="34">
        <v>1078658.05</v>
      </c>
      <c r="F140" s="3">
        <v>7170702</v>
      </c>
      <c r="G140" s="27">
        <f t="shared" si="4"/>
        <v>96.27797559896142</v>
      </c>
      <c r="H140" s="30">
        <f t="shared" si="5"/>
        <v>41700</v>
      </c>
    </row>
    <row r="141" spans="1:8" ht="38.25">
      <c r="A141" s="13" t="s">
        <v>409</v>
      </c>
      <c r="B141" s="3" t="s">
        <v>419</v>
      </c>
      <c r="C141" s="3"/>
      <c r="D141" s="3">
        <v>5156.58</v>
      </c>
      <c r="E141" s="34">
        <v>5156.58</v>
      </c>
      <c r="F141" s="3"/>
      <c r="G141" s="27">
        <f t="shared" si="4"/>
        <v>100</v>
      </c>
      <c r="H141" s="30">
        <f t="shared" si="5"/>
        <v>0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3500745.1</v>
      </c>
      <c r="E142" s="31">
        <f>E147+E148+E149+E150+E151+E152+E146+E143</f>
        <v>3306154.6</v>
      </c>
      <c r="F142" s="31">
        <f>F147+F148+F149+F150+F151+F152+F146</f>
        <v>9756766.52</v>
      </c>
      <c r="G142" s="28">
        <f t="shared" si="4"/>
        <v>94.4414547634445</v>
      </c>
      <c r="H142" s="33">
        <f t="shared" si="5"/>
        <v>194590.5</v>
      </c>
    </row>
    <row r="143" spans="1:8" ht="25.5">
      <c r="A143" s="17" t="s">
        <v>126</v>
      </c>
      <c r="B143" s="3" t="s">
        <v>380</v>
      </c>
      <c r="C143" s="35">
        <f>C144+C145</f>
        <v>12260.28</v>
      </c>
      <c r="D143" s="35">
        <f>D144+D145</f>
        <v>26582.28</v>
      </c>
      <c r="E143" s="35">
        <f>E144+E145</f>
        <v>26582.28</v>
      </c>
      <c r="F143" s="31"/>
      <c r="G143" s="28"/>
      <c r="H143" s="33"/>
    </row>
    <row r="144" spans="1:8" ht="12.75">
      <c r="A144" s="3" t="s">
        <v>113</v>
      </c>
      <c r="B144" s="3" t="s">
        <v>381</v>
      </c>
      <c r="C144" s="35">
        <v>9416.5</v>
      </c>
      <c r="D144" s="35">
        <v>20416.5</v>
      </c>
      <c r="E144" s="35">
        <v>20416.5</v>
      </c>
      <c r="F144" s="31"/>
      <c r="G144" s="28"/>
      <c r="H144" s="33"/>
    </row>
    <row r="145" spans="1:8" ht="12.75">
      <c r="A145" s="3" t="s">
        <v>115</v>
      </c>
      <c r="B145" s="3" t="s">
        <v>382</v>
      </c>
      <c r="C145" s="35">
        <v>2843.78</v>
      </c>
      <c r="D145" s="35">
        <v>6165.78</v>
      </c>
      <c r="E145" s="35">
        <v>6165.78</v>
      </c>
      <c r="F145" s="31"/>
      <c r="G145" s="28"/>
      <c r="H145" s="33"/>
    </row>
    <row r="146" spans="1:8" ht="25.5">
      <c r="A146" s="13" t="s">
        <v>118</v>
      </c>
      <c r="B146" s="3" t="s">
        <v>329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120</v>
      </c>
      <c r="B147" s="3" t="s">
        <v>151</v>
      </c>
      <c r="C147" s="3">
        <v>2084239.72</v>
      </c>
      <c r="D147" s="3">
        <v>1337562.82</v>
      </c>
      <c r="E147" s="34">
        <v>1142972.32</v>
      </c>
      <c r="F147" s="3">
        <v>5443805.88</v>
      </c>
      <c r="G147" s="27">
        <f t="shared" si="4"/>
        <v>85.45186087035523</v>
      </c>
      <c r="H147" s="30">
        <f t="shared" si="5"/>
        <v>194590.5</v>
      </c>
    </row>
    <row r="148" spans="1:8" ht="40.5" customHeight="1">
      <c r="A148" s="13" t="s">
        <v>172</v>
      </c>
      <c r="B148" s="3" t="s">
        <v>340</v>
      </c>
      <c r="C148" s="3"/>
      <c r="D148" s="34">
        <v>0</v>
      </c>
      <c r="E148" s="34">
        <v>0</v>
      </c>
      <c r="F148" s="34">
        <v>1470000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149</v>
      </c>
      <c r="B149" s="3" t="s">
        <v>153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154</v>
      </c>
      <c r="B150" s="3" t="s">
        <v>155</v>
      </c>
      <c r="C150" s="3">
        <v>1900000</v>
      </c>
      <c r="D150" s="34">
        <v>2079600</v>
      </c>
      <c r="E150" s="34">
        <v>2079600</v>
      </c>
      <c r="F150" s="3">
        <v>1749960.57</v>
      </c>
      <c r="G150" s="27">
        <f t="shared" si="4"/>
        <v>100</v>
      </c>
      <c r="H150" s="30">
        <f t="shared" si="5"/>
        <v>0</v>
      </c>
    </row>
    <row r="151" spans="1:8" ht="12.75">
      <c r="A151" s="17" t="s">
        <v>156</v>
      </c>
      <c r="B151" s="3" t="s">
        <v>157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397</v>
      </c>
      <c r="B152" s="3" t="s">
        <v>387</v>
      </c>
      <c r="C152" s="3">
        <v>45000</v>
      </c>
      <c r="D152" s="34">
        <v>0</v>
      </c>
      <c r="E152" s="34">
        <v>0</v>
      </c>
      <c r="F152" s="34">
        <v>1021052.63</v>
      </c>
      <c r="G152" s="27" t="e">
        <f t="shared" si="4"/>
        <v>#DIV/0!</v>
      </c>
      <c r="H152" s="30">
        <f t="shared" si="5"/>
        <v>0</v>
      </c>
    </row>
    <row r="153" spans="1:8" ht="12.75">
      <c r="A153" s="1" t="s">
        <v>43</v>
      </c>
      <c r="B153" s="1" t="s">
        <v>44</v>
      </c>
      <c r="C153" s="33">
        <f>C156+C157+C155+C158+C154</f>
        <v>19885262.310000002</v>
      </c>
      <c r="D153" s="33">
        <f>D156+D157+D155+D158+D154</f>
        <v>29975019.89</v>
      </c>
      <c r="E153" s="33">
        <f>E156+E157+E155+E158+E154</f>
        <v>26064244.12</v>
      </c>
      <c r="F153" s="33">
        <f>F156+F157+F155+F158+F154</f>
        <v>29504722.689999998</v>
      </c>
      <c r="G153" s="28">
        <f t="shared" si="4"/>
        <v>86.9532170975984</v>
      </c>
      <c r="H153" s="33">
        <f t="shared" si="5"/>
        <v>3910775.7699999996</v>
      </c>
    </row>
    <row r="154" spans="1:8" ht="38.25">
      <c r="A154" s="13" t="s">
        <v>416</v>
      </c>
      <c r="B154" s="3" t="s">
        <v>417</v>
      </c>
      <c r="C154" s="33"/>
      <c r="D154" s="35">
        <f>D168</f>
        <v>1500000</v>
      </c>
      <c r="E154" s="35">
        <f>E168</f>
        <v>1500000</v>
      </c>
      <c r="F154" s="33"/>
      <c r="G154" s="28"/>
      <c r="H154" s="33"/>
    </row>
    <row r="155" spans="1:8" ht="25.5">
      <c r="A155" s="13" t="s">
        <v>120</v>
      </c>
      <c r="B155" s="3" t="s">
        <v>326</v>
      </c>
      <c r="C155" s="35">
        <f>C160+C164+C169</f>
        <v>10230122.31</v>
      </c>
      <c r="D155" s="35">
        <f>D160+D164+D169</f>
        <v>15473179.89</v>
      </c>
      <c r="E155" s="35">
        <f>E160+E164+E169</f>
        <v>11563344.120000001</v>
      </c>
      <c r="F155" s="35">
        <f>F160+F164+F169</f>
        <v>13314369.38</v>
      </c>
      <c r="G155" s="27">
        <f>E155/D155*100</f>
        <v>74.73153031377315</v>
      </c>
      <c r="H155" s="30">
        <f>D155-E155</f>
        <v>3909835.7699999996</v>
      </c>
    </row>
    <row r="156" spans="1:8" ht="38.25">
      <c r="A156" s="17" t="s">
        <v>160</v>
      </c>
      <c r="B156" s="3" t="s">
        <v>327</v>
      </c>
      <c r="C156" s="35">
        <f>C161</f>
        <v>4201300</v>
      </c>
      <c r="D156" s="35">
        <f>D161</f>
        <v>6843800</v>
      </c>
      <c r="E156" s="35">
        <f>E161</f>
        <v>6843762</v>
      </c>
      <c r="F156" s="35">
        <f>F161</f>
        <v>7908024.6</v>
      </c>
      <c r="G156" s="27">
        <f t="shared" si="4"/>
        <v>99.99944475291504</v>
      </c>
      <c r="H156" s="30">
        <f t="shared" si="5"/>
        <v>38</v>
      </c>
    </row>
    <row r="157" spans="1:8" ht="51">
      <c r="A157" s="13" t="s">
        <v>397</v>
      </c>
      <c r="B157" s="3" t="s">
        <v>399</v>
      </c>
      <c r="C157" s="35">
        <f>C162+C170+C166</f>
        <v>953840</v>
      </c>
      <c r="D157" s="35">
        <f>D162+D170+D166</f>
        <v>1658040</v>
      </c>
      <c r="E157" s="35">
        <f>E162+E170+E166</f>
        <v>1657138</v>
      </c>
      <c r="F157" s="35">
        <f>F162+F170+F166</f>
        <v>8045328.71</v>
      </c>
      <c r="G157" s="27">
        <f t="shared" si="4"/>
        <v>99.9455984174085</v>
      </c>
      <c r="H157" s="30">
        <f t="shared" si="5"/>
        <v>902</v>
      </c>
    </row>
    <row r="158" spans="1:8" ht="57" customHeight="1">
      <c r="A158" s="13" t="s">
        <v>336</v>
      </c>
      <c r="B158" s="3" t="s">
        <v>337</v>
      </c>
      <c r="C158" s="35">
        <f>C165</f>
        <v>4500000</v>
      </c>
      <c r="D158" s="35">
        <f>D165</f>
        <v>4500000</v>
      </c>
      <c r="E158" s="35">
        <f>E165</f>
        <v>4500000</v>
      </c>
      <c r="F158" s="35">
        <f>F165</f>
        <v>237000</v>
      </c>
      <c r="G158" s="27">
        <f>E158/D158*100</f>
        <v>100</v>
      </c>
      <c r="H158" s="30">
        <f>D158-E158</f>
        <v>0</v>
      </c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7153800</v>
      </c>
      <c r="E159" s="31">
        <f>E161+E160+E162</f>
        <v>7128158.07</v>
      </c>
      <c r="F159" s="33">
        <f>F161+F160+F162</f>
        <v>8085129.699999999</v>
      </c>
      <c r="G159" s="28">
        <f t="shared" si="4"/>
        <v>99.6415621068523</v>
      </c>
      <c r="H159" s="33">
        <f t="shared" si="5"/>
        <v>25641.929999999702</v>
      </c>
    </row>
    <row r="160" spans="1:8" ht="25.5">
      <c r="A160" s="13" t="s">
        <v>120</v>
      </c>
      <c r="B160" s="3" t="s">
        <v>323</v>
      </c>
      <c r="C160" s="35">
        <v>20000</v>
      </c>
      <c r="D160" s="35">
        <v>140000</v>
      </c>
      <c r="E160" s="35">
        <v>114396.07</v>
      </c>
      <c r="F160" s="11">
        <v>6105.1</v>
      </c>
      <c r="G160" s="27">
        <f aca="true" t="shared" si="10" ref="G160:G166">E160/D160*100</f>
        <v>81.71147857142857</v>
      </c>
      <c r="H160" s="30">
        <f aca="true" t="shared" si="11" ref="H160:H166">D160-E160</f>
        <v>25603.929999999993</v>
      </c>
    </row>
    <row r="161" spans="1:8" ht="38.25">
      <c r="A161" s="17" t="s">
        <v>160</v>
      </c>
      <c r="B161" s="3" t="s">
        <v>161</v>
      </c>
      <c r="C161" s="35">
        <v>4201300</v>
      </c>
      <c r="D161" s="35">
        <v>6843800</v>
      </c>
      <c r="E161" s="35">
        <v>6843762</v>
      </c>
      <c r="F161" s="34">
        <v>7908024.6</v>
      </c>
      <c r="G161" s="27">
        <f t="shared" si="10"/>
        <v>99.99944475291504</v>
      </c>
      <c r="H161" s="30">
        <f t="shared" si="11"/>
        <v>38</v>
      </c>
    </row>
    <row r="162" spans="1:8" ht="51">
      <c r="A162" s="13" t="s">
        <v>397</v>
      </c>
      <c r="B162" s="3" t="s">
        <v>400</v>
      </c>
      <c r="C162" s="35">
        <v>171000</v>
      </c>
      <c r="D162" s="35">
        <v>170000</v>
      </c>
      <c r="E162" s="35">
        <v>170000</v>
      </c>
      <c r="F162" s="11">
        <v>171000</v>
      </c>
      <c r="G162" s="27">
        <f t="shared" si="10"/>
        <v>100</v>
      </c>
      <c r="H162" s="30">
        <f t="shared" si="11"/>
        <v>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9290147.870000001</v>
      </c>
      <c r="E163" s="33">
        <f>E165+E164+E166</f>
        <v>9064489.32</v>
      </c>
      <c r="F163" s="33">
        <f>F165+F164+F166</f>
        <v>6938554.470000001</v>
      </c>
      <c r="G163" s="27">
        <f t="shared" si="10"/>
        <v>97.57099076185102</v>
      </c>
      <c r="H163" s="30">
        <f t="shared" si="11"/>
        <v>225658.55000000075</v>
      </c>
    </row>
    <row r="164" spans="1:8" ht="25.5">
      <c r="A164" s="13" t="s">
        <v>120</v>
      </c>
      <c r="B164" s="3" t="s">
        <v>324</v>
      </c>
      <c r="C164" s="40">
        <v>910000</v>
      </c>
      <c r="D164" s="40">
        <v>4429307.87</v>
      </c>
      <c r="E164" s="35">
        <v>4204489.32</v>
      </c>
      <c r="F164" s="3">
        <v>2299017.47</v>
      </c>
      <c r="G164" s="27">
        <f t="shared" si="10"/>
        <v>94.92429615194034</v>
      </c>
      <c r="H164" s="30">
        <f t="shared" si="11"/>
        <v>224818.5499999998</v>
      </c>
    </row>
    <row r="165" spans="1:8" ht="37.5" customHeight="1">
      <c r="A165" s="17" t="s">
        <v>172</v>
      </c>
      <c r="B165" s="3" t="s">
        <v>398</v>
      </c>
      <c r="C165" s="3">
        <v>4500000</v>
      </c>
      <c r="D165" s="34">
        <v>4500000</v>
      </c>
      <c r="E165" s="35">
        <v>4500000</v>
      </c>
      <c r="F165" s="34">
        <v>237000</v>
      </c>
      <c r="G165" s="27">
        <f t="shared" si="10"/>
        <v>100</v>
      </c>
      <c r="H165" s="30">
        <f t="shared" si="11"/>
        <v>0</v>
      </c>
    </row>
    <row r="166" spans="1:8" ht="54.75" customHeight="1">
      <c r="A166" s="13" t="s">
        <v>397</v>
      </c>
      <c r="B166" s="3" t="s">
        <v>401</v>
      </c>
      <c r="C166" s="3">
        <v>176840</v>
      </c>
      <c r="D166" s="34">
        <v>360840</v>
      </c>
      <c r="E166" s="34">
        <v>360000</v>
      </c>
      <c r="F166" s="34">
        <v>4402537</v>
      </c>
      <c r="G166" s="27">
        <f t="shared" si="10"/>
        <v>99.76720984369804</v>
      </c>
      <c r="H166" s="30">
        <f t="shared" si="11"/>
        <v>840</v>
      </c>
    </row>
    <row r="167" spans="1:8" ht="12.75">
      <c r="A167" s="23" t="s">
        <v>49</v>
      </c>
      <c r="B167" s="23" t="s">
        <v>50</v>
      </c>
      <c r="C167" s="31">
        <f>C170+C169+C168</f>
        <v>9906122.31</v>
      </c>
      <c r="D167" s="31">
        <f>D170+D169+D168</f>
        <v>13531072.02</v>
      </c>
      <c r="E167" s="31">
        <f>E170+E169+E168</f>
        <v>9871596.73</v>
      </c>
      <c r="F167" s="31">
        <f>F170+F169+F168</f>
        <v>14481038.52</v>
      </c>
      <c r="G167" s="28">
        <f t="shared" si="4"/>
        <v>72.9550231896556</v>
      </c>
      <c r="H167" s="33">
        <f t="shared" si="5"/>
        <v>3659475.289999999</v>
      </c>
    </row>
    <row r="168" spans="1:8" ht="38.25">
      <c r="A168" s="13" t="s">
        <v>416</v>
      </c>
      <c r="B168" s="3" t="s">
        <v>406</v>
      </c>
      <c r="C168" s="31"/>
      <c r="D168" s="35">
        <v>1500000</v>
      </c>
      <c r="E168" s="35">
        <v>1500000</v>
      </c>
      <c r="F168" s="31"/>
      <c r="G168" s="28"/>
      <c r="H168" s="33"/>
    </row>
    <row r="169" spans="1:8" ht="25.5">
      <c r="A169" s="13" t="s">
        <v>120</v>
      </c>
      <c r="B169" s="3" t="s">
        <v>325</v>
      </c>
      <c r="C169" s="35">
        <v>9300122.31</v>
      </c>
      <c r="D169" s="35">
        <v>10903872.02</v>
      </c>
      <c r="E169" s="35">
        <v>7244458.73</v>
      </c>
      <c r="F169" s="35">
        <v>11009246.81</v>
      </c>
      <c r="G169" s="27">
        <f>E169/D169*100</f>
        <v>66.43932280855952</v>
      </c>
      <c r="H169" s="30">
        <f>D169-E169</f>
        <v>3659413.289999999</v>
      </c>
    </row>
    <row r="170" spans="1:8" ht="51">
      <c r="A170" s="13" t="s">
        <v>397</v>
      </c>
      <c r="B170" s="3" t="s">
        <v>402</v>
      </c>
      <c r="C170" s="3">
        <v>606000</v>
      </c>
      <c r="D170" s="34">
        <v>1127200</v>
      </c>
      <c r="E170" s="34">
        <v>1127138</v>
      </c>
      <c r="F170" s="34">
        <v>3471791.71</v>
      </c>
      <c r="G170" s="27">
        <f t="shared" si="4"/>
        <v>99.99449964513839</v>
      </c>
      <c r="H170" s="30">
        <f t="shared" si="5"/>
        <v>62</v>
      </c>
    </row>
    <row r="171" spans="1:8" ht="12.75">
      <c r="A171" s="1" t="s">
        <v>51</v>
      </c>
      <c r="B171" s="1" t="s">
        <v>52</v>
      </c>
      <c r="C171" s="33">
        <f aca="true" t="shared" si="12" ref="C171:F172">C172</f>
        <v>0</v>
      </c>
      <c r="D171" s="33">
        <f t="shared" si="12"/>
        <v>0</v>
      </c>
      <c r="E171" s="33">
        <f t="shared" si="12"/>
        <v>0</v>
      </c>
      <c r="F171" s="33">
        <f t="shared" si="12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2"/>
        <v>0</v>
      </c>
      <c r="D172" s="31">
        <f t="shared" si="12"/>
        <v>0</v>
      </c>
      <c r="E172" s="31">
        <f t="shared" si="12"/>
        <v>0</v>
      </c>
      <c r="F172" s="31">
        <f t="shared" si="12"/>
        <v>0</v>
      </c>
      <c r="G172" s="28" t="e">
        <f>E172/D172*100</f>
        <v>#DIV/0!</v>
      </c>
      <c r="H172" s="30">
        <f aca="true" t="shared" si="13" ref="H172:H255">D172-E172</f>
        <v>0</v>
      </c>
    </row>
    <row r="173" spans="1:8" ht="25.5">
      <c r="A173" s="13" t="s">
        <v>120</v>
      </c>
      <c r="B173" s="3" t="s">
        <v>165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4" ref="G173:G256">E173/D173*100</f>
        <v>#DIV/0!</v>
      </c>
      <c r="H173" s="30">
        <f t="shared" si="13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227599611.53</v>
      </c>
      <c r="E174" s="33">
        <f>E175+E180+E181+E182+E187+E176+E177+E178+E185+E186+E188+E189+E190+E179+E184+E191+E183</f>
        <v>227161008.23</v>
      </c>
      <c r="F174" s="33">
        <f>F175+F180+F181+F182+F187+F176+F177+F178+F185+F186+F188+F189+F190+F179+F191+F184</f>
        <v>221496421.89999998</v>
      </c>
      <c r="G174" s="28">
        <f t="shared" si="14"/>
        <v>99.80729171853521</v>
      </c>
      <c r="H174" s="33">
        <f t="shared" si="13"/>
        <v>438603.3000000119</v>
      </c>
    </row>
    <row r="175" spans="1:8" ht="12.75">
      <c r="A175" s="17" t="s">
        <v>131</v>
      </c>
      <c r="B175" s="3" t="s">
        <v>191</v>
      </c>
      <c r="C175" s="35">
        <f aca="true" t="shared" si="15" ref="C175:C181">C214</f>
        <v>6975000</v>
      </c>
      <c r="D175" s="35">
        <f aca="true" t="shared" si="16" ref="D175:E178">D214</f>
        <v>7106238.86</v>
      </c>
      <c r="E175" s="35">
        <f t="shared" si="16"/>
        <v>7106238.86</v>
      </c>
      <c r="F175" s="35">
        <f aca="true" t="shared" si="17" ref="F175:F181">F214</f>
        <v>7294096.61</v>
      </c>
      <c r="G175" s="27">
        <f t="shared" si="14"/>
        <v>100</v>
      </c>
      <c r="H175" s="33">
        <f t="shared" si="13"/>
        <v>0</v>
      </c>
    </row>
    <row r="176" spans="1:8" ht="25.5">
      <c r="A176" s="17" t="s">
        <v>182</v>
      </c>
      <c r="B176" s="3" t="s">
        <v>192</v>
      </c>
      <c r="C176" s="35">
        <f t="shared" si="15"/>
        <v>10000</v>
      </c>
      <c r="D176" s="35">
        <f t="shared" si="16"/>
        <v>4307.5</v>
      </c>
      <c r="E176" s="35">
        <f t="shared" si="16"/>
        <v>4307.5</v>
      </c>
      <c r="F176" s="35">
        <f t="shared" si="17"/>
        <v>2731.84</v>
      </c>
      <c r="G176" s="27">
        <f t="shared" si="14"/>
        <v>100</v>
      </c>
      <c r="H176" s="30">
        <f t="shared" si="13"/>
        <v>0</v>
      </c>
    </row>
    <row r="177" spans="1:8" ht="38.25">
      <c r="A177" s="17" t="s">
        <v>184</v>
      </c>
      <c r="B177" s="3" t="s">
        <v>193</v>
      </c>
      <c r="C177" s="35">
        <f t="shared" si="15"/>
        <v>2106000</v>
      </c>
      <c r="D177" s="35">
        <f t="shared" si="16"/>
        <v>2942569.32</v>
      </c>
      <c r="E177" s="35">
        <f t="shared" si="16"/>
        <v>2942505.09</v>
      </c>
      <c r="F177" s="35">
        <f t="shared" si="17"/>
        <v>1772487.66</v>
      </c>
      <c r="G177" s="27">
        <f t="shared" si="14"/>
        <v>99.99781721369949</v>
      </c>
      <c r="H177" s="30">
        <f t="shared" si="13"/>
        <v>64.22999999998137</v>
      </c>
    </row>
    <row r="178" spans="1:8" ht="12.75">
      <c r="A178" s="3" t="s">
        <v>113</v>
      </c>
      <c r="B178" s="3" t="s">
        <v>194</v>
      </c>
      <c r="C178" s="35">
        <f t="shared" si="15"/>
        <v>1573000</v>
      </c>
      <c r="D178" s="35">
        <f t="shared" si="16"/>
        <v>1602189.95</v>
      </c>
      <c r="E178" s="35">
        <f t="shared" si="16"/>
        <v>1602189.95</v>
      </c>
      <c r="F178" s="35">
        <f t="shared" si="17"/>
        <v>1568031.32</v>
      </c>
      <c r="G178" s="27">
        <f t="shared" si="14"/>
        <v>100</v>
      </c>
      <c r="H178" s="30">
        <f t="shared" si="13"/>
        <v>0</v>
      </c>
    </row>
    <row r="179" spans="1:8" ht="12.75">
      <c r="A179" s="5" t="s">
        <v>116</v>
      </c>
      <c r="B179" s="3" t="s">
        <v>353</v>
      </c>
      <c r="C179" s="35">
        <f t="shared" si="15"/>
        <v>35000</v>
      </c>
      <c r="D179" s="35">
        <f aca="true" t="shared" si="18" ref="D179:E181">D218</f>
        <v>0</v>
      </c>
      <c r="E179" s="35">
        <f t="shared" si="18"/>
        <v>0</v>
      </c>
      <c r="F179" s="35">
        <f t="shared" si="17"/>
        <v>45390</v>
      </c>
      <c r="G179" s="27"/>
      <c r="H179" s="30"/>
    </row>
    <row r="180" spans="1:8" ht="12.75">
      <c r="A180" s="3" t="s">
        <v>115</v>
      </c>
      <c r="B180" s="3" t="s">
        <v>195</v>
      </c>
      <c r="C180" s="35">
        <f t="shared" si="15"/>
        <v>475100</v>
      </c>
      <c r="D180" s="35">
        <f t="shared" si="18"/>
        <v>716989.96</v>
      </c>
      <c r="E180" s="35">
        <f t="shared" si="18"/>
        <v>716989.96</v>
      </c>
      <c r="F180" s="35">
        <f t="shared" si="17"/>
        <v>366611.17</v>
      </c>
      <c r="G180" s="27">
        <f t="shared" si="14"/>
        <v>100</v>
      </c>
      <c r="H180" s="30">
        <f t="shared" si="13"/>
        <v>0</v>
      </c>
    </row>
    <row r="181" spans="1:8" ht="25.5">
      <c r="A181" s="13" t="s">
        <v>118</v>
      </c>
      <c r="B181" s="3" t="s">
        <v>196</v>
      </c>
      <c r="C181" s="35">
        <f t="shared" si="15"/>
        <v>192600</v>
      </c>
      <c r="D181" s="35">
        <f t="shared" si="18"/>
        <v>397495.91</v>
      </c>
      <c r="E181" s="35">
        <f t="shared" si="18"/>
        <v>397495.91</v>
      </c>
      <c r="F181" s="35">
        <f t="shared" si="17"/>
        <v>825163.47</v>
      </c>
      <c r="G181" s="27">
        <f t="shared" si="14"/>
        <v>100</v>
      </c>
      <c r="H181" s="30">
        <f t="shared" si="13"/>
        <v>0</v>
      </c>
    </row>
    <row r="182" spans="1:8" ht="25.5">
      <c r="A182" s="13" t="s">
        <v>120</v>
      </c>
      <c r="B182" s="3" t="s">
        <v>197</v>
      </c>
      <c r="C182" s="35">
        <f>C209+C221</f>
        <v>1445580</v>
      </c>
      <c r="D182" s="35">
        <f>D209+D221</f>
        <v>1513192.07</v>
      </c>
      <c r="E182" s="35">
        <f>E209+E221</f>
        <v>1509471</v>
      </c>
      <c r="F182" s="35">
        <f>F209+F221</f>
        <v>1991188.58</v>
      </c>
      <c r="G182" s="27">
        <f t="shared" si="14"/>
        <v>99.75409136263845</v>
      </c>
      <c r="H182" s="30">
        <f t="shared" si="13"/>
        <v>3721.070000000065</v>
      </c>
    </row>
    <row r="183" spans="1:8" ht="12.75">
      <c r="A183" s="13" t="s">
        <v>403</v>
      </c>
      <c r="B183" s="3" t="s">
        <v>405</v>
      </c>
      <c r="C183" s="35"/>
      <c r="D183" s="35">
        <f>D222</f>
        <v>12000</v>
      </c>
      <c r="E183" s="35">
        <f>E222</f>
        <v>12000</v>
      </c>
      <c r="F183" s="35"/>
      <c r="G183" s="27"/>
      <c r="H183" s="30"/>
    </row>
    <row r="184" spans="1:8" ht="12.75">
      <c r="A184" s="13" t="s">
        <v>354</v>
      </c>
      <c r="B184" s="3" t="s">
        <v>367</v>
      </c>
      <c r="C184" s="35">
        <f>C223</f>
        <v>170000</v>
      </c>
      <c r="D184" s="35">
        <f>D223</f>
        <v>350000</v>
      </c>
      <c r="E184" s="35">
        <f>E223</f>
        <v>350000</v>
      </c>
      <c r="F184" s="35">
        <f>F223</f>
        <v>350000</v>
      </c>
      <c r="G184" s="27"/>
      <c r="H184" s="30"/>
    </row>
    <row r="185" spans="1:8" ht="38.25">
      <c r="A185" s="17" t="s">
        <v>172</v>
      </c>
      <c r="B185" s="3" t="s">
        <v>198</v>
      </c>
      <c r="C185" s="35">
        <f>C198</f>
        <v>4315000</v>
      </c>
      <c r="D185" s="35">
        <f>D198</f>
        <v>1315000</v>
      </c>
      <c r="E185" s="35">
        <f>E198</f>
        <v>1315000</v>
      </c>
      <c r="F185" s="35">
        <f>F198</f>
        <v>149143.13</v>
      </c>
      <c r="G185" s="27">
        <f t="shared" si="14"/>
        <v>100</v>
      </c>
      <c r="H185" s="30">
        <f t="shared" si="13"/>
        <v>0</v>
      </c>
    </row>
    <row r="186" spans="1:8" ht="51">
      <c r="A186" s="17" t="s">
        <v>166</v>
      </c>
      <c r="B186" s="3" t="s">
        <v>199</v>
      </c>
      <c r="C186" s="35">
        <f>C193+C210+C199+C204</f>
        <v>104316700</v>
      </c>
      <c r="D186" s="35">
        <f>D193+D210+D199+D204</f>
        <v>110777325.57000001</v>
      </c>
      <c r="E186" s="35">
        <f>E193+E210+E199+E204</f>
        <v>110775260.37000002</v>
      </c>
      <c r="F186" s="35">
        <f>F193+F210+F199+F204</f>
        <v>112515327.24000001</v>
      </c>
      <c r="G186" s="27">
        <f t="shared" si="14"/>
        <v>99.99813571957135</v>
      </c>
      <c r="H186" s="30">
        <f t="shared" si="13"/>
        <v>2065.199999988079</v>
      </c>
    </row>
    <row r="187" spans="1:8" ht="12.75">
      <c r="A187" s="17" t="s">
        <v>168</v>
      </c>
      <c r="B187" s="3" t="s">
        <v>200</v>
      </c>
      <c r="C187" s="35">
        <f>C194+C200+C211+C205</f>
        <v>3757600</v>
      </c>
      <c r="D187" s="35">
        <f>D194+D200+D211+D205</f>
        <v>10056949.55</v>
      </c>
      <c r="E187" s="35">
        <f>E194+E200+E211+E205</f>
        <v>9838986.54</v>
      </c>
      <c r="F187" s="35">
        <f>F194+F200+F211+F205</f>
        <v>7850374.43</v>
      </c>
      <c r="G187" s="27">
        <f t="shared" si="14"/>
        <v>97.83271250475745</v>
      </c>
      <c r="H187" s="30">
        <f t="shared" si="13"/>
        <v>217963.01000000164</v>
      </c>
    </row>
    <row r="188" spans="1:8" ht="51">
      <c r="A188" s="17" t="s">
        <v>154</v>
      </c>
      <c r="B188" s="3" t="s">
        <v>201</v>
      </c>
      <c r="C188" s="35">
        <f>C195+C201+C206</f>
        <v>76392100</v>
      </c>
      <c r="D188" s="35">
        <f>D195+D201+D206</f>
        <v>83765055.31</v>
      </c>
      <c r="E188" s="35">
        <f>E195+E201+E206</f>
        <v>83764989.45</v>
      </c>
      <c r="F188" s="35">
        <f>F195+F201+F206</f>
        <v>81775273.11</v>
      </c>
      <c r="G188" s="27">
        <f t="shared" si="14"/>
        <v>99.99992137532799</v>
      </c>
      <c r="H188" s="30">
        <f t="shared" si="13"/>
        <v>65.85999999940395</v>
      </c>
    </row>
    <row r="189" spans="1:8" ht="12.75">
      <c r="A189" s="17" t="s">
        <v>156</v>
      </c>
      <c r="B189" s="3" t="s">
        <v>202</v>
      </c>
      <c r="C189" s="35">
        <f>C196+C202+C212+C207</f>
        <v>3993300</v>
      </c>
      <c r="D189" s="35">
        <f>D196+D202+D212+D207</f>
        <v>6976119.39</v>
      </c>
      <c r="E189" s="35">
        <f>E196+E202+E212+E207</f>
        <v>6762971.640000001</v>
      </c>
      <c r="F189" s="35">
        <f>F196+F202+F212+F207</f>
        <v>4889328.47</v>
      </c>
      <c r="G189" s="27">
        <f t="shared" si="14"/>
        <v>96.94460862717548</v>
      </c>
      <c r="H189" s="30">
        <f t="shared" si="13"/>
        <v>213147.74999999907</v>
      </c>
    </row>
    <row r="190" spans="1:8" ht="12.75">
      <c r="A190" s="3" t="s">
        <v>124</v>
      </c>
      <c r="B190" s="3" t="s">
        <v>203</v>
      </c>
      <c r="C190" s="35">
        <f aca="true" t="shared" si="19" ref="C190:F191">C224</f>
        <v>49000</v>
      </c>
      <c r="D190" s="35">
        <f t="shared" si="19"/>
        <v>13734.71</v>
      </c>
      <c r="E190" s="35">
        <f t="shared" si="19"/>
        <v>13734.71</v>
      </c>
      <c r="F190" s="35">
        <f t="shared" si="19"/>
        <v>98052.42</v>
      </c>
      <c r="G190" s="27">
        <f t="shared" si="14"/>
        <v>100</v>
      </c>
      <c r="H190" s="30">
        <f t="shared" si="13"/>
        <v>0</v>
      </c>
    </row>
    <row r="191" spans="1:8" ht="12.75">
      <c r="A191" s="3" t="s">
        <v>331</v>
      </c>
      <c r="B191" s="3" t="s">
        <v>366</v>
      </c>
      <c r="C191" s="35">
        <f t="shared" si="19"/>
        <v>6000</v>
      </c>
      <c r="D191" s="35">
        <f t="shared" si="19"/>
        <v>50443.43</v>
      </c>
      <c r="E191" s="35">
        <f t="shared" si="19"/>
        <v>48867.25</v>
      </c>
      <c r="F191" s="35">
        <f t="shared" si="19"/>
        <v>3222.45</v>
      </c>
      <c r="G191" s="27"/>
      <c r="H191" s="30"/>
    </row>
    <row r="192" spans="1:8" ht="12.75">
      <c r="A192" s="23" t="s">
        <v>57</v>
      </c>
      <c r="B192" s="23" t="s">
        <v>58</v>
      </c>
      <c r="C192" s="31">
        <f>C194+C195+C193+C196</f>
        <v>31665800</v>
      </c>
      <c r="D192" s="31">
        <f>D194+D195+D193+D196</f>
        <v>32724308.799999997</v>
      </c>
      <c r="E192" s="31">
        <f>E194+E195+E193+E196</f>
        <v>32690902.690000005</v>
      </c>
      <c r="F192" s="31">
        <f>F194+F195+F193+F196</f>
        <v>34162118.62</v>
      </c>
      <c r="G192" s="28">
        <f t="shared" si="14"/>
        <v>99.89791652986727</v>
      </c>
      <c r="H192" s="33">
        <f t="shared" si="13"/>
        <v>33406.10999999195</v>
      </c>
    </row>
    <row r="193" spans="1:8" ht="51">
      <c r="A193" s="17" t="s">
        <v>166</v>
      </c>
      <c r="B193" s="3" t="s">
        <v>167</v>
      </c>
      <c r="C193" s="35">
        <v>17370400</v>
      </c>
      <c r="D193" s="35">
        <v>14972716.95</v>
      </c>
      <c r="E193" s="35">
        <v>14972672.82</v>
      </c>
      <c r="F193" s="34">
        <v>19648287.79</v>
      </c>
      <c r="G193" s="27">
        <f>E193/D193*100</f>
        <v>99.99970526391338</v>
      </c>
      <c r="H193" s="30">
        <f>D193-E193</f>
        <v>44.12999999895692</v>
      </c>
    </row>
    <row r="194" spans="1:8" ht="12.75">
      <c r="A194" s="17" t="s">
        <v>168</v>
      </c>
      <c r="B194" s="3" t="s">
        <v>169</v>
      </c>
      <c r="C194" s="3">
        <v>200000</v>
      </c>
      <c r="D194" s="34">
        <v>339814.52</v>
      </c>
      <c r="E194" s="34">
        <v>339762.8</v>
      </c>
      <c r="F194" s="34">
        <v>176845.17</v>
      </c>
      <c r="G194" s="27">
        <f t="shared" si="14"/>
        <v>99.98477993229953</v>
      </c>
      <c r="H194" s="30">
        <f t="shared" si="13"/>
        <v>51.72000000003027</v>
      </c>
    </row>
    <row r="195" spans="1:8" ht="51">
      <c r="A195" s="17" t="s">
        <v>154</v>
      </c>
      <c r="B195" s="3" t="s">
        <v>170</v>
      </c>
      <c r="C195" s="34">
        <v>13995400</v>
      </c>
      <c r="D195" s="34">
        <v>16067801.25</v>
      </c>
      <c r="E195" s="34">
        <v>16067765.65</v>
      </c>
      <c r="F195" s="34">
        <v>13987185.66</v>
      </c>
      <c r="G195" s="27">
        <f t="shared" si="14"/>
        <v>99.99977843888254</v>
      </c>
      <c r="H195" s="30">
        <f t="shared" si="13"/>
        <v>35.59999999962747</v>
      </c>
    </row>
    <row r="196" spans="1:8" ht="12.75">
      <c r="A196" s="17" t="s">
        <v>156</v>
      </c>
      <c r="B196" s="3" t="s">
        <v>171</v>
      </c>
      <c r="C196" s="34">
        <v>100000</v>
      </c>
      <c r="D196" s="34">
        <v>1343976.08</v>
      </c>
      <c r="E196" s="34">
        <v>1310701.42</v>
      </c>
      <c r="F196" s="34">
        <v>349800</v>
      </c>
      <c r="G196" s="27"/>
      <c r="H196" s="30"/>
    </row>
    <row r="197" spans="1:8" ht="12.75">
      <c r="A197" s="23" t="s">
        <v>59</v>
      </c>
      <c r="B197" s="23" t="s">
        <v>60</v>
      </c>
      <c r="C197" s="31">
        <f>C199+C200+C201+C202+C198</f>
        <v>148782900</v>
      </c>
      <c r="D197" s="31">
        <f>D199+D200+D201+D202+D198</f>
        <v>165291344.82999998</v>
      </c>
      <c r="E197" s="31">
        <f>E199+E200+E201+E202+E198</f>
        <v>164896315.31</v>
      </c>
      <c r="F197" s="31">
        <f>F199+F200+F201+F202+F198</f>
        <v>171776360.31</v>
      </c>
      <c r="G197" s="28">
        <f t="shared" si="14"/>
        <v>99.76101016032857</v>
      </c>
      <c r="H197" s="33">
        <f t="shared" si="13"/>
        <v>395029.5199999809</v>
      </c>
    </row>
    <row r="198" spans="1:8" ht="38.25">
      <c r="A198" s="17" t="s">
        <v>172</v>
      </c>
      <c r="B198" s="3" t="s">
        <v>173</v>
      </c>
      <c r="C198" s="3">
        <v>4315000</v>
      </c>
      <c r="D198" s="35">
        <v>1315000</v>
      </c>
      <c r="E198" s="35">
        <v>1315000</v>
      </c>
      <c r="F198" s="35">
        <v>149143.13</v>
      </c>
      <c r="G198" s="27">
        <f>E198/D198*100</f>
        <v>100</v>
      </c>
      <c r="H198" s="30">
        <f>D198-E198</f>
        <v>0</v>
      </c>
    </row>
    <row r="199" spans="1:8" ht="51">
      <c r="A199" s="17" t="s">
        <v>166</v>
      </c>
      <c r="B199" s="3" t="s">
        <v>174</v>
      </c>
      <c r="C199" s="3">
        <v>80256300</v>
      </c>
      <c r="D199" s="34">
        <v>90534832.83</v>
      </c>
      <c r="E199" s="34">
        <v>90532847.76</v>
      </c>
      <c r="F199" s="34">
        <v>92117804.95</v>
      </c>
      <c r="G199" s="27">
        <f t="shared" si="14"/>
        <v>99.9978073964043</v>
      </c>
      <c r="H199" s="30">
        <f t="shared" si="13"/>
        <v>1985.0699999928474</v>
      </c>
    </row>
    <row r="200" spans="1:8" ht="12.75">
      <c r="A200" s="17" t="s">
        <v>168</v>
      </c>
      <c r="B200" s="3" t="s">
        <v>175</v>
      </c>
      <c r="C200" s="3">
        <v>2831600</v>
      </c>
      <c r="D200" s="34">
        <v>6266968.13</v>
      </c>
      <c r="E200" s="34">
        <v>6053822.45</v>
      </c>
      <c r="F200" s="34">
        <v>7203588.31</v>
      </c>
      <c r="G200" s="27">
        <f t="shared" si="14"/>
        <v>96.59890276161337</v>
      </c>
      <c r="H200" s="30">
        <f t="shared" si="13"/>
        <v>213145.6799999997</v>
      </c>
    </row>
    <row r="201" spans="1:8" ht="51">
      <c r="A201" s="17" t="s">
        <v>154</v>
      </c>
      <c r="B201" s="3" t="s">
        <v>176</v>
      </c>
      <c r="C201" s="3">
        <v>57896700</v>
      </c>
      <c r="D201" s="34">
        <v>62859124.06</v>
      </c>
      <c r="E201" s="34">
        <v>62859098.38</v>
      </c>
      <c r="F201" s="34">
        <v>67788087.45</v>
      </c>
      <c r="G201" s="27">
        <f t="shared" si="14"/>
        <v>99.9999591467422</v>
      </c>
      <c r="H201" s="30">
        <f t="shared" si="13"/>
        <v>25.679999999701977</v>
      </c>
    </row>
    <row r="202" spans="1:8" ht="12.75">
      <c r="A202" s="17" t="s">
        <v>156</v>
      </c>
      <c r="B202" s="3" t="s">
        <v>177</v>
      </c>
      <c r="C202" s="34">
        <v>3483300</v>
      </c>
      <c r="D202" s="34">
        <v>4315419.81</v>
      </c>
      <c r="E202" s="34">
        <v>4135546.72</v>
      </c>
      <c r="F202" s="34">
        <v>4517736.47</v>
      </c>
      <c r="G202" s="27">
        <f t="shared" si="14"/>
        <v>95.83185187259917</v>
      </c>
      <c r="H202" s="30">
        <f t="shared" si="13"/>
        <v>179873.08999999939</v>
      </c>
    </row>
    <row r="203" spans="1:8" ht="12.75">
      <c r="A203" s="14" t="s">
        <v>388</v>
      </c>
      <c r="B203" s="1" t="s">
        <v>389</v>
      </c>
      <c r="C203" s="33">
        <f>C204+C205+C206+C207</f>
        <v>10680000</v>
      </c>
      <c r="D203" s="33">
        <f>D204+D205+D206+D207</f>
        <v>13721429.29</v>
      </c>
      <c r="E203" s="33">
        <f>E204+E205+E206+E207</f>
        <v>13717590.71</v>
      </c>
      <c r="F203" s="34"/>
      <c r="G203" s="27"/>
      <c r="H203" s="30"/>
    </row>
    <row r="204" spans="1:8" ht="51">
      <c r="A204" s="17" t="s">
        <v>166</v>
      </c>
      <c r="B204" s="3" t="s">
        <v>390</v>
      </c>
      <c r="C204" s="34">
        <v>5700000</v>
      </c>
      <c r="D204" s="34">
        <v>4540375.79</v>
      </c>
      <c r="E204" s="34">
        <v>4540339.79</v>
      </c>
      <c r="F204" s="34"/>
      <c r="G204" s="27"/>
      <c r="H204" s="30"/>
    </row>
    <row r="205" spans="1:8" ht="12.75">
      <c r="A205" s="17" t="s">
        <v>168</v>
      </c>
      <c r="B205" s="3" t="s">
        <v>391</v>
      </c>
      <c r="C205" s="34">
        <v>170000</v>
      </c>
      <c r="D205" s="34">
        <v>3097800</v>
      </c>
      <c r="E205" s="34">
        <v>3094002</v>
      </c>
      <c r="F205" s="34"/>
      <c r="G205" s="27"/>
      <c r="H205" s="30"/>
    </row>
    <row r="206" spans="1:8" ht="51">
      <c r="A206" s="17" t="s">
        <v>154</v>
      </c>
      <c r="B206" s="3" t="s">
        <v>392</v>
      </c>
      <c r="C206" s="34">
        <v>4500000</v>
      </c>
      <c r="D206" s="34">
        <v>4838130</v>
      </c>
      <c r="E206" s="34">
        <v>4838125.42</v>
      </c>
      <c r="F206" s="34"/>
      <c r="G206" s="27"/>
      <c r="H206" s="30"/>
    </row>
    <row r="207" spans="1:8" ht="12.75">
      <c r="A207" s="17" t="s">
        <v>156</v>
      </c>
      <c r="B207" s="3" t="s">
        <v>393</v>
      </c>
      <c r="C207" s="34">
        <v>310000</v>
      </c>
      <c r="D207" s="34">
        <v>1245123.5</v>
      </c>
      <c r="E207" s="34">
        <v>1245123.5</v>
      </c>
      <c r="F207" s="34"/>
      <c r="G207" s="27"/>
      <c r="H207" s="30"/>
    </row>
    <row r="208" spans="1:8" ht="12.75">
      <c r="A208" s="23" t="s">
        <v>61</v>
      </c>
      <c r="B208" s="23" t="s">
        <v>62</v>
      </c>
      <c r="C208" s="31">
        <f>C209+C210+C211+C212</f>
        <v>1899580</v>
      </c>
      <c r="D208" s="31">
        <f>D209+D210+D211+D212</f>
        <v>1404073.9</v>
      </c>
      <c r="E208" s="31">
        <f>E209+E210+E211+E212</f>
        <v>1399385.22</v>
      </c>
      <c r="F208" s="31">
        <f>F209+F210+F211+F212</f>
        <v>1541110.23</v>
      </c>
      <c r="G208" s="28">
        <f t="shared" si="14"/>
        <v>99.66606600977343</v>
      </c>
      <c r="H208" s="33">
        <f t="shared" si="13"/>
        <v>4688.679999999935</v>
      </c>
    </row>
    <row r="209" spans="1:8" ht="25.5">
      <c r="A209" s="13" t="s">
        <v>120</v>
      </c>
      <c r="B209" s="3" t="s">
        <v>178</v>
      </c>
      <c r="C209" s="3">
        <v>253580</v>
      </c>
      <c r="D209" s="34">
        <v>250707</v>
      </c>
      <c r="E209" s="34">
        <v>246985.93</v>
      </c>
      <c r="F209" s="34">
        <v>300142.78</v>
      </c>
      <c r="G209" s="27">
        <f t="shared" si="14"/>
        <v>98.51576940412514</v>
      </c>
      <c r="H209" s="30">
        <f t="shared" si="13"/>
        <v>3721.070000000007</v>
      </c>
    </row>
    <row r="210" spans="1:8" ht="51">
      <c r="A210" s="17" t="s">
        <v>166</v>
      </c>
      <c r="B210" s="3" t="s">
        <v>179</v>
      </c>
      <c r="C210" s="3">
        <v>990000</v>
      </c>
      <c r="D210" s="34">
        <v>729400</v>
      </c>
      <c r="E210" s="34">
        <v>729400</v>
      </c>
      <c r="F210" s="34">
        <v>749234.5</v>
      </c>
      <c r="G210" s="27">
        <f t="shared" si="14"/>
        <v>100</v>
      </c>
      <c r="H210" s="30">
        <f t="shared" si="13"/>
        <v>0</v>
      </c>
    </row>
    <row r="211" spans="1:8" ht="12.75">
      <c r="A211" s="17" t="s">
        <v>168</v>
      </c>
      <c r="B211" s="3" t="s">
        <v>180</v>
      </c>
      <c r="C211" s="34">
        <v>556000</v>
      </c>
      <c r="D211" s="34">
        <v>352366.9</v>
      </c>
      <c r="E211" s="34">
        <v>351399.29</v>
      </c>
      <c r="F211" s="34">
        <v>469940.95</v>
      </c>
      <c r="G211" s="27">
        <f t="shared" si="14"/>
        <v>99.7253970222515</v>
      </c>
      <c r="H211" s="30">
        <f t="shared" si="13"/>
        <v>967.6100000000442</v>
      </c>
    </row>
    <row r="212" spans="1:8" ht="12.75">
      <c r="A212" s="17" t="s">
        <v>156</v>
      </c>
      <c r="B212" s="3" t="s">
        <v>330</v>
      </c>
      <c r="C212" s="34">
        <v>100000</v>
      </c>
      <c r="D212" s="34">
        <v>71600</v>
      </c>
      <c r="E212" s="34">
        <v>71600</v>
      </c>
      <c r="F212" s="34">
        <v>21792</v>
      </c>
      <c r="G212" s="27">
        <f t="shared" si="14"/>
        <v>100</v>
      </c>
      <c r="H212" s="30">
        <f t="shared" si="13"/>
        <v>0</v>
      </c>
    </row>
    <row r="213" spans="1:8" ht="12.75">
      <c r="A213" s="23" t="s">
        <v>63</v>
      </c>
      <c r="B213" s="23" t="s">
        <v>64</v>
      </c>
      <c r="C213" s="31">
        <f>C214+C216+C221+C224+C217+C219+C220+C215+C225+C223+C218</f>
        <v>12783700</v>
      </c>
      <c r="D213" s="31">
        <f>D214+D216+D221+D224+D217+D219+D220+D215+D225+D223+D218+D222</f>
        <v>14458454.71</v>
      </c>
      <c r="E213" s="31">
        <f>E214+E216+E221+E224+E217+E219+E220+E215+E225+E223+E218+E222</f>
        <v>14456814.3</v>
      </c>
      <c r="F213" s="31">
        <f>F214+F216+F221+F224+F217+F219+F220+F215+F218+F225+F223</f>
        <v>14016832.74</v>
      </c>
      <c r="G213" s="28">
        <f t="shared" si="14"/>
        <v>99.98865432003002</v>
      </c>
      <c r="H213" s="33">
        <f t="shared" si="13"/>
        <v>1640.410000000149</v>
      </c>
    </row>
    <row r="214" spans="1:8" ht="12.75">
      <c r="A214" s="17" t="s">
        <v>131</v>
      </c>
      <c r="B214" s="3" t="s">
        <v>181</v>
      </c>
      <c r="C214" s="34">
        <v>6975000</v>
      </c>
      <c r="D214" s="34">
        <v>7106238.86</v>
      </c>
      <c r="E214" s="34">
        <v>7106238.86</v>
      </c>
      <c r="F214" s="34">
        <v>7294096.61</v>
      </c>
      <c r="G214" s="27">
        <f t="shared" si="14"/>
        <v>100</v>
      </c>
      <c r="H214" s="30">
        <f t="shared" si="13"/>
        <v>0</v>
      </c>
    </row>
    <row r="215" spans="1:8" ht="25.5">
      <c r="A215" s="17" t="s">
        <v>182</v>
      </c>
      <c r="B215" s="3" t="s">
        <v>183</v>
      </c>
      <c r="C215" s="34">
        <v>10000</v>
      </c>
      <c r="D215" s="34">
        <v>4307.5</v>
      </c>
      <c r="E215" s="34">
        <v>4307.5</v>
      </c>
      <c r="F215" s="34">
        <v>2731.84</v>
      </c>
      <c r="G215" s="27"/>
      <c r="H215" s="30"/>
    </row>
    <row r="216" spans="1:8" ht="38.25">
      <c r="A216" s="17" t="s">
        <v>184</v>
      </c>
      <c r="B216" s="3" t="s">
        <v>185</v>
      </c>
      <c r="C216" s="34">
        <v>2106000</v>
      </c>
      <c r="D216" s="34">
        <v>2942569.32</v>
      </c>
      <c r="E216" s="34">
        <v>2942505.09</v>
      </c>
      <c r="F216" s="34">
        <v>1772487.66</v>
      </c>
      <c r="G216" s="27">
        <f t="shared" si="14"/>
        <v>99.99781721369949</v>
      </c>
      <c r="H216" s="30">
        <f t="shared" si="13"/>
        <v>64.22999999998137</v>
      </c>
    </row>
    <row r="217" spans="1:8" ht="12.75">
      <c r="A217" s="3" t="s">
        <v>113</v>
      </c>
      <c r="B217" s="3" t="s">
        <v>186</v>
      </c>
      <c r="C217" s="34">
        <v>1573000</v>
      </c>
      <c r="D217" s="34">
        <v>1602189.95</v>
      </c>
      <c r="E217" s="34">
        <v>1602189.95</v>
      </c>
      <c r="F217" s="34">
        <v>1568031.32</v>
      </c>
      <c r="G217" s="27">
        <f t="shared" si="14"/>
        <v>100</v>
      </c>
      <c r="H217" s="30">
        <f t="shared" si="13"/>
        <v>0</v>
      </c>
    </row>
    <row r="218" spans="1:8" ht="12.75">
      <c r="A218" s="5" t="s">
        <v>116</v>
      </c>
      <c r="B218" s="3" t="s">
        <v>352</v>
      </c>
      <c r="C218" s="34">
        <v>35000</v>
      </c>
      <c r="D218" s="34"/>
      <c r="E218" s="34">
        <v>0</v>
      </c>
      <c r="F218" s="34">
        <v>45390</v>
      </c>
      <c r="G218" s="27"/>
      <c r="H218" s="30"/>
    </row>
    <row r="219" spans="1:8" ht="12.75">
      <c r="A219" s="3" t="s">
        <v>115</v>
      </c>
      <c r="B219" s="3" t="s">
        <v>187</v>
      </c>
      <c r="C219" s="34">
        <v>475100</v>
      </c>
      <c r="D219" s="34">
        <v>716989.96</v>
      </c>
      <c r="E219" s="34">
        <v>716989.96</v>
      </c>
      <c r="F219" s="34">
        <v>366611.17</v>
      </c>
      <c r="G219" s="27">
        <f t="shared" si="14"/>
        <v>100</v>
      </c>
      <c r="H219" s="30">
        <f t="shared" si="13"/>
        <v>0</v>
      </c>
    </row>
    <row r="220" spans="1:8" ht="25.5">
      <c r="A220" s="13" t="s">
        <v>118</v>
      </c>
      <c r="B220" s="3" t="s">
        <v>188</v>
      </c>
      <c r="C220" s="34">
        <v>192600</v>
      </c>
      <c r="D220" s="34">
        <v>397495.91</v>
      </c>
      <c r="E220" s="34">
        <v>397495.91</v>
      </c>
      <c r="F220" s="34">
        <v>825163.47</v>
      </c>
      <c r="G220" s="27">
        <f t="shared" si="14"/>
        <v>100</v>
      </c>
      <c r="H220" s="30">
        <f t="shared" si="13"/>
        <v>0</v>
      </c>
    </row>
    <row r="221" spans="1:8" ht="25.5">
      <c r="A221" s="13" t="s">
        <v>120</v>
      </c>
      <c r="B221" s="3" t="s">
        <v>189</v>
      </c>
      <c r="C221" s="34">
        <v>1192000</v>
      </c>
      <c r="D221" s="34">
        <v>1262485.07</v>
      </c>
      <c r="E221" s="34">
        <v>1262485.07</v>
      </c>
      <c r="F221" s="34">
        <v>1691045.8</v>
      </c>
      <c r="G221" s="27">
        <f t="shared" si="14"/>
        <v>100</v>
      </c>
      <c r="H221" s="30">
        <f t="shared" si="13"/>
        <v>0</v>
      </c>
    </row>
    <row r="222" spans="1:8" ht="12.75">
      <c r="A222" s="13" t="s">
        <v>403</v>
      </c>
      <c r="B222" s="3" t="s">
        <v>404</v>
      </c>
      <c r="C222" s="34"/>
      <c r="D222" s="34">
        <v>12000</v>
      </c>
      <c r="E222" s="34">
        <v>12000</v>
      </c>
      <c r="F222" s="34"/>
      <c r="G222" s="27"/>
      <c r="H222" s="30"/>
    </row>
    <row r="223" spans="1:8" ht="12.75">
      <c r="A223" s="13" t="s">
        <v>354</v>
      </c>
      <c r="B223" s="3" t="s">
        <v>365</v>
      </c>
      <c r="C223" s="34">
        <v>170000</v>
      </c>
      <c r="D223" s="34">
        <v>350000</v>
      </c>
      <c r="E223" s="34">
        <v>350000</v>
      </c>
      <c r="F223" s="34">
        <v>350000</v>
      </c>
      <c r="G223" s="27">
        <f t="shared" si="14"/>
        <v>100</v>
      </c>
      <c r="H223" s="30">
        <f t="shared" si="13"/>
        <v>0</v>
      </c>
    </row>
    <row r="224" spans="1:8" ht="12.75">
      <c r="A224" s="3" t="s">
        <v>124</v>
      </c>
      <c r="B224" s="3" t="s">
        <v>190</v>
      </c>
      <c r="C224" s="34">
        <v>49000</v>
      </c>
      <c r="D224" s="34">
        <v>13734.71</v>
      </c>
      <c r="E224" s="34">
        <v>13734.71</v>
      </c>
      <c r="F224" s="34">
        <v>98052.42</v>
      </c>
      <c r="G224" s="27">
        <f t="shared" si="14"/>
        <v>100</v>
      </c>
      <c r="H224" s="30">
        <f t="shared" si="13"/>
        <v>0</v>
      </c>
    </row>
    <row r="225" spans="1:8" ht="12.75">
      <c r="A225" s="3" t="s">
        <v>331</v>
      </c>
      <c r="B225" s="3" t="s">
        <v>364</v>
      </c>
      <c r="C225" s="34">
        <v>6000</v>
      </c>
      <c r="D225" s="34">
        <v>50443.43</v>
      </c>
      <c r="E225" s="34">
        <v>48867.25</v>
      </c>
      <c r="F225" s="34">
        <v>3222.45</v>
      </c>
      <c r="G225" s="27">
        <f t="shared" si="14"/>
        <v>96.8753512598172</v>
      </c>
      <c r="H225" s="30">
        <f t="shared" si="13"/>
        <v>1576.1800000000003</v>
      </c>
    </row>
    <row r="226" spans="1:8" ht="12.75">
      <c r="A226" s="1" t="s">
        <v>65</v>
      </c>
      <c r="B226" s="1" t="s">
        <v>66</v>
      </c>
      <c r="C226" s="33">
        <f>C227+C231+C232+C233+C237+C228+C229+C230+C234+C236+C238+C239+C240+C241+C235</f>
        <v>35491789.7</v>
      </c>
      <c r="D226" s="33">
        <f>D227+D231+D232+D233+D237+D228+D229+D230+D234+D236+D238+D239+D240+D241+D235</f>
        <v>43033718.309999995</v>
      </c>
      <c r="E226" s="33">
        <f>E227+E231+E232+E233+E237+E228+E229+E230+E234+E236+E238+E239+E240+E241+E235</f>
        <v>41879487.669999994</v>
      </c>
      <c r="F226" s="33">
        <f>F227+F231+F232+F233+F237+F228+F229+F230+F234+F236+F238+F239+F240+F241+F235</f>
        <v>35232475.42999999</v>
      </c>
      <c r="G226" s="28">
        <f t="shared" si="14"/>
        <v>97.31784590007926</v>
      </c>
      <c r="H226" s="33">
        <f t="shared" si="13"/>
        <v>1154230.6400000006</v>
      </c>
    </row>
    <row r="227" spans="1:8" ht="12.75">
      <c r="A227" s="17" t="s">
        <v>131</v>
      </c>
      <c r="B227" s="3" t="s">
        <v>220</v>
      </c>
      <c r="C227" s="35">
        <f>C255</f>
        <v>7283013</v>
      </c>
      <c r="D227" s="35">
        <f>D255</f>
        <v>5639553.94</v>
      </c>
      <c r="E227" s="35">
        <f>E255</f>
        <v>5631558.42</v>
      </c>
      <c r="F227" s="35">
        <f>F255</f>
        <v>6943342.47</v>
      </c>
      <c r="G227" s="27">
        <f t="shared" si="14"/>
        <v>99.85822424813972</v>
      </c>
      <c r="H227" s="30">
        <f t="shared" si="13"/>
        <v>7995.520000000484</v>
      </c>
    </row>
    <row r="228" spans="1:8" ht="25.5">
      <c r="A228" s="17" t="s">
        <v>182</v>
      </c>
      <c r="B228" s="3" t="s">
        <v>221</v>
      </c>
      <c r="C228" s="35">
        <f>C256</f>
        <v>3000</v>
      </c>
      <c r="D228" s="35">
        <f aca="true" t="shared" si="20" ref="D228:E233">D256</f>
        <v>502.17</v>
      </c>
      <c r="E228" s="35">
        <f>E256</f>
        <v>502.17</v>
      </c>
      <c r="F228" s="35">
        <f>F256</f>
        <v>690</v>
      </c>
      <c r="G228" s="27">
        <f t="shared" si="14"/>
        <v>100</v>
      </c>
      <c r="H228" s="30">
        <f t="shared" si="13"/>
        <v>0</v>
      </c>
    </row>
    <row r="229" spans="1:8" ht="38.25">
      <c r="A229" s="17" t="s">
        <v>184</v>
      </c>
      <c r="B229" s="3" t="s">
        <v>222</v>
      </c>
      <c r="C229" s="35">
        <f>C257</f>
        <v>2183917</v>
      </c>
      <c r="D229" s="35">
        <f t="shared" si="20"/>
        <v>2114463.89</v>
      </c>
      <c r="E229" s="35">
        <f t="shared" si="20"/>
        <v>2098728.85</v>
      </c>
      <c r="F229" s="35">
        <f>F257</f>
        <v>2103169.38</v>
      </c>
      <c r="G229" s="27">
        <f t="shared" si="14"/>
        <v>99.2558378473893</v>
      </c>
      <c r="H229" s="30">
        <f t="shared" si="13"/>
        <v>15735.040000000037</v>
      </c>
    </row>
    <row r="230" spans="1:8" ht="12.75">
      <c r="A230" s="3" t="s">
        <v>113</v>
      </c>
      <c r="B230" s="3" t="s">
        <v>223</v>
      </c>
      <c r="C230" s="35">
        <f>C258+C243</f>
        <v>1427700</v>
      </c>
      <c r="D230" s="35">
        <f>D258+D243</f>
        <v>1317394.58</v>
      </c>
      <c r="E230" s="35">
        <f>E258+E243</f>
        <v>961923.34</v>
      </c>
      <c r="F230" s="35">
        <f>F258+F243</f>
        <v>1197317.1099999999</v>
      </c>
      <c r="G230" s="27">
        <f t="shared" si="14"/>
        <v>73.01710167958942</v>
      </c>
      <c r="H230" s="30">
        <f t="shared" si="13"/>
        <v>355471.2400000001</v>
      </c>
    </row>
    <row r="231" spans="1:8" ht="38.25">
      <c r="A231" s="17" t="s">
        <v>216</v>
      </c>
      <c r="B231" s="3" t="s">
        <v>224</v>
      </c>
      <c r="C231" s="35">
        <f>C259</f>
        <v>2000</v>
      </c>
      <c r="D231" s="35">
        <f t="shared" si="20"/>
        <v>2000</v>
      </c>
      <c r="E231" s="35">
        <f t="shared" si="20"/>
        <v>0</v>
      </c>
      <c r="F231" s="35">
        <f>F259</f>
        <v>0</v>
      </c>
      <c r="G231" s="27">
        <f t="shared" si="14"/>
        <v>0</v>
      </c>
      <c r="H231" s="30">
        <f t="shared" si="13"/>
        <v>2000</v>
      </c>
    </row>
    <row r="232" spans="1:8" ht="12.75">
      <c r="A232" s="3" t="s">
        <v>115</v>
      </c>
      <c r="B232" s="3" t="s">
        <v>225</v>
      </c>
      <c r="C232" s="35">
        <f>C260+C244</f>
        <v>458000</v>
      </c>
      <c r="D232" s="35">
        <f>D260+D244</f>
        <v>456431.13</v>
      </c>
      <c r="E232" s="35">
        <f>E260+E244</f>
        <v>383112.43</v>
      </c>
      <c r="F232" s="35">
        <f>F260+F244</f>
        <v>393101.91000000003</v>
      </c>
      <c r="G232" s="27">
        <f t="shared" si="14"/>
        <v>83.93652510073096</v>
      </c>
      <c r="H232" s="30">
        <f t="shared" si="13"/>
        <v>73318.70000000001</v>
      </c>
    </row>
    <row r="233" spans="1:8" ht="25.5">
      <c r="A233" s="13" t="s">
        <v>118</v>
      </c>
      <c r="B233" s="3" t="s">
        <v>226</v>
      </c>
      <c r="C233" s="35">
        <f>C261</f>
        <v>259000</v>
      </c>
      <c r="D233" s="35">
        <f t="shared" si="20"/>
        <v>396000</v>
      </c>
      <c r="E233" s="35">
        <f t="shared" si="20"/>
        <v>379672.72</v>
      </c>
      <c r="F233" s="35">
        <f>F261</f>
        <v>511282.93</v>
      </c>
      <c r="G233" s="27">
        <f t="shared" si="14"/>
        <v>95.87694949494949</v>
      </c>
      <c r="H233" s="30">
        <f t="shared" si="13"/>
        <v>16327.280000000028</v>
      </c>
    </row>
    <row r="234" spans="1:8" ht="25.5">
      <c r="A234" s="13" t="s">
        <v>120</v>
      </c>
      <c r="B234" s="3" t="s">
        <v>227</v>
      </c>
      <c r="C234" s="35">
        <f>C262+C245</f>
        <v>1862540.5</v>
      </c>
      <c r="D234" s="35">
        <f>D262+D245</f>
        <v>2729978</v>
      </c>
      <c r="E234" s="35">
        <f>E262+E245</f>
        <v>2055024.57</v>
      </c>
      <c r="F234" s="35">
        <f>F262+F245</f>
        <v>936469.1500000001</v>
      </c>
      <c r="G234" s="27">
        <f t="shared" si="14"/>
        <v>75.27623189637426</v>
      </c>
      <c r="H234" s="30">
        <f t="shared" si="13"/>
        <v>674953.4299999999</v>
      </c>
    </row>
    <row r="235" spans="1:8" ht="12.75">
      <c r="A235" s="13" t="s">
        <v>354</v>
      </c>
      <c r="B235" s="3" t="s">
        <v>356</v>
      </c>
      <c r="C235" s="35">
        <f>C246</f>
        <v>0</v>
      </c>
      <c r="D235" s="35">
        <f>D246</f>
        <v>0</v>
      </c>
      <c r="E235" s="35">
        <f>E246</f>
        <v>0</v>
      </c>
      <c r="F235" s="35">
        <f>F246</f>
        <v>100000</v>
      </c>
      <c r="G235" s="27"/>
      <c r="H235" s="30"/>
    </row>
    <row r="236" spans="1:8" ht="51">
      <c r="A236" s="17" t="s">
        <v>166</v>
      </c>
      <c r="B236" s="3" t="s">
        <v>228</v>
      </c>
      <c r="C236" s="35">
        <f aca="true" t="shared" si="21" ref="C236:F237">C247+C252</f>
        <v>6200000</v>
      </c>
      <c r="D236" s="35">
        <f t="shared" si="21"/>
        <v>6813681.26</v>
      </c>
      <c r="E236" s="35">
        <f t="shared" si="21"/>
        <v>6813670.02</v>
      </c>
      <c r="F236" s="35">
        <f t="shared" si="21"/>
        <v>7194122.51</v>
      </c>
      <c r="G236" s="27">
        <f t="shared" si="14"/>
        <v>99.9998350377781</v>
      </c>
      <c r="H236" s="30">
        <f t="shared" si="13"/>
        <v>11.240000000223517</v>
      </c>
    </row>
    <row r="237" spans="1:8" ht="12.75">
      <c r="A237" s="17" t="s">
        <v>168</v>
      </c>
      <c r="B237" s="3" t="s">
        <v>229</v>
      </c>
      <c r="C237" s="35">
        <f t="shared" si="21"/>
        <v>20000</v>
      </c>
      <c r="D237" s="35">
        <f t="shared" si="21"/>
        <v>2108488</v>
      </c>
      <c r="E237" s="35">
        <f t="shared" si="21"/>
        <v>2108488</v>
      </c>
      <c r="F237" s="35">
        <f>F248+F253</f>
        <v>358172.67</v>
      </c>
      <c r="G237" s="27">
        <f t="shared" si="14"/>
        <v>100</v>
      </c>
      <c r="H237" s="30">
        <f t="shared" si="13"/>
        <v>0</v>
      </c>
    </row>
    <row r="238" spans="1:8" ht="51">
      <c r="A238" s="17" t="s">
        <v>154</v>
      </c>
      <c r="B238" s="3" t="s">
        <v>230</v>
      </c>
      <c r="C238" s="35">
        <f aca="true" t="shared" si="22" ref="C238:F239">C249</f>
        <v>15550619.2</v>
      </c>
      <c r="D238" s="35">
        <f t="shared" si="22"/>
        <v>17597635.77</v>
      </c>
      <c r="E238" s="35">
        <f t="shared" si="22"/>
        <v>17597422.23</v>
      </c>
      <c r="F238" s="35">
        <f t="shared" si="22"/>
        <v>14413091.74</v>
      </c>
      <c r="G238" s="27">
        <f t="shared" si="14"/>
        <v>99.99878654154006</v>
      </c>
      <c r="H238" s="30">
        <f t="shared" si="13"/>
        <v>213.53999999910593</v>
      </c>
    </row>
    <row r="239" spans="1:8" ht="12.75">
      <c r="A239" s="17" t="s">
        <v>156</v>
      </c>
      <c r="B239" s="3" t="s">
        <v>231</v>
      </c>
      <c r="C239" s="35">
        <f t="shared" si="22"/>
        <v>200000</v>
      </c>
      <c r="D239" s="35">
        <f t="shared" si="22"/>
        <v>3818182.51</v>
      </c>
      <c r="E239" s="35">
        <f t="shared" si="22"/>
        <v>3818182.51</v>
      </c>
      <c r="F239" s="35">
        <f t="shared" si="22"/>
        <v>1042371.94</v>
      </c>
      <c r="G239" s="27">
        <f t="shared" si="14"/>
        <v>100</v>
      </c>
      <c r="H239" s="30">
        <f t="shared" si="13"/>
        <v>0</v>
      </c>
    </row>
    <row r="240" spans="1:8" ht="12.75">
      <c r="A240" s="3" t="s">
        <v>124</v>
      </c>
      <c r="B240" s="3" t="s">
        <v>232</v>
      </c>
      <c r="C240" s="35">
        <f aca="true" t="shared" si="23" ref="C240:F241">C263</f>
        <v>0</v>
      </c>
      <c r="D240" s="35">
        <f t="shared" si="23"/>
        <v>0</v>
      </c>
      <c r="E240" s="35">
        <f t="shared" si="23"/>
        <v>0</v>
      </c>
      <c r="F240" s="35">
        <f t="shared" si="23"/>
        <v>0</v>
      </c>
      <c r="G240" s="27" t="e">
        <f t="shared" si="14"/>
        <v>#DIV/0!</v>
      </c>
      <c r="H240" s="30">
        <f t="shared" si="13"/>
        <v>0</v>
      </c>
    </row>
    <row r="241" spans="1:8" ht="12.75">
      <c r="A241" s="3" t="s">
        <v>331</v>
      </c>
      <c r="B241" s="3" t="s">
        <v>333</v>
      </c>
      <c r="C241" s="35">
        <f t="shared" si="23"/>
        <v>42000</v>
      </c>
      <c r="D241" s="35">
        <f t="shared" si="23"/>
        <v>39407.06</v>
      </c>
      <c r="E241" s="35">
        <f t="shared" si="23"/>
        <v>31202.41</v>
      </c>
      <c r="F241" s="35">
        <f t="shared" si="23"/>
        <v>39343.62</v>
      </c>
      <c r="G241" s="27"/>
      <c r="H241" s="30"/>
    </row>
    <row r="242" spans="1:8" ht="12.75">
      <c r="A242" s="23" t="s">
        <v>67</v>
      </c>
      <c r="B242" s="23" t="s">
        <v>68</v>
      </c>
      <c r="C242" s="31">
        <f>C247+C248+C249+C250+C243+C244+C245</f>
        <v>23141959.7</v>
      </c>
      <c r="D242" s="31">
        <f>D247+D248+D249+D250+D243+D244+D245+D246</f>
        <v>31365902.009999998</v>
      </c>
      <c r="E242" s="31">
        <f>E247+E248+E249+E250+E243+E244+E245+E246</f>
        <v>30509425.14</v>
      </c>
      <c r="F242" s="31">
        <f>F247+F248+F249+F250+F243+F244+F245+F246</f>
        <v>23163882.939999998</v>
      </c>
      <c r="G242" s="28">
        <f t="shared" si="14"/>
        <v>97.2694014355878</v>
      </c>
      <c r="H242" s="33">
        <f t="shared" si="13"/>
        <v>856476.8699999973</v>
      </c>
    </row>
    <row r="243" spans="1:8" ht="12.75">
      <c r="A243" s="3" t="s">
        <v>113</v>
      </c>
      <c r="B243" s="3" t="s">
        <v>349</v>
      </c>
      <c r="C243" s="35">
        <v>685000</v>
      </c>
      <c r="D243" s="35">
        <v>523111.34</v>
      </c>
      <c r="E243" s="35">
        <v>238256.86</v>
      </c>
      <c r="F243" s="11">
        <v>410706.22</v>
      </c>
      <c r="G243" s="27">
        <f t="shared" si="14"/>
        <v>45.54610878823617</v>
      </c>
      <c r="H243" s="30">
        <f t="shared" si="13"/>
        <v>284854.48000000004</v>
      </c>
    </row>
    <row r="244" spans="1:8" ht="12.75">
      <c r="A244" s="3" t="s">
        <v>115</v>
      </c>
      <c r="B244" s="3" t="s">
        <v>350</v>
      </c>
      <c r="C244" s="35">
        <v>208000</v>
      </c>
      <c r="D244" s="35">
        <v>228231.13</v>
      </c>
      <c r="E244" s="35">
        <v>164547.28</v>
      </c>
      <c r="F244" s="11">
        <v>136818.99</v>
      </c>
      <c r="G244" s="27">
        <f t="shared" si="14"/>
        <v>72.09677312643547</v>
      </c>
      <c r="H244" s="30">
        <f t="shared" si="13"/>
        <v>63683.850000000006</v>
      </c>
    </row>
    <row r="245" spans="1:8" ht="25.5">
      <c r="A245" s="13" t="s">
        <v>120</v>
      </c>
      <c r="B245" s="3" t="s">
        <v>328</v>
      </c>
      <c r="C245" s="35">
        <v>1108340.5</v>
      </c>
      <c r="D245" s="35">
        <v>1389345</v>
      </c>
      <c r="E245" s="35">
        <v>881620</v>
      </c>
      <c r="F245" s="35">
        <v>345559.84</v>
      </c>
      <c r="G245" s="27">
        <f t="shared" si="14"/>
        <v>63.455801114913854</v>
      </c>
      <c r="H245" s="30">
        <f t="shared" si="13"/>
        <v>507725</v>
      </c>
    </row>
    <row r="246" spans="1:8" ht="12.75">
      <c r="A246" s="13" t="s">
        <v>354</v>
      </c>
      <c r="B246" s="3" t="s">
        <v>355</v>
      </c>
      <c r="C246" s="35"/>
      <c r="D246" s="35"/>
      <c r="E246" s="35"/>
      <c r="F246" s="35">
        <v>100000</v>
      </c>
      <c r="G246" s="27" t="e">
        <f t="shared" si="14"/>
        <v>#DIV/0!</v>
      </c>
      <c r="H246" s="30">
        <f t="shared" si="13"/>
        <v>0</v>
      </c>
    </row>
    <row r="247" spans="1:8" ht="51">
      <c r="A247" s="17" t="s">
        <v>166</v>
      </c>
      <c r="B247" s="3" t="s">
        <v>204</v>
      </c>
      <c r="C247" s="3">
        <v>5390000</v>
      </c>
      <c r="D247" s="34">
        <v>5842581.26</v>
      </c>
      <c r="E247" s="34">
        <v>5842581.26</v>
      </c>
      <c r="F247" s="11">
        <v>6377161.54</v>
      </c>
      <c r="G247" s="27">
        <f>E247/D247*100</f>
        <v>100</v>
      </c>
      <c r="H247" s="30">
        <f>D247-E247</f>
        <v>0</v>
      </c>
    </row>
    <row r="248" spans="1:8" ht="12.75">
      <c r="A248" s="17" t="s">
        <v>168</v>
      </c>
      <c r="B248" s="3" t="s">
        <v>205</v>
      </c>
      <c r="C248" s="34">
        <v>0</v>
      </c>
      <c r="D248" s="11">
        <v>1966815</v>
      </c>
      <c r="E248" s="11">
        <v>1966815</v>
      </c>
      <c r="F248" s="3">
        <v>338172.67</v>
      </c>
      <c r="G248" s="27">
        <f t="shared" si="14"/>
        <v>100</v>
      </c>
      <c r="H248" s="30">
        <f t="shared" si="13"/>
        <v>0</v>
      </c>
    </row>
    <row r="249" spans="1:8" ht="51">
      <c r="A249" s="17" t="s">
        <v>154</v>
      </c>
      <c r="B249" s="3" t="s">
        <v>206</v>
      </c>
      <c r="C249" s="34">
        <v>15550619.2</v>
      </c>
      <c r="D249" s="11">
        <v>17597635.77</v>
      </c>
      <c r="E249" s="3">
        <v>17597422.23</v>
      </c>
      <c r="F249" s="11">
        <v>14413091.74</v>
      </c>
      <c r="G249" s="27">
        <f t="shared" si="14"/>
        <v>99.99878654154006</v>
      </c>
      <c r="H249" s="30">
        <f t="shared" si="13"/>
        <v>213.53999999910593</v>
      </c>
    </row>
    <row r="250" spans="1:8" ht="12.75">
      <c r="A250" s="17" t="s">
        <v>156</v>
      </c>
      <c r="B250" s="3" t="s">
        <v>207</v>
      </c>
      <c r="C250" s="3">
        <v>200000</v>
      </c>
      <c r="D250" s="11">
        <v>3818182.51</v>
      </c>
      <c r="E250" s="11">
        <v>3818182.51</v>
      </c>
      <c r="F250" s="3">
        <v>1042371.94</v>
      </c>
      <c r="G250" s="27">
        <f t="shared" si="14"/>
        <v>100</v>
      </c>
      <c r="H250" s="30">
        <f t="shared" si="13"/>
        <v>0</v>
      </c>
    </row>
    <row r="251" spans="1:8" ht="12.75">
      <c r="A251" s="23" t="s">
        <v>69</v>
      </c>
      <c r="B251" s="23" t="s">
        <v>70</v>
      </c>
      <c r="C251" s="31">
        <f>C252+C253</f>
        <v>830000</v>
      </c>
      <c r="D251" s="31">
        <f>D252+D253</f>
        <v>1112773</v>
      </c>
      <c r="E251" s="31">
        <f>E252+E253</f>
        <v>1112761.76</v>
      </c>
      <c r="F251" s="31">
        <f>F252+F253</f>
        <v>836960.97</v>
      </c>
      <c r="G251" s="28">
        <f t="shared" si="14"/>
        <v>99.99898991079044</v>
      </c>
      <c r="H251" s="33">
        <f t="shared" si="13"/>
        <v>11.239999999990687</v>
      </c>
    </row>
    <row r="252" spans="1:8" ht="51">
      <c r="A252" s="17" t="s">
        <v>166</v>
      </c>
      <c r="B252" s="3" t="s">
        <v>208</v>
      </c>
      <c r="C252" s="34">
        <v>810000</v>
      </c>
      <c r="D252" s="34">
        <v>971100</v>
      </c>
      <c r="E252" s="34">
        <v>971088.76</v>
      </c>
      <c r="F252" s="34">
        <v>816960.97</v>
      </c>
      <c r="G252" s="27">
        <f t="shared" si="14"/>
        <v>99.99884254968593</v>
      </c>
      <c r="H252" s="30">
        <f t="shared" si="13"/>
        <v>11.239999999990687</v>
      </c>
    </row>
    <row r="253" spans="1:8" ht="12.75">
      <c r="A253" s="17" t="s">
        <v>168</v>
      </c>
      <c r="B253" s="3" t="s">
        <v>209</v>
      </c>
      <c r="C253" s="34">
        <v>20000</v>
      </c>
      <c r="D253" s="34">
        <v>141673</v>
      </c>
      <c r="E253" s="34">
        <v>141673</v>
      </c>
      <c r="F253" s="34">
        <v>20000</v>
      </c>
      <c r="G253" s="27">
        <f t="shared" si="14"/>
        <v>100</v>
      </c>
      <c r="H253" s="30">
        <f t="shared" si="13"/>
        <v>0</v>
      </c>
    </row>
    <row r="254" spans="1:8" ht="25.5">
      <c r="A254" s="24" t="s">
        <v>71</v>
      </c>
      <c r="B254" s="23" t="s">
        <v>72</v>
      </c>
      <c r="C254" s="31">
        <f>C255+C260+C256+C257+C258+C259+C261+C262+C263+C264</f>
        <v>11519830</v>
      </c>
      <c r="D254" s="31">
        <f>D255+D260+D256+D257+D258+D259+D261+D262+D263+D264</f>
        <v>10555043.3</v>
      </c>
      <c r="E254" s="31">
        <f>E255+E260+E256+E257+E258+E259+E261+E262+E263+E264</f>
        <v>10257300.770000001</v>
      </c>
      <c r="F254" s="31">
        <f>F255+F260+F256+F257+F258+F259+F261+F262+F263+F264</f>
        <v>11231631.52</v>
      </c>
      <c r="G254" s="28">
        <f t="shared" si="14"/>
        <v>97.17914440009925</v>
      </c>
      <c r="H254" s="33">
        <f t="shared" si="13"/>
        <v>297742.52999999933</v>
      </c>
    </row>
    <row r="255" spans="1:8" ht="12.75">
      <c r="A255" s="17" t="s">
        <v>131</v>
      </c>
      <c r="B255" s="3" t="s">
        <v>210</v>
      </c>
      <c r="C255" s="34">
        <v>7283013</v>
      </c>
      <c r="D255" s="34">
        <v>5639553.94</v>
      </c>
      <c r="E255" s="34">
        <v>5631558.42</v>
      </c>
      <c r="F255" s="34">
        <v>6943342.47</v>
      </c>
      <c r="G255" s="27">
        <f t="shared" si="14"/>
        <v>99.85822424813972</v>
      </c>
      <c r="H255" s="30">
        <f t="shared" si="13"/>
        <v>7995.520000000484</v>
      </c>
    </row>
    <row r="256" spans="1:8" ht="25.5">
      <c r="A256" s="17" t="s">
        <v>182</v>
      </c>
      <c r="B256" s="3" t="s">
        <v>211</v>
      </c>
      <c r="C256" s="34">
        <v>3000</v>
      </c>
      <c r="D256" s="34">
        <v>502.17</v>
      </c>
      <c r="E256" s="34">
        <v>502.17</v>
      </c>
      <c r="F256" s="34">
        <v>690</v>
      </c>
      <c r="G256" s="27">
        <f t="shared" si="14"/>
        <v>100</v>
      </c>
      <c r="H256" s="30">
        <f aca="true" t="shared" si="24" ref="H256:H312">D256-E256</f>
        <v>0</v>
      </c>
    </row>
    <row r="257" spans="1:8" ht="38.25">
      <c r="A257" s="17" t="s">
        <v>184</v>
      </c>
      <c r="B257" s="3" t="s">
        <v>212</v>
      </c>
      <c r="C257" s="34">
        <v>2183917</v>
      </c>
      <c r="D257" s="34">
        <v>2114463.89</v>
      </c>
      <c r="E257" s="34">
        <v>2098728.85</v>
      </c>
      <c r="F257" s="34">
        <v>2103169.38</v>
      </c>
      <c r="G257" s="27">
        <f aca="true" t="shared" si="25" ref="G257:G312">E257/D257*100</f>
        <v>99.2558378473893</v>
      </c>
      <c r="H257" s="30">
        <f t="shared" si="24"/>
        <v>15735.040000000037</v>
      </c>
    </row>
    <row r="258" spans="1:8" ht="12.75">
      <c r="A258" s="3" t="s">
        <v>113</v>
      </c>
      <c r="B258" s="3" t="s">
        <v>213</v>
      </c>
      <c r="C258" s="34">
        <v>742700</v>
      </c>
      <c r="D258" s="34">
        <v>794283.24</v>
      </c>
      <c r="E258" s="34">
        <v>723666.48</v>
      </c>
      <c r="F258" s="34">
        <v>786610.89</v>
      </c>
      <c r="G258" s="27">
        <f t="shared" si="25"/>
        <v>91.10937302416201</v>
      </c>
      <c r="H258" s="30">
        <f t="shared" si="24"/>
        <v>70616.76000000001</v>
      </c>
    </row>
    <row r="259" spans="1:8" ht="38.25">
      <c r="A259" s="17" t="s">
        <v>216</v>
      </c>
      <c r="B259" s="3" t="s">
        <v>215</v>
      </c>
      <c r="C259" s="34">
        <v>2000</v>
      </c>
      <c r="D259" s="34">
        <v>2000</v>
      </c>
      <c r="E259" s="34">
        <v>0</v>
      </c>
      <c r="F259" s="34">
        <v>0</v>
      </c>
      <c r="G259" s="27">
        <f t="shared" si="25"/>
        <v>0</v>
      </c>
      <c r="H259" s="30">
        <f t="shared" si="24"/>
        <v>2000</v>
      </c>
    </row>
    <row r="260" spans="1:8" ht="12.75">
      <c r="A260" s="3" t="s">
        <v>115</v>
      </c>
      <c r="B260" s="3" t="s">
        <v>214</v>
      </c>
      <c r="C260" s="34">
        <v>250000</v>
      </c>
      <c r="D260" s="34">
        <v>228200</v>
      </c>
      <c r="E260" s="34">
        <v>218565.15</v>
      </c>
      <c r="F260" s="34">
        <v>256282.92</v>
      </c>
      <c r="G260" s="27">
        <f t="shared" si="25"/>
        <v>95.7778921998247</v>
      </c>
      <c r="H260" s="30">
        <f t="shared" si="24"/>
        <v>9634.850000000006</v>
      </c>
    </row>
    <row r="261" spans="1:8" ht="25.5">
      <c r="A261" s="13" t="s">
        <v>118</v>
      </c>
      <c r="B261" s="3" t="s">
        <v>217</v>
      </c>
      <c r="C261" s="3">
        <v>259000</v>
      </c>
      <c r="D261" s="34">
        <v>396000</v>
      </c>
      <c r="E261" s="34">
        <v>379672.72</v>
      </c>
      <c r="F261" s="34">
        <v>511282.93</v>
      </c>
      <c r="G261" s="27">
        <f t="shared" si="25"/>
        <v>95.87694949494949</v>
      </c>
      <c r="H261" s="30">
        <f t="shared" si="24"/>
        <v>16327.280000000028</v>
      </c>
    </row>
    <row r="262" spans="1:8" ht="25.5">
      <c r="A262" s="13" t="s">
        <v>120</v>
      </c>
      <c r="B262" s="3" t="s">
        <v>218</v>
      </c>
      <c r="C262" s="3">
        <v>754200</v>
      </c>
      <c r="D262" s="34">
        <v>1340633</v>
      </c>
      <c r="E262" s="34">
        <v>1173404.57</v>
      </c>
      <c r="F262" s="34">
        <v>590909.31</v>
      </c>
      <c r="G262" s="27">
        <f t="shared" si="25"/>
        <v>87.52615891149928</v>
      </c>
      <c r="H262" s="30">
        <f t="shared" si="24"/>
        <v>167228.42999999993</v>
      </c>
    </row>
    <row r="263" spans="1:8" ht="12.75">
      <c r="A263" s="3" t="s">
        <v>124</v>
      </c>
      <c r="B263" s="3" t="s">
        <v>219</v>
      </c>
      <c r="C263" s="3">
        <v>0</v>
      </c>
      <c r="D263" s="34">
        <v>0</v>
      </c>
      <c r="E263" s="34">
        <v>0</v>
      </c>
      <c r="F263" s="34"/>
      <c r="G263" s="27" t="e">
        <f t="shared" si="25"/>
        <v>#DIV/0!</v>
      </c>
      <c r="H263" s="30">
        <f t="shared" si="24"/>
        <v>0</v>
      </c>
    </row>
    <row r="264" spans="1:8" ht="12.75">
      <c r="A264" s="3" t="s">
        <v>331</v>
      </c>
      <c r="B264" s="3" t="s">
        <v>332</v>
      </c>
      <c r="C264" s="3">
        <v>42000</v>
      </c>
      <c r="D264" s="34">
        <v>39407.06</v>
      </c>
      <c r="E264" s="34">
        <v>31202.41</v>
      </c>
      <c r="F264" s="34">
        <v>39343.62</v>
      </c>
      <c r="G264" s="27">
        <f t="shared" si="25"/>
        <v>79.17974596430183</v>
      </c>
      <c r="H264" s="30">
        <f t="shared" si="24"/>
        <v>8204.649999999998</v>
      </c>
    </row>
    <row r="265" spans="1:8" ht="12.75">
      <c r="A265" s="1" t="s">
        <v>73</v>
      </c>
      <c r="B265" s="1" t="s">
        <v>74</v>
      </c>
      <c r="C265" s="33">
        <f aca="true" t="shared" si="26" ref="C265:F266">C266</f>
        <v>0</v>
      </c>
      <c r="D265" s="33">
        <f t="shared" si="26"/>
        <v>81790</v>
      </c>
      <c r="E265" s="33">
        <f t="shared" si="26"/>
        <v>81790</v>
      </c>
      <c r="F265" s="33">
        <f t="shared" si="26"/>
        <v>803898.68</v>
      </c>
      <c r="G265" s="28">
        <f t="shared" si="25"/>
        <v>100</v>
      </c>
      <c r="H265" s="33">
        <f t="shared" si="24"/>
        <v>0</v>
      </c>
    </row>
    <row r="266" spans="1:8" ht="12.75">
      <c r="A266" s="23" t="s">
        <v>75</v>
      </c>
      <c r="B266" s="23" t="s">
        <v>76</v>
      </c>
      <c r="C266" s="31">
        <f t="shared" si="26"/>
        <v>0</v>
      </c>
      <c r="D266" s="31">
        <f>D267</f>
        <v>81790</v>
      </c>
      <c r="E266" s="31">
        <f t="shared" si="26"/>
        <v>81790</v>
      </c>
      <c r="F266" s="31">
        <f t="shared" si="26"/>
        <v>803898.68</v>
      </c>
      <c r="G266" s="28">
        <f t="shared" si="25"/>
        <v>100</v>
      </c>
      <c r="H266" s="33">
        <f t="shared" si="24"/>
        <v>0</v>
      </c>
    </row>
    <row r="267" spans="1:8" ht="25.5">
      <c r="A267" s="13" t="s">
        <v>120</v>
      </c>
      <c r="B267" s="3" t="s">
        <v>233</v>
      </c>
      <c r="C267" s="36">
        <v>0</v>
      </c>
      <c r="D267" s="35">
        <v>81790</v>
      </c>
      <c r="E267" s="35">
        <v>81790</v>
      </c>
      <c r="F267" s="34">
        <v>803898.68</v>
      </c>
      <c r="G267" s="27">
        <f>E267/D267*100</f>
        <v>100</v>
      </c>
      <c r="H267" s="30">
        <f>D267-E267</f>
        <v>0</v>
      </c>
    </row>
    <row r="268" spans="1:8" ht="12.75">
      <c r="A268" s="1" t="s">
        <v>77</v>
      </c>
      <c r="B268" s="1" t="s">
        <v>78</v>
      </c>
      <c r="C268" s="33">
        <f>C269+C271+C272+C270+C273+C274+C275</f>
        <v>20410085</v>
      </c>
      <c r="D268" s="33">
        <f>D269+D271+D272+D270+D273+D274+D275</f>
        <v>24946691.04</v>
      </c>
      <c r="E268" s="33">
        <f>E269+E271+E272+E270+E273+E274+E275</f>
        <v>24806507.75</v>
      </c>
      <c r="F268" s="33">
        <f>F269+F271+F272+F270+F273+F274+F275</f>
        <v>32995397.67</v>
      </c>
      <c r="G268" s="28">
        <f t="shared" si="25"/>
        <v>99.43806860086083</v>
      </c>
      <c r="H268" s="33">
        <f t="shared" si="24"/>
        <v>140183.2899999991</v>
      </c>
    </row>
    <row r="269" spans="1:8" ht="12.75">
      <c r="A269" s="17" t="s">
        <v>234</v>
      </c>
      <c r="B269" s="3" t="s">
        <v>246</v>
      </c>
      <c r="C269" s="35">
        <f>C277</f>
        <v>1074200</v>
      </c>
      <c r="D269" s="35">
        <f>D277</f>
        <v>1180946.8</v>
      </c>
      <c r="E269" s="35">
        <f>E277</f>
        <v>1180606.45</v>
      </c>
      <c r="F269" s="35">
        <f>F277</f>
        <v>1049302.19</v>
      </c>
      <c r="G269" s="27">
        <f t="shared" si="25"/>
        <v>99.97117990412437</v>
      </c>
      <c r="H269" s="30">
        <f t="shared" si="24"/>
        <v>340.35000000009313</v>
      </c>
    </row>
    <row r="270" spans="1:8" ht="25.5">
      <c r="A270" s="17" t="s">
        <v>240</v>
      </c>
      <c r="B270" s="3" t="s">
        <v>247</v>
      </c>
      <c r="C270" s="35">
        <f>C284</f>
        <v>11043800</v>
      </c>
      <c r="D270" s="35">
        <f>D284</f>
        <v>10694281.43</v>
      </c>
      <c r="E270" s="35">
        <f>E284</f>
        <v>10571349.78</v>
      </c>
      <c r="F270" s="35">
        <f>F284</f>
        <v>10038966.94</v>
      </c>
      <c r="G270" s="27">
        <f>E270/D270*100</f>
        <v>98.85049172490311</v>
      </c>
      <c r="H270" s="30">
        <f>D270-E270</f>
        <v>122931.65000000037</v>
      </c>
    </row>
    <row r="271" spans="1:8" ht="38.25">
      <c r="A271" s="17" t="s">
        <v>236</v>
      </c>
      <c r="B271" s="3" t="s">
        <v>248</v>
      </c>
      <c r="C271" s="35">
        <f aca="true" t="shared" si="27" ref="C271:F272">C279</f>
        <v>150000</v>
      </c>
      <c r="D271" s="35">
        <f t="shared" si="27"/>
        <v>1183444.24</v>
      </c>
      <c r="E271" s="35">
        <f t="shared" si="27"/>
        <v>1166898.65</v>
      </c>
      <c r="F271" s="35">
        <f t="shared" si="27"/>
        <v>9064575.23</v>
      </c>
      <c r="G271" s="27">
        <f t="shared" si="25"/>
        <v>98.60191216106641</v>
      </c>
      <c r="H271" s="30">
        <f t="shared" si="24"/>
        <v>16545.590000000084</v>
      </c>
    </row>
    <row r="272" spans="1:8" ht="12.75">
      <c r="A272" s="3" t="s">
        <v>238</v>
      </c>
      <c r="B272" s="3" t="s">
        <v>249</v>
      </c>
      <c r="C272" s="35">
        <f t="shared" si="27"/>
        <v>3227085</v>
      </c>
      <c r="D272" s="35">
        <f t="shared" si="27"/>
        <v>6827200</v>
      </c>
      <c r="E272" s="35">
        <f t="shared" si="27"/>
        <v>6827200</v>
      </c>
      <c r="F272" s="35">
        <f t="shared" si="27"/>
        <v>7712900</v>
      </c>
      <c r="G272" s="27">
        <f t="shared" si="25"/>
        <v>100</v>
      </c>
      <c r="H272" s="30">
        <f t="shared" si="24"/>
        <v>0</v>
      </c>
    </row>
    <row r="273" spans="1:8" ht="25.5">
      <c r="A273" s="17" t="s">
        <v>242</v>
      </c>
      <c r="B273" s="3" t="s">
        <v>250</v>
      </c>
      <c r="C273" s="35">
        <f aca="true" t="shared" si="28" ref="C273:F274">C285</f>
        <v>1384200</v>
      </c>
      <c r="D273" s="35">
        <f>D285+D281</f>
        <v>1544200</v>
      </c>
      <c r="E273" s="35">
        <f t="shared" si="28"/>
        <v>1543857.3</v>
      </c>
      <c r="F273" s="35">
        <f t="shared" si="28"/>
        <v>1543857.3</v>
      </c>
      <c r="G273" s="27">
        <f t="shared" si="25"/>
        <v>99.9778072788499</v>
      </c>
      <c r="H273" s="30">
        <f t="shared" si="24"/>
        <v>342.69999999995343</v>
      </c>
    </row>
    <row r="274" spans="1:8" ht="12.75">
      <c r="A274" s="3" t="s">
        <v>244</v>
      </c>
      <c r="B274" s="3" t="s">
        <v>251</v>
      </c>
      <c r="C274" s="35">
        <f t="shared" si="28"/>
        <v>3530800</v>
      </c>
      <c r="D274" s="35">
        <f t="shared" si="28"/>
        <v>3416618.57</v>
      </c>
      <c r="E274" s="35">
        <f t="shared" si="28"/>
        <v>3416595.57</v>
      </c>
      <c r="F274" s="35">
        <f t="shared" si="28"/>
        <v>3485796.01</v>
      </c>
      <c r="G274" s="27">
        <f t="shared" si="25"/>
        <v>99.99932681979189</v>
      </c>
      <c r="H274" s="30">
        <f t="shared" si="24"/>
        <v>23</v>
      </c>
    </row>
    <row r="275" spans="1:8" ht="12.75">
      <c r="A275" s="3" t="s">
        <v>357</v>
      </c>
      <c r="B275" s="3" t="s">
        <v>359</v>
      </c>
      <c r="C275" s="35">
        <f>C282</f>
        <v>0</v>
      </c>
      <c r="D275" s="35">
        <f>D282</f>
        <v>100000</v>
      </c>
      <c r="E275" s="35">
        <f>E282</f>
        <v>100000</v>
      </c>
      <c r="F275" s="35">
        <f>F282</f>
        <v>100000</v>
      </c>
      <c r="G275" s="27"/>
      <c r="H275" s="30"/>
    </row>
    <row r="276" spans="1:8" ht="12.75">
      <c r="A276" s="23" t="s">
        <v>79</v>
      </c>
      <c r="B276" s="23" t="s">
        <v>80</v>
      </c>
      <c r="C276" s="31">
        <f>C277</f>
        <v>1074200</v>
      </c>
      <c r="D276" s="31">
        <f>D277</f>
        <v>1180946.8</v>
      </c>
      <c r="E276" s="31">
        <f>E277</f>
        <v>1180606.45</v>
      </c>
      <c r="F276" s="31">
        <f>F277</f>
        <v>1049302.19</v>
      </c>
      <c r="G276" s="28">
        <f t="shared" si="25"/>
        <v>99.97117990412437</v>
      </c>
      <c r="H276" s="33">
        <f t="shared" si="24"/>
        <v>340.35000000009313</v>
      </c>
    </row>
    <row r="277" spans="1:8" ht="12.75">
      <c r="A277" s="17" t="s">
        <v>234</v>
      </c>
      <c r="B277" s="3" t="s">
        <v>235</v>
      </c>
      <c r="C277" s="3">
        <v>1074200</v>
      </c>
      <c r="D277" s="34">
        <v>1180946.8</v>
      </c>
      <c r="E277" s="34">
        <v>1180606.45</v>
      </c>
      <c r="F277" s="34">
        <v>1049302.19</v>
      </c>
      <c r="G277" s="27">
        <f t="shared" si="25"/>
        <v>99.97117990412437</v>
      </c>
      <c r="H277" s="30">
        <f t="shared" si="24"/>
        <v>340.35000000009313</v>
      </c>
    </row>
    <row r="278" spans="1:8" ht="12.75">
      <c r="A278" s="23" t="s">
        <v>81</v>
      </c>
      <c r="B278" s="23" t="s">
        <v>82</v>
      </c>
      <c r="C278" s="31">
        <f>C280+C279+C282</f>
        <v>3377085</v>
      </c>
      <c r="D278" s="31">
        <f>D280+D279+D282+D281</f>
        <v>8110644.24</v>
      </c>
      <c r="E278" s="31">
        <f>E280+E279+E282+E281</f>
        <v>8094098.65</v>
      </c>
      <c r="F278" s="31">
        <f>F280+F279+F282</f>
        <v>16877475.23</v>
      </c>
      <c r="G278" s="28">
        <f t="shared" si="25"/>
        <v>99.79600153193256</v>
      </c>
      <c r="H278" s="33">
        <f t="shared" si="24"/>
        <v>16545.58999999985</v>
      </c>
    </row>
    <row r="279" spans="1:8" ht="38.25">
      <c r="A279" s="17" t="s">
        <v>236</v>
      </c>
      <c r="B279" s="3" t="s">
        <v>237</v>
      </c>
      <c r="C279" s="35">
        <v>150000</v>
      </c>
      <c r="D279" s="35">
        <v>1183444.24</v>
      </c>
      <c r="E279" s="35">
        <v>1166898.65</v>
      </c>
      <c r="F279" s="34">
        <v>9064575.23</v>
      </c>
      <c r="G279" s="27">
        <f>E279/D279*100</f>
        <v>98.60191216106641</v>
      </c>
      <c r="H279" s="30">
        <f>D279-E279</f>
        <v>16545.590000000084</v>
      </c>
    </row>
    <row r="280" spans="1:8" ht="12.75">
      <c r="A280" s="3" t="s">
        <v>238</v>
      </c>
      <c r="B280" s="3" t="s">
        <v>239</v>
      </c>
      <c r="C280" s="3">
        <v>3227085</v>
      </c>
      <c r="D280" s="34">
        <v>6827200</v>
      </c>
      <c r="E280" s="34">
        <v>6827200</v>
      </c>
      <c r="F280" s="34">
        <v>7712900</v>
      </c>
      <c r="G280" s="27">
        <f t="shared" si="25"/>
        <v>100</v>
      </c>
      <c r="H280" s="30">
        <f t="shared" si="24"/>
        <v>0</v>
      </c>
    </row>
    <row r="281" spans="1:8" ht="25.5">
      <c r="A281" s="17" t="s">
        <v>242</v>
      </c>
      <c r="B281" s="3" t="s">
        <v>408</v>
      </c>
      <c r="C281" s="3"/>
      <c r="D281" s="34"/>
      <c r="E281" s="34">
        <v>0</v>
      </c>
      <c r="F281" s="34"/>
      <c r="G281" s="27" t="e">
        <f t="shared" si="25"/>
        <v>#DIV/0!</v>
      </c>
      <c r="H281" s="30">
        <f t="shared" si="24"/>
        <v>0</v>
      </c>
    </row>
    <row r="282" spans="1:8" ht="12.75">
      <c r="A282" s="3" t="s">
        <v>357</v>
      </c>
      <c r="B282" s="3" t="s">
        <v>407</v>
      </c>
      <c r="C282" s="3"/>
      <c r="D282" s="34">
        <v>100000</v>
      </c>
      <c r="E282" s="34">
        <v>100000</v>
      </c>
      <c r="F282" s="34">
        <v>100000</v>
      </c>
      <c r="G282" s="27">
        <f t="shared" si="25"/>
        <v>100</v>
      </c>
      <c r="H282" s="30">
        <f t="shared" si="24"/>
        <v>0</v>
      </c>
    </row>
    <row r="283" spans="1:8" ht="12.75">
      <c r="A283" s="23" t="s">
        <v>83</v>
      </c>
      <c r="B283" s="23" t="s">
        <v>84</v>
      </c>
      <c r="C283" s="31">
        <f>C284+C285+C286</f>
        <v>15958800</v>
      </c>
      <c r="D283" s="31">
        <f>D284+D285+D286</f>
        <v>15655100</v>
      </c>
      <c r="E283" s="31">
        <f>E284+E285+E286</f>
        <v>15531802.65</v>
      </c>
      <c r="F283" s="31">
        <f>F284+F285+F286</f>
        <v>15068620.25</v>
      </c>
      <c r="G283" s="28">
        <f t="shared" si="25"/>
        <v>99.21241416535187</v>
      </c>
      <c r="H283" s="33">
        <f t="shared" si="24"/>
        <v>123297.34999999963</v>
      </c>
    </row>
    <row r="284" spans="1:8" ht="25.5">
      <c r="A284" s="17" t="s">
        <v>240</v>
      </c>
      <c r="B284" s="3" t="s">
        <v>241</v>
      </c>
      <c r="C284" s="34">
        <v>11043800</v>
      </c>
      <c r="D284" s="34">
        <v>10694281.43</v>
      </c>
      <c r="E284" s="34">
        <v>10571349.78</v>
      </c>
      <c r="F284" s="34">
        <v>10038966.94</v>
      </c>
      <c r="G284" s="27">
        <f t="shared" si="25"/>
        <v>98.85049172490311</v>
      </c>
      <c r="H284" s="30">
        <f t="shared" si="24"/>
        <v>122931.65000000037</v>
      </c>
    </row>
    <row r="285" spans="1:8" ht="25.5">
      <c r="A285" s="17" t="s">
        <v>242</v>
      </c>
      <c r="B285" s="3" t="s">
        <v>243</v>
      </c>
      <c r="C285" s="34">
        <v>1384200</v>
      </c>
      <c r="D285" s="34">
        <v>1544200</v>
      </c>
      <c r="E285" s="34">
        <v>1543857.3</v>
      </c>
      <c r="F285" s="34">
        <v>1543857.3</v>
      </c>
      <c r="G285" s="27">
        <f t="shared" si="25"/>
        <v>99.9778072788499</v>
      </c>
      <c r="H285" s="30">
        <f t="shared" si="24"/>
        <v>342.69999999995343</v>
      </c>
    </row>
    <row r="286" spans="1:8" ht="12.75">
      <c r="A286" s="3" t="s">
        <v>244</v>
      </c>
      <c r="B286" s="3" t="s">
        <v>245</v>
      </c>
      <c r="C286" s="3">
        <v>3530800</v>
      </c>
      <c r="D286" s="34">
        <v>3416618.57</v>
      </c>
      <c r="E286" s="34">
        <v>3416595.57</v>
      </c>
      <c r="F286" s="34">
        <v>3485796.01</v>
      </c>
      <c r="G286" s="27">
        <f t="shared" si="25"/>
        <v>99.99932681979189</v>
      </c>
      <c r="H286" s="30">
        <f t="shared" si="24"/>
        <v>23</v>
      </c>
    </row>
    <row r="287" spans="1:8" ht="12.75">
      <c r="A287" s="1" t="s">
        <v>85</v>
      </c>
      <c r="B287" s="1" t="s">
        <v>86</v>
      </c>
      <c r="C287" s="33">
        <f>C288+C293+C295+C289+C290+C292+C294+C296+C291</f>
        <v>6336700</v>
      </c>
      <c r="D287" s="33">
        <f>D288+D293+D295+D289+D290+D292+D294+D296+D291</f>
        <v>7133896</v>
      </c>
      <c r="E287" s="33">
        <f>E288+E293+E295+E289+E290+E292+E294+E296+E291</f>
        <v>7102145.630000001</v>
      </c>
      <c r="F287" s="33">
        <f>F288+F293+F295+F289+F290+F292+F294+F296+F291</f>
        <v>7009520.490000001</v>
      </c>
      <c r="G287" s="28">
        <f t="shared" si="25"/>
        <v>99.55493646108663</v>
      </c>
      <c r="H287" s="33">
        <f t="shared" si="24"/>
        <v>31750.36999999918</v>
      </c>
    </row>
    <row r="288" spans="1:8" ht="12.75">
      <c r="A288" s="3" t="s">
        <v>113</v>
      </c>
      <c r="B288" s="3" t="s">
        <v>275</v>
      </c>
      <c r="C288" s="35">
        <f>C304</f>
        <v>610000</v>
      </c>
      <c r="D288" s="35">
        <f aca="true" t="shared" si="29" ref="D288:E290">D304</f>
        <v>706029</v>
      </c>
      <c r="E288" s="35">
        <f t="shared" si="29"/>
        <v>706028.99</v>
      </c>
      <c r="F288" s="35">
        <f>F304</f>
        <v>653864.84</v>
      </c>
      <c r="G288" s="27">
        <f t="shared" si="25"/>
        <v>99.99999858362759</v>
      </c>
      <c r="H288" s="30">
        <f t="shared" si="24"/>
        <v>0.010000000009313226</v>
      </c>
    </row>
    <row r="289" spans="1:8" ht="38.25">
      <c r="A289" s="17" t="s">
        <v>216</v>
      </c>
      <c r="B289" s="3" t="s">
        <v>276</v>
      </c>
      <c r="C289" s="35">
        <f>C305</f>
        <v>0</v>
      </c>
      <c r="D289" s="35">
        <f t="shared" si="29"/>
        <v>0</v>
      </c>
      <c r="E289" s="35">
        <f t="shared" si="29"/>
        <v>0</v>
      </c>
      <c r="F289" s="35">
        <f>F305</f>
        <v>0</v>
      </c>
      <c r="G289" s="27" t="e">
        <f t="shared" si="25"/>
        <v>#DIV/0!</v>
      </c>
      <c r="H289" s="30">
        <f t="shared" si="24"/>
        <v>0</v>
      </c>
    </row>
    <row r="290" spans="1:8" ht="12.75">
      <c r="A290" s="3" t="s">
        <v>115</v>
      </c>
      <c r="B290" s="3" t="s">
        <v>277</v>
      </c>
      <c r="C290" s="35">
        <f>C306</f>
        <v>190000</v>
      </c>
      <c r="D290" s="35">
        <f t="shared" si="29"/>
        <v>344791</v>
      </c>
      <c r="E290" s="35">
        <f t="shared" si="29"/>
        <v>344790.19</v>
      </c>
      <c r="F290" s="35">
        <f>F306</f>
        <v>148492.24</v>
      </c>
      <c r="G290" s="27">
        <f t="shared" si="25"/>
        <v>99.99976507507446</v>
      </c>
      <c r="H290" s="30">
        <f t="shared" si="24"/>
        <v>0.8099999999976717</v>
      </c>
    </row>
    <row r="291" spans="1:8" ht="25.5">
      <c r="A291" s="13" t="s">
        <v>118</v>
      </c>
      <c r="B291" s="3" t="s">
        <v>369</v>
      </c>
      <c r="C291" s="35">
        <f>C307</f>
        <v>26000</v>
      </c>
      <c r="D291" s="35">
        <f>D307</f>
        <v>20136</v>
      </c>
      <c r="E291" s="35">
        <f>E307</f>
        <v>20135.17</v>
      </c>
      <c r="F291" s="35">
        <f>F307</f>
        <v>97354.11</v>
      </c>
      <c r="G291" s="27"/>
      <c r="H291" s="30"/>
    </row>
    <row r="292" spans="1:8" ht="25.5">
      <c r="A292" s="13" t="s">
        <v>120</v>
      </c>
      <c r="B292" s="3" t="s">
        <v>278</v>
      </c>
      <c r="C292" s="35">
        <f>C298+C302+C308</f>
        <v>500700</v>
      </c>
      <c r="D292" s="35">
        <f>D298+D302+D308</f>
        <v>829296</v>
      </c>
      <c r="E292" s="35">
        <f>E298+E302+E308</f>
        <v>798139.69</v>
      </c>
      <c r="F292" s="35">
        <f>F298+F302+F308</f>
        <v>1051827.77</v>
      </c>
      <c r="G292" s="27">
        <f t="shared" si="25"/>
        <v>96.24304108545078</v>
      </c>
      <c r="H292" s="30">
        <f t="shared" si="24"/>
        <v>31156.310000000056</v>
      </c>
    </row>
    <row r="293" spans="1:8" ht="51">
      <c r="A293" s="17" t="s">
        <v>154</v>
      </c>
      <c r="B293" s="3" t="s">
        <v>279</v>
      </c>
      <c r="C293" s="35">
        <f aca="true" t="shared" si="30" ref="C293:F294">C299</f>
        <v>5000000</v>
      </c>
      <c r="D293" s="35">
        <f t="shared" si="30"/>
        <v>5226344</v>
      </c>
      <c r="E293" s="35">
        <f t="shared" si="30"/>
        <v>5226344</v>
      </c>
      <c r="F293" s="35">
        <f t="shared" si="30"/>
        <v>4875997.9</v>
      </c>
      <c r="G293" s="27">
        <f t="shared" si="25"/>
        <v>100</v>
      </c>
      <c r="H293" s="30">
        <f t="shared" si="24"/>
        <v>0</v>
      </c>
    </row>
    <row r="294" spans="1:8" ht="12.75">
      <c r="A294" s="17" t="s">
        <v>156</v>
      </c>
      <c r="B294" s="3" t="s">
        <v>344</v>
      </c>
      <c r="C294" s="35">
        <f t="shared" si="30"/>
        <v>0</v>
      </c>
      <c r="D294" s="35">
        <f t="shared" si="30"/>
        <v>0</v>
      </c>
      <c r="E294" s="35">
        <f t="shared" si="30"/>
        <v>0</v>
      </c>
      <c r="F294" s="35">
        <f t="shared" si="30"/>
        <v>180195</v>
      </c>
      <c r="G294" s="27" t="e">
        <f t="shared" si="25"/>
        <v>#DIV/0!</v>
      </c>
      <c r="H294" s="30"/>
    </row>
    <row r="295" spans="1:8" ht="12.75">
      <c r="A295" s="3" t="s">
        <v>124</v>
      </c>
      <c r="B295" s="3" t="s">
        <v>280</v>
      </c>
      <c r="C295" s="35">
        <f aca="true" t="shared" si="31" ref="C295:F296">C309</f>
        <v>0</v>
      </c>
      <c r="D295" s="35">
        <f t="shared" si="31"/>
        <v>0</v>
      </c>
      <c r="E295" s="35">
        <f t="shared" si="31"/>
        <v>0</v>
      </c>
      <c r="F295" s="35">
        <f t="shared" si="31"/>
        <v>1788.63</v>
      </c>
      <c r="G295" s="27" t="e">
        <f t="shared" si="25"/>
        <v>#DIV/0!</v>
      </c>
      <c r="H295" s="30">
        <f t="shared" si="24"/>
        <v>0</v>
      </c>
    </row>
    <row r="296" spans="1:8" ht="12.75">
      <c r="A296" s="3" t="s">
        <v>331</v>
      </c>
      <c r="B296" s="3" t="s">
        <v>376</v>
      </c>
      <c r="C296" s="35">
        <f t="shared" si="31"/>
        <v>10000</v>
      </c>
      <c r="D296" s="35">
        <f t="shared" si="31"/>
        <v>7300</v>
      </c>
      <c r="E296" s="35">
        <f t="shared" si="31"/>
        <v>6707.59</v>
      </c>
      <c r="F296" s="35">
        <f t="shared" si="31"/>
        <v>0</v>
      </c>
      <c r="G296" s="27"/>
      <c r="H296" s="30"/>
    </row>
    <row r="297" spans="1:8" ht="12.75">
      <c r="A297" s="23" t="s">
        <v>87</v>
      </c>
      <c r="B297" s="23" t="s">
        <v>88</v>
      </c>
      <c r="C297" s="31">
        <f>C298+C299+C300</f>
        <v>5220000</v>
      </c>
      <c r="D297" s="31">
        <f>D298+D299+D300</f>
        <v>5554914</v>
      </c>
      <c r="E297" s="31">
        <f>E298+E299+E300</f>
        <v>5544430.72</v>
      </c>
      <c r="F297" s="31">
        <f>F298+F299+F300</f>
        <v>5807476.65</v>
      </c>
      <c r="G297" s="28">
        <f t="shared" si="25"/>
        <v>99.81127916651815</v>
      </c>
      <c r="H297" s="33">
        <f t="shared" si="24"/>
        <v>10483.28000000026</v>
      </c>
    </row>
    <row r="298" spans="1:8" ht="25.5">
      <c r="A298" s="13" t="s">
        <v>120</v>
      </c>
      <c r="B298" s="3" t="s">
        <v>252</v>
      </c>
      <c r="C298" s="3">
        <v>220000</v>
      </c>
      <c r="D298" s="34">
        <v>328570</v>
      </c>
      <c r="E298" s="34">
        <v>318086.72</v>
      </c>
      <c r="F298" s="34">
        <v>751283.75</v>
      </c>
      <c r="G298" s="27">
        <f t="shared" si="25"/>
        <v>96.80942264966369</v>
      </c>
      <c r="H298" s="30">
        <f t="shared" si="24"/>
        <v>10483.280000000028</v>
      </c>
    </row>
    <row r="299" spans="1:8" ht="51">
      <c r="A299" s="17" t="s">
        <v>154</v>
      </c>
      <c r="B299" s="3" t="s">
        <v>253</v>
      </c>
      <c r="C299" s="3">
        <v>5000000</v>
      </c>
      <c r="D299" s="34">
        <v>5226344</v>
      </c>
      <c r="E299" s="34">
        <v>5226344</v>
      </c>
      <c r="F299" s="34">
        <v>4875997.9</v>
      </c>
      <c r="G299" s="27">
        <f t="shared" si="25"/>
        <v>100</v>
      </c>
      <c r="H299" s="30">
        <f t="shared" si="24"/>
        <v>0</v>
      </c>
    </row>
    <row r="300" spans="1:8" ht="12.75">
      <c r="A300" s="17" t="s">
        <v>156</v>
      </c>
      <c r="B300" s="3" t="s">
        <v>343</v>
      </c>
      <c r="C300" s="3"/>
      <c r="D300" s="34">
        <v>0</v>
      </c>
      <c r="E300" s="34">
        <v>0</v>
      </c>
      <c r="F300" s="34">
        <v>180195</v>
      </c>
      <c r="G300" s="27"/>
      <c r="H300" s="30"/>
    </row>
    <row r="301" spans="1:8" ht="12.75">
      <c r="A301" s="23" t="s">
        <v>89</v>
      </c>
      <c r="B301" s="23" t="s">
        <v>90</v>
      </c>
      <c r="C301" s="31">
        <f>C302</f>
        <v>120000</v>
      </c>
      <c r="D301" s="31">
        <f>D302</f>
        <v>288300</v>
      </c>
      <c r="E301" s="31">
        <f>E302</f>
        <v>287906.75</v>
      </c>
      <c r="F301" s="31">
        <f>F302</f>
        <v>173790</v>
      </c>
      <c r="G301" s="28">
        <f t="shared" si="25"/>
        <v>99.863596947624</v>
      </c>
      <c r="H301" s="33">
        <f t="shared" si="24"/>
        <v>393.25</v>
      </c>
    </row>
    <row r="302" spans="1:8" ht="25.5">
      <c r="A302" s="13" t="s">
        <v>120</v>
      </c>
      <c r="B302" s="3" t="s">
        <v>254</v>
      </c>
      <c r="C302" s="3">
        <v>120000</v>
      </c>
      <c r="D302" s="34">
        <v>288300</v>
      </c>
      <c r="E302" s="34">
        <v>287906.75</v>
      </c>
      <c r="F302" s="34">
        <v>173790</v>
      </c>
      <c r="G302" s="27">
        <f>E302/D302*100</f>
        <v>99.863596947624</v>
      </c>
      <c r="H302" s="30">
        <f>D302-E302</f>
        <v>393.25</v>
      </c>
    </row>
    <row r="303" spans="1:8" ht="25.5">
      <c r="A303" s="24" t="s">
        <v>91</v>
      </c>
      <c r="B303" s="23" t="s">
        <v>92</v>
      </c>
      <c r="C303" s="31">
        <f>C304+C309+C305+C306+C308+C310+C307</f>
        <v>996700</v>
      </c>
      <c r="D303" s="31">
        <f>D304+D309+D305+D306+D308+D310+D307</f>
        <v>1290682</v>
      </c>
      <c r="E303" s="31">
        <f>E304+E309+E305+E306+E308+E310+E307</f>
        <v>1269808.16</v>
      </c>
      <c r="F303" s="31">
        <f>F304+F309+F305+F306+F308+F310+F307</f>
        <v>1028253.84</v>
      </c>
      <c r="G303" s="28">
        <f t="shared" si="25"/>
        <v>98.38272789114592</v>
      </c>
      <c r="H303" s="33">
        <f t="shared" si="24"/>
        <v>20873.840000000084</v>
      </c>
    </row>
    <row r="304" spans="1:8" ht="12.75">
      <c r="A304" s="3" t="s">
        <v>113</v>
      </c>
      <c r="B304" s="3" t="s">
        <v>255</v>
      </c>
      <c r="C304" s="34">
        <v>610000</v>
      </c>
      <c r="D304" s="34">
        <v>706029</v>
      </c>
      <c r="E304" s="34">
        <v>706028.99</v>
      </c>
      <c r="F304" s="34">
        <v>653864.84</v>
      </c>
      <c r="G304" s="27">
        <f t="shared" si="25"/>
        <v>99.99999858362759</v>
      </c>
      <c r="H304" s="30">
        <f t="shared" si="24"/>
        <v>0.010000000009313226</v>
      </c>
    </row>
    <row r="305" spans="1:8" ht="38.25">
      <c r="A305" s="17" t="s">
        <v>216</v>
      </c>
      <c r="B305" s="3" t="s">
        <v>256</v>
      </c>
      <c r="C305" s="34">
        <v>0</v>
      </c>
      <c r="D305" s="34">
        <v>0</v>
      </c>
      <c r="E305" s="34">
        <v>0</v>
      </c>
      <c r="F305" s="34">
        <v>0</v>
      </c>
      <c r="G305" s="27" t="e">
        <f t="shared" si="25"/>
        <v>#DIV/0!</v>
      </c>
      <c r="H305" s="30">
        <f t="shared" si="24"/>
        <v>0</v>
      </c>
    </row>
    <row r="306" spans="1:8" ht="12.75">
      <c r="A306" s="3" t="s">
        <v>115</v>
      </c>
      <c r="B306" s="3" t="s">
        <v>257</v>
      </c>
      <c r="C306" s="34">
        <v>190000</v>
      </c>
      <c r="D306" s="34">
        <v>344791</v>
      </c>
      <c r="E306" s="34">
        <v>344790.19</v>
      </c>
      <c r="F306" s="34">
        <v>148492.24</v>
      </c>
      <c r="G306" s="27">
        <f t="shared" si="25"/>
        <v>99.99976507507446</v>
      </c>
      <c r="H306" s="30">
        <f t="shared" si="24"/>
        <v>0.8099999999976717</v>
      </c>
    </row>
    <row r="307" spans="1:8" ht="25.5">
      <c r="A307" s="13" t="s">
        <v>118</v>
      </c>
      <c r="B307" s="3" t="s">
        <v>368</v>
      </c>
      <c r="C307" s="34">
        <v>26000</v>
      </c>
      <c r="D307" s="34">
        <v>20136</v>
      </c>
      <c r="E307" s="34">
        <v>20135.17</v>
      </c>
      <c r="F307" s="34">
        <v>97354.11</v>
      </c>
      <c r="G307" s="27"/>
      <c r="H307" s="30"/>
    </row>
    <row r="308" spans="1:8" ht="25.5">
      <c r="A308" s="13" t="s">
        <v>120</v>
      </c>
      <c r="B308" s="3" t="s">
        <v>258</v>
      </c>
      <c r="C308" s="34">
        <v>160700</v>
      </c>
      <c r="D308" s="34">
        <v>212426</v>
      </c>
      <c r="E308" s="34">
        <v>192146.22</v>
      </c>
      <c r="F308" s="34">
        <v>126754.02</v>
      </c>
      <c r="G308" s="27">
        <f t="shared" si="25"/>
        <v>90.45324960221441</v>
      </c>
      <c r="H308" s="30">
        <f t="shared" si="24"/>
        <v>20279.78</v>
      </c>
    </row>
    <row r="309" spans="1:8" ht="12.75">
      <c r="A309" s="3" t="s">
        <v>124</v>
      </c>
      <c r="B309" s="3" t="s">
        <v>259</v>
      </c>
      <c r="C309" s="34">
        <v>0</v>
      </c>
      <c r="D309" s="34"/>
      <c r="E309" s="34"/>
      <c r="F309" s="34">
        <v>1788.63</v>
      </c>
      <c r="G309" s="27" t="e">
        <f t="shared" si="25"/>
        <v>#DIV/0!</v>
      </c>
      <c r="H309" s="30">
        <f t="shared" si="24"/>
        <v>0</v>
      </c>
    </row>
    <row r="310" spans="1:8" ht="12.75">
      <c r="A310" s="3" t="s">
        <v>331</v>
      </c>
      <c r="B310" s="3" t="s">
        <v>375</v>
      </c>
      <c r="C310" s="34">
        <v>10000</v>
      </c>
      <c r="D310" s="34">
        <v>7300</v>
      </c>
      <c r="E310" s="34">
        <v>6707.59</v>
      </c>
      <c r="F310" s="34">
        <v>0</v>
      </c>
      <c r="G310" s="27"/>
      <c r="H310" s="30"/>
    </row>
    <row r="311" spans="1:8" ht="12.75">
      <c r="A311" s="1" t="s">
        <v>93</v>
      </c>
      <c r="B311" s="1" t="s">
        <v>94</v>
      </c>
      <c r="C311" s="33">
        <f aca="true" t="shared" si="32" ref="C311:F312">C312</f>
        <v>100000</v>
      </c>
      <c r="D311" s="33">
        <f t="shared" si="32"/>
        <v>200000</v>
      </c>
      <c r="E311" s="33">
        <f t="shared" si="32"/>
        <v>200000</v>
      </c>
      <c r="F311" s="33">
        <f t="shared" si="32"/>
        <v>400000</v>
      </c>
      <c r="G311" s="28">
        <f t="shared" si="25"/>
        <v>100</v>
      </c>
      <c r="H311" s="33">
        <f t="shared" si="24"/>
        <v>0</v>
      </c>
    </row>
    <row r="312" spans="1:8" ht="12.75">
      <c r="A312" s="23" t="s">
        <v>95</v>
      </c>
      <c r="B312" s="23" t="s">
        <v>96</v>
      </c>
      <c r="C312" s="31">
        <f t="shared" si="32"/>
        <v>100000</v>
      </c>
      <c r="D312" s="31">
        <f t="shared" si="32"/>
        <v>200000</v>
      </c>
      <c r="E312" s="31">
        <f t="shared" si="32"/>
        <v>200000</v>
      </c>
      <c r="F312" s="31">
        <f t="shared" si="32"/>
        <v>400000</v>
      </c>
      <c r="G312" s="28">
        <f t="shared" si="25"/>
        <v>100</v>
      </c>
      <c r="H312" s="33">
        <f t="shared" si="24"/>
        <v>0</v>
      </c>
    </row>
    <row r="313" spans="1:8" ht="51">
      <c r="A313" s="17" t="s">
        <v>260</v>
      </c>
      <c r="B313" s="3" t="s">
        <v>261</v>
      </c>
      <c r="C313" s="3">
        <v>100000</v>
      </c>
      <c r="D313" s="34">
        <v>200000</v>
      </c>
      <c r="E313" s="34">
        <v>200000</v>
      </c>
      <c r="F313" s="34">
        <v>400000</v>
      </c>
      <c r="G313" s="27">
        <f>E313/D313*100</f>
        <v>100</v>
      </c>
      <c r="H313" s="30">
        <f>D313-E313</f>
        <v>0</v>
      </c>
    </row>
    <row r="314" spans="1:8" ht="51">
      <c r="A314" s="14" t="s">
        <v>97</v>
      </c>
      <c r="B314" s="1" t="s">
        <v>98</v>
      </c>
      <c r="C314" s="33">
        <f>C315</f>
        <v>0</v>
      </c>
      <c r="D314" s="33">
        <f>D315+D317</f>
        <v>0</v>
      </c>
      <c r="E314" s="33">
        <f>E315+E317</f>
        <v>0</v>
      </c>
      <c r="F314" s="33">
        <f>F315+F317</f>
        <v>0</v>
      </c>
      <c r="G314" s="28"/>
      <c r="H314" s="33">
        <f>D314-E314</f>
        <v>0</v>
      </c>
    </row>
    <row r="315" spans="1:8" ht="38.25">
      <c r="A315" s="14" t="s">
        <v>99</v>
      </c>
      <c r="B315" s="1" t="s">
        <v>100</v>
      </c>
      <c r="C315" s="33">
        <v>0</v>
      </c>
      <c r="D315" s="33">
        <v>0</v>
      </c>
      <c r="E315" s="33">
        <v>0</v>
      </c>
      <c r="F315" s="33">
        <v>0</v>
      </c>
      <c r="G315" s="28"/>
      <c r="H315" s="33">
        <f>D315-E315</f>
        <v>0</v>
      </c>
    </row>
    <row r="316" spans="1:8" s="4" customFormat="1" ht="12.75">
      <c r="A316" s="14" t="s">
        <v>110</v>
      </c>
      <c r="B316" s="1" t="s">
        <v>111</v>
      </c>
      <c r="C316" s="33"/>
      <c r="D316" s="33"/>
      <c r="E316" s="33"/>
      <c r="F316" s="33"/>
      <c r="G316" s="28"/>
      <c r="H316" s="33"/>
    </row>
    <row r="317" spans="1:8" s="4" customFormat="1" ht="12.75">
      <c r="A317" s="14" t="s">
        <v>106</v>
      </c>
      <c r="B317" s="1" t="s">
        <v>107</v>
      </c>
      <c r="C317" s="1"/>
      <c r="D317" s="33"/>
      <c r="E317" s="33"/>
      <c r="F317" s="33"/>
      <c r="G317" s="28"/>
      <c r="H317" s="33"/>
    </row>
    <row r="318" spans="1:8" ht="12.75">
      <c r="A318" s="17" t="s">
        <v>101</v>
      </c>
      <c r="B318" s="3"/>
      <c r="C318" s="3">
        <v>-902209.91</v>
      </c>
      <c r="D318" s="3">
        <v>-11735763.69</v>
      </c>
      <c r="E318" s="11">
        <v>-293479.17</v>
      </c>
      <c r="F318" s="11">
        <v>2939886.15</v>
      </c>
      <c r="G318" s="3"/>
      <c r="H318" s="3"/>
    </row>
    <row r="319" ht="12.75">
      <c r="D319" t="s">
        <v>103</v>
      </c>
    </row>
    <row r="320" spans="1:7" ht="15">
      <c r="A320" s="37" t="s">
        <v>104</v>
      </c>
      <c r="G320" s="37" t="s">
        <v>105</v>
      </c>
    </row>
    <row r="321" ht="12.75">
      <c r="F321" t="s">
        <v>103</v>
      </c>
    </row>
    <row r="323" ht="12.75">
      <c r="D323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selection activeCell="E292" sqref="E292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411</v>
      </c>
      <c r="F5" s="19" t="s">
        <v>412</v>
      </c>
      <c r="G5" s="44" t="s">
        <v>383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C8+C68+C70+C102+C141+C152+C155+C208+C245+C249+C270+C292+C295</f>
        <v>373950905.2</v>
      </c>
      <c r="D7" s="29">
        <f>D8+D68+D70+D102+D141+D152+D155+D208+D245+D249+D270+D292+D295</f>
        <v>406562799.24</v>
      </c>
      <c r="E7" s="29">
        <f>E8+E68+E70+E102+E141+E152+E155+E208+E245+E249+E270+E292+E295</f>
        <v>404498542.51</v>
      </c>
      <c r="F7" s="29">
        <f>F8+F68+F70+F102+F141+F152+F155+F208+F245+F249+F270+F292+F295</f>
        <v>408552098.11</v>
      </c>
      <c r="G7" s="28">
        <f>E7/D7*100</f>
        <v>99.49226620491132</v>
      </c>
      <c r="H7" s="33">
        <f>D7-E7</f>
        <v>2064256.730000019</v>
      </c>
    </row>
    <row r="8" spans="1:8" s="7" customFormat="1" ht="12.75">
      <c r="A8" s="8" t="s">
        <v>9</v>
      </c>
      <c r="B8" s="1" t="s">
        <v>10</v>
      </c>
      <c r="C8" s="29">
        <f>C9+C17+C18+C19+C13+C20+C22+C21</f>
        <v>43591906</v>
      </c>
      <c r="D8" s="29">
        <f>D9+D17+D18+D19+D13+D20+D22+D21</f>
        <v>34637222.68</v>
      </c>
      <c r="E8" s="29">
        <f>E9+E17+E18+E19+E13+E20+E22+E21</f>
        <v>33610507.57</v>
      </c>
      <c r="F8" s="29">
        <f>F9+F17+F18+F19+F13+F20+F22+F21</f>
        <v>30851609.389999997</v>
      </c>
      <c r="G8" s="28">
        <f aca="true" t="shared" si="0" ref="G8:G72">E8/D8*100</f>
        <v>97.03580417089029</v>
      </c>
      <c r="H8" s="33">
        <f aca="true" t="shared" si="1" ref="H8:H72">D8-E8</f>
        <v>1026715.1099999994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19785450.509999998</v>
      </c>
      <c r="E9" s="35">
        <f>E10+E11+E12</f>
        <v>19536958.18</v>
      </c>
      <c r="F9" s="35">
        <f>F10+F11+F12</f>
        <v>18770963.119999997</v>
      </c>
      <c r="G9" s="27">
        <f t="shared" si="0"/>
        <v>98.74406534299331</v>
      </c>
      <c r="H9" s="30">
        <f t="shared" si="1"/>
        <v>248492.3299999982</v>
      </c>
    </row>
    <row r="10" spans="1:8" s="7" customFormat="1" ht="12.75">
      <c r="A10" s="3" t="s">
        <v>113</v>
      </c>
      <c r="B10" s="3" t="s">
        <v>112</v>
      </c>
      <c r="C10" s="35">
        <f>C25+C29+C36+C44+C57</f>
        <v>14239298.81</v>
      </c>
      <c r="D10" s="35">
        <f>D25+D29+D36+D44+D57</f>
        <v>14999256.86</v>
      </c>
      <c r="E10" s="35">
        <f>E25+E29+E36+E44+E57</f>
        <v>14864225.5</v>
      </c>
      <c r="F10" s="35">
        <f>F25+F29+F36+F44+F57</f>
        <v>14157698.499999998</v>
      </c>
      <c r="G10" s="27">
        <f t="shared" si="0"/>
        <v>99.09974633236597</v>
      </c>
      <c r="H10" s="30">
        <f t="shared" si="1"/>
        <v>135031.3599999994</v>
      </c>
    </row>
    <row r="11" spans="1:8" s="7" customFormat="1" ht="12.75">
      <c r="A11" s="3" t="s">
        <v>115</v>
      </c>
      <c r="B11" s="3" t="s">
        <v>114</v>
      </c>
      <c r="C11" s="35">
        <f>C26+C30+C38+C46+C59</f>
        <v>4305929.34</v>
      </c>
      <c r="D11" s="35">
        <f>D26+D30+D38+D46+D59</f>
        <v>4758485.65</v>
      </c>
      <c r="E11" s="35">
        <f>E26+E30+E38+E46+E59</f>
        <v>4645634.68</v>
      </c>
      <c r="F11" s="35">
        <f>F26+F30+F38+F46+F59</f>
        <v>4594018.96</v>
      </c>
      <c r="G11" s="27">
        <f t="shared" si="0"/>
        <v>97.6284268084322</v>
      </c>
      <c r="H11" s="30">
        <f t="shared" si="1"/>
        <v>112850.97000000067</v>
      </c>
    </row>
    <row r="12" spans="1:8" s="7" customFormat="1" ht="12.75">
      <c r="A12" s="5" t="s">
        <v>116</v>
      </c>
      <c r="B12" s="3" t="s">
        <v>117</v>
      </c>
      <c r="C12" s="35">
        <f>C37+C45+C58</f>
        <v>25000</v>
      </c>
      <c r="D12" s="35">
        <f>D37+D45+D58</f>
        <v>27708</v>
      </c>
      <c r="E12" s="35">
        <f>E37+E45+E58</f>
        <v>27098</v>
      </c>
      <c r="F12" s="35">
        <f>F37+F45+F58</f>
        <v>19245.66</v>
      </c>
      <c r="G12" s="27">
        <f t="shared" si="0"/>
        <v>97.79846975602715</v>
      </c>
      <c r="H12" s="30">
        <f t="shared" si="1"/>
        <v>610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6951600</v>
      </c>
      <c r="E13" s="35">
        <f>E14+E15+E16</f>
        <v>6946737.92</v>
      </c>
      <c r="F13" s="35">
        <f>F14+F15+F16</f>
        <v>5308849.630000001</v>
      </c>
      <c r="G13" s="27">
        <f>E13/D13*100</f>
        <v>99.93005811611715</v>
      </c>
      <c r="H13" s="30">
        <f>D13-E13</f>
        <v>4862.0800000000745</v>
      </c>
    </row>
    <row r="14" spans="1:8" s="7" customFormat="1" ht="12.75">
      <c r="A14" s="3" t="s">
        <v>131</v>
      </c>
      <c r="B14" s="3" t="s">
        <v>134</v>
      </c>
      <c r="C14" s="35">
        <f>C61</f>
        <v>4852000</v>
      </c>
      <c r="D14" s="35">
        <f aca="true" t="shared" si="2" ref="D14:E16">D61</f>
        <v>5139500</v>
      </c>
      <c r="E14" s="35">
        <f t="shared" si="2"/>
        <v>5139457.06</v>
      </c>
      <c r="F14" s="35">
        <f>F61</f>
        <v>4198441.94</v>
      </c>
      <c r="G14" s="27">
        <f>E14/D14*100</f>
        <v>99.99916451016635</v>
      </c>
      <c r="H14" s="30">
        <f>D14-E14</f>
        <v>42.94000000040978</v>
      </c>
    </row>
    <row r="15" spans="1:8" s="7" customFormat="1" ht="12.75">
      <c r="A15" s="5" t="s">
        <v>132</v>
      </c>
      <c r="B15" s="3" t="s">
        <v>135</v>
      </c>
      <c r="C15" s="35">
        <f>C62</f>
        <v>5000</v>
      </c>
      <c r="D15" s="35">
        <f t="shared" si="2"/>
        <v>5000</v>
      </c>
      <c r="E15" s="35">
        <f t="shared" si="2"/>
        <v>200</v>
      </c>
      <c r="F15" s="35">
        <f>F62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C63</f>
        <v>1465000</v>
      </c>
      <c r="D16" s="35">
        <f t="shared" si="2"/>
        <v>1807100</v>
      </c>
      <c r="E16" s="35">
        <f t="shared" si="2"/>
        <v>1807080.86</v>
      </c>
      <c r="F16" s="35">
        <f>F63</f>
        <v>1110207.69</v>
      </c>
      <c r="G16" s="27">
        <f>E16/D16*100</f>
        <v>99.9989408444469</v>
      </c>
      <c r="H16" s="30">
        <f>D16-E16</f>
        <v>19.139999999897555</v>
      </c>
    </row>
    <row r="17" spans="1:8" s="7" customFormat="1" ht="23.25" customHeight="1">
      <c r="A17" s="13" t="s">
        <v>118</v>
      </c>
      <c r="B17" s="3" t="s">
        <v>119</v>
      </c>
      <c r="C17" s="35">
        <f>C31+C39+C47+C64</f>
        <v>3701760</v>
      </c>
      <c r="D17" s="35">
        <f>D31+D39+D47+D64</f>
        <v>1844140.0699999998</v>
      </c>
      <c r="E17" s="35">
        <f>E31+E39+E47+E64</f>
        <v>1673865.8499999999</v>
      </c>
      <c r="F17" s="35">
        <f>F31+F39+F47+F64</f>
        <v>2059167.02</v>
      </c>
      <c r="G17" s="27">
        <f t="shared" si="0"/>
        <v>90.76674148726674</v>
      </c>
      <c r="H17" s="30">
        <f t="shared" si="1"/>
        <v>170274.21999999997</v>
      </c>
    </row>
    <row r="18" spans="1:8" s="7" customFormat="1" ht="25.5">
      <c r="A18" s="13" t="s">
        <v>120</v>
      </c>
      <c r="B18" s="3" t="s">
        <v>121</v>
      </c>
      <c r="C18" s="35">
        <f>C32+C40+C48+C65</f>
        <v>5246802.85</v>
      </c>
      <c r="D18" s="35">
        <f>D32+D40+D48+D65+D52</f>
        <v>5802968.199999999</v>
      </c>
      <c r="E18" s="35">
        <f>E32+E40+E48+E65+E52</f>
        <v>5412579.82</v>
      </c>
      <c r="F18" s="35">
        <f>F32+F40+F48+F65+F52</f>
        <v>4671121.74</v>
      </c>
      <c r="G18" s="27">
        <f t="shared" si="0"/>
        <v>93.27260866258065</v>
      </c>
      <c r="H18" s="30">
        <f t="shared" si="1"/>
        <v>390388.37999999896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12.75">
      <c r="A20" s="5" t="s">
        <v>124</v>
      </c>
      <c r="B20" s="3" t="s">
        <v>125</v>
      </c>
      <c r="C20" s="35">
        <f>C49+C66</f>
        <v>2000</v>
      </c>
      <c r="D20" s="35">
        <f>D49+D66</f>
        <v>4000</v>
      </c>
      <c r="E20" s="35">
        <f>E49+E66</f>
        <v>1900</v>
      </c>
      <c r="F20" s="35">
        <f>F49+F66</f>
        <v>11596.650000000001</v>
      </c>
      <c r="G20" s="27">
        <f t="shared" si="0"/>
        <v>47.5</v>
      </c>
      <c r="H20" s="30">
        <f t="shared" si="1"/>
        <v>2100</v>
      </c>
    </row>
    <row r="21" spans="1:8" s="7" customFormat="1" ht="12.75">
      <c r="A21" s="3" t="s">
        <v>331</v>
      </c>
      <c r="B21" s="3" t="s">
        <v>335</v>
      </c>
      <c r="C21" s="35">
        <f>C33+C41+C50+C67</f>
        <v>26000</v>
      </c>
      <c r="D21" s="35">
        <f>D33+D41+D50+D67</f>
        <v>61568.58</v>
      </c>
      <c r="E21" s="35">
        <f>E33+E41+E50+E67</f>
        <v>38465.8</v>
      </c>
      <c r="F21" s="35">
        <f>F50+F41+F33+F67</f>
        <v>29911.230000000003</v>
      </c>
      <c r="G21" s="27">
        <f>E21/D21*100</f>
        <v>62.476347513618144</v>
      </c>
      <c r="H21" s="30">
        <f>D21-E21</f>
        <v>23102.78</v>
      </c>
    </row>
    <row r="22" spans="1:8" s="7" customFormat="1" ht="12.75">
      <c r="A22" s="3" t="s">
        <v>128</v>
      </c>
      <c r="B22" s="3" t="s">
        <v>129</v>
      </c>
      <c r="C22" s="34">
        <f>C54</f>
        <v>9723115</v>
      </c>
      <c r="D22" s="34">
        <f>D54</f>
        <v>187495.32</v>
      </c>
      <c r="E22" s="35"/>
      <c r="F22" s="35"/>
      <c r="G22" s="27">
        <f>E22/D22*100</f>
        <v>0</v>
      </c>
      <c r="H22" s="30">
        <f>D22-E22</f>
        <v>187495.32</v>
      </c>
    </row>
    <row r="23" spans="1:8" s="7" customFormat="1" ht="44.25" customHeight="1">
      <c r="A23" s="26" t="s">
        <v>11</v>
      </c>
      <c r="B23" s="23" t="s">
        <v>12</v>
      </c>
      <c r="C23" s="31">
        <f>C24</f>
        <v>1009300</v>
      </c>
      <c r="D23" s="31">
        <f>D24</f>
        <v>1047022.04</v>
      </c>
      <c r="E23" s="31">
        <f>E24</f>
        <v>1047021.8400000001</v>
      </c>
      <c r="F23" s="31">
        <f>F24</f>
        <v>1009031.99</v>
      </c>
      <c r="G23" s="28">
        <f t="shared" si="0"/>
        <v>99.99998089820535</v>
      </c>
      <c r="H23" s="33">
        <f t="shared" si="1"/>
        <v>0.19999999995343387</v>
      </c>
    </row>
    <row r="24" spans="1:8" s="7" customFormat="1" ht="27.75" customHeight="1">
      <c r="A24" s="17" t="s">
        <v>126</v>
      </c>
      <c r="B24" s="3" t="s">
        <v>281</v>
      </c>
      <c r="C24" s="31">
        <f>C25+C26</f>
        <v>1009300</v>
      </c>
      <c r="D24" s="31">
        <f>D25+D26</f>
        <v>1047022.04</v>
      </c>
      <c r="E24" s="31">
        <f>E25+E26</f>
        <v>1047021.8400000001</v>
      </c>
      <c r="F24" s="31">
        <f>F25+F26</f>
        <v>1009031.99</v>
      </c>
      <c r="G24" s="28">
        <f>E24/D24*100</f>
        <v>99.99998089820535</v>
      </c>
      <c r="H24" s="33">
        <f>D24-E24</f>
        <v>0.19999999995343387</v>
      </c>
    </row>
    <row r="25" spans="1:8" s="7" customFormat="1" ht="12.75">
      <c r="A25" s="3" t="s">
        <v>113</v>
      </c>
      <c r="B25" s="3" t="s">
        <v>282</v>
      </c>
      <c r="C25" s="32">
        <v>775200</v>
      </c>
      <c r="D25" s="32">
        <v>788567.49</v>
      </c>
      <c r="E25" s="32">
        <v>788567.29</v>
      </c>
      <c r="F25" s="30">
        <v>775471.28</v>
      </c>
      <c r="G25" s="27">
        <f t="shared" si="0"/>
        <v>99.99997463755449</v>
      </c>
      <c r="H25" s="30">
        <f t="shared" si="1"/>
        <v>0.19999999995343387</v>
      </c>
    </row>
    <row r="26" spans="1:8" s="7" customFormat="1" ht="12.75">
      <c r="A26" s="3" t="s">
        <v>115</v>
      </c>
      <c r="B26" s="3" t="s">
        <v>283</v>
      </c>
      <c r="C26" s="32">
        <v>234100</v>
      </c>
      <c r="D26" s="32">
        <v>258454.55</v>
      </c>
      <c r="E26" s="30">
        <v>258454.55</v>
      </c>
      <c r="F26" s="30">
        <v>233560.71</v>
      </c>
      <c r="G26" s="27">
        <f t="shared" si="0"/>
        <v>100</v>
      </c>
      <c r="H26" s="30">
        <f t="shared" si="1"/>
        <v>0</v>
      </c>
    </row>
    <row r="27" spans="1:8" s="7" customFormat="1" ht="63.75">
      <c r="A27" s="26" t="s">
        <v>13</v>
      </c>
      <c r="B27" s="23" t="s">
        <v>14</v>
      </c>
      <c r="C27" s="31">
        <f>C28+C31+C32+C33</f>
        <v>712000</v>
      </c>
      <c r="D27" s="31">
        <f>D28+D31+D32+D33</f>
        <v>677224.2799999999</v>
      </c>
      <c r="E27" s="31">
        <f>E28+E31+E32+E33</f>
        <v>659832.14</v>
      </c>
      <c r="F27" s="31">
        <f>F28+F31+F32+F33</f>
        <v>659052.48</v>
      </c>
      <c r="G27" s="28">
        <f t="shared" si="0"/>
        <v>97.43184931290415</v>
      </c>
      <c r="H27" s="33">
        <f t="shared" si="1"/>
        <v>17392.139999999898</v>
      </c>
    </row>
    <row r="28" spans="1:8" s="7" customFormat="1" ht="25.5">
      <c r="A28" s="17" t="s">
        <v>126</v>
      </c>
      <c r="B28" s="3" t="s">
        <v>284</v>
      </c>
      <c r="C28" s="31">
        <f>C29+C30</f>
        <v>370600</v>
      </c>
      <c r="D28" s="31">
        <f>D29+D30</f>
        <v>401081.81</v>
      </c>
      <c r="E28" s="31">
        <f>E29+E30</f>
        <v>401081.81</v>
      </c>
      <c r="F28" s="31">
        <f>F29+F30</f>
        <v>409247</v>
      </c>
      <c r="G28" s="28">
        <f>E28/D28*100</f>
        <v>100</v>
      </c>
      <c r="H28" s="33">
        <f>D28-E28</f>
        <v>0</v>
      </c>
    </row>
    <row r="29" spans="1:8" s="7" customFormat="1" ht="12.75">
      <c r="A29" s="3" t="s">
        <v>113</v>
      </c>
      <c r="B29" s="3" t="s">
        <v>285</v>
      </c>
      <c r="C29" s="32">
        <v>284600</v>
      </c>
      <c r="D29" s="32">
        <v>308552.64</v>
      </c>
      <c r="E29" s="32">
        <v>308552.64</v>
      </c>
      <c r="F29" s="30">
        <v>303902.5</v>
      </c>
      <c r="G29" s="27">
        <f t="shared" si="0"/>
        <v>100</v>
      </c>
      <c r="H29" s="30">
        <f t="shared" si="1"/>
        <v>0</v>
      </c>
    </row>
    <row r="30" spans="1:8" s="7" customFormat="1" ht="12.75">
      <c r="A30" s="3" t="s">
        <v>115</v>
      </c>
      <c r="B30" s="3" t="s">
        <v>286</v>
      </c>
      <c r="C30" s="32">
        <v>86000</v>
      </c>
      <c r="D30" s="32">
        <v>92529.17</v>
      </c>
      <c r="E30" s="30">
        <v>92529.17</v>
      </c>
      <c r="F30" s="30">
        <v>105344.5</v>
      </c>
      <c r="G30" s="27">
        <f t="shared" si="0"/>
        <v>100</v>
      </c>
      <c r="H30" s="30">
        <f t="shared" si="1"/>
        <v>0</v>
      </c>
    </row>
    <row r="31" spans="1:8" ht="25.5">
      <c r="A31" s="13" t="s">
        <v>118</v>
      </c>
      <c r="B31" s="3" t="s">
        <v>287</v>
      </c>
      <c r="C31" s="35">
        <v>29000</v>
      </c>
      <c r="D31" s="35">
        <v>15856.11</v>
      </c>
      <c r="E31" s="34">
        <v>15856.11</v>
      </c>
      <c r="F31" s="34">
        <v>37584.83</v>
      </c>
      <c r="G31" s="27">
        <f t="shared" si="0"/>
        <v>100</v>
      </c>
      <c r="H31" s="30">
        <f t="shared" si="1"/>
        <v>0</v>
      </c>
    </row>
    <row r="32" spans="1:8" s="2" customFormat="1" ht="25.5">
      <c r="A32" s="13" t="s">
        <v>120</v>
      </c>
      <c r="B32" s="3" t="s">
        <v>288</v>
      </c>
      <c r="C32" s="32">
        <v>311400</v>
      </c>
      <c r="D32" s="32">
        <v>258257</v>
      </c>
      <c r="E32" s="34">
        <v>240864.86</v>
      </c>
      <c r="F32" s="34">
        <v>211379.18</v>
      </c>
      <c r="G32" s="27">
        <f t="shared" si="0"/>
        <v>93.26556879387586</v>
      </c>
      <c r="H32" s="30">
        <f t="shared" si="1"/>
        <v>17392.140000000014</v>
      </c>
    </row>
    <row r="33" spans="1:8" ht="14.25" customHeight="1">
      <c r="A33" s="5" t="s">
        <v>124</v>
      </c>
      <c r="B33" s="3" t="s">
        <v>348</v>
      </c>
      <c r="C33" s="34">
        <v>1000</v>
      </c>
      <c r="D33" s="34">
        <v>2029.36</v>
      </c>
      <c r="E33" s="34">
        <v>2029.36</v>
      </c>
      <c r="F33" s="34">
        <v>841.47</v>
      </c>
      <c r="G33" s="27">
        <f t="shared" si="0"/>
        <v>100</v>
      </c>
      <c r="H33" s="30">
        <f t="shared" si="1"/>
        <v>0</v>
      </c>
    </row>
    <row r="34" spans="1:8" ht="63.75" customHeight="1">
      <c r="A34" s="26" t="s">
        <v>15</v>
      </c>
      <c r="B34" s="23" t="s">
        <v>16</v>
      </c>
      <c r="C34" s="31">
        <f>C35+C39+C40+C41</f>
        <v>13190491</v>
      </c>
      <c r="D34" s="31">
        <f>D35+D39+D40+D41</f>
        <v>13398556.51</v>
      </c>
      <c r="E34" s="31">
        <f>E35+E39+E40+E41</f>
        <v>13142539.5</v>
      </c>
      <c r="F34" s="31">
        <f>F35+F39+F40+F41</f>
        <v>13554032.190000001</v>
      </c>
      <c r="G34" s="28">
        <f t="shared" si="0"/>
        <v>98.08921946323903</v>
      </c>
      <c r="H34" s="33">
        <f t="shared" si="1"/>
        <v>256017.00999999978</v>
      </c>
    </row>
    <row r="35" spans="1:8" ht="25.5">
      <c r="A35" s="17" t="s">
        <v>126</v>
      </c>
      <c r="B35" s="3" t="s">
        <v>289</v>
      </c>
      <c r="C35" s="34">
        <f>C36+C38+C37</f>
        <v>11449614.15</v>
      </c>
      <c r="D35" s="34">
        <f>D36+D38+D37</f>
        <v>12232219.95</v>
      </c>
      <c r="E35" s="34">
        <f>E36+E38+E37</f>
        <v>12070380.120000001</v>
      </c>
      <c r="F35" s="34">
        <f>F36+F38+F37</f>
        <v>11667412.68</v>
      </c>
      <c r="G35" s="27">
        <f t="shared" si="0"/>
        <v>98.6769381955072</v>
      </c>
      <c r="H35" s="30">
        <f t="shared" si="1"/>
        <v>161839.8299999982</v>
      </c>
    </row>
    <row r="36" spans="1:8" ht="14.25" customHeight="1">
      <c r="A36" s="3" t="s">
        <v>113</v>
      </c>
      <c r="B36" s="3" t="s">
        <v>290</v>
      </c>
      <c r="C36" s="35">
        <v>8786695.81</v>
      </c>
      <c r="D36" s="35">
        <v>9233322.16</v>
      </c>
      <c r="E36" s="34">
        <v>9141402.41</v>
      </c>
      <c r="F36" s="34">
        <v>8828600.78</v>
      </c>
      <c r="G36" s="27">
        <f t="shared" si="0"/>
        <v>99.00447803718787</v>
      </c>
      <c r="H36" s="30">
        <f t="shared" si="1"/>
        <v>91919.75</v>
      </c>
    </row>
    <row r="37" spans="1:8" ht="14.25" customHeight="1">
      <c r="A37" s="5" t="s">
        <v>116</v>
      </c>
      <c r="B37" s="3" t="s">
        <v>291</v>
      </c>
      <c r="C37" s="35">
        <v>10000</v>
      </c>
      <c r="D37" s="35">
        <v>7158</v>
      </c>
      <c r="E37" s="34">
        <v>7158</v>
      </c>
      <c r="F37" s="34">
        <v>3024</v>
      </c>
      <c r="G37" s="27">
        <f t="shared" si="0"/>
        <v>100</v>
      </c>
      <c r="H37" s="30">
        <f t="shared" si="1"/>
        <v>0</v>
      </c>
    </row>
    <row r="38" spans="1:8" ht="13.5" customHeight="1">
      <c r="A38" s="3" t="s">
        <v>115</v>
      </c>
      <c r="B38" s="3" t="s">
        <v>292</v>
      </c>
      <c r="C38" s="34">
        <v>2652918.34</v>
      </c>
      <c r="D38" s="34">
        <v>2991739.79</v>
      </c>
      <c r="E38" s="34">
        <v>2921819.71</v>
      </c>
      <c r="F38" s="34">
        <v>2835787.9</v>
      </c>
      <c r="G38" s="27">
        <f t="shared" si="0"/>
        <v>97.66289567583016</v>
      </c>
      <c r="H38" s="30">
        <f t="shared" si="1"/>
        <v>69920.08000000007</v>
      </c>
    </row>
    <row r="39" spans="1:8" ht="25.5">
      <c r="A39" s="13" t="s">
        <v>118</v>
      </c>
      <c r="B39" s="3" t="s">
        <v>293</v>
      </c>
      <c r="C39" s="34">
        <v>643060</v>
      </c>
      <c r="D39" s="34">
        <v>635917.48</v>
      </c>
      <c r="E39" s="34">
        <v>635682.57</v>
      </c>
      <c r="F39" s="34">
        <v>842893.63</v>
      </c>
      <c r="G39" s="27">
        <f t="shared" si="0"/>
        <v>99.96305967245938</v>
      </c>
      <c r="H39" s="30">
        <f t="shared" si="1"/>
        <v>234.9100000000326</v>
      </c>
    </row>
    <row r="40" spans="1:8" ht="25.5">
      <c r="A40" s="13" t="s">
        <v>120</v>
      </c>
      <c r="B40" s="3" t="s">
        <v>294</v>
      </c>
      <c r="C40" s="3">
        <v>1077816.85</v>
      </c>
      <c r="D40" s="34">
        <v>512908.06</v>
      </c>
      <c r="E40" s="34">
        <v>418965.79</v>
      </c>
      <c r="F40" s="34">
        <v>1034171.17</v>
      </c>
      <c r="G40" s="27">
        <f t="shared" si="0"/>
        <v>81.68438413699329</v>
      </c>
      <c r="H40" s="30">
        <f t="shared" si="1"/>
        <v>93942.27000000002</v>
      </c>
    </row>
    <row r="41" spans="1:8" ht="12.75">
      <c r="A41" s="5" t="s">
        <v>124</v>
      </c>
      <c r="B41" s="3" t="s">
        <v>338</v>
      </c>
      <c r="C41" s="3">
        <v>20000</v>
      </c>
      <c r="D41" s="34">
        <v>17511.02</v>
      </c>
      <c r="E41" s="34">
        <v>17511.02</v>
      </c>
      <c r="F41" s="34">
        <v>9554.71</v>
      </c>
      <c r="G41" s="27">
        <f t="shared" si="0"/>
        <v>100</v>
      </c>
      <c r="H41" s="30">
        <f t="shared" si="1"/>
        <v>0</v>
      </c>
    </row>
    <row r="42" spans="1:8" ht="51" customHeight="1">
      <c r="A42" s="26" t="s">
        <v>17</v>
      </c>
      <c r="B42" s="23" t="s">
        <v>18</v>
      </c>
      <c r="C42" s="31">
        <f>C43+C47+C48+C49</f>
        <v>9243200</v>
      </c>
      <c r="D42" s="31">
        <f>D43+D47+D48+D49+D50</f>
        <v>7537810.05</v>
      </c>
      <c r="E42" s="31">
        <f>E43+E47+E48+E49+E50</f>
        <v>7131819.92</v>
      </c>
      <c r="F42" s="31">
        <f>F43+F47+F48+F49+F50</f>
        <v>7100827.540000001</v>
      </c>
      <c r="G42" s="28">
        <f t="shared" si="0"/>
        <v>94.61395117007493</v>
      </c>
      <c r="H42" s="33">
        <f t="shared" si="1"/>
        <v>405990.1299999999</v>
      </c>
    </row>
    <row r="43" spans="1:8" ht="25.5">
      <c r="A43" s="17" t="s">
        <v>126</v>
      </c>
      <c r="B43" s="3" t="s">
        <v>296</v>
      </c>
      <c r="C43" s="33">
        <f>C44+C45+C46</f>
        <v>5202700</v>
      </c>
      <c r="D43" s="33">
        <f>D44+D45+D46</f>
        <v>5567112.71</v>
      </c>
      <c r="E43" s="33">
        <f>E44+E45+E46</f>
        <v>5504482.78</v>
      </c>
      <c r="F43" s="33">
        <f>F44+F45+F46</f>
        <v>5144814.4</v>
      </c>
      <c r="G43" s="28">
        <f t="shared" si="0"/>
        <v>98.87500158048714</v>
      </c>
      <c r="H43" s="33">
        <f t="shared" si="1"/>
        <v>62629.9299999997</v>
      </c>
    </row>
    <row r="44" spans="1:8" ht="13.5" customHeight="1">
      <c r="A44" s="3" t="s">
        <v>113</v>
      </c>
      <c r="B44" s="3" t="s">
        <v>297</v>
      </c>
      <c r="C44" s="3">
        <v>3979600</v>
      </c>
      <c r="D44" s="34">
        <v>4254725.93</v>
      </c>
      <c r="E44" s="34">
        <v>4228879.4</v>
      </c>
      <c r="F44" s="34">
        <v>3836892.69</v>
      </c>
      <c r="G44" s="27">
        <f t="shared" si="0"/>
        <v>99.39252185862888</v>
      </c>
      <c r="H44" s="30">
        <f t="shared" si="1"/>
        <v>25846.52999999933</v>
      </c>
    </row>
    <row r="45" spans="1:8" ht="13.5" customHeight="1">
      <c r="A45" s="5" t="s">
        <v>116</v>
      </c>
      <c r="B45" s="3" t="s">
        <v>298</v>
      </c>
      <c r="C45" s="3">
        <v>15000</v>
      </c>
      <c r="D45" s="34">
        <v>20550</v>
      </c>
      <c r="E45" s="34">
        <v>19940</v>
      </c>
      <c r="F45" s="34">
        <v>12621.66</v>
      </c>
      <c r="G45" s="27">
        <f t="shared" si="0"/>
        <v>97.03163017031629</v>
      </c>
      <c r="H45" s="30">
        <f t="shared" si="1"/>
        <v>610</v>
      </c>
    </row>
    <row r="46" spans="1:8" ht="12.75">
      <c r="A46" s="3" t="s">
        <v>115</v>
      </c>
      <c r="B46" s="3" t="s">
        <v>299</v>
      </c>
      <c r="C46" s="3">
        <v>1208100</v>
      </c>
      <c r="D46" s="34">
        <v>1291836.78</v>
      </c>
      <c r="E46" s="34">
        <v>1255663.38</v>
      </c>
      <c r="F46" s="34">
        <v>1295300.05</v>
      </c>
      <c r="G46" s="27">
        <f t="shared" si="0"/>
        <v>97.19984749156933</v>
      </c>
      <c r="H46" s="30">
        <f t="shared" si="1"/>
        <v>36173.40000000014</v>
      </c>
    </row>
    <row r="47" spans="1:8" ht="25.5">
      <c r="A47" s="13" t="s">
        <v>118</v>
      </c>
      <c r="B47" s="3" t="s">
        <v>300</v>
      </c>
      <c r="C47" s="3">
        <v>3015500</v>
      </c>
      <c r="D47" s="34">
        <v>1162041.48</v>
      </c>
      <c r="E47" s="34">
        <v>993044.58</v>
      </c>
      <c r="F47" s="3">
        <v>1155460.83</v>
      </c>
      <c r="G47" s="27">
        <f t="shared" si="0"/>
        <v>85.45689608257358</v>
      </c>
      <c r="H47" s="30">
        <f t="shared" si="1"/>
        <v>168996.90000000002</v>
      </c>
    </row>
    <row r="48" spans="1:8" ht="27" customHeight="1">
      <c r="A48" s="13" t="s">
        <v>120</v>
      </c>
      <c r="B48" s="3" t="s">
        <v>301</v>
      </c>
      <c r="C48" s="3">
        <v>1023000</v>
      </c>
      <c r="D48" s="35">
        <v>788655.86</v>
      </c>
      <c r="E48" s="35">
        <v>620001.14</v>
      </c>
      <c r="F48" s="3">
        <v>785984.08</v>
      </c>
      <c r="G48" s="27">
        <f t="shared" si="0"/>
        <v>78.61491576313146</v>
      </c>
      <c r="H48" s="30">
        <f t="shared" si="1"/>
        <v>168654.71999999997</v>
      </c>
    </row>
    <row r="49" spans="1:8" ht="13.5" customHeight="1">
      <c r="A49" s="5" t="s">
        <v>124</v>
      </c>
      <c r="B49" s="3" t="s">
        <v>302</v>
      </c>
      <c r="C49" s="35">
        <v>2000</v>
      </c>
      <c r="D49" s="35">
        <v>2000</v>
      </c>
      <c r="E49" s="35">
        <v>200</v>
      </c>
      <c r="F49" s="34">
        <v>11.36</v>
      </c>
      <c r="G49" s="27">
        <f t="shared" si="0"/>
        <v>10</v>
      </c>
      <c r="H49" s="30">
        <f t="shared" si="1"/>
        <v>1800</v>
      </c>
    </row>
    <row r="50" spans="1:8" ht="13.5" customHeight="1">
      <c r="A50" s="3" t="s">
        <v>331</v>
      </c>
      <c r="B50" s="3" t="s">
        <v>334</v>
      </c>
      <c r="C50" s="35"/>
      <c r="D50" s="35">
        <v>18000</v>
      </c>
      <c r="E50" s="35">
        <v>14091.42</v>
      </c>
      <c r="F50" s="11">
        <v>14556.87</v>
      </c>
      <c r="G50" s="27">
        <f t="shared" si="0"/>
        <v>78.28566666666667</v>
      </c>
      <c r="H50" s="30">
        <f t="shared" si="1"/>
        <v>3908.58</v>
      </c>
    </row>
    <row r="51" spans="1:8" ht="26.25" customHeight="1">
      <c r="A51" s="24" t="s">
        <v>19</v>
      </c>
      <c r="B51" s="23" t="s">
        <v>20</v>
      </c>
      <c r="C51" s="31">
        <f>C52</f>
        <v>0</v>
      </c>
      <c r="D51" s="31">
        <f>D52</f>
        <v>350000</v>
      </c>
      <c r="E51" s="31">
        <f>E52</f>
        <v>350000</v>
      </c>
      <c r="F51" s="31">
        <f>F52</f>
        <v>0</v>
      </c>
      <c r="G51" s="28"/>
      <c r="H51" s="33">
        <f t="shared" si="1"/>
        <v>0</v>
      </c>
    </row>
    <row r="52" spans="1:8" ht="25.5">
      <c r="A52" s="13" t="s">
        <v>120</v>
      </c>
      <c r="B52" s="3" t="s">
        <v>303</v>
      </c>
      <c r="C52" s="34"/>
      <c r="D52" s="34">
        <v>350000</v>
      </c>
      <c r="E52" s="34">
        <v>350000</v>
      </c>
      <c r="F52" s="34">
        <v>0</v>
      </c>
      <c r="G52" s="27"/>
      <c r="H52" s="30">
        <f t="shared" si="1"/>
        <v>0</v>
      </c>
    </row>
    <row r="53" spans="1:8" ht="12.75">
      <c r="A53" s="23" t="s">
        <v>21</v>
      </c>
      <c r="B53" s="23" t="s">
        <v>22</v>
      </c>
      <c r="C53" s="31">
        <f>C54</f>
        <v>9723115</v>
      </c>
      <c r="D53" s="31">
        <f>D54</f>
        <v>187495.32</v>
      </c>
      <c r="E53" s="31">
        <f>E54</f>
        <v>0</v>
      </c>
      <c r="F53" s="31">
        <f>F54</f>
        <v>0</v>
      </c>
      <c r="G53" s="27">
        <f t="shared" si="0"/>
        <v>0</v>
      </c>
      <c r="H53" s="33">
        <f t="shared" si="1"/>
        <v>187495.32</v>
      </c>
    </row>
    <row r="54" spans="1:8" ht="12.75">
      <c r="A54" s="3" t="s">
        <v>128</v>
      </c>
      <c r="B54" s="3" t="s">
        <v>304</v>
      </c>
      <c r="C54" s="34">
        <v>9723115</v>
      </c>
      <c r="D54" s="34">
        <v>187495.32</v>
      </c>
      <c r="E54" s="34">
        <v>0</v>
      </c>
      <c r="F54" s="34"/>
      <c r="G54" s="27">
        <f t="shared" si="0"/>
        <v>0</v>
      </c>
      <c r="H54" s="30">
        <f t="shared" si="1"/>
        <v>187495.32</v>
      </c>
    </row>
    <row r="55" spans="1:8" ht="12.75">
      <c r="A55" s="23" t="s">
        <v>23</v>
      </c>
      <c r="B55" s="23" t="s">
        <v>24</v>
      </c>
      <c r="C55" s="31">
        <f>C60+C64+C65+C66+C56+C67</f>
        <v>9713800</v>
      </c>
      <c r="D55" s="31">
        <f>D60+D64+D65+D66+D56+D67</f>
        <v>11439114.479999999</v>
      </c>
      <c r="E55" s="31">
        <f>E60+E64+E65+E66+E56+E67</f>
        <v>11279294.17</v>
      </c>
      <c r="F55" s="31">
        <f>F60+F64+F65+F66+F56+F67</f>
        <v>8528665.190000001</v>
      </c>
      <c r="G55" s="28">
        <f t="shared" si="0"/>
        <v>98.60286117182036</v>
      </c>
      <c r="H55" s="33">
        <f t="shared" si="1"/>
        <v>159820.30999999866</v>
      </c>
    </row>
    <row r="56" spans="1:8" ht="25.5">
      <c r="A56" s="17" t="s">
        <v>126</v>
      </c>
      <c r="B56" s="3" t="s">
        <v>305</v>
      </c>
      <c r="C56" s="39">
        <f>C57+C59</f>
        <v>538014</v>
      </c>
      <c r="D56" s="39">
        <f>D57+D59+D58</f>
        <v>538014</v>
      </c>
      <c r="E56" s="39">
        <f>E57+E59+E58</f>
        <v>513991.63</v>
      </c>
      <c r="F56" s="39">
        <f>F57+F59+F58</f>
        <v>540457.05</v>
      </c>
      <c r="G56" s="27">
        <f>E56/D56*100</f>
        <v>95.53499165449226</v>
      </c>
      <c r="H56" s="30">
        <f>D56-E56</f>
        <v>24022.369999999995</v>
      </c>
    </row>
    <row r="57" spans="1:8" ht="12.75">
      <c r="A57" s="3" t="s">
        <v>113</v>
      </c>
      <c r="B57" s="3" t="s">
        <v>306</v>
      </c>
      <c r="C57" s="39">
        <v>413203</v>
      </c>
      <c r="D57" s="39">
        <v>414088.64</v>
      </c>
      <c r="E57" s="39">
        <v>396823.76</v>
      </c>
      <c r="F57" s="34">
        <v>412831.25</v>
      </c>
      <c r="G57" s="27">
        <f>E57/D57*100</f>
        <v>95.83063181834692</v>
      </c>
      <c r="H57" s="30">
        <f>D57-E57</f>
        <v>17264.880000000005</v>
      </c>
    </row>
    <row r="58" spans="1:8" ht="12.75">
      <c r="A58" s="5" t="s">
        <v>116</v>
      </c>
      <c r="B58" s="3" t="s">
        <v>377</v>
      </c>
      <c r="C58" s="39">
        <v>0</v>
      </c>
      <c r="D58" s="39">
        <v>0</v>
      </c>
      <c r="E58" s="39">
        <v>0</v>
      </c>
      <c r="F58" s="34">
        <v>3600</v>
      </c>
      <c r="G58" s="27"/>
      <c r="H58" s="30"/>
    </row>
    <row r="59" spans="1:8" ht="12.75">
      <c r="A59" s="3" t="s">
        <v>115</v>
      </c>
      <c r="B59" s="3" t="s">
        <v>307</v>
      </c>
      <c r="C59" s="39">
        <v>124811</v>
      </c>
      <c r="D59" s="39">
        <v>123925.36</v>
      </c>
      <c r="E59" s="39">
        <v>117167.87</v>
      </c>
      <c r="F59" s="34">
        <v>124025.8</v>
      </c>
      <c r="G59" s="27">
        <f>E59/D59*100</f>
        <v>94.547129013787</v>
      </c>
      <c r="H59" s="30">
        <f>D59-E59</f>
        <v>6757.490000000005</v>
      </c>
    </row>
    <row r="60" spans="1:8" s="2" customFormat="1" ht="25.5">
      <c r="A60" s="17" t="s">
        <v>130</v>
      </c>
      <c r="B60" s="3" t="s">
        <v>308</v>
      </c>
      <c r="C60" s="34">
        <f>C61+C62+C63</f>
        <v>6322000</v>
      </c>
      <c r="D60" s="34">
        <f>D61+D62+D63</f>
        <v>6951600</v>
      </c>
      <c r="E60" s="34">
        <f>E61+E62+E63</f>
        <v>6946737.92</v>
      </c>
      <c r="F60" s="34">
        <f>F61+F62+F63</f>
        <v>5308849.630000001</v>
      </c>
      <c r="G60" s="27">
        <f t="shared" si="0"/>
        <v>99.93005811611715</v>
      </c>
      <c r="H60" s="30">
        <f t="shared" si="1"/>
        <v>4862.0800000000745</v>
      </c>
    </row>
    <row r="61" spans="1:8" s="2" customFormat="1" ht="12.75">
      <c r="A61" s="3" t="s">
        <v>131</v>
      </c>
      <c r="B61" s="3" t="s">
        <v>309</v>
      </c>
      <c r="C61" s="3">
        <v>4852000</v>
      </c>
      <c r="D61" s="34">
        <v>5139500</v>
      </c>
      <c r="E61" s="34">
        <v>5139457.06</v>
      </c>
      <c r="F61" s="3">
        <v>4198441.94</v>
      </c>
      <c r="G61" s="27">
        <f t="shared" si="0"/>
        <v>99.99916451016635</v>
      </c>
      <c r="H61" s="30">
        <f t="shared" si="1"/>
        <v>42.94000000040978</v>
      </c>
    </row>
    <row r="62" spans="1:8" s="2" customFormat="1" ht="12.75">
      <c r="A62" s="5" t="s">
        <v>132</v>
      </c>
      <c r="B62" s="3" t="s">
        <v>310</v>
      </c>
      <c r="C62" s="3">
        <v>5000</v>
      </c>
      <c r="D62" s="34">
        <v>5000</v>
      </c>
      <c r="E62" s="34">
        <v>200</v>
      </c>
      <c r="F62" s="3">
        <v>200</v>
      </c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133</v>
      </c>
      <c r="B63" s="3" t="s">
        <v>311</v>
      </c>
      <c r="C63" s="3">
        <v>1465000</v>
      </c>
      <c r="D63" s="34">
        <v>1807100</v>
      </c>
      <c r="E63" s="34">
        <v>1807080.86</v>
      </c>
      <c r="F63" s="3">
        <v>1110207.69</v>
      </c>
      <c r="G63" s="27">
        <f t="shared" si="0"/>
        <v>99.9989408444469</v>
      </c>
      <c r="H63" s="30">
        <f t="shared" si="1"/>
        <v>19.139999999897555</v>
      </c>
    </row>
    <row r="64" spans="1:8" s="2" customFormat="1" ht="25.5">
      <c r="A64" s="13" t="s">
        <v>118</v>
      </c>
      <c r="B64" s="3" t="s">
        <v>312</v>
      </c>
      <c r="C64" s="3">
        <v>14200</v>
      </c>
      <c r="D64" s="34">
        <v>30325</v>
      </c>
      <c r="E64" s="34">
        <v>29282.59</v>
      </c>
      <c r="F64" s="3">
        <v>23227.73</v>
      </c>
      <c r="G64" s="27">
        <f t="shared" si="0"/>
        <v>96.56253915910965</v>
      </c>
      <c r="H64" s="30">
        <f t="shared" si="1"/>
        <v>1042.4099999999999</v>
      </c>
    </row>
    <row r="65" spans="1:8" ht="25.5">
      <c r="A65" s="13" t="s">
        <v>120</v>
      </c>
      <c r="B65" s="3" t="s">
        <v>313</v>
      </c>
      <c r="C65" s="34">
        <v>2834586</v>
      </c>
      <c r="D65" s="34">
        <v>3893147.28</v>
      </c>
      <c r="E65" s="34">
        <v>3782748.03</v>
      </c>
      <c r="F65" s="11">
        <v>2639587.31</v>
      </c>
      <c r="G65" s="27">
        <f t="shared" si="0"/>
        <v>97.16426731228108</v>
      </c>
      <c r="H65" s="30">
        <f t="shared" si="1"/>
        <v>110399.25</v>
      </c>
    </row>
    <row r="66" spans="1:8" ht="12.75">
      <c r="A66" s="5" t="s">
        <v>124</v>
      </c>
      <c r="B66" s="3" t="s">
        <v>314</v>
      </c>
      <c r="C66" s="34">
        <v>0</v>
      </c>
      <c r="D66" s="34">
        <v>2000</v>
      </c>
      <c r="E66" s="34">
        <v>1700</v>
      </c>
      <c r="F66" s="11">
        <v>11585.29</v>
      </c>
      <c r="G66" s="27">
        <f t="shared" si="0"/>
        <v>85</v>
      </c>
      <c r="H66" s="30">
        <f t="shared" si="1"/>
        <v>300</v>
      </c>
    </row>
    <row r="67" spans="1:8" ht="12.75">
      <c r="A67" s="3" t="s">
        <v>331</v>
      </c>
      <c r="B67" s="3" t="s">
        <v>346</v>
      </c>
      <c r="C67" s="34">
        <v>5000</v>
      </c>
      <c r="D67" s="34">
        <v>24028.2</v>
      </c>
      <c r="E67" s="34">
        <v>4834</v>
      </c>
      <c r="F67" s="11">
        <v>4958.18</v>
      </c>
      <c r="G67" s="27">
        <f t="shared" si="0"/>
        <v>20.11802798378572</v>
      </c>
      <c r="H67" s="30">
        <f t="shared" si="1"/>
        <v>19194.2</v>
      </c>
    </row>
    <row r="68" spans="1:8" ht="12.75">
      <c r="A68" s="1" t="s">
        <v>25</v>
      </c>
      <c r="B68" s="1" t="s">
        <v>315</v>
      </c>
      <c r="C68" s="33">
        <f>C69</f>
        <v>1048100</v>
      </c>
      <c r="D68" s="33">
        <f>D69</f>
        <v>1048100</v>
      </c>
      <c r="E68" s="33">
        <f>E69</f>
        <v>1048100</v>
      </c>
      <c r="F68" s="33">
        <f>F69</f>
        <v>1257300</v>
      </c>
      <c r="G68" s="28">
        <f t="shared" si="0"/>
        <v>100</v>
      </c>
      <c r="H68" s="33">
        <f t="shared" si="1"/>
        <v>0</v>
      </c>
    </row>
    <row r="69" spans="1:8" ht="12.75">
      <c r="A69" s="5" t="s">
        <v>138</v>
      </c>
      <c r="B69" s="3" t="s">
        <v>316</v>
      </c>
      <c r="C69" s="34">
        <v>1048100</v>
      </c>
      <c r="D69" s="34">
        <v>1048100</v>
      </c>
      <c r="E69" s="34">
        <v>1048100</v>
      </c>
      <c r="F69" s="34">
        <v>1257300</v>
      </c>
      <c r="G69" s="27">
        <f t="shared" si="0"/>
        <v>100</v>
      </c>
      <c r="H69" s="30">
        <f t="shared" si="1"/>
        <v>0</v>
      </c>
    </row>
    <row r="70" spans="1:8" ht="25.5">
      <c r="A70" s="14" t="s">
        <v>26</v>
      </c>
      <c r="B70" s="1" t="s">
        <v>27</v>
      </c>
      <c r="C70" s="33">
        <f>C71+C75+C81+C79+C80</f>
        <v>1346600</v>
      </c>
      <c r="D70" s="33">
        <f>D71+D75+D81+D79+D80+D82</f>
        <v>1820195</v>
      </c>
      <c r="E70" s="33">
        <f>E71+E75+E81+E79+E80+E82</f>
        <v>1798955.29</v>
      </c>
      <c r="F70" s="33">
        <f>F71+F75+F81+F79+F80+F82</f>
        <v>1670259.4600000002</v>
      </c>
      <c r="G70" s="28">
        <f t="shared" si="0"/>
        <v>98.83310799117677</v>
      </c>
      <c r="H70" s="33">
        <f t="shared" si="1"/>
        <v>21239.709999999963</v>
      </c>
    </row>
    <row r="71" spans="1:8" ht="25.5">
      <c r="A71" s="17" t="s">
        <v>126</v>
      </c>
      <c r="B71" s="3" t="s">
        <v>127</v>
      </c>
      <c r="C71" s="34">
        <f>C72+C73+C74</f>
        <v>528100</v>
      </c>
      <c r="D71" s="34">
        <f>D72+D73+D74</f>
        <v>528100</v>
      </c>
      <c r="E71" s="34">
        <f>E72+E73+E74</f>
        <v>528100</v>
      </c>
      <c r="F71" s="34">
        <f>F72+F73+F74</f>
        <v>475736.71</v>
      </c>
      <c r="G71" s="27">
        <f t="shared" si="0"/>
        <v>100</v>
      </c>
      <c r="H71" s="30">
        <f t="shared" si="1"/>
        <v>0</v>
      </c>
    </row>
    <row r="72" spans="1:8" ht="12.75">
      <c r="A72" s="3" t="s">
        <v>113</v>
      </c>
      <c r="B72" s="3" t="s">
        <v>112</v>
      </c>
      <c r="C72" s="34">
        <f>C85</f>
        <v>405600</v>
      </c>
      <c r="D72" s="34">
        <f>D85</f>
        <v>405975.71</v>
      </c>
      <c r="E72" s="34">
        <f>E85</f>
        <v>405975.71</v>
      </c>
      <c r="F72" s="34">
        <f>F85</f>
        <v>367537.95</v>
      </c>
      <c r="G72" s="27">
        <f t="shared" si="0"/>
        <v>100</v>
      </c>
      <c r="H72" s="30">
        <f t="shared" si="1"/>
        <v>0</v>
      </c>
    </row>
    <row r="73" spans="1:8" ht="12.75">
      <c r="A73" s="3" t="s">
        <v>115</v>
      </c>
      <c r="B73" s="3" t="s">
        <v>114</v>
      </c>
      <c r="C73" s="34">
        <f>C87</f>
        <v>122500</v>
      </c>
      <c r="D73" s="34">
        <f>D87</f>
        <v>122124.29</v>
      </c>
      <c r="E73" s="34">
        <f>E87</f>
        <v>122124.29</v>
      </c>
      <c r="F73" s="34">
        <f>F87</f>
        <v>108198.76</v>
      </c>
      <c r="G73" s="27">
        <f aca="true" t="shared" si="3" ref="G73:G151">E73/D73*100</f>
        <v>100</v>
      </c>
      <c r="H73" s="30">
        <f aca="true" t="shared" si="4" ref="H73:H151">D73-E73</f>
        <v>0</v>
      </c>
    </row>
    <row r="74" spans="1:8" ht="12.75">
      <c r="A74" s="5" t="s">
        <v>116</v>
      </c>
      <c r="B74" s="3" t="s">
        <v>117</v>
      </c>
      <c r="C74" s="34"/>
      <c r="D74" s="34"/>
      <c r="E74" s="34"/>
      <c r="F74" s="34">
        <f>F86</f>
        <v>0</v>
      </c>
      <c r="G74" s="27"/>
      <c r="H74" s="30">
        <f t="shared" si="4"/>
        <v>0</v>
      </c>
    </row>
    <row r="75" spans="1:8" ht="25.5">
      <c r="A75" s="17" t="s">
        <v>130</v>
      </c>
      <c r="B75" s="3" t="s">
        <v>137</v>
      </c>
      <c r="C75" s="34">
        <f>C76+C77+C78</f>
        <v>652000</v>
      </c>
      <c r="D75" s="34">
        <f>D76+D77+D78</f>
        <v>975835</v>
      </c>
      <c r="E75" s="34">
        <f>E76+E77+E78</f>
        <v>975782.76</v>
      </c>
      <c r="F75" s="34">
        <f>F76+F77+F78</f>
        <v>696331.59</v>
      </c>
      <c r="G75" s="27">
        <f t="shared" si="3"/>
        <v>99.99464663595793</v>
      </c>
      <c r="H75" s="30">
        <f t="shared" si="4"/>
        <v>52.23999999999069</v>
      </c>
    </row>
    <row r="76" spans="1:8" ht="12.75">
      <c r="A76" s="3" t="s">
        <v>131</v>
      </c>
      <c r="B76" s="3" t="s">
        <v>134</v>
      </c>
      <c r="C76" s="34">
        <f aca="true" t="shared" si="5" ref="C76:F78">C93</f>
        <v>530000</v>
      </c>
      <c r="D76" s="34">
        <f t="shared" si="5"/>
        <v>729485</v>
      </c>
      <c r="E76" s="34">
        <f t="shared" si="5"/>
        <v>729436.43</v>
      </c>
      <c r="F76" s="34">
        <f t="shared" si="5"/>
        <v>533160.63</v>
      </c>
      <c r="G76" s="27">
        <f t="shared" si="3"/>
        <v>99.99334187817433</v>
      </c>
      <c r="H76" s="30">
        <f t="shared" si="4"/>
        <v>48.56999999994878</v>
      </c>
    </row>
    <row r="77" spans="1:8" ht="12.75">
      <c r="A77" s="5" t="s">
        <v>132</v>
      </c>
      <c r="B77" s="3" t="s">
        <v>135</v>
      </c>
      <c r="C77" s="34">
        <f t="shared" si="5"/>
        <v>0</v>
      </c>
      <c r="D77" s="34">
        <f t="shared" si="5"/>
        <v>0</v>
      </c>
      <c r="E77" s="34">
        <f t="shared" si="5"/>
        <v>0</v>
      </c>
      <c r="F77" s="34">
        <f t="shared" si="5"/>
        <v>0</v>
      </c>
      <c r="G77" s="27"/>
      <c r="H77" s="30"/>
    </row>
    <row r="78" spans="1:8" ht="25.5">
      <c r="A78" s="17" t="s">
        <v>133</v>
      </c>
      <c r="B78" s="3" t="s">
        <v>136</v>
      </c>
      <c r="C78" s="34">
        <f t="shared" si="5"/>
        <v>122000</v>
      </c>
      <c r="D78" s="34">
        <f t="shared" si="5"/>
        <v>246350</v>
      </c>
      <c r="E78" s="34">
        <f t="shared" si="5"/>
        <v>246346.33</v>
      </c>
      <c r="F78" s="34">
        <f t="shared" si="5"/>
        <v>163170.96</v>
      </c>
      <c r="G78" s="27">
        <f>E78/D78*100</f>
        <v>99.99851024964481</v>
      </c>
      <c r="H78" s="30">
        <f>D78-E78</f>
        <v>3.6700000000128057</v>
      </c>
    </row>
    <row r="79" spans="1:8" ht="25.5">
      <c r="A79" s="13" t="s">
        <v>118</v>
      </c>
      <c r="B79" s="3" t="s">
        <v>119</v>
      </c>
      <c r="C79" s="34">
        <f>C96</f>
        <v>56000</v>
      </c>
      <c r="D79" s="34">
        <f>D96+D88</f>
        <v>48900</v>
      </c>
      <c r="E79" s="34">
        <f>E96+E88</f>
        <v>29712.53</v>
      </c>
      <c r="F79" s="34">
        <f>F96+F88</f>
        <v>77074.11</v>
      </c>
      <c r="G79" s="27">
        <f>E79/D79*100</f>
        <v>60.76182004089979</v>
      </c>
      <c r="H79" s="30">
        <f>D79-E79</f>
        <v>19187.47</v>
      </c>
    </row>
    <row r="80" spans="1:8" ht="25.5">
      <c r="A80" s="13" t="s">
        <v>120</v>
      </c>
      <c r="B80" s="3" t="s">
        <v>121</v>
      </c>
      <c r="C80" s="34">
        <f>C89+C97+C101</f>
        <v>47000</v>
      </c>
      <c r="D80" s="34">
        <f>D89+D97+D101</f>
        <v>73860</v>
      </c>
      <c r="E80" s="34">
        <f>E89+E97+E101</f>
        <v>71860</v>
      </c>
      <c r="F80" s="34">
        <f>F89+F97+F101</f>
        <v>140947.05</v>
      </c>
      <c r="G80" s="27">
        <f>E80/D80*100</f>
        <v>97.29217438396968</v>
      </c>
      <c r="H80" s="30">
        <f>D80-E80</f>
        <v>2000</v>
      </c>
    </row>
    <row r="81" spans="1:8" ht="12.75">
      <c r="A81" s="5" t="s">
        <v>138</v>
      </c>
      <c r="B81" s="3" t="s">
        <v>139</v>
      </c>
      <c r="C81" s="34">
        <f>C90</f>
        <v>63500</v>
      </c>
      <c r="D81" s="34">
        <f>D90</f>
        <v>63500</v>
      </c>
      <c r="E81" s="34">
        <f>E90</f>
        <v>63500</v>
      </c>
      <c r="F81" s="34">
        <f>F90</f>
        <v>67800</v>
      </c>
      <c r="G81" s="27">
        <f t="shared" si="3"/>
        <v>100</v>
      </c>
      <c r="H81" s="30">
        <f t="shared" si="4"/>
        <v>0</v>
      </c>
    </row>
    <row r="82" spans="1:8" ht="12.75">
      <c r="A82" s="5" t="s">
        <v>149</v>
      </c>
      <c r="B82" s="3" t="s">
        <v>123</v>
      </c>
      <c r="C82" s="34"/>
      <c r="D82" s="34">
        <f>D99</f>
        <v>130000</v>
      </c>
      <c r="E82" s="34">
        <f>E99</f>
        <v>130000</v>
      </c>
      <c r="F82" s="34">
        <f>F99</f>
        <v>212370</v>
      </c>
      <c r="G82" s="27"/>
      <c r="H82" s="30"/>
    </row>
    <row r="83" spans="1:8" ht="12.75">
      <c r="A83" s="23" t="s">
        <v>28</v>
      </c>
      <c r="B83" s="23" t="s">
        <v>29</v>
      </c>
      <c r="C83" s="31">
        <f>C84+C89+C90</f>
        <v>591600</v>
      </c>
      <c r="D83" s="31">
        <f>D84+D89+D90+D88</f>
        <v>591600</v>
      </c>
      <c r="E83" s="31">
        <f>E84+E89+E90+E88</f>
        <v>591600</v>
      </c>
      <c r="F83" s="31">
        <f>F84+F89+F90+F88</f>
        <v>669500.0000000001</v>
      </c>
      <c r="G83" s="28">
        <f t="shared" si="3"/>
        <v>100</v>
      </c>
      <c r="H83" s="33">
        <f t="shared" si="4"/>
        <v>0</v>
      </c>
    </row>
    <row r="84" spans="1:8" ht="25.5">
      <c r="A84" s="17" t="s">
        <v>126</v>
      </c>
      <c r="B84" s="3" t="s">
        <v>264</v>
      </c>
      <c r="C84" s="34">
        <f>C85+C87</f>
        <v>528100</v>
      </c>
      <c r="D84" s="34">
        <f>D85+D87</f>
        <v>528100</v>
      </c>
      <c r="E84" s="34">
        <f>E85+E87</f>
        <v>528100</v>
      </c>
      <c r="F84" s="34">
        <f>F85+F87+F86</f>
        <v>475736.71</v>
      </c>
      <c r="G84" s="27">
        <f t="shared" si="3"/>
        <v>100</v>
      </c>
      <c r="H84" s="30">
        <f t="shared" si="4"/>
        <v>0</v>
      </c>
    </row>
    <row r="85" spans="1:8" ht="12.75">
      <c r="A85" s="3" t="s">
        <v>113</v>
      </c>
      <c r="B85" s="3" t="s">
        <v>265</v>
      </c>
      <c r="C85" s="34">
        <v>405600</v>
      </c>
      <c r="D85" s="25">
        <v>405975.71</v>
      </c>
      <c r="E85" s="25">
        <v>405975.71</v>
      </c>
      <c r="F85" s="3">
        <v>367537.95</v>
      </c>
      <c r="G85" s="27">
        <f t="shared" si="3"/>
        <v>100</v>
      </c>
      <c r="H85" s="30">
        <f t="shared" si="4"/>
        <v>0</v>
      </c>
    </row>
    <row r="86" spans="1:8" ht="12.75">
      <c r="A86" s="5" t="s">
        <v>116</v>
      </c>
      <c r="B86" s="3" t="s">
        <v>317</v>
      </c>
      <c r="C86" s="34"/>
      <c r="D86" s="25"/>
      <c r="E86" s="25"/>
      <c r="F86" s="3">
        <v>0</v>
      </c>
      <c r="G86" s="27"/>
      <c r="H86" s="30">
        <f>D86-E86</f>
        <v>0</v>
      </c>
    </row>
    <row r="87" spans="1:8" ht="12.75">
      <c r="A87" s="3" t="s">
        <v>115</v>
      </c>
      <c r="B87" s="3" t="s">
        <v>266</v>
      </c>
      <c r="C87" s="34">
        <v>122500</v>
      </c>
      <c r="D87" s="25">
        <v>122124.29</v>
      </c>
      <c r="E87" s="25">
        <v>122124.29</v>
      </c>
      <c r="F87" s="3">
        <v>108198.76</v>
      </c>
      <c r="G87" s="27">
        <f t="shared" si="3"/>
        <v>100</v>
      </c>
      <c r="H87" s="30">
        <f t="shared" si="4"/>
        <v>0</v>
      </c>
    </row>
    <row r="88" spans="1:8" ht="25.5">
      <c r="A88" s="13" t="s">
        <v>118</v>
      </c>
      <c r="B88" s="3" t="s">
        <v>339</v>
      </c>
      <c r="C88" s="34"/>
      <c r="D88" s="25"/>
      <c r="E88" s="25"/>
      <c r="F88" s="3">
        <v>45204.92</v>
      </c>
      <c r="G88" s="27"/>
      <c r="H88" s="30"/>
    </row>
    <row r="89" spans="1:8" ht="25.5">
      <c r="A89" s="13" t="s">
        <v>120</v>
      </c>
      <c r="B89" s="3" t="s">
        <v>267</v>
      </c>
      <c r="C89" s="3"/>
      <c r="D89" s="34"/>
      <c r="E89" s="34"/>
      <c r="F89" s="3">
        <v>80758.37</v>
      </c>
      <c r="G89" s="27"/>
      <c r="H89" s="30">
        <f>D89-E89</f>
        <v>0</v>
      </c>
    </row>
    <row r="90" spans="1:8" ht="12.75">
      <c r="A90" s="5" t="s">
        <v>138</v>
      </c>
      <c r="B90" s="3" t="s">
        <v>268</v>
      </c>
      <c r="C90" s="3">
        <v>63500</v>
      </c>
      <c r="D90" s="34">
        <v>63500</v>
      </c>
      <c r="E90" s="34">
        <v>63500</v>
      </c>
      <c r="F90" s="3">
        <v>67800</v>
      </c>
      <c r="G90" s="27">
        <f>E90/D90*100</f>
        <v>100</v>
      </c>
      <c r="H90" s="30">
        <f>D90-E90</f>
        <v>0</v>
      </c>
    </row>
    <row r="91" spans="1:8" ht="38.25" customHeight="1">
      <c r="A91" s="24" t="s">
        <v>30</v>
      </c>
      <c r="B91" s="23" t="s">
        <v>31</v>
      </c>
      <c r="C91" s="31">
        <f>C92+C96+C97</f>
        <v>719000</v>
      </c>
      <c r="D91" s="31">
        <f>D92+D96+D97</f>
        <v>1066280</v>
      </c>
      <c r="E91" s="31">
        <f>E92+E96+E97</f>
        <v>1045040.29</v>
      </c>
      <c r="F91" s="31">
        <f>F92+F96+F97</f>
        <v>744370.7799999999</v>
      </c>
      <c r="G91" s="28">
        <f t="shared" si="3"/>
        <v>98.00805510747647</v>
      </c>
      <c r="H91" s="33">
        <f t="shared" si="4"/>
        <v>21239.709999999963</v>
      </c>
    </row>
    <row r="92" spans="1:8" ht="24" customHeight="1">
      <c r="A92" s="17" t="s">
        <v>130</v>
      </c>
      <c r="B92" s="3" t="s">
        <v>269</v>
      </c>
      <c r="C92" s="35">
        <f>C93+C94+C95</f>
        <v>652000</v>
      </c>
      <c r="D92" s="35">
        <f>D93+D94+D95</f>
        <v>975835</v>
      </c>
      <c r="E92" s="35">
        <f>E93+E94+E95</f>
        <v>975782.76</v>
      </c>
      <c r="F92" s="35">
        <f>F93+F94+F95</f>
        <v>696331.59</v>
      </c>
      <c r="G92" s="27">
        <f t="shared" si="3"/>
        <v>99.99464663595793</v>
      </c>
      <c r="H92" s="30">
        <f t="shared" si="4"/>
        <v>52.23999999999069</v>
      </c>
    </row>
    <row r="93" spans="1:8" ht="16.5" customHeight="1">
      <c r="A93" s="3" t="s">
        <v>131</v>
      </c>
      <c r="B93" s="3" t="s">
        <v>270</v>
      </c>
      <c r="C93" s="35">
        <v>530000</v>
      </c>
      <c r="D93" s="35">
        <v>729485</v>
      </c>
      <c r="E93" s="35">
        <v>729436.43</v>
      </c>
      <c r="F93" s="36">
        <v>533160.63</v>
      </c>
      <c r="G93" s="27">
        <f t="shared" si="3"/>
        <v>99.99334187817433</v>
      </c>
      <c r="H93" s="30">
        <f t="shared" si="4"/>
        <v>48.56999999994878</v>
      </c>
    </row>
    <row r="94" spans="1:8" ht="16.5" customHeight="1">
      <c r="A94" s="5" t="s">
        <v>132</v>
      </c>
      <c r="B94" s="3" t="s">
        <v>271</v>
      </c>
      <c r="C94" s="35">
        <v>0</v>
      </c>
      <c r="D94" s="35">
        <v>0</v>
      </c>
      <c r="E94" s="35">
        <v>0</v>
      </c>
      <c r="F94" s="31"/>
      <c r="G94" s="27" t="e">
        <f t="shared" si="3"/>
        <v>#DIV/0!</v>
      </c>
      <c r="H94" s="30">
        <f t="shared" si="4"/>
        <v>0</v>
      </c>
    </row>
    <row r="95" spans="1:8" ht="25.5">
      <c r="A95" s="17" t="s">
        <v>133</v>
      </c>
      <c r="B95" s="3" t="s">
        <v>272</v>
      </c>
      <c r="C95" s="35">
        <v>122000</v>
      </c>
      <c r="D95" s="35">
        <v>246350</v>
      </c>
      <c r="E95" s="35">
        <v>246346.33</v>
      </c>
      <c r="F95" s="35">
        <v>163170.96</v>
      </c>
      <c r="G95" s="27">
        <f t="shared" si="3"/>
        <v>99.99851024964481</v>
      </c>
      <c r="H95" s="30">
        <f t="shared" si="4"/>
        <v>3.6700000000128057</v>
      </c>
    </row>
    <row r="96" spans="1:8" ht="25.5">
      <c r="A96" s="13" t="s">
        <v>118</v>
      </c>
      <c r="B96" s="3" t="s">
        <v>273</v>
      </c>
      <c r="C96" s="35">
        <v>56000</v>
      </c>
      <c r="D96" s="35">
        <v>48900</v>
      </c>
      <c r="E96" s="35">
        <v>29712.53</v>
      </c>
      <c r="F96" s="35">
        <v>31869.19</v>
      </c>
      <c r="G96" s="27">
        <f t="shared" si="3"/>
        <v>60.76182004089979</v>
      </c>
      <c r="H96" s="30">
        <f t="shared" si="4"/>
        <v>19187.47</v>
      </c>
    </row>
    <row r="97" spans="1:8" ht="25.5">
      <c r="A97" s="13" t="s">
        <v>120</v>
      </c>
      <c r="B97" s="3" t="s">
        <v>274</v>
      </c>
      <c r="C97" s="35">
        <v>11000</v>
      </c>
      <c r="D97" s="35">
        <v>41545</v>
      </c>
      <c r="E97" s="35">
        <v>39545</v>
      </c>
      <c r="F97" s="35">
        <v>16170</v>
      </c>
      <c r="G97" s="27">
        <f t="shared" si="3"/>
        <v>95.18594295342399</v>
      </c>
      <c r="H97" s="30">
        <f t="shared" si="4"/>
        <v>2000</v>
      </c>
    </row>
    <row r="98" spans="1:8" ht="12.75">
      <c r="A98" s="23" t="s">
        <v>32</v>
      </c>
      <c r="B98" s="1" t="s">
        <v>33</v>
      </c>
      <c r="C98" s="34"/>
      <c r="D98" s="33">
        <f>D99</f>
        <v>130000</v>
      </c>
      <c r="E98" s="33">
        <f>E99</f>
        <v>130000</v>
      </c>
      <c r="F98" s="33">
        <f>F99</f>
        <v>212370</v>
      </c>
      <c r="G98" s="27"/>
      <c r="H98" s="30">
        <f t="shared" si="4"/>
        <v>0</v>
      </c>
    </row>
    <row r="99" spans="1:8" ht="12.75">
      <c r="A99" s="5" t="s">
        <v>149</v>
      </c>
      <c r="B99" s="40" t="s">
        <v>360</v>
      </c>
      <c r="C99" s="34"/>
      <c r="D99" s="34">
        <v>130000</v>
      </c>
      <c r="E99" s="34">
        <v>130000</v>
      </c>
      <c r="F99" s="34">
        <v>212370</v>
      </c>
      <c r="G99" s="27"/>
      <c r="H99" s="30"/>
    </row>
    <row r="100" spans="1:8" ht="38.25">
      <c r="A100" s="24" t="s">
        <v>34</v>
      </c>
      <c r="B100" s="23" t="s">
        <v>35</v>
      </c>
      <c r="C100" s="31">
        <f>C101</f>
        <v>36000</v>
      </c>
      <c r="D100" s="31">
        <f>D101</f>
        <v>32315</v>
      </c>
      <c r="E100" s="31">
        <f>E101</f>
        <v>32315</v>
      </c>
      <c r="F100" s="31">
        <f>F101</f>
        <v>44018.68</v>
      </c>
      <c r="G100" s="28">
        <f t="shared" si="3"/>
        <v>100</v>
      </c>
      <c r="H100" s="33">
        <f t="shared" si="4"/>
        <v>0</v>
      </c>
    </row>
    <row r="101" spans="1:8" ht="25.5">
      <c r="A101" s="13" t="s">
        <v>120</v>
      </c>
      <c r="B101" s="3" t="s">
        <v>379</v>
      </c>
      <c r="C101" s="34">
        <v>36000</v>
      </c>
      <c r="D101" s="11">
        <v>32315</v>
      </c>
      <c r="E101" s="3">
        <v>32315</v>
      </c>
      <c r="F101" s="34">
        <v>44018.68</v>
      </c>
      <c r="G101" s="27">
        <f t="shared" si="3"/>
        <v>100</v>
      </c>
      <c r="H101" s="30">
        <f t="shared" si="4"/>
        <v>0</v>
      </c>
    </row>
    <row r="102" spans="1:8" ht="12.75">
      <c r="A102" s="1" t="s">
        <v>36</v>
      </c>
      <c r="B102" s="1" t="s">
        <v>37</v>
      </c>
      <c r="C102" s="33">
        <f>C103+C107+C108+C114+C110+C111+C112+C113+C109</f>
        <v>17626900</v>
      </c>
      <c r="D102" s="33">
        <f>D103+D107+D108+D114+D110+D111+D112+D113+D109</f>
        <v>17279032.15</v>
      </c>
      <c r="E102" s="33">
        <f>E103+E107+E108+E114+E110+E111+E112+E113+E109</f>
        <v>17174475.64</v>
      </c>
      <c r="F102" s="33">
        <f>F103+F107+F108+F114+F110+F111+F112+F113+F109</f>
        <v>24632430.44</v>
      </c>
      <c r="G102" s="28">
        <f t="shared" si="3"/>
        <v>99.39489371226156</v>
      </c>
      <c r="H102" s="33">
        <f t="shared" si="4"/>
        <v>104556.50999999791</v>
      </c>
    </row>
    <row r="103" spans="1:8" ht="25.5">
      <c r="A103" s="17" t="s">
        <v>126</v>
      </c>
      <c r="B103" s="3" t="s">
        <v>127</v>
      </c>
      <c r="C103" s="34">
        <f>C104+C105+C106</f>
        <v>2819860.2800000003</v>
      </c>
      <c r="D103" s="34">
        <f>D104+D105+D106</f>
        <v>2896607.41</v>
      </c>
      <c r="E103" s="34">
        <f>E104+E105+E106</f>
        <v>2896607.41</v>
      </c>
      <c r="F103" s="34">
        <f>F104+F105+F106</f>
        <v>2984336.4400000004</v>
      </c>
      <c r="G103" s="27">
        <f t="shared" si="3"/>
        <v>100</v>
      </c>
      <c r="H103" s="30">
        <f t="shared" si="4"/>
        <v>0</v>
      </c>
    </row>
    <row r="104" spans="1:8" ht="12.75">
      <c r="A104" s="3" t="s">
        <v>113</v>
      </c>
      <c r="B104" s="3" t="s">
        <v>112</v>
      </c>
      <c r="C104" s="34">
        <f aca="true" t="shared" si="6" ref="C104:E105">C117+C131</f>
        <v>2164216.5</v>
      </c>
      <c r="D104" s="34">
        <f t="shared" si="6"/>
        <v>2251709.19</v>
      </c>
      <c r="E104" s="34">
        <f t="shared" si="6"/>
        <v>2251709.19</v>
      </c>
      <c r="F104" s="34">
        <f>F117</f>
        <v>2295567.99</v>
      </c>
      <c r="G104" s="27">
        <f t="shared" si="3"/>
        <v>100</v>
      </c>
      <c r="H104" s="30">
        <f t="shared" si="4"/>
        <v>0</v>
      </c>
    </row>
    <row r="105" spans="1:8" ht="12.75">
      <c r="A105" s="3" t="s">
        <v>115</v>
      </c>
      <c r="B105" s="3" t="s">
        <v>114</v>
      </c>
      <c r="C105" s="34">
        <f t="shared" si="6"/>
        <v>653643.78</v>
      </c>
      <c r="D105" s="34">
        <f t="shared" si="6"/>
        <v>631628.22</v>
      </c>
      <c r="E105" s="34">
        <f t="shared" si="6"/>
        <v>631628.22</v>
      </c>
      <c r="F105" s="34">
        <f>F118</f>
        <v>650498.45</v>
      </c>
      <c r="G105" s="27">
        <f t="shared" si="3"/>
        <v>100</v>
      </c>
      <c r="H105" s="30">
        <f t="shared" si="4"/>
        <v>0</v>
      </c>
    </row>
    <row r="106" spans="1:8" ht="12.75">
      <c r="A106" s="5" t="s">
        <v>116</v>
      </c>
      <c r="B106" s="3" t="s">
        <v>117</v>
      </c>
      <c r="C106" s="34">
        <f>C119</f>
        <v>2000</v>
      </c>
      <c r="D106" s="34">
        <f>D119</f>
        <v>13270</v>
      </c>
      <c r="E106" s="34">
        <f>E119</f>
        <v>13270</v>
      </c>
      <c r="F106" s="34">
        <f>F119</f>
        <v>38270</v>
      </c>
      <c r="G106" s="27">
        <f t="shared" si="3"/>
        <v>100</v>
      </c>
      <c r="H106" s="30">
        <f t="shared" si="4"/>
        <v>0</v>
      </c>
    </row>
    <row r="107" spans="1:8" ht="25.5">
      <c r="A107" s="13" t="s">
        <v>118</v>
      </c>
      <c r="B107" s="3" t="s">
        <v>119</v>
      </c>
      <c r="C107" s="34">
        <f>C120+C133</f>
        <v>180000</v>
      </c>
      <c r="D107" s="34">
        <f>D120+D133</f>
        <v>221025.04</v>
      </c>
      <c r="E107" s="34">
        <f>E120+E133</f>
        <v>221025.04</v>
      </c>
      <c r="F107" s="34">
        <f>F120+F133</f>
        <v>199216.8</v>
      </c>
      <c r="G107" s="27">
        <f t="shared" si="3"/>
        <v>100</v>
      </c>
      <c r="H107" s="30">
        <f t="shared" si="4"/>
        <v>0</v>
      </c>
    </row>
    <row r="108" spans="1:8" ht="25.5">
      <c r="A108" s="13" t="s">
        <v>120</v>
      </c>
      <c r="B108" s="3" t="s">
        <v>121</v>
      </c>
      <c r="C108" s="34">
        <f>C121+C127+C134+C124</f>
        <v>2901839.7199999997</v>
      </c>
      <c r="D108" s="34">
        <f>D121+D127+D134+D124</f>
        <v>2164185.2</v>
      </c>
      <c r="E108" s="34">
        <f>E121+E127+E134+E124</f>
        <v>2059667.9</v>
      </c>
      <c r="F108" s="34">
        <f>F121+F127+F134+F124</f>
        <v>2179397.4899999998</v>
      </c>
      <c r="G108" s="27">
        <f t="shared" si="3"/>
        <v>95.17059353330758</v>
      </c>
      <c r="H108" s="30">
        <f t="shared" si="4"/>
        <v>104517.30000000028</v>
      </c>
    </row>
    <row r="109" spans="1:8" ht="38.25">
      <c r="A109" s="17" t="s">
        <v>172</v>
      </c>
      <c r="B109" s="3" t="s">
        <v>341</v>
      </c>
      <c r="C109" s="34">
        <f aca="true" t="shared" si="7" ref="C109:E110">C135</f>
        <v>0</v>
      </c>
      <c r="D109" s="34">
        <f t="shared" si="7"/>
        <v>0</v>
      </c>
      <c r="E109" s="34">
        <f t="shared" si="7"/>
        <v>0</v>
      </c>
      <c r="F109" s="34">
        <f>F135</f>
        <v>1470000</v>
      </c>
      <c r="G109" s="27"/>
      <c r="H109" s="30"/>
    </row>
    <row r="110" spans="1:8" ht="12.75">
      <c r="A110" s="5" t="s">
        <v>138</v>
      </c>
      <c r="B110" s="3" t="s">
        <v>139</v>
      </c>
      <c r="C110" s="3">
        <f t="shared" si="7"/>
        <v>0</v>
      </c>
      <c r="D110" s="3">
        <f t="shared" si="7"/>
        <v>0</v>
      </c>
      <c r="E110" s="3">
        <f t="shared" si="7"/>
        <v>0</v>
      </c>
      <c r="F110" s="3">
        <f>F136</f>
        <v>0</v>
      </c>
      <c r="G110" s="27" t="e">
        <f>E110/D110*100</f>
        <v>#DIV/0!</v>
      </c>
      <c r="H110" s="30">
        <f>D110-E110</f>
        <v>0</v>
      </c>
    </row>
    <row r="111" spans="1:8" ht="12.75">
      <c r="A111" s="5" t="s">
        <v>149</v>
      </c>
      <c r="B111" s="3" t="s">
        <v>123</v>
      </c>
      <c r="C111" s="34">
        <f>C128+C137</f>
        <v>3173600</v>
      </c>
      <c r="D111" s="34">
        <f>D128+D137</f>
        <v>3173600</v>
      </c>
      <c r="E111" s="3">
        <f>E128+E137</f>
        <v>3173600</v>
      </c>
      <c r="F111" s="3">
        <f>F128+F137</f>
        <v>7117651</v>
      </c>
      <c r="G111" s="27">
        <f>E111/D111*100</f>
        <v>100</v>
      </c>
      <c r="H111" s="30">
        <f>D111-E111</f>
        <v>0</v>
      </c>
    </row>
    <row r="112" spans="1:8" ht="51">
      <c r="A112" s="17" t="s">
        <v>154</v>
      </c>
      <c r="B112" s="3" t="s">
        <v>158</v>
      </c>
      <c r="C112" s="3">
        <f>C138</f>
        <v>1900000</v>
      </c>
      <c r="D112" s="3">
        <f aca="true" t="shared" si="8" ref="D112:F113">D138</f>
        <v>2079600</v>
      </c>
      <c r="E112" s="3">
        <f t="shared" si="8"/>
        <v>2079600</v>
      </c>
      <c r="F112" s="3">
        <f t="shared" si="8"/>
        <v>1749960.57</v>
      </c>
      <c r="G112" s="27">
        <f>E112/D112*100</f>
        <v>100</v>
      </c>
      <c r="H112" s="30">
        <f>D112-E112</f>
        <v>0</v>
      </c>
    </row>
    <row r="113" spans="1:8" ht="12.75">
      <c r="A113" s="17" t="s">
        <v>156</v>
      </c>
      <c r="B113" s="3" t="s">
        <v>159</v>
      </c>
      <c r="C113" s="3">
        <f>C139</f>
        <v>0</v>
      </c>
      <c r="D113" s="3">
        <f t="shared" si="8"/>
        <v>0</v>
      </c>
      <c r="E113" s="3">
        <f t="shared" si="8"/>
        <v>0</v>
      </c>
      <c r="F113" s="3">
        <f t="shared" si="8"/>
        <v>71947.44</v>
      </c>
      <c r="G113" s="27" t="e">
        <f>E113/D113*100</f>
        <v>#DIV/0!</v>
      </c>
      <c r="H113" s="30">
        <f>D113-E113</f>
        <v>0</v>
      </c>
    </row>
    <row r="114" spans="1:8" ht="38.25">
      <c r="A114" s="13" t="s">
        <v>140</v>
      </c>
      <c r="B114" s="3" t="s">
        <v>141</v>
      </c>
      <c r="C114" s="34">
        <f>C122+C125+C140</f>
        <v>6651600</v>
      </c>
      <c r="D114" s="34">
        <f>D122+D125+D140</f>
        <v>6744014.5</v>
      </c>
      <c r="E114" s="34">
        <f>E122+E125+E140</f>
        <v>6743975.29</v>
      </c>
      <c r="F114" s="34">
        <f>F122+F125+F140</f>
        <v>8859920.700000001</v>
      </c>
      <c r="G114" s="27">
        <f t="shared" si="3"/>
        <v>99.9994185955561</v>
      </c>
      <c r="H114" s="30">
        <f t="shared" si="4"/>
        <v>39.20999999996275</v>
      </c>
    </row>
    <row r="115" spans="1:8" ht="12.75">
      <c r="A115" s="23" t="s">
        <v>2</v>
      </c>
      <c r="B115" s="23" t="s">
        <v>38</v>
      </c>
      <c r="C115" s="31">
        <f>C116+C120+C121+C122</f>
        <v>10532300</v>
      </c>
      <c r="D115" s="31">
        <f>D116+D120+D121+D122</f>
        <v>10475125</v>
      </c>
      <c r="E115" s="31">
        <f>E116+E120+E121+E122</f>
        <v>10454125.92</v>
      </c>
      <c r="F115" s="31">
        <f>F116+F120+F121+F122</f>
        <v>11840979.32</v>
      </c>
      <c r="G115" s="28">
        <f t="shared" si="3"/>
        <v>99.79953384804477</v>
      </c>
      <c r="H115" s="33">
        <f t="shared" si="4"/>
        <v>20999.080000000075</v>
      </c>
    </row>
    <row r="116" spans="1:8" ht="25.5">
      <c r="A116" s="17" t="s">
        <v>126</v>
      </c>
      <c r="B116" s="3" t="s">
        <v>142</v>
      </c>
      <c r="C116" s="34">
        <f>C117+C118+C119</f>
        <v>2807600</v>
      </c>
      <c r="D116" s="34">
        <f>D117+D118+D119</f>
        <v>2870025.13</v>
      </c>
      <c r="E116" s="34">
        <f>E117+E118+E119</f>
        <v>2870025.13</v>
      </c>
      <c r="F116" s="34">
        <f>F117+F118+F119</f>
        <v>2984336.4400000004</v>
      </c>
      <c r="G116" s="27">
        <f t="shared" si="3"/>
        <v>100</v>
      </c>
      <c r="H116" s="30">
        <f t="shared" si="4"/>
        <v>0</v>
      </c>
    </row>
    <row r="117" spans="1:8" ht="12.75">
      <c r="A117" s="3" t="s">
        <v>113</v>
      </c>
      <c r="B117" s="3" t="s">
        <v>143</v>
      </c>
      <c r="C117" s="34">
        <v>2154800</v>
      </c>
      <c r="D117" s="34">
        <v>2231292.69</v>
      </c>
      <c r="E117" s="34">
        <v>2231292.69</v>
      </c>
      <c r="F117" s="34">
        <v>2295567.99</v>
      </c>
      <c r="G117" s="27">
        <f t="shared" si="3"/>
        <v>100</v>
      </c>
      <c r="H117" s="30">
        <f t="shared" si="4"/>
        <v>0</v>
      </c>
    </row>
    <row r="118" spans="1:8" ht="12.75">
      <c r="A118" s="3" t="s">
        <v>115</v>
      </c>
      <c r="B118" s="3" t="s">
        <v>144</v>
      </c>
      <c r="C118" s="34">
        <v>650800</v>
      </c>
      <c r="D118" s="34">
        <v>625462.44</v>
      </c>
      <c r="E118" s="34">
        <v>625462.44</v>
      </c>
      <c r="F118" s="34">
        <v>650498.45</v>
      </c>
      <c r="G118" s="27">
        <f t="shared" si="3"/>
        <v>100</v>
      </c>
      <c r="H118" s="30">
        <f t="shared" si="4"/>
        <v>0</v>
      </c>
    </row>
    <row r="119" spans="1:8" ht="12.75">
      <c r="A119" s="5" t="s">
        <v>116</v>
      </c>
      <c r="B119" s="3" t="s">
        <v>145</v>
      </c>
      <c r="C119" s="34">
        <v>2000</v>
      </c>
      <c r="D119" s="34">
        <v>13270</v>
      </c>
      <c r="E119" s="34">
        <v>13270</v>
      </c>
      <c r="F119" s="34">
        <v>38270</v>
      </c>
      <c r="G119" s="27">
        <f t="shared" si="3"/>
        <v>100</v>
      </c>
      <c r="H119" s="30">
        <f t="shared" si="4"/>
        <v>0</v>
      </c>
    </row>
    <row r="120" spans="1:8" ht="25.5">
      <c r="A120" s="13" t="s">
        <v>118</v>
      </c>
      <c r="B120" s="3" t="s">
        <v>146</v>
      </c>
      <c r="C120" s="3">
        <v>180000</v>
      </c>
      <c r="D120" s="34">
        <v>164025.04</v>
      </c>
      <c r="E120" s="34">
        <v>164025.04</v>
      </c>
      <c r="F120" s="34">
        <v>199216.8</v>
      </c>
      <c r="G120" s="27">
        <f t="shared" si="3"/>
        <v>100</v>
      </c>
      <c r="H120" s="30">
        <f t="shared" si="4"/>
        <v>0</v>
      </c>
    </row>
    <row r="121" spans="1:8" ht="25.5">
      <c r="A121" s="13" t="s">
        <v>120</v>
      </c>
      <c r="B121" s="3" t="s">
        <v>147</v>
      </c>
      <c r="C121" s="34">
        <v>1201100</v>
      </c>
      <c r="D121" s="34">
        <v>1243874.83</v>
      </c>
      <c r="E121" s="34">
        <v>1222914.96</v>
      </c>
      <c r="F121" s="34">
        <v>1430126.08</v>
      </c>
      <c r="G121" s="27">
        <f>E121/D121*100</f>
        <v>98.3149534427029</v>
      </c>
      <c r="H121" s="30">
        <f>D121-E121</f>
        <v>20959.87000000011</v>
      </c>
    </row>
    <row r="122" spans="1:8" ht="38.25">
      <c r="A122" s="13" t="s">
        <v>140</v>
      </c>
      <c r="B122" s="3" t="s">
        <v>385</v>
      </c>
      <c r="C122" s="34">
        <v>6343600</v>
      </c>
      <c r="D122" s="34">
        <v>6197200</v>
      </c>
      <c r="E122" s="34">
        <v>6197160.79</v>
      </c>
      <c r="F122" s="34">
        <v>7227300</v>
      </c>
      <c r="G122" s="27">
        <f>E122/D122*100</f>
        <v>99.99936729490739</v>
      </c>
      <c r="H122" s="30">
        <f>D122-E122</f>
        <v>39.20999999996275</v>
      </c>
    </row>
    <row r="123" spans="1:8" ht="12.75">
      <c r="A123" s="23" t="s">
        <v>3</v>
      </c>
      <c r="B123" s="23" t="s">
        <v>39</v>
      </c>
      <c r="C123" s="31">
        <f>C125</f>
        <v>263000</v>
      </c>
      <c r="D123" s="31">
        <f>D125+D124</f>
        <v>745295.12</v>
      </c>
      <c r="E123" s="31">
        <f>E125+E124</f>
        <v>745295.12</v>
      </c>
      <c r="F123" s="31">
        <f>F125+F124</f>
        <v>615037.97</v>
      </c>
      <c r="G123" s="28">
        <f t="shared" si="3"/>
        <v>100</v>
      </c>
      <c r="H123" s="33">
        <f t="shared" si="4"/>
        <v>0</v>
      </c>
    </row>
    <row r="124" spans="1:8" ht="25.5">
      <c r="A124" s="13" t="s">
        <v>120</v>
      </c>
      <c r="B124" s="3" t="s">
        <v>351</v>
      </c>
      <c r="C124" s="35">
        <v>0</v>
      </c>
      <c r="D124" s="35">
        <v>198480.62</v>
      </c>
      <c r="E124" s="35">
        <v>198480.62</v>
      </c>
      <c r="F124" s="35">
        <v>3469.9</v>
      </c>
      <c r="G124" s="28"/>
      <c r="H124" s="33"/>
    </row>
    <row r="125" spans="1:8" ht="38.25">
      <c r="A125" s="13" t="s">
        <v>140</v>
      </c>
      <c r="B125" s="3" t="s">
        <v>386</v>
      </c>
      <c r="C125" s="3">
        <v>263000</v>
      </c>
      <c r="D125" s="34">
        <v>546814.5</v>
      </c>
      <c r="E125" s="34">
        <v>546814.5</v>
      </c>
      <c r="F125" s="34">
        <v>611568.07</v>
      </c>
      <c r="G125" s="27">
        <f t="shared" si="3"/>
        <v>100</v>
      </c>
      <c r="H125" s="30">
        <f t="shared" si="4"/>
        <v>0</v>
      </c>
    </row>
    <row r="126" spans="1:8" ht="12.75">
      <c r="A126" s="23" t="s">
        <v>40</v>
      </c>
      <c r="B126" s="23" t="s">
        <v>41</v>
      </c>
      <c r="C126" s="31">
        <f>C127+C128</f>
        <v>3173600</v>
      </c>
      <c r="D126" s="31">
        <f>D127+D128</f>
        <v>3257157.43</v>
      </c>
      <c r="E126" s="31">
        <f>E127+E128</f>
        <v>3173600</v>
      </c>
      <c r="F126" s="31">
        <f>F127+F128</f>
        <v>3221900</v>
      </c>
      <c r="G126" s="28">
        <f t="shared" si="3"/>
        <v>97.43465178470049</v>
      </c>
      <c r="H126" s="33">
        <f t="shared" si="4"/>
        <v>83557.43000000017</v>
      </c>
    </row>
    <row r="127" spans="1:8" ht="25.5">
      <c r="A127" s="13" t="s">
        <v>120</v>
      </c>
      <c r="B127" s="3" t="s">
        <v>148</v>
      </c>
      <c r="C127" s="3">
        <v>0</v>
      </c>
      <c r="D127" s="34">
        <v>83557.43</v>
      </c>
      <c r="E127" s="34">
        <v>0</v>
      </c>
      <c r="F127" s="34">
        <v>0</v>
      </c>
      <c r="G127" s="27">
        <f t="shared" si="3"/>
        <v>0</v>
      </c>
      <c r="H127" s="30">
        <f t="shared" si="4"/>
        <v>83557.43</v>
      </c>
    </row>
    <row r="128" spans="1:8" ht="12.75">
      <c r="A128" s="5" t="s">
        <v>149</v>
      </c>
      <c r="B128" s="3" t="s">
        <v>150</v>
      </c>
      <c r="C128" s="3">
        <v>3173600</v>
      </c>
      <c r="D128" s="34">
        <v>3173600</v>
      </c>
      <c r="E128" s="34">
        <v>3173600</v>
      </c>
      <c r="F128" s="34">
        <v>3221900</v>
      </c>
      <c r="G128" s="27">
        <f t="shared" si="3"/>
        <v>100</v>
      </c>
      <c r="H128" s="30">
        <f t="shared" si="4"/>
        <v>0</v>
      </c>
    </row>
    <row r="129" spans="1:8" ht="25.5">
      <c r="A129" s="24" t="s">
        <v>4</v>
      </c>
      <c r="B129" s="23" t="s">
        <v>42</v>
      </c>
      <c r="C129" s="31">
        <f>C134+C136+C137+C138+C139+C140+C133+C135+C130</f>
        <v>3657999.9999999995</v>
      </c>
      <c r="D129" s="31">
        <f>D134+D136+D137+D138+D139+D140+D133+D135+D130</f>
        <v>2801454.5999999996</v>
      </c>
      <c r="E129" s="31">
        <f>E134+E136+E137+E138+E139+E140+E133+E135+E130</f>
        <v>2801454.5999999996</v>
      </c>
      <c r="F129" s="31">
        <f>F134+F136+F137+F138+F139+F140+F135</f>
        <v>8954513.15</v>
      </c>
      <c r="G129" s="28">
        <f t="shared" si="3"/>
        <v>100</v>
      </c>
      <c r="H129" s="33">
        <f t="shared" si="4"/>
        <v>0</v>
      </c>
    </row>
    <row r="130" spans="1:8" ht="25.5">
      <c r="A130" s="17" t="s">
        <v>126</v>
      </c>
      <c r="B130" s="3" t="s">
        <v>380</v>
      </c>
      <c r="C130" s="35">
        <f>C131+C132</f>
        <v>12260.28</v>
      </c>
      <c r="D130" s="35">
        <f>D131+D132</f>
        <v>26582.28</v>
      </c>
      <c r="E130" s="35">
        <f>E131+E132</f>
        <v>26582.28</v>
      </c>
      <c r="F130" s="31"/>
      <c r="G130" s="28"/>
      <c r="H130" s="33"/>
    </row>
    <row r="131" spans="1:8" ht="12.75">
      <c r="A131" s="3" t="s">
        <v>113</v>
      </c>
      <c r="B131" s="3" t="s">
        <v>381</v>
      </c>
      <c r="C131" s="35">
        <v>9416.5</v>
      </c>
      <c r="D131" s="35">
        <v>20416.5</v>
      </c>
      <c r="E131" s="35">
        <v>20416.5</v>
      </c>
      <c r="F131" s="31"/>
      <c r="G131" s="28"/>
      <c r="H131" s="33"/>
    </row>
    <row r="132" spans="1:8" ht="12.75">
      <c r="A132" s="3" t="s">
        <v>115</v>
      </c>
      <c r="B132" s="3" t="s">
        <v>382</v>
      </c>
      <c r="C132" s="35">
        <v>2843.78</v>
      </c>
      <c r="D132" s="35">
        <v>6165.78</v>
      </c>
      <c r="E132" s="35">
        <v>6165.78</v>
      </c>
      <c r="F132" s="31"/>
      <c r="G132" s="28"/>
      <c r="H132" s="33"/>
    </row>
    <row r="133" spans="1:8" ht="25.5">
      <c r="A133" s="13" t="s">
        <v>118</v>
      </c>
      <c r="B133" s="3" t="s">
        <v>329</v>
      </c>
      <c r="C133" s="31"/>
      <c r="D133" s="35">
        <v>57000</v>
      </c>
      <c r="E133" s="35">
        <v>57000</v>
      </c>
      <c r="F133" s="31"/>
      <c r="G133" s="28"/>
      <c r="H133" s="33"/>
    </row>
    <row r="134" spans="1:8" ht="25.5">
      <c r="A134" s="13" t="s">
        <v>120</v>
      </c>
      <c r="B134" s="3" t="s">
        <v>151</v>
      </c>
      <c r="C134" s="3">
        <v>1700739.72</v>
      </c>
      <c r="D134" s="3">
        <v>638272.32</v>
      </c>
      <c r="E134" s="34">
        <v>638272.32</v>
      </c>
      <c r="F134" s="3">
        <v>745801.51</v>
      </c>
      <c r="G134" s="27">
        <f t="shared" si="3"/>
        <v>100</v>
      </c>
      <c r="H134" s="30">
        <f t="shared" si="4"/>
        <v>0</v>
      </c>
    </row>
    <row r="135" spans="1:8" ht="38.25">
      <c r="A135" s="17" t="s">
        <v>172</v>
      </c>
      <c r="B135" s="3" t="s">
        <v>340</v>
      </c>
      <c r="C135" s="3">
        <v>0</v>
      </c>
      <c r="D135" s="34">
        <v>0</v>
      </c>
      <c r="E135" s="34">
        <v>0</v>
      </c>
      <c r="F135" s="34">
        <v>1470000</v>
      </c>
      <c r="G135" s="27" t="e">
        <f t="shared" si="3"/>
        <v>#DIV/0!</v>
      </c>
      <c r="H135" s="30">
        <f t="shared" si="4"/>
        <v>0</v>
      </c>
    </row>
    <row r="136" spans="1:8" ht="12.75">
      <c r="A136" s="5" t="s">
        <v>138</v>
      </c>
      <c r="B136" s="3" t="s">
        <v>152</v>
      </c>
      <c r="C136" s="3">
        <v>0</v>
      </c>
      <c r="D136" s="34"/>
      <c r="E136" s="34">
        <v>0</v>
      </c>
      <c r="F136" s="34"/>
      <c r="G136" s="27" t="e">
        <f t="shared" si="3"/>
        <v>#DIV/0!</v>
      </c>
      <c r="H136" s="30">
        <f t="shared" si="4"/>
        <v>0</v>
      </c>
    </row>
    <row r="137" spans="1:8" ht="12.75">
      <c r="A137" s="5" t="s">
        <v>149</v>
      </c>
      <c r="B137" s="3" t="s">
        <v>153</v>
      </c>
      <c r="C137" s="3">
        <v>0</v>
      </c>
      <c r="D137" s="34">
        <v>0</v>
      </c>
      <c r="E137" s="34">
        <v>0</v>
      </c>
      <c r="F137" s="11">
        <v>3895751</v>
      </c>
      <c r="G137" s="27" t="e">
        <f t="shared" si="3"/>
        <v>#DIV/0!</v>
      </c>
      <c r="H137" s="30">
        <f t="shared" si="4"/>
        <v>0</v>
      </c>
    </row>
    <row r="138" spans="1:8" ht="51">
      <c r="A138" s="17" t="s">
        <v>154</v>
      </c>
      <c r="B138" s="3" t="s">
        <v>155</v>
      </c>
      <c r="C138" s="3">
        <v>1900000</v>
      </c>
      <c r="D138" s="34">
        <v>2079600</v>
      </c>
      <c r="E138" s="34">
        <v>2079600</v>
      </c>
      <c r="F138" s="3">
        <v>1749960.57</v>
      </c>
      <c r="G138" s="27">
        <f t="shared" si="3"/>
        <v>100</v>
      </c>
      <c r="H138" s="30">
        <f t="shared" si="4"/>
        <v>0</v>
      </c>
    </row>
    <row r="139" spans="1:8" ht="12.75">
      <c r="A139" s="17" t="s">
        <v>156</v>
      </c>
      <c r="B139" s="3" t="s">
        <v>157</v>
      </c>
      <c r="C139" s="3">
        <v>0</v>
      </c>
      <c r="D139" s="34">
        <v>0</v>
      </c>
      <c r="E139" s="34">
        <v>0</v>
      </c>
      <c r="F139" s="34">
        <v>71947.44</v>
      </c>
      <c r="G139" s="27" t="e">
        <f t="shared" si="3"/>
        <v>#DIV/0!</v>
      </c>
      <c r="H139" s="30">
        <f t="shared" si="4"/>
        <v>0</v>
      </c>
    </row>
    <row r="140" spans="1:8" ht="38.25">
      <c r="A140" s="13" t="s">
        <v>140</v>
      </c>
      <c r="B140" s="3" t="s">
        <v>387</v>
      </c>
      <c r="C140" s="3">
        <v>45000</v>
      </c>
      <c r="D140" s="34">
        <v>0</v>
      </c>
      <c r="E140" s="34">
        <v>0</v>
      </c>
      <c r="F140" s="34">
        <v>1021052.63</v>
      </c>
      <c r="G140" s="27" t="e">
        <f t="shared" si="3"/>
        <v>#DIV/0!</v>
      </c>
      <c r="H140" s="30">
        <f t="shared" si="4"/>
        <v>0</v>
      </c>
    </row>
    <row r="141" spans="1:8" ht="12.75">
      <c r="A141" s="1" t="s">
        <v>43</v>
      </c>
      <c r="B141" s="1" t="s">
        <v>44</v>
      </c>
      <c r="C141" s="33">
        <f>C143+C144+C142</f>
        <v>9621300</v>
      </c>
      <c r="D141" s="33">
        <f>D143+D144+D142</f>
        <v>11916100</v>
      </c>
      <c r="E141" s="33">
        <f>E143+E144+E142</f>
        <v>11910108.870000001</v>
      </c>
      <c r="F141" s="33">
        <f>F143+F144+F142</f>
        <v>14396829.7</v>
      </c>
      <c r="G141" s="28">
        <f t="shared" si="3"/>
        <v>99.9497223923935</v>
      </c>
      <c r="H141" s="33">
        <f t="shared" si="4"/>
        <v>5991.129999998957</v>
      </c>
    </row>
    <row r="142" spans="1:8" ht="25.5">
      <c r="A142" s="13" t="s">
        <v>120</v>
      </c>
      <c r="B142" s="3" t="s">
        <v>371</v>
      </c>
      <c r="C142" s="35">
        <f aca="true" t="shared" si="9" ref="C142:E143">C146</f>
        <v>20000</v>
      </c>
      <c r="D142" s="35">
        <f t="shared" si="9"/>
        <v>60000</v>
      </c>
      <c r="E142" s="35">
        <f t="shared" si="9"/>
        <v>54074.05</v>
      </c>
      <c r="F142" s="35">
        <f>F146</f>
        <v>1105.1</v>
      </c>
      <c r="G142" s="28"/>
      <c r="H142" s="33"/>
    </row>
    <row r="143" spans="1:8" ht="38.25">
      <c r="A143" s="17" t="s">
        <v>160</v>
      </c>
      <c r="B143" s="3" t="s">
        <v>164</v>
      </c>
      <c r="C143" s="35">
        <f t="shared" si="9"/>
        <v>4201300</v>
      </c>
      <c r="D143" s="35">
        <f t="shared" si="9"/>
        <v>5343800</v>
      </c>
      <c r="E143" s="35">
        <f t="shared" si="9"/>
        <v>5343762</v>
      </c>
      <c r="F143" s="35">
        <f>F147</f>
        <v>7908024.6</v>
      </c>
      <c r="G143" s="27">
        <f t="shared" si="3"/>
        <v>99.99928889554249</v>
      </c>
      <c r="H143" s="30">
        <f t="shared" si="4"/>
        <v>38</v>
      </c>
    </row>
    <row r="144" spans="1:8" ht="12.75">
      <c r="A144" s="5" t="s">
        <v>149</v>
      </c>
      <c r="B144" s="3" t="s">
        <v>123</v>
      </c>
      <c r="C144" s="35">
        <f>C149+C151</f>
        <v>5400000</v>
      </c>
      <c r="D144" s="35">
        <f>D149+D151</f>
        <v>6512300</v>
      </c>
      <c r="E144" s="35">
        <f>E149+E151</f>
        <v>6512272.82</v>
      </c>
      <c r="F144" s="35">
        <f>F149+F151</f>
        <v>6487700</v>
      </c>
      <c r="G144" s="27">
        <f t="shared" si="3"/>
        <v>99.99958263593508</v>
      </c>
      <c r="H144" s="30">
        <f t="shared" si="4"/>
        <v>27.179999999701977</v>
      </c>
    </row>
    <row r="145" spans="1:8" ht="12.75">
      <c r="A145" s="23" t="s">
        <v>45</v>
      </c>
      <c r="B145" s="23" t="s">
        <v>46</v>
      </c>
      <c r="C145" s="31">
        <f>C147+C146</f>
        <v>4221300</v>
      </c>
      <c r="D145" s="31">
        <f>D147+D146</f>
        <v>5403800</v>
      </c>
      <c r="E145" s="31">
        <f>E147+E146</f>
        <v>5397836.05</v>
      </c>
      <c r="F145" s="31">
        <f>F147+F146</f>
        <v>7909129.699999999</v>
      </c>
      <c r="G145" s="28">
        <f t="shared" si="3"/>
        <v>99.88963414634145</v>
      </c>
      <c r="H145" s="33">
        <f t="shared" si="4"/>
        <v>5963.950000000186</v>
      </c>
    </row>
    <row r="146" spans="1:8" ht="25.5">
      <c r="A146" s="13" t="s">
        <v>120</v>
      </c>
      <c r="B146" s="3" t="s">
        <v>370</v>
      </c>
      <c r="C146" s="35">
        <v>20000</v>
      </c>
      <c r="D146" s="35">
        <v>60000</v>
      </c>
      <c r="E146" s="35">
        <v>54074.05</v>
      </c>
      <c r="F146" s="35">
        <v>1105.1</v>
      </c>
      <c r="G146" s="28"/>
      <c r="H146" s="33"/>
    </row>
    <row r="147" spans="1:8" ht="38.25">
      <c r="A147" s="17" t="s">
        <v>160</v>
      </c>
      <c r="B147" s="3" t="s">
        <v>161</v>
      </c>
      <c r="C147" s="35">
        <v>4201300</v>
      </c>
      <c r="D147" s="35">
        <v>5343800</v>
      </c>
      <c r="E147" s="35">
        <v>5343762</v>
      </c>
      <c r="F147" s="34">
        <v>7908024.6</v>
      </c>
      <c r="G147" s="27">
        <f>E147/D147*100</f>
        <v>99.99928889554249</v>
      </c>
      <c r="H147" s="30">
        <f>D147-E147</f>
        <v>38</v>
      </c>
    </row>
    <row r="148" spans="1:8" ht="12.75">
      <c r="A148" s="23" t="s">
        <v>47</v>
      </c>
      <c r="B148" s="1" t="s">
        <v>48</v>
      </c>
      <c r="C148" s="1">
        <f>C149</f>
        <v>4500000</v>
      </c>
      <c r="D148" s="33">
        <f>D149</f>
        <v>4500000</v>
      </c>
      <c r="E148" s="33">
        <f>E149</f>
        <v>4500000</v>
      </c>
      <c r="F148" s="33">
        <f>F149</f>
        <v>4000000</v>
      </c>
      <c r="G148" s="27">
        <f>E148/D148*100</f>
        <v>100</v>
      </c>
      <c r="H148" s="30">
        <f>D148-E148</f>
        <v>0</v>
      </c>
    </row>
    <row r="149" spans="1:8" ht="12.75">
      <c r="A149" s="5" t="s">
        <v>149</v>
      </c>
      <c r="B149" s="3" t="s">
        <v>162</v>
      </c>
      <c r="C149" s="3">
        <v>4500000</v>
      </c>
      <c r="D149" s="34">
        <v>4500000</v>
      </c>
      <c r="E149" s="34">
        <v>4500000</v>
      </c>
      <c r="F149" s="34">
        <v>4000000</v>
      </c>
      <c r="G149" s="27">
        <f>E149/D149*100</f>
        <v>100</v>
      </c>
      <c r="H149" s="30">
        <f>D149-E149</f>
        <v>0</v>
      </c>
    </row>
    <row r="150" spans="1:8" ht="12.75">
      <c r="A150" s="23" t="s">
        <v>49</v>
      </c>
      <c r="B150" s="23" t="s">
        <v>50</v>
      </c>
      <c r="C150" s="31">
        <f>C151</f>
        <v>900000</v>
      </c>
      <c r="D150" s="31">
        <f>D151</f>
        <v>2012300</v>
      </c>
      <c r="E150" s="31">
        <f>E151</f>
        <v>2012272.82</v>
      </c>
      <c r="F150" s="31">
        <f>F151</f>
        <v>2487700</v>
      </c>
      <c r="G150" s="28">
        <f t="shared" si="3"/>
        <v>99.99864930676341</v>
      </c>
      <c r="H150" s="33">
        <f t="shared" si="4"/>
        <v>27.179999999934807</v>
      </c>
    </row>
    <row r="151" spans="1:8" ht="12.75">
      <c r="A151" s="5" t="s">
        <v>149</v>
      </c>
      <c r="B151" s="3" t="s">
        <v>163</v>
      </c>
      <c r="C151" s="3">
        <v>900000</v>
      </c>
      <c r="D151" s="34">
        <v>2012300</v>
      </c>
      <c r="E151" s="34">
        <v>2012272.82</v>
      </c>
      <c r="F151" s="34">
        <v>2487700</v>
      </c>
      <c r="G151" s="27">
        <f t="shared" si="3"/>
        <v>99.99864930676341</v>
      </c>
      <c r="H151" s="30">
        <f t="shared" si="4"/>
        <v>27.179999999934807</v>
      </c>
    </row>
    <row r="152" spans="1:8" ht="12.75">
      <c r="A152" s="1" t="s">
        <v>51</v>
      </c>
      <c r="B152" s="1" t="s">
        <v>52</v>
      </c>
      <c r="C152" s="33">
        <f aca="true" t="shared" si="10" ref="C152:E153">C153</f>
        <v>0</v>
      </c>
      <c r="D152" s="33">
        <f t="shared" si="10"/>
        <v>0</v>
      </c>
      <c r="E152" s="33">
        <f t="shared" si="10"/>
        <v>0</v>
      </c>
      <c r="F152" s="33"/>
      <c r="G152" s="28" t="e">
        <f aca="true" t="shared" si="11" ref="G152:G232">E152/D152*100</f>
        <v>#DIV/0!</v>
      </c>
      <c r="H152" s="33">
        <f aca="true" t="shared" si="12" ref="H152:H232">D152-E152</f>
        <v>0</v>
      </c>
    </row>
    <row r="153" spans="1:8" ht="25.5">
      <c r="A153" s="24" t="s">
        <v>53</v>
      </c>
      <c r="B153" s="23" t="s">
        <v>54</v>
      </c>
      <c r="C153" s="31">
        <f t="shared" si="10"/>
        <v>0</v>
      </c>
      <c r="D153" s="31">
        <f t="shared" si="10"/>
        <v>0</v>
      </c>
      <c r="E153" s="31">
        <f t="shared" si="10"/>
        <v>0</v>
      </c>
      <c r="F153" s="31"/>
      <c r="G153" s="28" t="e">
        <f>E153/D153*100</f>
        <v>#DIV/0!</v>
      </c>
      <c r="H153" s="30">
        <f t="shared" si="12"/>
        <v>0</v>
      </c>
    </row>
    <row r="154" spans="1:8" ht="25.5">
      <c r="A154" s="13" t="s">
        <v>120</v>
      </c>
      <c r="B154" s="3" t="s">
        <v>165</v>
      </c>
      <c r="C154" s="3">
        <v>0</v>
      </c>
      <c r="D154" s="34">
        <v>0</v>
      </c>
      <c r="E154" s="34">
        <v>0</v>
      </c>
      <c r="F154" s="34">
        <v>0</v>
      </c>
      <c r="G154" s="27" t="e">
        <f t="shared" si="11"/>
        <v>#DIV/0!</v>
      </c>
      <c r="H154" s="30">
        <f t="shared" si="12"/>
        <v>0</v>
      </c>
    </row>
    <row r="155" spans="1:8" ht="12.75">
      <c r="A155" s="1" t="s">
        <v>55</v>
      </c>
      <c r="B155" s="1" t="s">
        <v>56</v>
      </c>
      <c r="C155" s="33">
        <f>C156+C161+C162+C163+C168+C157+C158+C159+C166+C167+C169+C170+C171+C160+C165+C172</f>
        <v>205811980</v>
      </c>
      <c r="D155" s="33">
        <f>D156+D161+D162+D163+D168+D157+D158+D159+D166+D167+D169+D170+D171+D160+D165+D172+D164</f>
        <v>227599611.53</v>
      </c>
      <c r="E155" s="33">
        <f>E156+E161+E162+E163+E168+E157+E158+E159+E166+E167+E169+E170+E171+E160+E165+E172+E164</f>
        <v>227161008.23</v>
      </c>
      <c r="F155" s="33">
        <f>F156+F161+F162+F163+F168+F157+F158+F159+F166+F167+F169+F170+F171+F160+F165+F172</f>
        <v>221496421.89999998</v>
      </c>
      <c r="G155" s="28">
        <f t="shared" si="11"/>
        <v>99.80729171853521</v>
      </c>
      <c r="H155" s="33">
        <f t="shared" si="12"/>
        <v>438603.3000000119</v>
      </c>
    </row>
    <row r="156" spans="1:8" ht="12.75">
      <c r="A156" s="17" t="s">
        <v>131</v>
      </c>
      <c r="B156" s="3" t="s">
        <v>191</v>
      </c>
      <c r="C156" s="35">
        <f aca="true" t="shared" si="13" ref="C156:D159">C196</f>
        <v>6975000</v>
      </c>
      <c r="D156" s="35">
        <f t="shared" si="13"/>
        <v>7106238.86</v>
      </c>
      <c r="E156" s="35">
        <f aca="true" t="shared" si="14" ref="E156:E162">E196</f>
        <v>7106238.86</v>
      </c>
      <c r="F156" s="35">
        <f aca="true" t="shared" si="15" ref="F156:F162">F196</f>
        <v>7294096.61</v>
      </c>
      <c r="G156" s="27">
        <f t="shared" si="11"/>
        <v>100</v>
      </c>
      <c r="H156" s="33">
        <f t="shared" si="12"/>
        <v>0</v>
      </c>
    </row>
    <row r="157" spans="1:8" ht="25.5">
      <c r="A157" s="17" t="s">
        <v>182</v>
      </c>
      <c r="B157" s="3" t="s">
        <v>192</v>
      </c>
      <c r="C157" s="35">
        <f>C197</f>
        <v>10000</v>
      </c>
      <c r="D157" s="35">
        <f t="shared" si="13"/>
        <v>4307.5</v>
      </c>
      <c r="E157" s="35">
        <f t="shared" si="14"/>
        <v>4307.5</v>
      </c>
      <c r="F157" s="35">
        <f t="shared" si="15"/>
        <v>2731.84</v>
      </c>
      <c r="G157" s="27">
        <f t="shared" si="11"/>
        <v>100</v>
      </c>
      <c r="H157" s="30">
        <f t="shared" si="12"/>
        <v>0</v>
      </c>
    </row>
    <row r="158" spans="1:8" ht="38.25">
      <c r="A158" s="17" t="s">
        <v>184</v>
      </c>
      <c r="B158" s="3" t="s">
        <v>193</v>
      </c>
      <c r="C158" s="35">
        <f t="shared" si="13"/>
        <v>2106000</v>
      </c>
      <c r="D158" s="35">
        <f t="shared" si="13"/>
        <v>2942569.32</v>
      </c>
      <c r="E158" s="35">
        <f t="shared" si="14"/>
        <v>2942505.09</v>
      </c>
      <c r="F158" s="35">
        <f t="shared" si="15"/>
        <v>1772487.66</v>
      </c>
      <c r="G158" s="27">
        <f t="shared" si="11"/>
        <v>99.99781721369949</v>
      </c>
      <c r="H158" s="30">
        <f t="shared" si="12"/>
        <v>64.22999999998137</v>
      </c>
    </row>
    <row r="159" spans="1:8" ht="12.75">
      <c r="A159" s="3" t="s">
        <v>113</v>
      </c>
      <c r="B159" s="3" t="s">
        <v>194</v>
      </c>
      <c r="C159" s="35">
        <f t="shared" si="13"/>
        <v>1573000</v>
      </c>
      <c r="D159" s="35">
        <f t="shared" si="13"/>
        <v>1602189.95</v>
      </c>
      <c r="E159" s="35">
        <f t="shared" si="14"/>
        <v>1602189.95</v>
      </c>
      <c r="F159" s="35">
        <f t="shared" si="15"/>
        <v>1568031.32</v>
      </c>
      <c r="G159" s="27">
        <f t="shared" si="11"/>
        <v>100</v>
      </c>
      <c r="H159" s="30">
        <f t="shared" si="12"/>
        <v>0</v>
      </c>
    </row>
    <row r="160" spans="1:8" ht="12.75">
      <c r="A160" s="5" t="s">
        <v>116</v>
      </c>
      <c r="B160" s="3" t="s">
        <v>353</v>
      </c>
      <c r="C160" s="35">
        <f aca="true" t="shared" si="16" ref="C160:D162">C200</f>
        <v>35000</v>
      </c>
      <c r="D160" s="35">
        <f t="shared" si="16"/>
        <v>0</v>
      </c>
      <c r="E160" s="35">
        <f t="shared" si="14"/>
        <v>0</v>
      </c>
      <c r="F160" s="35">
        <f t="shared" si="15"/>
        <v>45390</v>
      </c>
      <c r="G160" s="27"/>
      <c r="H160" s="30"/>
    </row>
    <row r="161" spans="1:8" ht="12.75">
      <c r="A161" s="3" t="s">
        <v>115</v>
      </c>
      <c r="B161" s="3" t="s">
        <v>195</v>
      </c>
      <c r="C161" s="35">
        <f>C201</f>
        <v>475100</v>
      </c>
      <c r="D161" s="35">
        <f t="shared" si="16"/>
        <v>716989.96</v>
      </c>
      <c r="E161" s="35">
        <f t="shared" si="14"/>
        <v>716989.96</v>
      </c>
      <c r="F161" s="35">
        <f t="shared" si="15"/>
        <v>366611.17</v>
      </c>
      <c r="G161" s="27">
        <f t="shared" si="11"/>
        <v>100</v>
      </c>
      <c r="H161" s="30">
        <f t="shared" si="12"/>
        <v>0</v>
      </c>
    </row>
    <row r="162" spans="1:8" ht="25.5">
      <c r="A162" s="13" t="s">
        <v>118</v>
      </c>
      <c r="B162" s="3" t="s">
        <v>196</v>
      </c>
      <c r="C162" s="35">
        <f>C202</f>
        <v>192600</v>
      </c>
      <c r="D162" s="35">
        <f t="shared" si="16"/>
        <v>397495.91</v>
      </c>
      <c r="E162" s="35">
        <f t="shared" si="14"/>
        <v>397495.91</v>
      </c>
      <c r="F162" s="35">
        <f t="shared" si="15"/>
        <v>825163.47</v>
      </c>
      <c r="G162" s="27">
        <f t="shared" si="11"/>
        <v>100</v>
      </c>
      <c r="H162" s="30">
        <f t="shared" si="12"/>
        <v>0</v>
      </c>
    </row>
    <row r="163" spans="1:8" ht="25.5">
      <c r="A163" s="13" t="s">
        <v>120</v>
      </c>
      <c r="B163" s="3" t="s">
        <v>197</v>
      </c>
      <c r="C163" s="35">
        <f>C191+C203</f>
        <v>1445580</v>
      </c>
      <c r="D163" s="35">
        <f>D191+D203</f>
        <v>1513192.07</v>
      </c>
      <c r="E163" s="35">
        <f>E191+E203</f>
        <v>1509471</v>
      </c>
      <c r="F163" s="35">
        <f>F191+F203</f>
        <v>1991188.58</v>
      </c>
      <c r="G163" s="27">
        <f t="shared" si="11"/>
        <v>99.75409136263845</v>
      </c>
      <c r="H163" s="30">
        <f t="shared" si="12"/>
        <v>3721.070000000065</v>
      </c>
    </row>
    <row r="164" spans="1:8" ht="12.75">
      <c r="A164" s="13" t="s">
        <v>403</v>
      </c>
      <c r="B164" s="3" t="s">
        <v>405</v>
      </c>
      <c r="C164" s="35"/>
      <c r="D164" s="35">
        <f>D204</f>
        <v>12000</v>
      </c>
      <c r="E164" s="35">
        <f>E204</f>
        <v>12000</v>
      </c>
      <c r="F164" s="35"/>
      <c r="G164" s="27">
        <f t="shared" si="11"/>
        <v>100</v>
      </c>
      <c r="H164" s="30">
        <f t="shared" si="12"/>
        <v>0</v>
      </c>
    </row>
    <row r="165" spans="1:8" ht="12.75">
      <c r="A165" s="13" t="s">
        <v>354</v>
      </c>
      <c r="B165" s="3" t="s">
        <v>367</v>
      </c>
      <c r="C165" s="35">
        <f>C205</f>
        <v>170000</v>
      </c>
      <c r="D165" s="35">
        <f>D205</f>
        <v>350000</v>
      </c>
      <c r="E165" s="35">
        <f>E205</f>
        <v>350000</v>
      </c>
      <c r="F165" s="35">
        <f>F205</f>
        <v>350000</v>
      </c>
      <c r="G165" s="27">
        <f t="shared" si="11"/>
        <v>100</v>
      </c>
      <c r="H165" s="30">
        <f t="shared" si="12"/>
        <v>0</v>
      </c>
    </row>
    <row r="166" spans="1:8" ht="38.25">
      <c r="A166" s="17" t="s">
        <v>172</v>
      </c>
      <c r="B166" s="3" t="s">
        <v>198</v>
      </c>
      <c r="C166" s="35">
        <f>C180</f>
        <v>4315000</v>
      </c>
      <c r="D166" s="35">
        <f>D180</f>
        <v>1315000</v>
      </c>
      <c r="E166" s="35">
        <f>E180</f>
        <v>1315000</v>
      </c>
      <c r="F166" s="35">
        <f>F180+F174</f>
        <v>149143.13</v>
      </c>
      <c r="G166" s="27">
        <f t="shared" si="11"/>
        <v>100</v>
      </c>
      <c r="H166" s="30">
        <f t="shared" si="12"/>
        <v>0</v>
      </c>
    </row>
    <row r="167" spans="1:8" ht="51">
      <c r="A167" s="17" t="s">
        <v>166</v>
      </c>
      <c r="B167" s="3" t="s">
        <v>199</v>
      </c>
      <c r="C167" s="35">
        <f>C175+C192+C181+C186</f>
        <v>104316700</v>
      </c>
      <c r="D167" s="35">
        <f>D175+D192+D181+D186</f>
        <v>110777325.57000001</v>
      </c>
      <c r="E167" s="35">
        <f>E175+E192+E181+E186</f>
        <v>110775260.37000002</v>
      </c>
      <c r="F167" s="35">
        <f>F175+F192+F181</f>
        <v>112515327.24000001</v>
      </c>
      <c r="G167" s="27">
        <f t="shared" si="11"/>
        <v>99.99813571957135</v>
      </c>
      <c r="H167" s="30">
        <f t="shared" si="12"/>
        <v>2065.199999988079</v>
      </c>
    </row>
    <row r="168" spans="1:8" ht="12.75">
      <c r="A168" s="17" t="s">
        <v>168</v>
      </c>
      <c r="B168" s="3" t="s">
        <v>200</v>
      </c>
      <c r="C168" s="35">
        <f>C176+C193+C182+C187</f>
        <v>3757600</v>
      </c>
      <c r="D168" s="35">
        <f>D176+D182+D193+D187</f>
        <v>10056949.55</v>
      </c>
      <c r="E168" s="35">
        <f>E176+E182+E193+E187</f>
        <v>9838986.54</v>
      </c>
      <c r="F168" s="35">
        <f>F176+F182+F193</f>
        <v>7850374.43</v>
      </c>
      <c r="G168" s="27">
        <f t="shared" si="11"/>
        <v>97.83271250475745</v>
      </c>
      <c r="H168" s="30">
        <f t="shared" si="12"/>
        <v>217963.01000000164</v>
      </c>
    </row>
    <row r="169" spans="1:8" ht="51">
      <c r="A169" s="17" t="s">
        <v>154</v>
      </c>
      <c r="B169" s="3" t="s">
        <v>201</v>
      </c>
      <c r="C169" s="35">
        <f>C177+C183+C188</f>
        <v>76392100</v>
      </c>
      <c r="D169" s="35">
        <f>D177+D183+D188</f>
        <v>83765055.31</v>
      </c>
      <c r="E169" s="35">
        <f>E177+E183+E188</f>
        <v>83764989.45</v>
      </c>
      <c r="F169" s="35">
        <f>F177+F183</f>
        <v>81775273.11</v>
      </c>
      <c r="G169" s="27">
        <f t="shared" si="11"/>
        <v>99.99992137532799</v>
      </c>
      <c r="H169" s="30">
        <f t="shared" si="12"/>
        <v>65.85999999940395</v>
      </c>
    </row>
    <row r="170" spans="1:8" ht="12.75">
      <c r="A170" s="17" t="s">
        <v>156</v>
      </c>
      <c r="B170" s="3" t="s">
        <v>202</v>
      </c>
      <c r="C170" s="35">
        <f>C178+C184+C189+C194</f>
        <v>3993300</v>
      </c>
      <c r="D170" s="35">
        <f>D178+D184+D189+D194</f>
        <v>6976119.39</v>
      </c>
      <c r="E170" s="35">
        <f>E178+E184+E189+E194</f>
        <v>6762971.640000001</v>
      </c>
      <c r="F170" s="35">
        <f>F178+F184+F194</f>
        <v>4889328.47</v>
      </c>
      <c r="G170" s="27">
        <f t="shared" si="11"/>
        <v>96.94460862717548</v>
      </c>
      <c r="H170" s="30">
        <f t="shared" si="12"/>
        <v>213147.74999999907</v>
      </c>
    </row>
    <row r="171" spans="1:8" ht="12.75">
      <c r="A171" s="3" t="s">
        <v>124</v>
      </c>
      <c r="B171" s="3" t="s">
        <v>203</v>
      </c>
      <c r="C171" s="35">
        <f aca="true" t="shared" si="17" ref="C171:F172">C206</f>
        <v>49000</v>
      </c>
      <c r="D171" s="35">
        <f t="shared" si="17"/>
        <v>13734.71</v>
      </c>
      <c r="E171" s="35">
        <f t="shared" si="17"/>
        <v>13734.71</v>
      </c>
      <c r="F171" s="35">
        <f t="shared" si="17"/>
        <v>98052.42</v>
      </c>
      <c r="G171" s="27">
        <f t="shared" si="11"/>
        <v>100</v>
      </c>
      <c r="H171" s="30">
        <f t="shared" si="12"/>
        <v>0</v>
      </c>
    </row>
    <row r="172" spans="1:8" ht="12.75">
      <c r="A172" s="3" t="s">
        <v>331</v>
      </c>
      <c r="B172" s="3" t="s">
        <v>366</v>
      </c>
      <c r="C172" s="35">
        <f t="shared" si="17"/>
        <v>6000</v>
      </c>
      <c r="D172" s="35">
        <f t="shared" si="17"/>
        <v>50443.43</v>
      </c>
      <c r="E172" s="35">
        <f t="shared" si="17"/>
        <v>48867.25</v>
      </c>
      <c r="F172" s="35">
        <f t="shared" si="17"/>
        <v>3222.45</v>
      </c>
      <c r="G172" s="27"/>
      <c r="H172" s="30"/>
    </row>
    <row r="173" spans="1:8" ht="12.75">
      <c r="A173" s="23" t="s">
        <v>57</v>
      </c>
      <c r="B173" s="23" t="s">
        <v>58</v>
      </c>
      <c r="C173" s="31">
        <f>C176+C177+C175+C178</f>
        <v>31665800</v>
      </c>
      <c r="D173" s="31">
        <f>D176+D177+D175+D178</f>
        <v>32724308.799999997</v>
      </c>
      <c r="E173" s="31">
        <f>E176+E177+E175+E178</f>
        <v>32690902.690000005</v>
      </c>
      <c r="F173" s="31">
        <f>F176+F177+F175+F178+F174</f>
        <v>34162118.62</v>
      </c>
      <c r="G173" s="28">
        <f t="shared" si="11"/>
        <v>99.89791652986727</v>
      </c>
      <c r="H173" s="33">
        <f t="shared" si="12"/>
        <v>33406.10999999195</v>
      </c>
    </row>
    <row r="174" spans="1:8" ht="38.25">
      <c r="A174" s="17" t="s">
        <v>172</v>
      </c>
      <c r="B174" s="3" t="s">
        <v>347</v>
      </c>
      <c r="C174" s="31"/>
      <c r="D174" s="31"/>
      <c r="E174" s="31"/>
      <c r="F174" s="34">
        <v>0</v>
      </c>
      <c r="G174" s="28"/>
      <c r="H174" s="33"/>
    </row>
    <row r="175" spans="1:8" ht="51">
      <c r="A175" s="17" t="s">
        <v>166</v>
      </c>
      <c r="B175" s="3" t="s">
        <v>167</v>
      </c>
      <c r="C175" s="35">
        <v>17370400</v>
      </c>
      <c r="D175" s="35">
        <v>14972716.95</v>
      </c>
      <c r="E175" s="35">
        <v>14972672.82</v>
      </c>
      <c r="F175" s="34">
        <v>19648287.79</v>
      </c>
      <c r="G175" s="27">
        <f>E175/D175*100</f>
        <v>99.99970526391338</v>
      </c>
      <c r="H175" s="30">
        <f>D175-E175</f>
        <v>44.12999999895692</v>
      </c>
    </row>
    <row r="176" spans="1:8" ht="12.75">
      <c r="A176" s="17" t="s">
        <v>168</v>
      </c>
      <c r="B176" s="3" t="s">
        <v>169</v>
      </c>
      <c r="C176" s="3">
        <v>200000</v>
      </c>
      <c r="D176" s="34">
        <v>339814.52</v>
      </c>
      <c r="E176" s="34">
        <v>339762.8</v>
      </c>
      <c r="F176" s="34">
        <v>176845.17</v>
      </c>
      <c r="G176" s="27">
        <f t="shared" si="11"/>
        <v>99.98477993229953</v>
      </c>
      <c r="H176" s="30">
        <f t="shared" si="12"/>
        <v>51.72000000003027</v>
      </c>
    </row>
    <row r="177" spans="1:8" ht="51">
      <c r="A177" s="17" t="s">
        <v>154</v>
      </c>
      <c r="B177" s="3" t="s">
        <v>170</v>
      </c>
      <c r="C177" s="34">
        <v>13995400</v>
      </c>
      <c r="D177" s="34">
        <v>16067801.25</v>
      </c>
      <c r="E177" s="34">
        <v>16067765.65</v>
      </c>
      <c r="F177" s="34">
        <v>13987185.66</v>
      </c>
      <c r="G177" s="27">
        <f t="shared" si="11"/>
        <v>99.99977843888254</v>
      </c>
      <c r="H177" s="30">
        <f t="shared" si="12"/>
        <v>35.59999999962747</v>
      </c>
    </row>
    <row r="178" spans="1:8" ht="12.75">
      <c r="A178" s="17" t="s">
        <v>156</v>
      </c>
      <c r="B178" s="3" t="s">
        <v>171</v>
      </c>
      <c r="C178" s="34">
        <v>100000</v>
      </c>
      <c r="D178" s="34">
        <v>1343976.08</v>
      </c>
      <c r="E178" s="34">
        <v>1310701.42</v>
      </c>
      <c r="F178" s="34">
        <v>349800</v>
      </c>
      <c r="G178" s="27">
        <f>E178/D178*100</f>
        <v>97.52416278123044</v>
      </c>
      <c r="H178" s="30">
        <f>D178-E178</f>
        <v>33274.66000000015</v>
      </c>
    </row>
    <row r="179" spans="1:8" ht="12.75">
      <c r="A179" s="23" t="s">
        <v>59</v>
      </c>
      <c r="B179" s="23" t="s">
        <v>60</v>
      </c>
      <c r="C179" s="31">
        <f>C181+C182+C183+C184+C180</f>
        <v>148782900</v>
      </c>
      <c r="D179" s="31">
        <f>D181+D182+D183+D184+D180</f>
        <v>165291344.82999998</v>
      </c>
      <c r="E179" s="31">
        <f>E181+E182+E183+E184+E180</f>
        <v>164896315.31</v>
      </c>
      <c r="F179" s="31">
        <f>F181+F182+F183+F184+F180</f>
        <v>171776360.31</v>
      </c>
      <c r="G179" s="28">
        <f t="shared" si="11"/>
        <v>99.76101016032857</v>
      </c>
      <c r="H179" s="33">
        <f t="shared" si="12"/>
        <v>395029.5199999809</v>
      </c>
    </row>
    <row r="180" spans="1:8" ht="38.25">
      <c r="A180" s="17" t="s">
        <v>172</v>
      </c>
      <c r="B180" s="3" t="s">
        <v>173</v>
      </c>
      <c r="C180" s="3">
        <v>4315000</v>
      </c>
      <c r="D180" s="35">
        <v>1315000</v>
      </c>
      <c r="E180" s="35">
        <v>1315000</v>
      </c>
      <c r="F180" s="35">
        <v>149143.13</v>
      </c>
      <c r="G180" s="27">
        <f>E180/D180*100</f>
        <v>100</v>
      </c>
      <c r="H180" s="30">
        <f>D180-E180</f>
        <v>0</v>
      </c>
    </row>
    <row r="181" spans="1:8" ht="51">
      <c r="A181" s="17" t="s">
        <v>166</v>
      </c>
      <c r="B181" s="3" t="s">
        <v>174</v>
      </c>
      <c r="C181" s="3">
        <v>80256300</v>
      </c>
      <c r="D181" s="34">
        <v>90534832.83</v>
      </c>
      <c r="E181" s="34">
        <v>90532847.76</v>
      </c>
      <c r="F181" s="34">
        <v>92117804.95</v>
      </c>
      <c r="G181" s="27">
        <f t="shared" si="11"/>
        <v>99.9978073964043</v>
      </c>
      <c r="H181" s="30">
        <f t="shared" si="12"/>
        <v>1985.0699999928474</v>
      </c>
    </row>
    <row r="182" spans="1:8" ht="12.75">
      <c r="A182" s="17" t="s">
        <v>168</v>
      </c>
      <c r="B182" s="3" t="s">
        <v>175</v>
      </c>
      <c r="C182" s="3">
        <v>2831600</v>
      </c>
      <c r="D182" s="34">
        <v>6266968.13</v>
      </c>
      <c r="E182" s="34">
        <v>6053822.45</v>
      </c>
      <c r="F182" s="34">
        <v>7203588.31</v>
      </c>
      <c r="G182" s="27">
        <f t="shared" si="11"/>
        <v>96.59890276161337</v>
      </c>
      <c r="H182" s="30">
        <f t="shared" si="12"/>
        <v>213145.6799999997</v>
      </c>
    </row>
    <row r="183" spans="1:8" ht="51">
      <c r="A183" s="17" t="s">
        <v>154</v>
      </c>
      <c r="B183" s="3" t="s">
        <v>176</v>
      </c>
      <c r="C183" s="3">
        <v>57896700</v>
      </c>
      <c r="D183" s="34">
        <v>62859124.06</v>
      </c>
      <c r="E183" s="34">
        <v>62859098.38</v>
      </c>
      <c r="F183" s="34">
        <v>67788087.45</v>
      </c>
      <c r="G183" s="27">
        <f t="shared" si="11"/>
        <v>99.9999591467422</v>
      </c>
      <c r="H183" s="30">
        <f t="shared" si="12"/>
        <v>25.679999999701977</v>
      </c>
    </row>
    <row r="184" spans="1:8" ht="12.75">
      <c r="A184" s="17" t="s">
        <v>156</v>
      </c>
      <c r="B184" s="3" t="s">
        <v>177</v>
      </c>
      <c r="C184" s="34">
        <v>3483300</v>
      </c>
      <c r="D184" s="34">
        <v>4315419.81</v>
      </c>
      <c r="E184" s="34">
        <v>4135546.72</v>
      </c>
      <c r="F184" s="34">
        <v>4517736.47</v>
      </c>
      <c r="G184" s="27">
        <f t="shared" si="11"/>
        <v>95.83185187259917</v>
      </c>
      <c r="H184" s="30">
        <f t="shared" si="12"/>
        <v>179873.08999999939</v>
      </c>
    </row>
    <row r="185" spans="1:8" ht="12.75">
      <c r="A185" s="14" t="s">
        <v>388</v>
      </c>
      <c r="B185" s="1" t="s">
        <v>389</v>
      </c>
      <c r="C185" s="33">
        <f>C186+C187+C188+C189</f>
        <v>10680000</v>
      </c>
      <c r="D185" s="33">
        <f>D186+D187+D188+D189</f>
        <v>13721429.29</v>
      </c>
      <c r="E185" s="33">
        <f>E186+E187+E188+E189</f>
        <v>13717590.71</v>
      </c>
      <c r="F185" s="34"/>
      <c r="G185" s="27"/>
      <c r="H185" s="30"/>
    </row>
    <row r="186" spans="1:8" ht="51">
      <c r="A186" s="17" t="s">
        <v>166</v>
      </c>
      <c r="B186" s="3" t="s">
        <v>390</v>
      </c>
      <c r="C186" s="34">
        <v>5700000</v>
      </c>
      <c r="D186" s="34">
        <v>4540375.79</v>
      </c>
      <c r="E186" s="34">
        <v>4540339.79</v>
      </c>
      <c r="F186" s="34"/>
      <c r="G186" s="27"/>
      <c r="H186" s="30"/>
    </row>
    <row r="187" spans="1:8" ht="12.75">
      <c r="A187" s="17" t="s">
        <v>168</v>
      </c>
      <c r="B187" s="3" t="s">
        <v>391</v>
      </c>
      <c r="C187" s="34">
        <v>170000</v>
      </c>
      <c r="D187" s="34">
        <v>3097800</v>
      </c>
      <c r="E187" s="34">
        <v>3094002</v>
      </c>
      <c r="F187" s="34"/>
      <c r="G187" s="27"/>
      <c r="H187" s="30"/>
    </row>
    <row r="188" spans="1:8" ht="51">
      <c r="A188" s="17" t="s">
        <v>154</v>
      </c>
      <c r="B188" s="3" t="s">
        <v>392</v>
      </c>
      <c r="C188" s="34">
        <v>4500000</v>
      </c>
      <c r="D188" s="34">
        <v>4838130</v>
      </c>
      <c r="E188" s="34">
        <v>4838125.42</v>
      </c>
      <c r="F188" s="34"/>
      <c r="G188" s="27"/>
      <c r="H188" s="30"/>
    </row>
    <row r="189" spans="1:8" ht="12.75">
      <c r="A189" s="17" t="s">
        <v>156</v>
      </c>
      <c r="B189" s="3" t="s">
        <v>393</v>
      </c>
      <c r="C189" s="34">
        <v>310000</v>
      </c>
      <c r="D189" s="34">
        <v>1245123.5</v>
      </c>
      <c r="E189" s="34">
        <v>1245123.5</v>
      </c>
      <c r="F189" s="34"/>
      <c r="G189" s="27"/>
      <c r="H189" s="30"/>
    </row>
    <row r="190" spans="1:8" ht="12.75">
      <c r="A190" s="23" t="s">
        <v>61</v>
      </c>
      <c r="B190" s="23" t="s">
        <v>62</v>
      </c>
      <c r="C190" s="31">
        <f>C191+C192+C193+C194</f>
        <v>1899580</v>
      </c>
      <c r="D190" s="31">
        <f>D191+D192+D193+D194</f>
        <v>1404073.9</v>
      </c>
      <c r="E190" s="31">
        <f>E191+E192+E193+E194</f>
        <v>1399385.22</v>
      </c>
      <c r="F190" s="31">
        <f>F191+F192+F193+F194</f>
        <v>1541110.23</v>
      </c>
      <c r="G190" s="28">
        <f t="shared" si="11"/>
        <v>99.66606600977343</v>
      </c>
      <c r="H190" s="33">
        <f t="shared" si="12"/>
        <v>4688.679999999935</v>
      </c>
    </row>
    <row r="191" spans="1:8" ht="25.5">
      <c r="A191" s="13" t="s">
        <v>120</v>
      </c>
      <c r="B191" s="3" t="s">
        <v>178</v>
      </c>
      <c r="C191" s="3">
        <v>253580</v>
      </c>
      <c r="D191" s="34">
        <v>250707</v>
      </c>
      <c r="E191" s="34">
        <v>246985.93</v>
      </c>
      <c r="F191" s="34">
        <v>300142.78</v>
      </c>
      <c r="G191" s="27">
        <f t="shared" si="11"/>
        <v>98.51576940412514</v>
      </c>
      <c r="H191" s="30">
        <f t="shared" si="12"/>
        <v>3721.070000000007</v>
      </c>
    </row>
    <row r="192" spans="1:8" ht="51">
      <c r="A192" s="17" t="s">
        <v>166</v>
      </c>
      <c r="B192" s="3" t="s">
        <v>179</v>
      </c>
      <c r="C192" s="3">
        <v>990000</v>
      </c>
      <c r="D192" s="34">
        <v>729400</v>
      </c>
      <c r="E192" s="34">
        <v>729400</v>
      </c>
      <c r="F192" s="34">
        <v>749234.5</v>
      </c>
      <c r="G192" s="27">
        <f t="shared" si="11"/>
        <v>100</v>
      </c>
      <c r="H192" s="30">
        <f t="shared" si="12"/>
        <v>0</v>
      </c>
    </row>
    <row r="193" spans="1:8" ht="12.75">
      <c r="A193" s="17" t="s">
        <v>168</v>
      </c>
      <c r="B193" s="3" t="s">
        <v>180</v>
      </c>
      <c r="C193" s="34">
        <v>556000</v>
      </c>
      <c r="D193" s="34">
        <v>352366.9</v>
      </c>
      <c r="E193" s="34">
        <v>351399.29</v>
      </c>
      <c r="F193" s="34">
        <v>469940.95</v>
      </c>
      <c r="G193" s="27">
        <f t="shared" si="11"/>
        <v>99.7253970222515</v>
      </c>
      <c r="H193" s="30">
        <f t="shared" si="12"/>
        <v>967.6100000000442</v>
      </c>
    </row>
    <row r="194" spans="1:8" ht="12.75">
      <c r="A194" s="17" t="s">
        <v>156</v>
      </c>
      <c r="B194" s="3" t="s">
        <v>330</v>
      </c>
      <c r="C194" s="34">
        <v>100000</v>
      </c>
      <c r="D194" s="34">
        <v>71600</v>
      </c>
      <c r="E194" s="34">
        <v>71600</v>
      </c>
      <c r="F194" s="34">
        <v>21792</v>
      </c>
      <c r="G194" s="27">
        <f>E194/D194*100</f>
        <v>100</v>
      </c>
      <c r="H194" s="30">
        <f>D194-E194</f>
        <v>0</v>
      </c>
    </row>
    <row r="195" spans="1:8" ht="12.75">
      <c r="A195" s="23" t="s">
        <v>63</v>
      </c>
      <c r="B195" s="23" t="s">
        <v>64</v>
      </c>
      <c r="C195" s="31">
        <f>C196+C198+C203+C206+C199+C201+C202+C200+C205+C207+C197</f>
        <v>12783700</v>
      </c>
      <c r="D195" s="31">
        <f>D196+D198+D203+D206+D199+D201+D202+D200+D205+D207+D197+D204</f>
        <v>14458454.71</v>
      </c>
      <c r="E195" s="31">
        <f>E196+E198+E203+E206+E199+E201+E202+E200+E205+E207+E197+E204</f>
        <v>14456814.3</v>
      </c>
      <c r="F195" s="31">
        <f>F196+F198+F203+F206+F199+F201+F202+F200+F197+F205+F207</f>
        <v>14016832.74</v>
      </c>
      <c r="G195" s="28">
        <f t="shared" si="11"/>
        <v>99.98865432003002</v>
      </c>
      <c r="H195" s="33">
        <f t="shared" si="12"/>
        <v>1640.410000000149</v>
      </c>
    </row>
    <row r="196" spans="1:8" ht="12.75">
      <c r="A196" s="17" t="s">
        <v>131</v>
      </c>
      <c r="B196" s="3" t="s">
        <v>181</v>
      </c>
      <c r="C196" s="34">
        <v>6975000</v>
      </c>
      <c r="D196" s="34">
        <v>7106238.86</v>
      </c>
      <c r="E196" s="34">
        <v>7106238.86</v>
      </c>
      <c r="F196" s="34">
        <v>7294096.61</v>
      </c>
      <c r="G196" s="27">
        <f t="shared" si="11"/>
        <v>100</v>
      </c>
      <c r="H196" s="30">
        <f t="shared" si="12"/>
        <v>0</v>
      </c>
    </row>
    <row r="197" spans="1:8" ht="25.5">
      <c r="A197" s="17" t="s">
        <v>182</v>
      </c>
      <c r="B197" s="3" t="s">
        <v>183</v>
      </c>
      <c r="C197" s="34">
        <v>10000</v>
      </c>
      <c r="D197" s="34">
        <v>4307.5</v>
      </c>
      <c r="E197" s="34">
        <v>4307.5</v>
      </c>
      <c r="F197" s="34">
        <v>2731.84</v>
      </c>
      <c r="G197" s="27">
        <f>E197/D197*100</f>
        <v>100</v>
      </c>
      <c r="H197" s="30">
        <f>D197-E197</f>
        <v>0</v>
      </c>
    </row>
    <row r="198" spans="1:8" ht="38.25">
      <c r="A198" s="17" t="s">
        <v>184</v>
      </c>
      <c r="B198" s="3" t="s">
        <v>185</v>
      </c>
      <c r="C198" s="34">
        <v>2106000</v>
      </c>
      <c r="D198" s="34">
        <v>2942569.32</v>
      </c>
      <c r="E198" s="34">
        <v>2942505.09</v>
      </c>
      <c r="F198" s="34">
        <v>1772487.66</v>
      </c>
      <c r="G198" s="27">
        <f t="shared" si="11"/>
        <v>99.99781721369949</v>
      </c>
      <c r="H198" s="30">
        <f t="shared" si="12"/>
        <v>64.22999999998137</v>
      </c>
    </row>
    <row r="199" spans="1:8" ht="12.75">
      <c r="A199" s="3" t="s">
        <v>113</v>
      </c>
      <c r="B199" s="3" t="s">
        <v>186</v>
      </c>
      <c r="C199" s="34">
        <v>1573000</v>
      </c>
      <c r="D199" s="34">
        <v>1602189.95</v>
      </c>
      <c r="E199" s="34">
        <v>1602189.95</v>
      </c>
      <c r="F199" s="34">
        <v>1568031.32</v>
      </c>
      <c r="G199" s="27">
        <f t="shared" si="11"/>
        <v>100</v>
      </c>
      <c r="H199" s="30">
        <f t="shared" si="12"/>
        <v>0</v>
      </c>
    </row>
    <row r="200" spans="1:8" ht="12.75">
      <c r="A200" s="5" t="s">
        <v>116</v>
      </c>
      <c r="B200" s="3" t="s">
        <v>352</v>
      </c>
      <c r="C200" s="34">
        <v>35000</v>
      </c>
      <c r="D200" s="34"/>
      <c r="E200" s="34">
        <v>0</v>
      </c>
      <c r="F200" s="34">
        <v>45390</v>
      </c>
      <c r="G200" s="27" t="e">
        <f t="shared" si="11"/>
        <v>#DIV/0!</v>
      </c>
      <c r="H200" s="30">
        <f t="shared" si="12"/>
        <v>0</v>
      </c>
    </row>
    <row r="201" spans="1:8" ht="12.75">
      <c r="A201" s="3" t="s">
        <v>115</v>
      </c>
      <c r="B201" s="3" t="s">
        <v>187</v>
      </c>
      <c r="C201" s="34">
        <v>475100</v>
      </c>
      <c r="D201" s="34">
        <v>716989.96</v>
      </c>
      <c r="E201" s="34">
        <v>716989.96</v>
      </c>
      <c r="F201" s="34">
        <v>366611.17</v>
      </c>
      <c r="G201" s="27">
        <f t="shared" si="11"/>
        <v>100</v>
      </c>
      <c r="H201" s="30">
        <f t="shared" si="12"/>
        <v>0</v>
      </c>
    </row>
    <row r="202" spans="1:8" ht="25.5">
      <c r="A202" s="13" t="s">
        <v>118</v>
      </c>
      <c r="B202" s="3" t="s">
        <v>188</v>
      </c>
      <c r="C202" s="34">
        <v>192600</v>
      </c>
      <c r="D202" s="34">
        <v>397495.91</v>
      </c>
      <c r="E202" s="34">
        <v>397495.91</v>
      </c>
      <c r="F202" s="34">
        <v>825163.47</v>
      </c>
      <c r="G202" s="27">
        <f t="shared" si="11"/>
        <v>100</v>
      </c>
      <c r="H202" s="30">
        <f t="shared" si="12"/>
        <v>0</v>
      </c>
    </row>
    <row r="203" spans="1:8" ht="25.5">
      <c r="A203" s="13" t="s">
        <v>120</v>
      </c>
      <c r="B203" s="3" t="s">
        <v>189</v>
      </c>
      <c r="C203" s="34">
        <v>1192000</v>
      </c>
      <c r="D203" s="34">
        <v>1262485.07</v>
      </c>
      <c r="E203" s="34">
        <v>1262485.07</v>
      </c>
      <c r="F203" s="34">
        <v>1691045.8</v>
      </c>
      <c r="G203" s="27">
        <f t="shared" si="11"/>
        <v>100</v>
      </c>
      <c r="H203" s="30">
        <f t="shared" si="12"/>
        <v>0</v>
      </c>
    </row>
    <row r="204" spans="1:8" ht="12.75">
      <c r="A204" s="13" t="s">
        <v>403</v>
      </c>
      <c r="B204" s="3" t="s">
        <v>404</v>
      </c>
      <c r="C204" s="34"/>
      <c r="D204" s="34">
        <v>12000</v>
      </c>
      <c r="E204" s="34">
        <v>12000</v>
      </c>
      <c r="F204" s="34"/>
      <c r="G204" s="27">
        <f t="shared" si="11"/>
        <v>100</v>
      </c>
      <c r="H204" s="30">
        <f t="shared" si="12"/>
        <v>0</v>
      </c>
    </row>
    <row r="205" spans="1:8" ht="12.75">
      <c r="A205" s="13" t="s">
        <v>354</v>
      </c>
      <c r="B205" s="3" t="s">
        <v>365</v>
      </c>
      <c r="C205" s="34">
        <v>170000</v>
      </c>
      <c r="D205" s="34">
        <v>350000</v>
      </c>
      <c r="E205" s="34">
        <v>350000</v>
      </c>
      <c r="F205" s="34">
        <v>350000</v>
      </c>
      <c r="G205" s="27"/>
      <c r="H205" s="30"/>
    </row>
    <row r="206" spans="1:8" ht="12.75">
      <c r="A206" s="3" t="s">
        <v>124</v>
      </c>
      <c r="B206" s="3" t="s">
        <v>190</v>
      </c>
      <c r="C206" s="34">
        <v>49000</v>
      </c>
      <c r="D206" s="34">
        <v>13734.71</v>
      </c>
      <c r="E206" s="34">
        <v>13734.71</v>
      </c>
      <c r="F206" s="34">
        <v>98052.42</v>
      </c>
      <c r="G206" s="27">
        <f t="shared" si="11"/>
        <v>100</v>
      </c>
      <c r="H206" s="30">
        <f t="shared" si="12"/>
        <v>0</v>
      </c>
    </row>
    <row r="207" spans="1:8" ht="12.75">
      <c r="A207" s="3" t="s">
        <v>331</v>
      </c>
      <c r="B207" s="3" t="s">
        <v>364</v>
      </c>
      <c r="C207" s="34">
        <v>6000</v>
      </c>
      <c r="D207" s="34">
        <v>50443.43</v>
      </c>
      <c r="E207" s="34">
        <v>48867.25</v>
      </c>
      <c r="F207" s="34">
        <v>3222.45</v>
      </c>
      <c r="G207" s="27"/>
      <c r="H207" s="30"/>
    </row>
    <row r="208" spans="1:8" ht="12.75">
      <c r="A208" s="1" t="s">
        <v>65</v>
      </c>
      <c r="B208" s="1" t="s">
        <v>66</v>
      </c>
      <c r="C208" s="33">
        <f>C209+C213+C214+C215+C219+C210+C211+C212+C216+C218+C220+C221+C222+C223+C217</f>
        <v>33490449.2</v>
      </c>
      <c r="D208" s="33">
        <f>D209+D213+D214+D215+D219+D210+D211+D212+D216+D218+D220+D221+D222+D223+D217</f>
        <v>40893030.839999996</v>
      </c>
      <c r="E208" s="33">
        <f>E209+E213+E214+E215+E219+E210+E211+E212+E216+E218+E220+E221+E222+E223+E217</f>
        <v>40595063.529999994</v>
      </c>
      <c r="F208" s="33">
        <f>F209+F213+F214+F215+F219+F210+F211+F212+F216+F218+F220+F221+F222+F223+F217</f>
        <v>34339390.379999995</v>
      </c>
      <c r="G208" s="28">
        <f t="shared" si="11"/>
        <v>99.2713494111849</v>
      </c>
      <c r="H208" s="33">
        <f t="shared" si="12"/>
        <v>297967.3100000024</v>
      </c>
    </row>
    <row r="209" spans="1:8" ht="12.75">
      <c r="A209" s="17" t="s">
        <v>131</v>
      </c>
      <c r="B209" s="3" t="s">
        <v>220</v>
      </c>
      <c r="C209" s="35">
        <f>C235</f>
        <v>7283013</v>
      </c>
      <c r="D209" s="35">
        <f>D235</f>
        <v>5639553.94</v>
      </c>
      <c r="E209" s="35">
        <f>E235</f>
        <v>5631558.42</v>
      </c>
      <c r="F209" s="35">
        <f>F235</f>
        <v>6943342.47</v>
      </c>
      <c r="G209" s="27">
        <f t="shared" si="11"/>
        <v>99.85822424813972</v>
      </c>
      <c r="H209" s="30">
        <f t="shared" si="12"/>
        <v>7995.520000000484</v>
      </c>
    </row>
    <row r="210" spans="1:8" ht="25.5">
      <c r="A210" s="17" t="s">
        <v>182</v>
      </c>
      <c r="B210" s="3" t="s">
        <v>221</v>
      </c>
      <c r="C210" s="35">
        <f aca="true" t="shared" si="18" ref="C210:D215">C236</f>
        <v>3000</v>
      </c>
      <c r="D210" s="35">
        <f t="shared" si="18"/>
        <v>502.17</v>
      </c>
      <c r="E210" s="35">
        <f>E236</f>
        <v>502.17</v>
      </c>
      <c r="F210" s="35">
        <f>F236</f>
        <v>690</v>
      </c>
      <c r="G210" s="27">
        <f t="shared" si="11"/>
        <v>100</v>
      </c>
      <c r="H210" s="30">
        <f t="shared" si="12"/>
        <v>0</v>
      </c>
    </row>
    <row r="211" spans="1:8" ht="38.25">
      <c r="A211" s="17" t="s">
        <v>184</v>
      </c>
      <c r="B211" s="3" t="s">
        <v>222</v>
      </c>
      <c r="C211" s="35">
        <f t="shared" si="18"/>
        <v>2183917</v>
      </c>
      <c r="D211" s="35">
        <f t="shared" si="18"/>
        <v>2114463.89</v>
      </c>
      <c r="E211" s="35">
        <f aca="true" t="shared" si="19" ref="E211:F216">E237</f>
        <v>2098728.85</v>
      </c>
      <c r="F211" s="35">
        <f t="shared" si="19"/>
        <v>2103169.38</v>
      </c>
      <c r="G211" s="27">
        <f t="shared" si="11"/>
        <v>99.2558378473893</v>
      </c>
      <c r="H211" s="30">
        <f t="shared" si="12"/>
        <v>15735.040000000037</v>
      </c>
    </row>
    <row r="212" spans="1:8" ht="12.75">
      <c r="A212" s="3" t="s">
        <v>113</v>
      </c>
      <c r="B212" s="3" t="s">
        <v>223</v>
      </c>
      <c r="C212" s="35">
        <f t="shared" si="18"/>
        <v>742700</v>
      </c>
      <c r="D212" s="35">
        <f t="shared" si="18"/>
        <v>794283.24</v>
      </c>
      <c r="E212" s="35">
        <f t="shared" si="19"/>
        <v>723666.48</v>
      </c>
      <c r="F212" s="35">
        <f t="shared" si="19"/>
        <v>786610.89</v>
      </c>
      <c r="G212" s="27">
        <f t="shared" si="11"/>
        <v>91.10937302416201</v>
      </c>
      <c r="H212" s="30">
        <f t="shared" si="12"/>
        <v>70616.76000000001</v>
      </c>
    </row>
    <row r="213" spans="1:8" ht="38.25">
      <c r="A213" s="17" t="s">
        <v>216</v>
      </c>
      <c r="B213" s="3" t="s">
        <v>224</v>
      </c>
      <c r="C213" s="35">
        <f t="shared" si="18"/>
        <v>2000</v>
      </c>
      <c r="D213" s="35">
        <f t="shared" si="18"/>
        <v>2000</v>
      </c>
      <c r="E213" s="35">
        <f t="shared" si="19"/>
        <v>0</v>
      </c>
      <c r="F213" s="35">
        <f t="shared" si="19"/>
        <v>0</v>
      </c>
      <c r="G213" s="27">
        <f t="shared" si="11"/>
        <v>0</v>
      </c>
      <c r="H213" s="30">
        <f t="shared" si="12"/>
        <v>2000</v>
      </c>
    </row>
    <row r="214" spans="1:8" ht="12.75">
      <c r="A214" s="3" t="s">
        <v>115</v>
      </c>
      <c r="B214" s="3" t="s">
        <v>225</v>
      </c>
      <c r="C214" s="35">
        <f t="shared" si="18"/>
        <v>250000</v>
      </c>
      <c r="D214" s="35">
        <f t="shared" si="18"/>
        <v>228200</v>
      </c>
      <c r="E214" s="35">
        <f t="shared" si="19"/>
        <v>218565.15</v>
      </c>
      <c r="F214" s="35">
        <f t="shared" si="19"/>
        <v>256282.92</v>
      </c>
      <c r="G214" s="27">
        <f t="shared" si="11"/>
        <v>95.7778921998247</v>
      </c>
      <c r="H214" s="30">
        <f t="shared" si="12"/>
        <v>9634.850000000006</v>
      </c>
    </row>
    <row r="215" spans="1:8" ht="25.5">
      <c r="A215" s="13" t="s">
        <v>118</v>
      </c>
      <c r="B215" s="3" t="s">
        <v>226</v>
      </c>
      <c r="C215" s="35">
        <f t="shared" si="18"/>
        <v>259000</v>
      </c>
      <c r="D215" s="35">
        <f t="shared" si="18"/>
        <v>396000</v>
      </c>
      <c r="E215" s="35">
        <f t="shared" si="19"/>
        <v>379672.72</v>
      </c>
      <c r="F215" s="35">
        <f t="shared" si="19"/>
        <v>511282.93</v>
      </c>
      <c r="G215" s="27">
        <f t="shared" si="11"/>
        <v>95.87694949494949</v>
      </c>
      <c r="H215" s="30">
        <f t="shared" si="12"/>
        <v>16327.280000000028</v>
      </c>
    </row>
    <row r="216" spans="1:8" ht="25.5">
      <c r="A216" s="13" t="s">
        <v>120</v>
      </c>
      <c r="B216" s="3" t="s">
        <v>227</v>
      </c>
      <c r="C216" s="35">
        <f>C242+C225</f>
        <v>754200</v>
      </c>
      <c r="D216" s="35">
        <f>D242+D225</f>
        <v>1340633</v>
      </c>
      <c r="E216" s="35">
        <f t="shared" si="19"/>
        <v>1173404.57</v>
      </c>
      <c r="F216" s="35">
        <f t="shared" si="19"/>
        <v>590909.31</v>
      </c>
      <c r="G216" s="27">
        <f t="shared" si="11"/>
        <v>87.52615891149928</v>
      </c>
      <c r="H216" s="30">
        <f t="shared" si="12"/>
        <v>167228.42999999993</v>
      </c>
    </row>
    <row r="217" spans="1:8" ht="12.75">
      <c r="A217" s="13" t="s">
        <v>354</v>
      </c>
      <c r="B217" s="3" t="s">
        <v>356</v>
      </c>
      <c r="C217" s="35">
        <f>C226</f>
        <v>0</v>
      </c>
      <c r="D217" s="35">
        <f>D226</f>
        <v>0</v>
      </c>
      <c r="E217" s="35">
        <f>E226</f>
        <v>0</v>
      </c>
      <c r="F217" s="35">
        <f>F226</f>
        <v>100000</v>
      </c>
      <c r="G217" s="27"/>
      <c r="H217" s="30"/>
    </row>
    <row r="218" spans="1:8" ht="51">
      <c r="A218" s="17" t="s">
        <v>166</v>
      </c>
      <c r="B218" s="3" t="s">
        <v>228</v>
      </c>
      <c r="C218" s="35">
        <f>C227+C232</f>
        <v>6200000</v>
      </c>
      <c r="D218" s="35">
        <f aca="true" t="shared" si="20" ref="D218:F219">D227+D232</f>
        <v>6813681.26</v>
      </c>
      <c r="E218" s="35">
        <f t="shared" si="20"/>
        <v>6813670.02</v>
      </c>
      <c r="F218" s="35">
        <f t="shared" si="20"/>
        <v>7194122.51</v>
      </c>
      <c r="G218" s="27">
        <f t="shared" si="11"/>
        <v>99.9998350377781</v>
      </c>
      <c r="H218" s="30">
        <f t="shared" si="12"/>
        <v>11.240000000223517</v>
      </c>
    </row>
    <row r="219" spans="1:8" ht="12.75">
      <c r="A219" s="17" t="s">
        <v>168</v>
      </c>
      <c r="B219" s="3" t="s">
        <v>229</v>
      </c>
      <c r="C219" s="35">
        <f>C228+C233</f>
        <v>20000</v>
      </c>
      <c r="D219" s="35">
        <f t="shared" si="20"/>
        <v>2108488</v>
      </c>
      <c r="E219" s="35">
        <f t="shared" si="20"/>
        <v>2108488</v>
      </c>
      <c r="F219" s="35">
        <f t="shared" si="20"/>
        <v>358172.67</v>
      </c>
      <c r="G219" s="27">
        <f t="shared" si="11"/>
        <v>100</v>
      </c>
      <c r="H219" s="30">
        <f t="shared" si="12"/>
        <v>0</v>
      </c>
    </row>
    <row r="220" spans="1:8" ht="51">
      <c r="A220" s="17" t="s">
        <v>154</v>
      </c>
      <c r="B220" s="3" t="s">
        <v>230</v>
      </c>
      <c r="C220" s="35">
        <f>C229</f>
        <v>15750619.2</v>
      </c>
      <c r="D220" s="35">
        <f aca="true" t="shared" si="21" ref="D220:F221">D229</f>
        <v>17597635.77</v>
      </c>
      <c r="E220" s="35">
        <f t="shared" si="21"/>
        <v>17597422.23</v>
      </c>
      <c r="F220" s="35">
        <f t="shared" si="21"/>
        <v>14413091.74</v>
      </c>
      <c r="G220" s="27">
        <f t="shared" si="11"/>
        <v>99.99878654154006</v>
      </c>
      <c r="H220" s="30">
        <f t="shared" si="12"/>
        <v>213.53999999910593</v>
      </c>
    </row>
    <row r="221" spans="1:8" ht="12.75">
      <c r="A221" s="17" t="s">
        <v>156</v>
      </c>
      <c r="B221" s="3" t="s">
        <v>231</v>
      </c>
      <c r="C221" s="35">
        <f>C230</f>
        <v>0</v>
      </c>
      <c r="D221" s="35">
        <f t="shared" si="21"/>
        <v>3818182.51</v>
      </c>
      <c r="E221" s="35">
        <f t="shared" si="21"/>
        <v>3818182.51</v>
      </c>
      <c r="F221" s="35">
        <f t="shared" si="21"/>
        <v>1042371.94</v>
      </c>
      <c r="G221" s="27">
        <f t="shared" si="11"/>
        <v>100</v>
      </c>
      <c r="H221" s="30">
        <f t="shared" si="12"/>
        <v>0</v>
      </c>
    </row>
    <row r="222" spans="1:8" ht="12.75">
      <c r="A222" s="3" t="s">
        <v>124</v>
      </c>
      <c r="B222" s="3" t="s">
        <v>232</v>
      </c>
      <c r="C222" s="35">
        <f aca="true" t="shared" si="22" ref="C222:F223">C243</f>
        <v>0</v>
      </c>
      <c r="D222" s="35">
        <f t="shared" si="22"/>
        <v>0</v>
      </c>
      <c r="E222" s="35">
        <f t="shared" si="22"/>
        <v>0</v>
      </c>
      <c r="F222" s="35">
        <f t="shared" si="22"/>
        <v>0</v>
      </c>
      <c r="G222" s="27" t="e">
        <f t="shared" si="11"/>
        <v>#DIV/0!</v>
      </c>
      <c r="H222" s="30">
        <f t="shared" si="12"/>
        <v>0</v>
      </c>
    </row>
    <row r="223" spans="1:8" ht="12.75">
      <c r="A223" s="3" t="s">
        <v>331</v>
      </c>
      <c r="B223" s="3" t="s">
        <v>333</v>
      </c>
      <c r="C223" s="34">
        <f t="shared" si="22"/>
        <v>42000</v>
      </c>
      <c r="D223" s="34">
        <f t="shared" si="22"/>
        <v>39407.06</v>
      </c>
      <c r="E223" s="34">
        <f t="shared" si="22"/>
        <v>31202.41</v>
      </c>
      <c r="F223" s="36">
        <f t="shared" si="22"/>
        <v>39343.62</v>
      </c>
      <c r="G223" s="27">
        <f t="shared" si="11"/>
        <v>79.17974596430183</v>
      </c>
      <c r="H223" s="30">
        <f t="shared" si="12"/>
        <v>8204.649999999998</v>
      </c>
    </row>
    <row r="224" spans="1:8" ht="12.75">
      <c r="A224" s="23" t="s">
        <v>67</v>
      </c>
      <c r="B224" s="23" t="s">
        <v>68</v>
      </c>
      <c r="C224" s="31">
        <f>C227+C228+C229+C230+C225+C226</f>
        <v>21140619.2</v>
      </c>
      <c r="D224" s="31">
        <f>D227+D228+D229+D230+D225+D226</f>
        <v>29225214.54</v>
      </c>
      <c r="E224" s="31">
        <f>E227+E228+E229+E230+E225+E226</f>
        <v>29225001</v>
      </c>
      <c r="F224" s="31">
        <f>F226+F227+F228+F229+F230</f>
        <v>22270797.89</v>
      </c>
      <c r="G224" s="28">
        <f t="shared" si="11"/>
        <v>99.99926932957256</v>
      </c>
      <c r="H224" s="33">
        <f t="shared" si="12"/>
        <v>213.53999999910593</v>
      </c>
    </row>
    <row r="225" spans="1:8" ht="25.5">
      <c r="A225" s="13" t="s">
        <v>120</v>
      </c>
      <c r="B225" s="3" t="s">
        <v>328</v>
      </c>
      <c r="C225" s="31"/>
      <c r="D225" s="35"/>
      <c r="E225" s="35"/>
      <c r="F225" s="31"/>
      <c r="G225" s="28"/>
      <c r="H225" s="33"/>
    </row>
    <row r="226" spans="1:8" ht="12.75">
      <c r="A226" s="13" t="s">
        <v>354</v>
      </c>
      <c r="B226" s="3" t="s">
        <v>355</v>
      </c>
      <c r="C226" s="35">
        <v>0</v>
      </c>
      <c r="D226" s="35">
        <v>0</v>
      </c>
      <c r="E226" s="35">
        <v>0</v>
      </c>
      <c r="F226" s="35">
        <v>100000</v>
      </c>
      <c r="G226" s="28"/>
      <c r="H226" s="33"/>
    </row>
    <row r="227" spans="1:8" ht="51">
      <c r="A227" s="17" t="s">
        <v>166</v>
      </c>
      <c r="B227" s="3" t="s">
        <v>204</v>
      </c>
      <c r="C227" s="3">
        <v>5390000</v>
      </c>
      <c r="D227" s="34">
        <v>5842581.26</v>
      </c>
      <c r="E227" s="34">
        <v>5842581.26</v>
      </c>
      <c r="F227" s="11">
        <v>6377161.54</v>
      </c>
      <c r="G227" s="27">
        <f>E227/D227*100</f>
        <v>100</v>
      </c>
      <c r="H227" s="30">
        <f>D227-E227</f>
        <v>0</v>
      </c>
    </row>
    <row r="228" spans="1:8" ht="12.75">
      <c r="A228" s="17" t="s">
        <v>168</v>
      </c>
      <c r="B228" s="3" t="s">
        <v>205</v>
      </c>
      <c r="C228" s="34">
        <v>0</v>
      </c>
      <c r="D228" s="11">
        <v>1966815</v>
      </c>
      <c r="E228" s="11">
        <v>1966815</v>
      </c>
      <c r="F228" s="3">
        <v>338172.67</v>
      </c>
      <c r="G228" s="27">
        <f t="shared" si="11"/>
        <v>100</v>
      </c>
      <c r="H228" s="30">
        <f t="shared" si="12"/>
        <v>0</v>
      </c>
    </row>
    <row r="229" spans="1:8" ht="51">
      <c r="A229" s="17" t="s">
        <v>154</v>
      </c>
      <c r="B229" s="3" t="s">
        <v>206</v>
      </c>
      <c r="C229" s="34">
        <v>15750619.2</v>
      </c>
      <c r="D229" s="11">
        <v>17597635.77</v>
      </c>
      <c r="E229" s="3">
        <v>17597422.23</v>
      </c>
      <c r="F229" s="11">
        <v>14413091.74</v>
      </c>
      <c r="G229" s="27">
        <f t="shared" si="11"/>
        <v>99.99878654154006</v>
      </c>
      <c r="H229" s="30">
        <f t="shared" si="12"/>
        <v>213.53999999910593</v>
      </c>
    </row>
    <row r="230" spans="1:8" ht="12.75">
      <c r="A230" s="17" t="s">
        <v>156</v>
      </c>
      <c r="B230" s="3" t="s">
        <v>207</v>
      </c>
      <c r="C230" s="3">
        <v>0</v>
      </c>
      <c r="D230" s="11">
        <v>3818182.51</v>
      </c>
      <c r="E230" s="11">
        <v>3818182.51</v>
      </c>
      <c r="F230" s="3">
        <v>1042371.94</v>
      </c>
      <c r="G230" s="27">
        <f t="shared" si="11"/>
        <v>100</v>
      </c>
      <c r="H230" s="30">
        <f t="shared" si="12"/>
        <v>0</v>
      </c>
    </row>
    <row r="231" spans="1:8" ht="12.75">
      <c r="A231" s="23" t="s">
        <v>69</v>
      </c>
      <c r="B231" s="23" t="s">
        <v>70</v>
      </c>
      <c r="C231" s="31">
        <f>C232+C233</f>
        <v>830000</v>
      </c>
      <c r="D231" s="31">
        <f>D232+D233</f>
        <v>1112773</v>
      </c>
      <c r="E231" s="31">
        <f>E232+E233</f>
        <v>1112761.76</v>
      </c>
      <c r="F231" s="31">
        <f>F232+F233</f>
        <v>836960.97</v>
      </c>
      <c r="G231" s="28">
        <f t="shared" si="11"/>
        <v>99.99898991079044</v>
      </c>
      <c r="H231" s="33">
        <f t="shared" si="12"/>
        <v>11.239999999990687</v>
      </c>
    </row>
    <row r="232" spans="1:8" ht="51">
      <c r="A232" s="17" t="s">
        <v>166</v>
      </c>
      <c r="B232" s="3" t="s">
        <v>208</v>
      </c>
      <c r="C232" s="34">
        <v>810000</v>
      </c>
      <c r="D232" s="34">
        <v>971100</v>
      </c>
      <c r="E232" s="34">
        <v>971088.76</v>
      </c>
      <c r="F232" s="34">
        <v>816960.97</v>
      </c>
      <c r="G232" s="27">
        <f t="shared" si="11"/>
        <v>99.99884254968593</v>
      </c>
      <c r="H232" s="30">
        <f t="shared" si="12"/>
        <v>11.239999999990687</v>
      </c>
    </row>
    <row r="233" spans="1:8" ht="12.75">
      <c r="A233" s="17" t="s">
        <v>168</v>
      </c>
      <c r="B233" s="3" t="s">
        <v>209</v>
      </c>
      <c r="C233" s="34">
        <v>20000</v>
      </c>
      <c r="D233" s="34">
        <v>141673</v>
      </c>
      <c r="E233" s="34">
        <v>141673</v>
      </c>
      <c r="F233" s="34">
        <v>20000</v>
      </c>
      <c r="G233" s="27">
        <f aca="true" t="shared" si="23" ref="G233:G293">E233/D233*100</f>
        <v>100</v>
      </c>
      <c r="H233" s="30">
        <f aca="true" t="shared" si="24" ref="H233:H293">D233-E233</f>
        <v>0</v>
      </c>
    </row>
    <row r="234" spans="1:8" ht="25.5">
      <c r="A234" s="24" t="s">
        <v>71</v>
      </c>
      <c r="B234" s="23" t="s">
        <v>72</v>
      </c>
      <c r="C234" s="31">
        <f>C235+C240+C236+C237+C238+C239+C241+C242+C243+C244</f>
        <v>11519830</v>
      </c>
      <c r="D234" s="31">
        <f>D235+D240+D236+D237+D238+D239+D241+D242+D243+D244</f>
        <v>10555043.3</v>
      </c>
      <c r="E234" s="31">
        <f>E235+E240+E236+E237+E238+E239+E241+E242+E243+E244</f>
        <v>10257300.770000001</v>
      </c>
      <c r="F234" s="31">
        <f>F235+F240+F236+F237+F238+F239+F241+F242+F243+F244</f>
        <v>11231631.52</v>
      </c>
      <c r="G234" s="28">
        <f t="shared" si="23"/>
        <v>97.17914440009925</v>
      </c>
      <c r="H234" s="33">
        <f t="shared" si="24"/>
        <v>297742.52999999933</v>
      </c>
    </row>
    <row r="235" spans="1:8" ht="12.75">
      <c r="A235" s="17" t="s">
        <v>131</v>
      </c>
      <c r="B235" s="3" t="s">
        <v>210</v>
      </c>
      <c r="C235" s="34">
        <v>7283013</v>
      </c>
      <c r="D235" s="34">
        <v>5639553.94</v>
      </c>
      <c r="E235" s="34">
        <v>5631558.42</v>
      </c>
      <c r="F235" s="34">
        <v>6943342.47</v>
      </c>
      <c r="G235" s="27">
        <f t="shared" si="23"/>
        <v>99.85822424813972</v>
      </c>
      <c r="H235" s="30">
        <f t="shared" si="24"/>
        <v>7995.520000000484</v>
      </c>
    </row>
    <row r="236" spans="1:8" ht="25.5">
      <c r="A236" s="17" t="s">
        <v>182</v>
      </c>
      <c r="B236" s="3" t="s">
        <v>211</v>
      </c>
      <c r="C236" s="34">
        <v>3000</v>
      </c>
      <c r="D236" s="34">
        <v>502.17</v>
      </c>
      <c r="E236" s="34">
        <v>502.17</v>
      </c>
      <c r="F236" s="34">
        <v>690</v>
      </c>
      <c r="G236" s="27">
        <f t="shared" si="23"/>
        <v>100</v>
      </c>
      <c r="H236" s="30">
        <f t="shared" si="24"/>
        <v>0</v>
      </c>
    </row>
    <row r="237" spans="1:8" ht="38.25">
      <c r="A237" s="17" t="s">
        <v>184</v>
      </c>
      <c r="B237" s="3" t="s">
        <v>212</v>
      </c>
      <c r="C237" s="34">
        <v>2183917</v>
      </c>
      <c r="D237" s="34">
        <v>2114463.89</v>
      </c>
      <c r="E237" s="34">
        <v>2098728.85</v>
      </c>
      <c r="F237" s="34">
        <v>2103169.38</v>
      </c>
      <c r="G237" s="27">
        <f t="shared" si="23"/>
        <v>99.2558378473893</v>
      </c>
      <c r="H237" s="30">
        <f t="shared" si="24"/>
        <v>15735.040000000037</v>
      </c>
    </row>
    <row r="238" spans="1:8" ht="12.75">
      <c r="A238" s="3" t="s">
        <v>113</v>
      </c>
      <c r="B238" s="3" t="s">
        <v>213</v>
      </c>
      <c r="C238" s="34">
        <v>742700</v>
      </c>
      <c r="D238" s="34">
        <v>794283.24</v>
      </c>
      <c r="E238" s="34">
        <v>723666.48</v>
      </c>
      <c r="F238" s="34">
        <v>786610.89</v>
      </c>
      <c r="G238" s="27">
        <f t="shared" si="23"/>
        <v>91.10937302416201</v>
      </c>
      <c r="H238" s="30">
        <f t="shared" si="24"/>
        <v>70616.76000000001</v>
      </c>
    </row>
    <row r="239" spans="1:8" ht="38.25">
      <c r="A239" s="17" t="s">
        <v>216</v>
      </c>
      <c r="B239" s="3" t="s">
        <v>215</v>
      </c>
      <c r="C239" s="34">
        <v>2000</v>
      </c>
      <c r="D239" s="34">
        <v>2000</v>
      </c>
      <c r="E239" s="34">
        <v>0</v>
      </c>
      <c r="F239" s="34">
        <v>0</v>
      </c>
      <c r="G239" s="27">
        <f t="shared" si="23"/>
        <v>0</v>
      </c>
      <c r="H239" s="30">
        <f t="shared" si="24"/>
        <v>2000</v>
      </c>
    </row>
    <row r="240" spans="1:8" ht="12.75">
      <c r="A240" s="3" t="s">
        <v>115</v>
      </c>
      <c r="B240" s="3" t="s">
        <v>214</v>
      </c>
      <c r="C240" s="34">
        <v>250000</v>
      </c>
      <c r="D240" s="34">
        <v>228200</v>
      </c>
      <c r="E240" s="34">
        <v>218565.15</v>
      </c>
      <c r="F240" s="34">
        <v>256282.92</v>
      </c>
      <c r="G240" s="27">
        <f t="shared" si="23"/>
        <v>95.7778921998247</v>
      </c>
      <c r="H240" s="30">
        <f t="shared" si="24"/>
        <v>9634.850000000006</v>
      </c>
    </row>
    <row r="241" spans="1:8" ht="25.5">
      <c r="A241" s="13" t="s">
        <v>118</v>
      </c>
      <c r="B241" s="3" t="s">
        <v>217</v>
      </c>
      <c r="C241" s="3">
        <v>259000</v>
      </c>
      <c r="D241" s="34">
        <v>396000</v>
      </c>
      <c r="E241" s="34">
        <v>379672.72</v>
      </c>
      <c r="F241" s="34">
        <v>511282.93</v>
      </c>
      <c r="G241" s="27">
        <f t="shared" si="23"/>
        <v>95.87694949494949</v>
      </c>
      <c r="H241" s="30">
        <f t="shared" si="24"/>
        <v>16327.280000000028</v>
      </c>
    </row>
    <row r="242" spans="1:8" ht="25.5">
      <c r="A242" s="13" t="s">
        <v>120</v>
      </c>
      <c r="B242" s="3" t="s">
        <v>218</v>
      </c>
      <c r="C242" s="3">
        <v>754200</v>
      </c>
      <c r="D242" s="34">
        <v>1340633</v>
      </c>
      <c r="E242" s="34">
        <v>1173404.57</v>
      </c>
      <c r="F242" s="34">
        <v>590909.31</v>
      </c>
      <c r="G242" s="27">
        <f t="shared" si="23"/>
        <v>87.52615891149928</v>
      </c>
      <c r="H242" s="30">
        <f t="shared" si="24"/>
        <v>167228.42999999993</v>
      </c>
    </row>
    <row r="243" spans="1:8" ht="12.75">
      <c r="A243" s="3" t="s">
        <v>124</v>
      </c>
      <c r="B243" s="3" t="s">
        <v>219</v>
      </c>
      <c r="C243" s="3">
        <v>0</v>
      </c>
      <c r="D243" s="34">
        <v>0</v>
      </c>
      <c r="E243" s="34">
        <v>0</v>
      </c>
      <c r="F243" s="34"/>
      <c r="G243" s="27" t="e">
        <f t="shared" si="23"/>
        <v>#DIV/0!</v>
      </c>
      <c r="H243" s="30">
        <f t="shared" si="24"/>
        <v>0</v>
      </c>
    </row>
    <row r="244" spans="1:8" ht="12.75">
      <c r="A244" s="3" t="s">
        <v>331</v>
      </c>
      <c r="B244" s="3" t="s">
        <v>332</v>
      </c>
      <c r="C244" s="3">
        <v>42000</v>
      </c>
      <c r="D244" s="34">
        <v>39407.06</v>
      </c>
      <c r="E244" s="34">
        <v>31202.41</v>
      </c>
      <c r="F244" s="34">
        <v>39343.62</v>
      </c>
      <c r="G244" s="27">
        <f t="shared" si="23"/>
        <v>79.17974596430183</v>
      </c>
      <c r="H244" s="30">
        <f t="shared" si="24"/>
        <v>8204.649999999998</v>
      </c>
    </row>
    <row r="245" spans="1:8" ht="12.75">
      <c r="A245" s="1" t="s">
        <v>73</v>
      </c>
      <c r="B245" s="1" t="s">
        <v>74</v>
      </c>
      <c r="C245" s="33">
        <f aca="true" t="shared" si="25" ref="C245:F246">C246</f>
        <v>0</v>
      </c>
      <c r="D245" s="33">
        <f t="shared" si="25"/>
        <v>81790</v>
      </c>
      <c r="E245" s="33">
        <f t="shared" si="25"/>
        <v>81790</v>
      </c>
      <c r="F245" s="33">
        <f t="shared" si="25"/>
        <v>803898.68</v>
      </c>
      <c r="G245" s="28">
        <f t="shared" si="23"/>
        <v>100</v>
      </c>
      <c r="H245" s="33">
        <f t="shared" si="24"/>
        <v>0</v>
      </c>
    </row>
    <row r="246" spans="1:8" ht="12.75">
      <c r="A246" s="23" t="s">
        <v>75</v>
      </c>
      <c r="B246" s="23" t="s">
        <v>76</v>
      </c>
      <c r="C246" s="31">
        <f t="shared" si="25"/>
        <v>0</v>
      </c>
      <c r="D246" s="31">
        <f>D247+D248</f>
        <v>81790</v>
      </c>
      <c r="E246" s="31">
        <f>E247+E248</f>
        <v>81790</v>
      </c>
      <c r="F246" s="31">
        <f>F247+F248</f>
        <v>803898.68</v>
      </c>
      <c r="G246" s="28">
        <f t="shared" si="23"/>
        <v>100</v>
      </c>
      <c r="H246" s="33">
        <f t="shared" si="24"/>
        <v>0</v>
      </c>
    </row>
    <row r="247" spans="1:8" ht="25.5">
      <c r="A247" s="13" t="s">
        <v>120</v>
      </c>
      <c r="B247" s="3" t="s">
        <v>233</v>
      </c>
      <c r="C247" s="36">
        <v>0</v>
      </c>
      <c r="D247" s="35">
        <v>81790</v>
      </c>
      <c r="E247" s="35">
        <v>81790</v>
      </c>
      <c r="F247" s="34">
        <v>803898.68</v>
      </c>
      <c r="G247" s="27">
        <f>E247/D247*100</f>
        <v>100</v>
      </c>
      <c r="H247" s="30">
        <f>D247-E247</f>
        <v>0</v>
      </c>
    </row>
    <row r="248" spans="1:8" ht="38.25">
      <c r="A248" s="17" t="s">
        <v>160</v>
      </c>
      <c r="B248" s="3" t="s">
        <v>342</v>
      </c>
      <c r="C248" s="36"/>
      <c r="D248" s="35">
        <v>0</v>
      </c>
      <c r="E248" s="35">
        <v>0</v>
      </c>
      <c r="F248" s="35">
        <v>0</v>
      </c>
      <c r="G248" s="27"/>
      <c r="H248" s="30"/>
    </row>
    <row r="249" spans="1:8" ht="12.75">
      <c r="A249" s="1" t="s">
        <v>77</v>
      </c>
      <c r="B249" s="1" t="s">
        <v>78</v>
      </c>
      <c r="C249" s="33">
        <f>C250+C252+C253+C251+C254+C255+C257+C256</f>
        <v>21955085</v>
      </c>
      <c r="D249" s="33">
        <f>D250+D252+D253+D251+D254+D255+D257+D256</f>
        <v>30224691.04</v>
      </c>
      <c r="E249" s="33">
        <f>E250+E252+E253+E251+E254+E255+E257+E256</f>
        <v>30084507.75</v>
      </c>
      <c r="F249" s="33">
        <f>F250+F252+F253+F251+F254+F255+F256+F257</f>
        <v>39252197.67</v>
      </c>
      <c r="G249" s="28">
        <f t="shared" si="23"/>
        <v>99.53619611921101</v>
      </c>
      <c r="H249" s="33">
        <f t="shared" si="24"/>
        <v>140183.2899999991</v>
      </c>
    </row>
    <row r="250" spans="1:8" ht="12.75">
      <c r="A250" s="17" t="s">
        <v>234</v>
      </c>
      <c r="B250" s="3" t="s">
        <v>246</v>
      </c>
      <c r="C250" s="35">
        <f>C259</f>
        <v>1074200</v>
      </c>
      <c r="D250" s="35">
        <f>D259</f>
        <v>1180946.8</v>
      </c>
      <c r="E250" s="35">
        <f>E259</f>
        <v>1180606.45</v>
      </c>
      <c r="F250" s="35">
        <f>F259</f>
        <v>1049302.19</v>
      </c>
      <c r="G250" s="27">
        <f t="shared" si="23"/>
        <v>99.97117990412437</v>
      </c>
      <c r="H250" s="30">
        <f t="shared" si="24"/>
        <v>340.35000000009313</v>
      </c>
    </row>
    <row r="251" spans="1:8" ht="25.5">
      <c r="A251" s="17" t="s">
        <v>240</v>
      </c>
      <c r="B251" s="3" t="s">
        <v>247</v>
      </c>
      <c r="C251" s="35">
        <f>C267</f>
        <v>11043800</v>
      </c>
      <c r="D251" s="35">
        <f>D267</f>
        <v>10694281.43</v>
      </c>
      <c r="E251" s="35">
        <f>E267</f>
        <v>10571349.78</v>
      </c>
      <c r="F251" s="35">
        <f>F267</f>
        <v>10038966.94</v>
      </c>
      <c r="G251" s="27">
        <f>E251/D251*100</f>
        <v>98.85049172490311</v>
      </c>
      <c r="H251" s="30">
        <f>D251-E251</f>
        <v>122931.65000000037</v>
      </c>
    </row>
    <row r="252" spans="1:8" ht="38.25">
      <c r="A252" s="17" t="s">
        <v>236</v>
      </c>
      <c r="B252" s="3" t="s">
        <v>248</v>
      </c>
      <c r="C252" s="35">
        <f aca="true" t="shared" si="26" ref="C252:F253">C261</f>
        <v>150000</v>
      </c>
      <c r="D252" s="35">
        <f t="shared" si="26"/>
        <v>1183444.24</v>
      </c>
      <c r="E252" s="35">
        <f t="shared" si="26"/>
        <v>1166898.65</v>
      </c>
      <c r="F252" s="35">
        <f t="shared" si="26"/>
        <v>9064575.23</v>
      </c>
      <c r="G252" s="27">
        <f t="shared" si="23"/>
        <v>98.60191216106641</v>
      </c>
      <c r="H252" s="30">
        <f t="shared" si="24"/>
        <v>16545.590000000084</v>
      </c>
    </row>
    <row r="253" spans="1:8" ht="12.75">
      <c r="A253" s="3" t="s">
        <v>238</v>
      </c>
      <c r="B253" s="3" t="s">
        <v>249</v>
      </c>
      <c r="C253" s="35">
        <f t="shared" si="26"/>
        <v>3227085</v>
      </c>
      <c r="D253" s="35">
        <f t="shared" si="26"/>
        <v>6827200</v>
      </c>
      <c r="E253" s="35">
        <f t="shared" si="26"/>
        <v>6827200</v>
      </c>
      <c r="F253" s="35">
        <f>F262</f>
        <v>7712900</v>
      </c>
      <c r="G253" s="27">
        <f t="shared" si="23"/>
        <v>100</v>
      </c>
      <c r="H253" s="30">
        <f t="shared" si="24"/>
        <v>0</v>
      </c>
    </row>
    <row r="254" spans="1:8" ht="25.5">
      <c r="A254" s="17" t="s">
        <v>242</v>
      </c>
      <c r="B254" s="3" t="s">
        <v>250</v>
      </c>
      <c r="C254" s="35">
        <f aca="true" t="shared" si="27" ref="C254:E255">C268</f>
        <v>1384200</v>
      </c>
      <c r="D254" s="35">
        <f>D268+D263</f>
        <v>1544200</v>
      </c>
      <c r="E254" s="35">
        <f t="shared" si="27"/>
        <v>1543857.3</v>
      </c>
      <c r="F254" s="35">
        <f>F268</f>
        <v>1543857.3</v>
      </c>
      <c r="G254" s="27">
        <f t="shared" si="23"/>
        <v>99.9778072788499</v>
      </c>
      <c r="H254" s="30">
        <f t="shared" si="24"/>
        <v>342.69999999995343</v>
      </c>
    </row>
    <row r="255" spans="1:8" ht="12.75">
      <c r="A255" s="3" t="s">
        <v>244</v>
      </c>
      <c r="B255" s="3" t="s">
        <v>251</v>
      </c>
      <c r="C255" s="35">
        <f t="shared" si="27"/>
        <v>3530800</v>
      </c>
      <c r="D255" s="35">
        <f t="shared" si="27"/>
        <v>3416618.57</v>
      </c>
      <c r="E255" s="35">
        <f t="shared" si="27"/>
        <v>3416595.57</v>
      </c>
      <c r="F255" s="35">
        <f>F269</f>
        <v>3485796.01</v>
      </c>
      <c r="G255" s="27">
        <f t="shared" si="23"/>
        <v>99.99932681979189</v>
      </c>
      <c r="H255" s="30">
        <f t="shared" si="24"/>
        <v>23</v>
      </c>
    </row>
    <row r="256" spans="1:8" ht="12.75">
      <c r="A256" s="5" t="s">
        <v>149</v>
      </c>
      <c r="B256" s="3" t="s">
        <v>363</v>
      </c>
      <c r="C256" s="34">
        <f aca="true" t="shared" si="28" ref="C256:E257">C264</f>
        <v>1545000</v>
      </c>
      <c r="D256" s="34">
        <f t="shared" si="28"/>
        <v>5278000</v>
      </c>
      <c r="E256" s="34">
        <f t="shared" si="28"/>
        <v>5278000</v>
      </c>
      <c r="F256" s="35">
        <f>F264</f>
        <v>6256800</v>
      </c>
      <c r="G256" s="27"/>
      <c r="H256" s="30"/>
    </row>
    <row r="257" spans="1:8" ht="12.75">
      <c r="A257" s="3" t="s">
        <v>357</v>
      </c>
      <c r="B257" s="3" t="s">
        <v>359</v>
      </c>
      <c r="C257" s="34">
        <f t="shared" si="28"/>
        <v>0</v>
      </c>
      <c r="D257" s="34">
        <f t="shared" si="28"/>
        <v>100000</v>
      </c>
      <c r="E257" s="34">
        <f t="shared" si="28"/>
        <v>100000</v>
      </c>
      <c r="F257" s="35">
        <f>F265</f>
        <v>100000</v>
      </c>
      <c r="G257" s="27"/>
      <c r="H257" s="30"/>
    </row>
    <row r="258" spans="1:8" ht="12.75">
      <c r="A258" s="23" t="s">
        <v>79</v>
      </c>
      <c r="B258" s="23" t="s">
        <v>80</v>
      </c>
      <c r="C258" s="31">
        <f>C259</f>
        <v>1074200</v>
      </c>
      <c r="D258" s="31">
        <f>D259</f>
        <v>1180946.8</v>
      </c>
      <c r="E258" s="31">
        <f>E259</f>
        <v>1180606.45</v>
      </c>
      <c r="F258" s="31">
        <f>F259</f>
        <v>1049302.19</v>
      </c>
      <c r="G258" s="28">
        <f t="shared" si="23"/>
        <v>99.97117990412437</v>
      </c>
      <c r="H258" s="33">
        <f t="shared" si="24"/>
        <v>340.35000000009313</v>
      </c>
    </row>
    <row r="259" spans="1:8" ht="12.75">
      <c r="A259" s="17" t="s">
        <v>234</v>
      </c>
      <c r="B259" s="3" t="s">
        <v>235</v>
      </c>
      <c r="C259" s="3">
        <v>1074200</v>
      </c>
      <c r="D259" s="34">
        <v>1180946.8</v>
      </c>
      <c r="E259" s="34">
        <v>1180606.45</v>
      </c>
      <c r="F259" s="34">
        <v>1049302.19</v>
      </c>
      <c r="G259" s="27">
        <f t="shared" si="23"/>
        <v>99.97117990412437</v>
      </c>
      <c r="H259" s="30">
        <f t="shared" si="24"/>
        <v>340.35000000009313</v>
      </c>
    </row>
    <row r="260" spans="1:8" ht="12.75">
      <c r="A260" s="23" t="s">
        <v>81</v>
      </c>
      <c r="B260" s="23" t="s">
        <v>82</v>
      </c>
      <c r="C260" s="31">
        <f>C262+C261</f>
        <v>3377085</v>
      </c>
      <c r="D260" s="31">
        <f>D262+D261+D265+D264+D263</f>
        <v>13388644.24</v>
      </c>
      <c r="E260" s="31">
        <f>E262+E261+E265</f>
        <v>8094098.65</v>
      </c>
      <c r="F260" s="31">
        <f>F262+F261+F264+F265</f>
        <v>23134275.23</v>
      </c>
      <c r="G260" s="28">
        <f t="shared" si="23"/>
        <v>60.45495350319354</v>
      </c>
      <c r="H260" s="33">
        <f t="shared" si="24"/>
        <v>5294545.59</v>
      </c>
    </row>
    <row r="261" spans="1:8" ht="38.25">
      <c r="A261" s="17" t="s">
        <v>236</v>
      </c>
      <c r="B261" s="3" t="s">
        <v>237</v>
      </c>
      <c r="C261" s="35">
        <v>150000</v>
      </c>
      <c r="D261" s="35">
        <v>1183444.24</v>
      </c>
      <c r="E261" s="35">
        <v>1166898.65</v>
      </c>
      <c r="F261" s="34">
        <v>9064575.23</v>
      </c>
      <c r="G261" s="27">
        <f>E261/D261*100</f>
        <v>98.60191216106641</v>
      </c>
      <c r="H261" s="30">
        <f>D261-E261</f>
        <v>16545.590000000084</v>
      </c>
    </row>
    <row r="262" spans="1:8" ht="12.75">
      <c r="A262" s="3" t="s">
        <v>238</v>
      </c>
      <c r="B262" s="3" t="s">
        <v>239</v>
      </c>
      <c r="C262" s="3">
        <v>3227085</v>
      </c>
      <c r="D262" s="34">
        <v>6827200</v>
      </c>
      <c r="E262" s="34">
        <v>6827200</v>
      </c>
      <c r="F262" s="34">
        <v>7712900</v>
      </c>
      <c r="G262" s="27">
        <f t="shared" si="23"/>
        <v>100</v>
      </c>
      <c r="H262" s="30">
        <f t="shared" si="24"/>
        <v>0</v>
      </c>
    </row>
    <row r="263" spans="1:8" ht="25.5">
      <c r="A263" s="17" t="s">
        <v>242</v>
      </c>
      <c r="B263" s="3" t="s">
        <v>408</v>
      </c>
      <c r="C263" s="3"/>
      <c r="D263" s="34"/>
      <c r="E263" s="34"/>
      <c r="F263" s="34"/>
      <c r="G263" s="27"/>
      <c r="H263" s="30"/>
    </row>
    <row r="264" spans="1:8" ht="12.75">
      <c r="A264" s="5" t="s">
        <v>149</v>
      </c>
      <c r="B264" s="3" t="s">
        <v>362</v>
      </c>
      <c r="C264" s="3">
        <v>1545000</v>
      </c>
      <c r="D264" s="34">
        <v>5278000</v>
      </c>
      <c r="E264" s="34">
        <v>5278000</v>
      </c>
      <c r="F264" s="34">
        <v>6256800</v>
      </c>
      <c r="G264" s="27">
        <f t="shared" si="23"/>
        <v>100</v>
      </c>
      <c r="H264" s="30">
        <f t="shared" si="24"/>
        <v>0</v>
      </c>
    </row>
    <row r="265" spans="1:8" ht="12.75">
      <c r="A265" s="3" t="s">
        <v>357</v>
      </c>
      <c r="B265" s="3" t="s">
        <v>358</v>
      </c>
      <c r="C265" s="3">
        <v>0</v>
      </c>
      <c r="D265" s="34">
        <v>100000</v>
      </c>
      <c r="E265" s="34">
        <v>100000</v>
      </c>
      <c r="F265" s="34">
        <v>100000</v>
      </c>
      <c r="G265" s="27">
        <f t="shared" si="23"/>
        <v>100</v>
      </c>
      <c r="H265" s="30">
        <f t="shared" si="24"/>
        <v>0</v>
      </c>
    </row>
    <row r="266" spans="1:8" ht="12.75">
      <c r="A266" s="23" t="s">
        <v>83</v>
      </c>
      <c r="B266" s="23" t="s">
        <v>84</v>
      </c>
      <c r="C266" s="31">
        <f>C267+C268+C269</f>
        <v>15958800</v>
      </c>
      <c r="D266" s="31">
        <f>D267+D268+D269</f>
        <v>15655100</v>
      </c>
      <c r="E266" s="31">
        <f>E267+E268+E269</f>
        <v>15531802.65</v>
      </c>
      <c r="F266" s="31">
        <f>F267+F268+F269</f>
        <v>15068620.25</v>
      </c>
      <c r="G266" s="28">
        <f t="shared" si="23"/>
        <v>99.21241416535187</v>
      </c>
      <c r="H266" s="33">
        <f t="shared" si="24"/>
        <v>123297.34999999963</v>
      </c>
    </row>
    <row r="267" spans="1:8" ht="25.5">
      <c r="A267" s="17" t="s">
        <v>240</v>
      </c>
      <c r="B267" s="3" t="s">
        <v>241</v>
      </c>
      <c r="C267" s="34">
        <v>11043800</v>
      </c>
      <c r="D267" s="34">
        <v>10694281.43</v>
      </c>
      <c r="E267" s="34">
        <v>10571349.78</v>
      </c>
      <c r="F267" s="34">
        <v>10038966.94</v>
      </c>
      <c r="G267" s="27">
        <f t="shared" si="23"/>
        <v>98.85049172490311</v>
      </c>
      <c r="H267" s="30">
        <f t="shared" si="24"/>
        <v>122931.65000000037</v>
      </c>
    </row>
    <row r="268" spans="1:8" ht="25.5">
      <c r="A268" s="17" t="s">
        <v>242</v>
      </c>
      <c r="B268" s="3" t="s">
        <v>243</v>
      </c>
      <c r="C268" s="34">
        <v>1384200</v>
      </c>
      <c r="D268" s="34">
        <v>1544200</v>
      </c>
      <c r="E268" s="34">
        <v>1543857.3</v>
      </c>
      <c r="F268" s="34">
        <v>1543857.3</v>
      </c>
      <c r="G268" s="27">
        <f t="shared" si="23"/>
        <v>99.9778072788499</v>
      </c>
      <c r="H268" s="30">
        <f t="shared" si="24"/>
        <v>342.69999999995343</v>
      </c>
    </row>
    <row r="269" spans="1:8" ht="12.75">
      <c r="A269" s="3" t="s">
        <v>244</v>
      </c>
      <c r="B269" s="3" t="s">
        <v>245</v>
      </c>
      <c r="C269" s="3">
        <v>3530800</v>
      </c>
      <c r="D269" s="34">
        <v>3416618.57</v>
      </c>
      <c r="E269" s="34">
        <v>3416595.57</v>
      </c>
      <c r="F269" s="34">
        <v>3485796.01</v>
      </c>
      <c r="G269" s="27">
        <f t="shared" si="23"/>
        <v>99.99932681979189</v>
      </c>
      <c r="H269" s="30">
        <f t="shared" si="24"/>
        <v>23</v>
      </c>
    </row>
    <row r="270" spans="1:8" ht="12.75">
      <c r="A270" s="1" t="s">
        <v>85</v>
      </c>
      <c r="B270" s="1" t="s">
        <v>86</v>
      </c>
      <c r="C270" s="33">
        <f>C271+C276+C278+C272+C273+C275+C277+C274</f>
        <v>6316700</v>
      </c>
      <c r="D270" s="33">
        <f>D271+D276+D278+D272+D273+D275+D277+D274</f>
        <v>7111326</v>
      </c>
      <c r="E270" s="33">
        <f>E271+E276+E278+E272+E273+E275+E277+E274</f>
        <v>7082325.630000001</v>
      </c>
      <c r="F270" s="33">
        <f>F271+F276+F278+F272+F273+F275+F277+F274</f>
        <v>6974960.490000001</v>
      </c>
      <c r="G270" s="28">
        <f t="shared" si="23"/>
        <v>99.59219462024383</v>
      </c>
      <c r="H270" s="33">
        <f t="shared" si="24"/>
        <v>29000.36999999918</v>
      </c>
    </row>
    <row r="271" spans="1:8" ht="12.75">
      <c r="A271" s="3" t="s">
        <v>113</v>
      </c>
      <c r="B271" s="3" t="s">
        <v>275</v>
      </c>
      <c r="C271" s="35">
        <f>C286</f>
        <v>610000</v>
      </c>
      <c r="D271" s="35">
        <f aca="true" t="shared" si="29" ref="D271:E273">D286</f>
        <v>706029</v>
      </c>
      <c r="E271" s="35">
        <f t="shared" si="29"/>
        <v>706028.99</v>
      </c>
      <c r="F271" s="35">
        <f>F286</f>
        <v>653864.84</v>
      </c>
      <c r="G271" s="27">
        <f t="shared" si="23"/>
        <v>99.99999858362759</v>
      </c>
      <c r="H271" s="30">
        <f t="shared" si="24"/>
        <v>0.010000000009313226</v>
      </c>
    </row>
    <row r="272" spans="1:8" ht="38.25">
      <c r="A272" s="17" t="s">
        <v>216</v>
      </c>
      <c r="B272" s="3" t="s">
        <v>276</v>
      </c>
      <c r="C272" s="35">
        <f>C287</f>
        <v>0</v>
      </c>
      <c r="D272" s="35">
        <f t="shared" si="29"/>
        <v>0</v>
      </c>
      <c r="E272" s="35">
        <f t="shared" si="29"/>
        <v>0</v>
      </c>
      <c r="F272" s="35">
        <f>F287</f>
        <v>0</v>
      </c>
      <c r="G272" s="27" t="e">
        <f t="shared" si="23"/>
        <v>#DIV/0!</v>
      </c>
      <c r="H272" s="30">
        <f t="shared" si="24"/>
        <v>0</v>
      </c>
    </row>
    <row r="273" spans="1:8" ht="12.75">
      <c r="A273" s="3" t="s">
        <v>115</v>
      </c>
      <c r="B273" s="3" t="s">
        <v>277</v>
      </c>
      <c r="C273" s="35">
        <f>C288</f>
        <v>190000</v>
      </c>
      <c r="D273" s="35">
        <f t="shared" si="29"/>
        <v>344791</v>
      </c>
      <c r="E273" s="35">
        <f t="shared" si="29"/>
        <v>344790.19</v>
      </c>
      <c r="F273" s="35">
        <f>F288</f>
        <v>148492.24</v>
      </c>
      <c r="G273" s="27">
        <f t="shared" si="23"/>
        <v>99.99976507507446</v>
      </c>
      <c r="H273" s="30">
        <f t="shared" si="24"/>
        <v>0.8099999999976717</v>
      </c>
    </row>
    <row r="274" spans="1:8" ht="25.5">
      <c r="A274" s="13" t="s">
        <v>118</v>
      </c>
      <c r="B274" s="3" t="s">
        <v>369</v>
      </c>
      <c r="C274" s="35">
        <f>C289</f>
        <v>26000</v>
      </c>
      <c r="D274" s="35">
        <f>D289</f>
        <v>20136</v>
      </c>
      <c r="E274" s="35">
        <f>E289</f>
        <v>20135.17</v>
      </c>
      <c r="F274" s="35">
        <f>F289</f>
        <v>97354.11</v>
      </c>
      <c r="G274" s="27"/>
      <c r="H274" s="30"/>
    </row>
    <row r="275" spans="1:8" ht="25.5">
      <c r="A275" s="13" t="s">
        <v>120</v>
      </c>
      <c r="B275" s="3" t="s">
        <v>278</v>
      </c>
      <c r="C275" s="35">
        <f>C280+C284+C290</f>
        <v>480700</v>
      </c>
      <c r="D275" s="35">
        <f>D280+D284+D290</f>
        <v>806726</v>
      </c>
      <c r="E275" s="35">
        <f>E280+E284+E290</f>
        <v>778319.69</v>
      </c>
      <c r="F275" s="35">
        <f>F280+F284+F290</f>
        <v>1017267.77</v>
      </c>
      <c r="G275" s="27">
        <f t="shared" si="23"/>
        <v>96.4788156077776</v>
      </c>
      <c r="H275" s="30">
        <f t="shared" si="24"/>
        <v>28406.310000000056</v>
      </c>
    </row>
    <row r="276" spans="1:8" ht="51">
      <c r="A276" s="17" t="s">
        <v>154</v>
      </c>
      <c r="B276" s="3" t="s">
        <v>279</v>
      </c>
      <c r="C276" s="35">
        <f>C281</f>
        <v>5000000</v>
      </c>
      <c r="D276" s="35">
        <f aca="true" t="shared" si="30" ref="D276:F277">D281</f>
        <v>5226344</v>
      </c>
      <c r="E276" s="35">
        <f t="shared" si="30"/>
        <v>5226344</v>
      </c>
      <c r="F276" s="35">
        <f t="shared" si="30"/>
        <v>4875997.9</v>
      </c>
      <c r="G276" s="27">
        <f t="shared" si="23"/>
        <v>100</v>
      </c>
      <c r="H276" s="30">
        <f t="shared" si="24"/>
        <v>0</v>
      </c>
    </row>
    <row r="277" spans="1:8" ht="12.75">
      <c r="A277" s="17" t="s">
        <v>156</v>
      </c>
      <c r="B277" s="3" t="s">
        <v>344</v>
      </c>
      <c r="C277" s="35">
        <f>C282</f>
        <v>0</v>
      </c>
      <c r="D277" s="35">
        <f t="shared" si="30"/>
        <v>0</v>
      </c>
      <c r="E277" s="35">
        <f t="shared" si="30"/>
        <v>0</v>
      </c>
      <c r="F277" s="35">
        <f t="shared" si="30"/>
        <v>180195</v>
      </c>
      <c r="G277" s="27"/>
      <c r="H277" s="30"/>
    </row>
    <row r="278" spans="1:8" ht="12.75">
      <c r="A278" s="3" t="s">
        <v>124</v>
      </c>
      <c r="B278" s="3" t="s">
        <v>280</v>
      </c>
      <c r="C278" s="35">
        <f>C291</f>
        <v>10000</v>
      </c>
      <c r="D278" s="35">
        <f>D291</f>
        <v>7300</v>
      </c>
      <c r="E278" s="35">
        <f>E291</f>
        <v>6707.59</v>
      </c>
      <c r="F278" s="35">
        <f>F291</f>
        <v>1788.63</v>
      </c>
      <c r="G278" s="27">
        <f t="shared" si="23"/>
        <v>91.88479452054796</v>
      </c>
      <c r="H278" s="30">
        <f t="shared" si="24"/>
        <v>592.4099999999999</v>
      </c>
    </row>
    <row r="279" spans="1:8" ht="12.75">
      <c r="A279" s="23" t="s">
        <v>87</v>
      </c>
      <c r="B279" s="23" t="s">
        <v>88</v>
      </c>
      <c r="C279" s="31">
        <f>C280+C281</f>
        <v>5200000</v>
      </c>
      <c r="D279" s="31">
        <f>D280+D281+D282</f>
        <v>5532344</v>
      </c>
      <c r="E279" s="31">
        <f>E280+E281+E282</f>
        <v>5524610.72</v>
      </c>
      <c r="F279" s="31">
        <f>F280+F281+F282</f>
        <v>5772916.65</v>
      </c>
      <c r="G279" s="28">
        <f t="shared" si="23"/>
        <v>99.8602169351725</v>
      </c>
      <c r="H279" s="33">
        <f t="shared" si="24"/>
        <v>7733.280000000261</v>
      </c>
    </row>
    <row r="280" spans="1:8" ht="25.5">
      <c r="A280" s="13" t="s">
        <v>120</v>
      </c>
      <c r="B280" s="3" t="s">
        <v>252</v>
      </c>
      <c r="C280" s="3">
        <v>200000</v>
      </c>
      <c r="D280" s="34">
        <v>306000</v>
      </c>
      <c r="E280" s="34">
        <v>298266.72</v>
      </c>
      <c r="F280" s="34">
        <v>716723.75</v>
      </c>
      <c r="G280" s="27">
        <f t="shared" si="23"/>
        <v>97.47278431372548</v>
      </c>
      <c r="H280" s="30">
        <f t="shared" si="24"/>
        <v>7733.280000000028</v>
      </c>
    </row>
    <row r="281" spans="1:8" ht="51">
      <c r="A281" s="17" t="s">
        <v>154</v>
      </c>
      <c r="B281" s="3" t="s">
        <v>253</v>
      </c>
      <c r="C281" s="3">
        <v>5000000</v>
      </c>
      <c r="D281" s="34">
        <v>5226344</v>
      </c>
      <c r="E281" s="34">
        <v>5226344</v>
      </c>
      <c r="F281" s="34">
        <v>4875997.9</v>
      </c>
      <c r="G281" s="27">
        <f t="shared" si="23"/>
        <v>100</v>
      </c>
      <c r="H281" s="30">
        <f t="shared" si="24"/>
        <v>0</v>
      </c>
    </row>
    <row r="282" spans="1:8" ht="12.75">
      <c r="A282" s="17" t="s">
        <v>156</v>
      </c>
      <c r="B282" s="3" t="s">
        <v>343</v>
      </c>
      <c r="C282" s="3">
        <v>0</v>
      </c>
      <c r="D282" s="34">
        <v>0</v>
      </c>
      <c r="E282" s="34">
        <v>0</v>
      </c>
      <c r="F282" s="34">
        <v>180195</v>
      </c>
      <c r="G282" s="27"/>
      <c r="H282" s="30"/>
    </row>
    <row r="283" spans="1:8" ht="12.75">
      <c r="A283" s="23" t="s">
        <v>89</v>
      </c>
      <c r="B283" s="23" t="s">
        <v>90</v>
      </c>
      <c r="C283" s="31">
        <f>C284</f>
        <v>120000</v>
      </c>
      <c r="D283" s="31">
        <f>D284</f>
        <v>288300</v>
      </c>
      <c r="E283" s="31">
        <f>E284</f>
        <v>287906.75</v>
      </c>
      <c r="F283" s="31">
        <f>F284</f>
        <v>173790</v>
      </c>
      <c r="G283" s="28">
        <f t="shared" si="23"/>
        <v>99.863596947624</v>
      </c>
      <c r="H283" s="33">
        <f t="shared" si="24"/>
        <v>393.25</v>
      </c>
    </row>
    <row r="284" spans="1:8" ht="25.5">
      <c r="A284" s="13" t="s">
        <v>120</v>
      </c>
      <c r="B284" s="3" t="s">
        <v>254</v>
      </c>
      <c r="C284" s="3">
        <v>120000</v>
      </c>
      <c r="D284" s="34">
        <v>288300</v>
      </c>
      <c r="E284" s="34">
        <v>287906.75</v>
      </c>
      <c r="F284" s="34">
        <v>173790</v>
      </c>
      <c r="G284" s="27">
        <f>E284/D284*100</f>
        <v>99.863596947624</v>
      </c>
      <c r="H284" s="30">
        <f>D284-E284</f>
        <v>393.25</v>
      </c>
    </row>
    <row r="285" spans="1:8" ht="25.5">
      <c r="A285" s="24" t="s">
        <v>91</v>
      </c>
      <c r="B285" s="23" t="s">
        <v>92</v>
      </c>
      <c r="C285" s="31">
        <f>C286+C291+C287+C288+C290+C289</f>
        <v>996700</v>
      </c>
      <c r="D285" s="31">
        <f>D286+D291+D287+D288+D290+D289</f>
        <v>1290682</v>
      </c>
      <c r="E285" s="31">
        <f>E286+E291+E287+E288+E290+E289</f>
        <v>1269808.16</v>
      </c>
      <c r="F285" s="31">
        <f>F286+F291+F287+F288+F290+F289</f>
        <v>1028253.84</v>
      </c>
      <c r="G285" s="28">
        <f t="shared" si="23"/>
        <v>98.38272789114592</v>
      </c>
      <c r="H285" s="33">
        <f t="shared" si="24"/>
        <v>20873.840000000084</v>
      </c>
    </row>
    <row r="286" spans="1:8" ht="12.75">
      <c r="A286" s="3" t="s">
        <v>113</v>
      </c>
      <c r="B286" s="3" t="s">
        <v>255</v>
      </c>
      <c r="C286" s="34">
        <v>610000</v>
      </c>
      <c r="D286" s="34">
        <v>706029</v>
      </c>
      <c r="E286" s="34">
        <v>706028.99</v>
      </c>
      <c r="F286" s="34">
        <v>653864.84</v>
      </c>
      <c r="G286" s="27">
        <f t="shared" si="23"/>
        <v>99.99999858362759</v>
      </c>
      <c r="H286" s="30">
        <f t="shared" si="24"/>
        <v>0.010000000009313226</v>
      </c>
    </row>
    <row r="287" spans="1:8" ht="38.25">
      <c r="A287" s="17" t="s">
        <v>216</v>
      </c>
      <c r="B287" s="3" t="s">
        <v>256</v>
      </c>
      <c r="C287" s="34">
        <v>0</v>
      </c>
      <c r="D287" s="34">
        <v>0</v>
      </c>
      <c r="E287" s="34">
        <v>0</v>
      </c>
      <c r="F287" s="34">
        <v>0</v>
      </c>
      <c r="G287" s="27" t="e">
        <f t="shared" si="23"/>
        <v>#DIV/0!</v>
      </c>
      <c r="H287" s="30">
        <f t="shared" si="24"/>
        <v>0</v>
      </c>
    </row>
    <row r="288" spans="1:8" ht="12.75">
      <c r="A288" s="3" t="s">
        <v>115</v>
      </c>
      <c r="B288" s="3" t="s">
        <v>257</v>
      </c>
      <c r="C288" s="34">
        <v>190000</v>
      </c>
      <c r="D288" s="34">
        <v>344791</v>
      </c>
      <c r="E288" s="34">
        <v>344790.19</v>
      </c>
      <c r="F288" s="34">
        <v>148492.24</v>
      </c>
      <c r="G288" s="27">
        <f t="shared" si="23"/>
        <v>99.99976507507446</v>
      </c>
      <c r="H288" s="30">
        <f t="shared" si="24"/>
        <v>0.8099999999976717</v>
      </c>
    </row>
    <row r="289" spans="1:8" ht="25.5">
      <c r="A289" s="13" t="s">
        <v>118</v>
      </c>
      <c r="B289" s="3" t="s">
        <v>368</v>
      </c>
      <c r="C289" s="34">
        <v>26000</v>
      </c>
      <c r="D289" s="34">
        <v>20136</v>
      </c>
      <c r="E289" s="34">
        <v>20135.17</v>
      </c>
      <c r="F289" s="34">
        <v>97354.11</v>
      </c>
      <c r="G289" s="27">
        <f t="shared" si="23"/>
        <v>99.99587802940007</v>
      </c>
      <c r="H289" s="30">
        <f t="shared" si="24"/>
        <v>0.8300000000017462</v>
      </c>
    </row>
    <row r="290" spans="1:8" ht="25.5">
      <c r="A290" s="13" t="s">
        <v>120</v>
      </c>
      <c r="B290" s="3" t="s">
        <v>258</v>
      </c>
      <c r="C290" s="34">
        <v>160700</v>
      </c>
      <c r="D290" s="34">
        <v>212426</v>
      </c>
      <c r="E290" s="34">
        <v>192146.22</v>
      </c>
      <c r="F290" s="34">
        <v>126754.02</v>
      </c>
      <c r="G290" s="27">
        <f t="shared" si="23"/>
        <v>90.45324960221441</v>
      </c>
      <c r="H290" s="30">
        <f t="shared" si="24"/>
        <v>20279.78</v>
      </c>
    </row>
    <row r="291" spans="1:8" ht="12.75">
      <c r="A291" s="3" t="s">
        <v>331</v>
      </c>
      <c r="B291" s="3" t="s">
        <v>375</v>
      </c>
      <c r="C291" s="34">
        <v>10000</v>
      </c>
      <c r="D291" s="34">
        <v>7300</v>
      </c>
      <c r="E291" s="34">
        <v>6707.59</v>
      </c>
      <c r="F291" s="34">
        <v>1788.63</v>
      </c>
      <c r="G291" s="27">
        <f t="shared" si="23"/>
        <v>91.88479452054796</v>
      </c>
      <c r="H291" s="30">
        <f t="shared" si="24"/>
        <v>592.4099999999999</v>
      </c>
    </row>
    <row r="292" spans="1:8" ht="12.75">
      <c r="A292" s="1" t="s">
        <v>93</v>
      </c>
      <c r="B292" s="1" t="s">
        <v>94</v>
      </c>
      <c r="C292" s="33">
        <f aca="true" t="shared" si="31" ref="C292:F293">C293</f>
        <v>100000</v>
      </c>
      <c r="D292" s="33">
        <f>D293</f>
        <v>200000</v>
      </c>
      <c r="E292" s="33">
        <f>E293</f>
        <v>200000</v>
      </c>
      <c r="F292" s="33">
        <f t="shared" si="31"/>
        <v>400000</v>
      </c>
      <c r="G292" s="28">
        <f t="shared" si="23"/>
        <v>100</v>
      </c>
      <c r="H292" s="33">
        <f t="shared" si="24"/>
        <v>0</v>
      </c>
    </row>
    <row r="293" spans="1:8" ht="12.75">
      <c r="A293" s="23" t="s">
        <v>95</v>
      </c>
      <c r="B293" s="23" t="s">
        <v>96</v>
      </c>
      <c r="C293" s="31">
        <f t="shared" si="31"/>
        <v>100000</v>
      </c>
      <c r="D293" s="33">
        <f t="shared" si="31"/>
        <v>200000</v>
      </c>
      <c r="E293" s="31">
        <f t="shared" si="31"/>
        <v>200000</v>
      </c>
      <c r="F293" s="31">
        <f t="shared" si="31"/>
        <v>400000</v>
      </c>
      <c r="G293" s="28">
        <f t="shared" si="23"/>
        <v>100</v>
      </c>
      <c r="H293" s="33">
        <f t="shared" si="24"/>
        <v>0</v>
      </c>
    </row>
    <row r="294" spans="1:8" ht="51">
      <c r="A294" s="17" t="s">
        <v>260</v>
      </c>
      <c r="B294" s="3" t="s">
        <v>261</v>
      </c>
      <c r="C294" s="3">
        <v>100000</v>
      </c>
      <c r="D294" s="34">
        <v>200000</v>
      </c>
      <c r="E294" s="34">
        <v>200000</v>
      </c>
      <c r="F294" s="34">
        <v>400000</v>
      </c>
      <c r="G294" s="27">
        <f>E294/D294*100</f>
        <v>100</v>
      </c>
      <c r="H294" s="30">
        <f>D294-E294</f>
        <v>0</v>
      </c>
    </row>
    <row r="295" spans="1:8" ht="51">
      <c r="A295" s="14" t="s">
        <v>97</v>
      </c>
      <c r="B295" s="1" t="s">
        <v>98</v>
      </c>
      <c r="C295" s="33">
        <f>C296+C299</f>
        <v>33041885</v>
      </c>
      <c r="D295" s="33">
        <f>D296+D299</f>
        <v>33751700</v>
      </c>
      <c r="E295" s="33">
        <f>E296+E299</f>
        <v>33751700</v>
      </c>
      <c r="F295" s="33">
        <f>F296+F299</f>
        <v>32476800</v>
      </c>
      <c r="G295" s="28">
        <f>E295/D295*100</f>
        <v>100</v>
      </c>
      <c r="H295" s="33">
        <f>D295-E295</f>
        <v>0</v>
      </c>
    </row>
    <row r="296" spans="1:8" ht="38.25">
      <c r="A296" s="14" t="s">
        <v>99</v>
      </c>
      <c r="B296" s="1" t="s">
        <v>100</v>
      </c>
      <c r="C296" s="33">
        <f>C297</f>
        <v>31805000</v>
      </c>
      <c r="D296" s="33">
        <f>D297</f>
        <v>31805000</v>
      </c>
      <c r="E296" s="33">
        <f>E297</f>
        <v>31805000</v>
      </c>
      <c r="F296" s="33">
        <f>F297</f>
        <v>30856800</v>
      </c>
      <c r="G296" s="28">
        <f>E296/D296*100</f>
        <v>100</v>
      </c>
      <c r="H296" s="33">
        <f>D296-E296</f>
        <v>0</v>
      </c>
    </row>
    <row r="297" spans="1:8" ht="25.5">
      <c r="A297" s="22" t="s">
        <v>262</v>
      </c>
      <c r="B297" s="3" t="s">
        <v>263</v>
      </c>
      <c r="C297" s="34">
        <v>31805000</v>
      </c>
      <c r="D297" s="34">
        <v>31805000</v>
      </c>
      <c r="E297" s="34">
        <v>31805000</v>
      </c>
      <c r="F297" s="34">
        <v>30856800</v>
      </c>
      <c r="G297" s="27">
        <f>E297/D297*100</f>
        <v>100</v>
      </c>
      <c r="H297" s="30">
        <f>D297-E297</f>
        <v>0</v>
      </c>
    </row>
    <row r="298" spans="1:8" s="4" customFormat="1" ht="12.75">
      <c r="A298" s="14" t="s">
        <v>110</v>
      </c>
      <c r="B298" s="1" t="s">
        <v>111</v>
      </c>
      <c r="C298" s="33"/>
      <c r="D298" s="33"/>
      <c r="E298" s="33"/>
      <c r="F298" s="33"/>
      <c r="G298" s="28"/>
      <c r="H298" s="33"/>
    </row>
    <row r="299" spans="1:8" s="4" customFormat="1" ht="12.75">
      <c r="A299" s="14" t="s">
        <v>106</v>
      </c>
      <c r="B299" s="1" t="s">
        <v>361</v>
      </c>
      <c r="C299" s="1">
        <v>1236885</v>
      </c>
      <c r="D299" s="33">
        <v>1946700</v>
      </c>
      <c r="E299" s="33">
        <v>1946700</v>
      </c>
      <c r="F299" s="33">
        <v>1620000</v>
      </c>
      <c r="G299" s="28"/>
      <c r="H299" s="33"/>
    </row>
    <row r="300" spans="1:8" ht="12.75">
      <c r="A300" s="17" t="s">
        <v>101</v>
      </c>
      <c r="B300" s="3"/>
      <c r="C300" s="3">
        <v>0</v>
      </c>
      <c r="D300" s="3">
        <v>-1518055.35</v>
      </c>
      <c r="E300" s="11">
        <v>-257203.15</v>
      </c>
      <c r="F300" s="11">
        <v>-286364.09</v>
      </c>
      <c r="G300" s="3"/>
      <c r="H300" s="3"/>
    </row>
    <row r="301" ht="12.75">
      <c r="D301" t="s">
        <v>103</v>
      </c>
    </row>
    <row r="302" spans="1:7" ht="15">
      <c r="A302" s="37" t="s">
        <v>104</v>
      </c>
      <c r="G302" s="37" t="s">
        <v>105</v>
      </c>
    </row>
    <row r="303" ht="12.75">
      <c r="F303" t="s">
        <v>103</v>
      </c>
    </row>
    <row r="305" ht="12.75">
      <c r="D305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2018-01-18T12:04:41Z</cp:lastPrinted>
  <dcterms:created xsi:type="dcterms:W3CDTF">2005-05-20T13:40:13Z</dcterms:created>
  <dcterms:modified xsi:type="dcterms:W3CDTF">2018-01-18T12:32:57Z</dcterms:modified>
  <cp:category/>
  <cp:version/>
  <cp:contentType/>
  <cp:contentStatus/>
</cp:coreProperties>
</file>