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calcPr calcId="152511"/>
</workbook>
</file>

<file path=xl/calcChain.xml><?xml version="1.0" encoding="utf-8"?>
<calcChain xmlns="http://schemas.openxmlformats.org/spreadsheetml/2006/main">
  <c r="H96" i="11" l="1"/>
  <c r="G96" i="11"/>
  <c r="E94" i="11" l="1"/>
  <c r="D94" i="11"/>
  <c r="D66" i="11" s="1"/>
  <c r="F114" i="11" l="1"/>
  <c r="F171" i="11" l="1"/>
  <c r="E171" i="11"/>
  <c r="D171" i="11"/>
  <c r="C171" i="11"/>
  <c r="H171" i="11" s="1"/>
  <c r="H170" i="11"/>
  <c r="H169" i="11"/>
  <c r="F168" i="11"/>
  <c r="E168" i="11"/>
  <c r="H168" i="11" s="1"/>
  <c r="H167" i="11"/>
  <c r="H166" i="11"/>
  <c r="H165" i="11"/>
  <c r="G165" i="11"/>
  <c r="F165" i="11"/>
  <c r="E165" i="11"/>
  <c r="D165" i="11"/>
  <c r="C165" i="11"/>
  <c r="H164" i="11"/>
  <c r="H163" i="11" s="1"/>
  <c r="G163" i="11"/>
  <c r="F163" i="11"/>
  <c r="E163" i="11"/>
  <c r="D163" i="11"/>
  <c r="C163" i="11"/>
  <c r="H162" i="11"/>
  <c r="H161" i="11"/>
  <c r="G161" i="11"/>
  <c r="F160" i="11"/>
  <c r="E160" i="11"/>
  <c r="G160" i="11" s="1"/>
  <c r="D160" i="11"/>
  <c r="C160" i="11"/>
  <c r="H159" i="11"/>
  <c r="G159" i="11"/>
  <c r="F158" i="11"/>
  <c r="E158" i="11"/>
  <c r="G158" i="11" s="1"/>
  <c r="D158" i="11"/>
  <c r="H158" i="11" s="1"/>
  <c r="C158" i="11"/>
  <c r="H157" i="11"/>
  <c r="G157" i="11"/>
  <c r="H156" i="11"/>
  <c r="G156" i="11"/>
  <c r="H154" i="11"/>
  <c r="G154" i="11"/>
  <c r="H153" i="11"/>
  <c r="G153" i="11"/>
  <c r="H152" i="11"/>
  <c r="G152" i="11"/>
  <c r="H151" i="11"/>
  <c r="G151" i="11"/>
  <c r="H150" i="11"/>
  <c r="G150" i="11"/>
  <c r="H149" i="11"/>
  <c r="G149" i="11"/>
  <c r="H148" i="11"/>
  <c r="G148" i="11"/>
  <c r="H147" i="11"/>
  <c r="G147" i="11"/>
  <c r="H145" i="11"/>
  <c r="G145" i="11"/>
  <c r="H144" i="11"/>
  <c r="G144" i="11"/>
  <c r="H143" i="11"/>
  <c r="G143" i="11"/>
  <c r="H142" i="11"/>
  <c r="G142" i="11"/>
  <c r="H141" i="11"/>
  <c r="G141" i="11"/>
  <c r="H140" i="11"/>
  <c r="G140" i="11"/>
  <c r="H139" i="11"/>
  <c r="G139" i="11"/>
  <c r="F138" i="11"/>
  <c r="F137" i="11" s="1"/>
  <c r="E138" i="11"/>
  <c r="D138" i="11"/>
  <c r="D137" i="11" s="1"/>
  <c r="C138" i="11"/>
  <c r="C137" i="11" s="1"/>
  <c r="H136" i="11"/>
  <c r="H134" i="11"/>
  <c r="G134" i="11"/>
  <c r="H132" i="11"/>
  <c r="G132" i="11"/>
  <c r="H130" i="11"/>
  <c r="G130" i="11"/>
  <c r="H129" i="11"/>
  <c r="G129" i="11"/>
  <c r="H128" i="11"/>
  <c r="G128" i="11"/>
  <c r="H127" i="11"/>
  <c r="G127" i="11"/>
  <c r="F126" i="11"/>
  <c r="E126" i="11"/>
  <c r="G126" i="11" s="1"/>
  <c r="D126" i="11"/>
  <c r="D114" i="11" s="1"/>
  <c r="C126" i="11"/>
  <c r="C114" i="11" s="1"/>
  <c r="H123" i="11"/>
  <c r="G123" i="11"/>
  <c r="H122" i="11"/>
  <c r="G122" i="11"/>
  <c r="H121" i="11"/>
  <c r="H120" i="11"/>
  <c r="G120" i="11"/>
  <c r="H119" i="11"/>
  <c r="G119" i="11"/>
  <c r="H117" i="11"/>
  <c r="G117" i="11"/>
  <c r="H116" i="11"/>
  <c r="G116" i="11"/>
  <c r="H115" i="11"/>
  <c r="G115" i="11"/>
  <c r="H113" i="11"/>
  <c r="G113" i="11"/>
  <c r="H112" i="11"/>
  <c r="G112" i="11"/>
  <c r="F111" i="11"/>
  <c r="E111" i="11"/>
  <c r="D111" i="11"/>
  <c r="D110" i="11" s="1"/>
  <c r="C111" i="11"/>
  <c r="C110" i="11" s="1"/>
  <c r="C109" i="11" s="1"/>
  <c r="H108" i="11"/>
  <c r="G108" i="11"/>
  <c r="F107" i="11"/>
  <c r="E107" i="11"/>
  <c r="D107" i="11"/>
  <c r="H107" i="11" s="1"/>
  <c r="C107" i="11"/>
  <c r="H106" i="11"/>
  <c r="G106" i="11"/>
  <c r="H105" i="11"/>
  <c r="G105" i="11"/>
  <c r="H104" i="11"/>
  <c r="H103" i="11"/>
  <c r="F102" i="11"/>
  <c r="E102" i="11"/>
  <c r="C102" i="11"/>
  <c r="G101" i="11"/>
  <c r="F100" i="11"/>
  <c r="E100" i="11"/>
  <c r="G100" i="11" s="1"/>
  <c r="D100" i="11"/>
  <c r="C100" i="11"/>
  <c r="H99" i="11"/>
  <c r="G99" i="11"/>
  <c r="F97" i="11"/>
  <c r="E97" i="11"/>
  <c r="H97" i="11" s="1"/>
  <c r="D97" i="11"/>
  <c r="C97" i="11"/>
  <c r="H95" i="11"/>
  <c r="G95" i="11"/>
  <c r="H94" i="11"/>
  <c r="H93" i="11"/>
  <c r="G93" i="11"/>
  <c r="G92" i="11"/>
  <c r="E92" i="11"/>
  <c r="H92" i="11" s="1"/>
  <c r="D92" i="11"/>
  <c r="H91" i="11"/>
  <c r="G91" i="11"/>
  <c r="E90" i="11"/>
  <c r="D90" i="11"/>
  <c r="G90" i="11" s="1"/>
  <c r="H89" i="11"/>
  <c r="G89" i="11"/>
  <c r="H88" i="11"/>
  <c r="G88" i="11"/>
  <c r="F87" i="11"/>
  <c r="E87" i="11"/>
  <c r="G87" i="11" s="1"/>
  <c r="D87" i="11"/>
  <c r="C87" i="11"/>
  <c r="H86" i="11"/>
  <c r="G86" i="11"/>
  <c r="F85" i="11"/>
  <c r="E85" i="11"/>
  <c r="D85" i="11"/>
  <c r="C85" i="11"/>
  <c r="H84" i="11"/>
  <c r="G84" i="11"/>
  <c r="F83" i="11"/>
  <c r="E83" i="11"/>
  <c r="H83" i="11" s="1"/>
  <c r="D83" i="11"/>
  <c r="C83" i="11"/>
  <c r="H82" i="11"/>
  <c r="G82" i="11"/>
  <c r="F81" i="11"/>
  <c r="E81" i="11"/>
  <c r="D81" i="11"/>
  <c r="C81" i="11"/>
  <c r="H80" i="11"/>
  <c r="G80" i="11"/>
  <c r="F79" i="11"/>
  <c r="E79" i="11"/>
  <c r="D79" i="11"/>
  <c r="H79" i="11" s="1"/>
  <c r="C79" i="11"/>
  <c r="H78" i="11"/>
  <c r="G78" i="11"/>
  <c r="F77" i="11"/>
  <c r="E77" i="11"/>
  <c r="D77" i="11"/>
  <c r="G77" i="11" s="1"/>
  <c r="C77" i="11"/>
  <c r="H76" i="11"/>
  <c r="G76" i="11"/>
  <c r="F75" i="11"/>
  <c r="E75" i="11"/>
  <c r="D75" i="11"/>
  <c r="H75" i="11" s="1"/>
  <c r="C75" i="11"/>
  <c r="H74" i="11"/>
  <c r="G74" i="11"/>
  <c r="F73" i="11"/>
  <c r="E73" i="11"/>
  <c r="D73" i="11"/>
  <c r="C73" i="11"/>
  <c r="H72" i="11"/>
  <c r="G72" i="11"/>
  <c r="H71" i="11"/>
  <c r="G71" i="11"/>
  <c r="F70" i="11"/>
  <c r="E70" i="11"/>
  <c r="H70" i="11" s="1"/>
  <c r="D70" i="11"/>
  <c r="C70" i="11"/>
  <c r="H69" i="11"/>
  <c r="G69" i="11"/>
  <c r="H68" i="11"/>
  <c r="G68" i="11"/>
  <c r="F67" i="11"/>
  <c r="E67" i="11"/>
  <c r="D67" i="11"/>
  <c r="C67" i="11"/>
  <c r="C66" i="11" s="1"/>
  <c r="F66" i="11"/>
  <c r="H65" i="11"/>
  <c r="H64" i="11"/>
  <c r="G64" i="11"/>
  <c r="H63" i="11"/>
  <c r="G63" i="11"/>
  <c r="F62" i="11"/>
  <c r="E62" i="11"/>
  <c r="D62" i="11"/>
  <c r="C62" i="11"/>
  <c r="H61" i="11"/>
  <c r="G61" i="11"/>
  <c r="H60" i="11"/>
  <c r="G60" i="11"/>
  <c r="F59" i="11"/>
  <c r="E59" i="11"/>
  <c r="E58" i="11" s="1"/>
  <c r="D59" i="11"/>
  <c r="D58" i="11" s="1"/>
  <c r="C59" i="11"/>
  <c r="F58" i="11"/>
  <c r="C58" i="11"/>
  <c r="H57" i="11"/>
  <c r="H56" i="11"/>
  <c r="G56" i="11"/>
  <c r="H55" i="11"/>
  <c r="H54" i="11"/>
  <c r="G54" i="11"/>
  <c r="F53" i="11"/>
  <c r="F52" i="11" s="1"/>
  <c r="E53" i="11"/>
  <c r="H53" i="11" s="1"/>
  <c r="D53" i="11"/>
  <c r="C53" i="11"/>
  <c r="C52" i="11" s="1"/>
  <c r="D52" i="11"/>
  <c r="H51" i="11"/>
  <c r="G51" i="11"/>
  <c r="H50" i="11"/>
  <c r="G50" i="11"/>
  <c r="F49" i="11"/>
  <c r="E49" i="11"/>
  <c r="H49" i="11" s="1"/>
  <c r="D49" i="11"/>
  <c r="C49" i="11"/>
  <c r="H48" i="11"/>
  <c r="G48" i="11"/>
  <c r="H47" i="11"/>
  <c r="G47" i="11"/>
  <c r="G46" i="11"/>
  <c r="G45" i="11"/>
  <c r="F45" i="11"/>
  <c r="E45" i="11"/>
  <c r="D45" i="11"/>
  <c r="C45" i="11"/>
  <c r="H44" i="11"/>
  <c r="G44" i="11"/>
  <c r="G43" i="11" s="1"/>
  <c r="F43" i="11"/>
  <c r="E43" i="11"/>
  <c r="D43" i="11"/>
  <c r="C43" i="11"/>
  <c r="H42" i="11"/>
  <c r="G42" i="11"/>
  <c r="G41" i="11"/>
  <c r="F41" i="11"/>
  <c r="E41" i="11"/>
  <c r="H41" i="11" s="1"/>
  <c r="D41" i="11"/>
  <c r="C41" i="11"/>
  <c r="C40" i="11" s="1"/>
  <c r="C39" i="11" s="1"/>
  <c r="D40" i="11"/>
  <c r="D39" i="11" s="1"/>
  <c r="H38" i="11"/>
  <c r="G38" i="11"/>
  <c r="H37" i="11"/>
  <c r="G37" i="11"/>
  <c r="H36" i="11"/>
  <c r="G36" i="11"/>
  <c r="H35" i="11"/>
  <c r="G35" i="11"/>
  <c r="F34" i="11"/>
  <c r="F33" i="11" s="1"/>
  <c r="E34" i="11"/>
  <c r="G34" i="11" s="1"/>
  <c r="D34" i="11"/>
  <c r="D33" i="11" s="1"/>
  <c r="C34" i="11"/>
  <c r="C33" i="11"/>
  <c r="H32" i="11"/>
  <c r="G32" i="11"/>
  <c r="H31" i="11"/>
  <c r="G31" i="11"/>
  <c r="F30" i="11"/>
  <c r="E30" i="11"/>
  <c r="D30" i="11"/>
  <c r="C30" i="11"/>
  <c r="H29" i="11"/>
  <c r="G29" i="11"/>
  <c r="H28" i="11"/>
  <c r="H27" i="11"/>
  <c r="G27" i="11"/>
  <c r="H25" i="11"/>
  <c r="G25" i="11"/>
  <c r="H24" i="11"/>
  <c r="H23" i="11"/>
  <c r="G23" i="11"/>
  <c r="H22" i="11"/>
  <c r="G22" i="11"/>
  <c r="F21" i="11"/>
  <c r="F20" i="11" s="1"/>
  <c r="E21" i="11"/>
  <c r="H21" i="11" s="1"/>
  <c r="D21" i="11"/>
  <c r="C21" i="11"/>
  <c r="C20" i="11" s="1"/>
  <c r="D20" i="11"/>
  <c r="H19" i="11"/>
  <c r="G19" i="11"/>
  <c r="H18" i="11"/>
  <c r="G18" i="11"/>
  <c r="H17" i="11"/>
  <c r="G17" i="11"/>
  <c r="H16" i="11"/>
  <c r="G16" i="11"/>
  <c r="F15" i="11"/>
  <c r="F14" i="11" s="1"/>
  <c r="E15" i="11"/>
  <c r="H15" i="11" s="1"/>
  <c r="D15" i="11"/>
  <c r="C15" i="11"/>
  <c r="C14" i="11" s="1"/>
  <c r="D14" i="11"/>
  <c r="H13" i="11"/>
  <c r="G13" i="11"/>
  <c r="H12" i="11"/>
  <c r="G12" i="11"/>
  <c r="H11" i="11"/>
  <c r="G11" i="11"/>
  <c r="F10" i="11"/>
  <c r="E10" i="11"/>
  <c r="D10" i="11"/>
  <c r="D9" i="11" s="1"/>
  <c r="C10" i="11"/>
  <c r="F9" i="11"/>
  <c r="C9" i="11"/>
  <c r="H73" i="11" l="1"/>
  <c r="E52" i="11"/>
  <c r="G52" i="11" s="1"/>
  <c r="G53" i="11"/>
  <c r="G49" i="11"/>
  <c r="E40" i="11"/>
  <c r="G40" i="11" s="1"/>
  <c r="G15" i="11"/>
  <c r="E14" i="11"/>
  <c r="G14" i="11" s="1"/>
  <c r="D109" i="11"/>
  <c r="D102" i="11"/>
  <c r="H102" i="11" s="1"/>
  <c r="G62" i="11"/>
  <c r="H45" i="11"/>
  <c r="H46" i="11" s="1"/>
  <c r="H43" i="11"/>
  <c r="G30" i="11"/>
  <c r="G10" i="11"/>
  <c r="G21" i="11"/>
  <c r="E20" i="11"/>
  <c r="G20" i="11" s="1"/>
  <c r="H160" i="11"/>
  <c r="E137" i="11"/>
  <c r="H137" i="11" s="1"/>
  <c r="F110" i="11"/>
  <c r="F109" i="11" s="1"/>
  <c r="F40" i="11"/>
  <c r="F39" i="11" s="1"/>
  <c r="F8" i="11" s="1"/>
  <c r="D8" i="11"/>
  <c r="D173" i="11" s="1"/>
  <c r="C8" i="11"/>
  <c r="C173" i="11" s="1"/>
  <c r="H58" i="11"/>
  <c r="G58" i="11"/>
  <c r="H77" i="11"/>
  <c r="H10" i="11"/>
  <c r="H14" i="11"/>
  <c r="H20" i="11"/>
  <c r="H30" i="11"/>
  <c r="H34" i="11"/>
  <c r="H52" i="11"/>
  <c r="H62" i="11"/>
  <c r="E66" i="11"/>
  <c r="G67" i="11"/>
  <c r="G73" i="11"/>
  <c r="G75" i="11"/>
  <c r="G79" i="11"/>
  <c r="H87" i="11"/>
  <c r="H90" i="11"/>
  <c r="G102" i="11"/>
  <c r="G107" i="11"/>
  <c r="G111" i="11"/>
  <c r="E114" i="11"/>
  <c r="H126" i="11"/>
  <c r="G138" i="11"/>
  <c r="H111" i="11"/>
  <c r="G70" i="11"/>
  <c r="G94" i="11"/>
  <c r="G97" i="11"/>
  <c r="G137" i="11"/>
  <c r="H67" i="11"/>
  <c r="H138" i="11"/>
  <c r="E9" i="11"/>
  <c r="E33" i="11"/>
  <c r="E108" i="10"/>
  <c r="E109" i="10"/>
  <c r="E39" i="11" l="1"/>
  <c r="H39" i="11" s="1"/>
  <c r="H40" i="11"/>
  <c r="F173" i="11"/>
  <c r="H66" i="11"/>
  <c r="G66" i="11"/>
  <c r="H114" i="11"/>
  <c r="G114" i="11"/>
  <c r="E110" i="11"/>
  <c r="G33" i="11"/>
  <c r="H33" i="11"/>
  <c r="H9" i="11"/>
  <c r="G9" i="11"/>
  <c r="D108" i="10"/>
  <c r="E159" i="10"/>
  <c r="D159" i="10"/>
  <c r="E8" i="11" l="1"/>
  <c r="H8" i="11" s="1"/>
  <c r="G39" i="11"/>
  <c r="H110" i="11"/>
  <c r="G110" i="11"/>
  <c r="E109" i="11"/>
  <c r="D45" i="10"/>
  <c r="F170" i="10"/>
  <c r="E170" i="10"/>
  <c r="H170" i="10" s="1"/>
  <c r="D170" i="10"/>
  <c r="C170" i="10"/>
  <c r="H169" i="10"/>
  <c r="H168" i="10"/>
  <c r="H167" i="10"/>
  <c r="F167" i="10"/>
  <c r="E167" i="10"/>
  <c r="H166" i="10"/>
  <c r="H165" i="10"/>
  <c r="H164" i="10" s="1"/>
  <c r="G164" i="10"/>
  <c r="F164" i="10"/>
  <c r="E164" i="10"/>
  <c r="D164" i="10"/>
  <c r="C164" i="10"/>
  <c r="H163" i="10"/>
  <c r="H162" i="10" s="1"/>
  <c r="G162" i="10"/>
  <c r="F162" i="10"/>
  <c r="E162" i="10"/>
  <c r="D162" i="10"/>
  <c r="C162" i="10"/>
  <c r="H161" i="10"/>
  <c r="H160" i="10"/>
  <c r="G160" i="10"/>
  <c r="F159" i="10"/>
  <c r="H159" i="10"/>
  <c r="C159" i="10"/>
  <c r="H158" i="10"/>
  <c r="G158" i="10"/>
  <c r="F157" i="10"/>
  <c r="E157" i="10"/>
  <c r="H157" i="10" s="1"/>
  <c r="D157" i="10"/>
  <c r="C157" i="10"/>
  <c r="H156" i="10"/>
  <c r="G156" i="10"/>
  <c r="H155" i="10"/>
  <c r="G155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F137" i="10"/>
  <c r="F136" i="10" s="1"/>
  <c r="E137" i="10"/>
  <c r="H137" i="10" s="1"/>
  <c r="D137" i="10"/>
  <c r="C137" i="10"/>
  <c r="C136" i="10" s="1"/>
  <c r="D136" i="10"/>
  <c r="H135" i="10"/>
  <c r="H133" i="10"/>
  <c r="G133" i="10"/>
  <c r="H131" i="10"/>
  <c r="G131" i="10"/>
  <c r="H129" i="10"/>
  <c r="G129" i="10"/>
  <c r="H128" i="10"/>
  <c r="G128" i="10"/>
  <c r="H127" i="10"/>
  <c r="G127" i="10"/>
  <c r="H126" i="10"/>
  <c r="G126" i="10"/>
  <c r="F125" i="10"/>
  <c r="E125" i="10"/>
  <c r="G125" i="10" s="1"/>
  <c r="D125" i="10"/>
  <c r="C125" i="10"/>
  <c r="C113" i="10" s="1"/>
  <c r="H122" i="10"/>
  <c r="G122" i="10"/>
  <c r="H121" i="10"/>
  <c r="G121" i="10"/>
  <c r="H120" i="10"/>
  <c r="H119" i="10"/>
  <c r="G119" i="10"/>
  <c r="H118" i="10"/>
  <c r="G118" i="10"/>
  <c r="H116" i="10"/>
  <c r="G116" i="10"/>
  <c r="H115" i="10"/>
  <c r="G115" i="10"/>
  <c r="H114" i="10"/>
  <c r="G114" i="10"/>
  <c r="F113" i="10"/>
  <c r="H112" i="10"/>
  <c r="G112" i="10"/>
  <c r="H111" i="10"/>
  <c r="G111" i="10"/>
  <c r="F110" i="10"/>
  <c r="E110" i="10"/>
  <c r="D110" i="10"/>
  <c r="C110" i="10"/>
  <c r="C109" i="10" s="1"/>
  <c r="C108" i="10" s="1"/>
  <c r="H107" i="10"/>
  <c r="G107" i="10"/>
  <c r="F106" i="10"/>
  <c r="E106" i="10"/>
  <c r="D106" i="10"/>
  <c r="H106" i="10" s="1"/>
  <c r="C106" i="10"/>
  <c r="H105" i="10"/>
  <c r="G105" i="10"/>
  <c r="H104" i="10"/>
  <c r="G104" i="10"/>
  <c r="H103" i="10"/>
  <c r="H102" i="10"/>
  <c r="F101" i="10"/>
  <c r="E101" i="10"/>
  <c r="D101" i="10"/>
  <c r="H101" i="10" s="1"/>
  <c r="C101" i="10"/>
  <c r="G100" i="10"/>
  <c r="F99" i="10"/>
  <c r="E99" i="10"/>
  <c r="G99" i="10" s="1"/>
  <c r="D99" i="10"/>
  <c r="C99" i="10"/>
  <c r="H98" i="10"/>
  <c r="G98" i="10"/>
  <c r="F96" i="10"/>
  <c r="E96" i="10"/>
  <c r="G96" i="10" s="1"/>
  <c r="D96" i="10"/>
  <c r="H96" i="10" s="1"/>
  <c r="C96" i="10"/>
  <c r="H95" i="10"/>
  <c r="G95" i="10"/>
  <c r="E94" i="10"/>
  <c r="G94" i="10" s="1"/>
  <c r="H93" i="10"/>
  <c r="G93" i="10"/>
  <c r="E92" i="10"/>
  <c r="H92" i="10" s="1"/>
  <c r="D92" i="10"/>
  <c r="G92" i="10" s="1"/>
  <c r="H91" i="10"/>
  <c r="G91" i="10"/>
  <c r="G90" i="10"/>
  <c r="E90" i="10"/>
  <c r="D90" i="10"/>
  <c r="H90" i="10" s="1"/>
  <c r="H89" i="10"/>
  <c r="G89" i="10"/>
  <c r="H88" i="10"/>
  <c r="G88" i="10"/>
  <c r="F87" i="10"/>
  <c r="E87" i="10"/>
  <c r="H87" i="10" s="1"/>
  <c r="D87" i="10"/>
  <c r="C87" i="10"/>
  <c r="H86" i="10"/>
  <c r="G86" i="10"/>
  <c r="F85" i="10"/>
  <c r="E85" i="10"/>
  <c r="D85" i="10"/>
  <c r="C85" i="10"/>
  <c r="H84" i="10"/>
  <c r="G84" i="10"/>
  <c r="F83" i="10"/>
  <c r="E83" i="10"/>
  <c r="H83" i="10" s="1"/>
  <c r="D83" i="10"/>
  <c r="C83" i="10"/>
  <c r="H82" i="10"/>
  <c r="G82" i="10"/>
  <c r="F81" i="10"/>
  <c r="E81" i="10"/>
  <c r="H80" i="10" s="1"/>
  <c r="D81" i="10"/>
  <c r="C81" i="10"/>
  <c r="G80" i="10"/>
  <c r="F79" i="10"/>
  <c r="E79" i="10"/>
  <c r="D79" i="10"/>
  <c r="H79" i="10" s="1"/>
  <c r="C79" i="10"/>
  <c r="H78" i="10"/>
  <c r="G78" i="10"/>
  <c r="F77" i="10"/>
  <c r="E77" i="10"/>
  <c r="D77" i="10"/>
  <c r="H77" i="10" s="1"/>
  <c r="C77" i="10"/>
  <c r="H76" i="10"/>
  <c r="G76" i="10"/>
  <c r="F75" i="10"/>
  <c r="E75" i="10"/>
  <c r="D75" i="10"/>
  <c r="H75" i="10" s="1"/>
  <c r="C75" i="10"/>
  <c r="H74" i="10"/>
  <c r="G74" i="10"/>
  <c r="F73" i="10"/>
  <c r="E73" i="10"/>
  <c r="D73" i="10"/>
  <c r="H73" i="10" s="1"/>
  <c r="C73" i="10"/>
  <c r="H72" i="10"/>
  <c r="G72" i="10"/>
  <c r="H71" i="10"/>
  <c r="G71" i="10"/>
  <c r="F70" i="10"/>
  <c r="E70" i="10"/>
  <c r="G70" i="10" s="1"/>
  <c r="D70" i="10"/>
  <c r="C70" i="10"/>
  <c r="H69" i="10"/>
  <c r="G69" i="10"/>
  <c r="H68" i="10"/>
  <c r="G68" i="10"/>
  <c r="F67" i="10"/>
  <c r="E67" i="10"/>
  <c r="D67" i="10"/>
  <c r="H67" i="10" s="1"/>
  <c r="C67" i="10"/>
  <c r="C66" i="10" s="1"/>
  <c r="D66" i="10"/>
  <c r="H65" i="10"/>
  <c r="H64" i="10"/>
  <c r="G64" i="10"/>
  <c r="H63" i="10"/>
  <c r="G63" i="10"/>
  <c r="G62" i="10"/>
  <c r="F62" i="10"/>
  <c r="E62" i="10"/>
  <c r="H62" i="10" s="1"/>
  <c r="D62" i="10"/>
  <c r="C62" i="10"/>
  <c r="H61" i="10"/>
  <c r="G61" i="10"/>
  <c r="H60" i="10"/>
  <c r="G60" i="10"/>
  <c r="F59" i="10"/>
  <c r="E59" i="10"/>
  <c r="D59" i="10"/>
  <c r="D58" i="10" s="1"/>
  <c r="C59" i="10"/>
  <c r="C58" i="10" s="1"/>
  <c r="F58" i="10"/>
  <c r="E58" i="10"/>
  <c r="H58" i="10" s="1"/>
  <c r="H57" i="10"/>
  <c r="H56" i="10"/>
  <c r="G56" i="10"/>
  <c r="H55" i="10"/>
  <c r="H54" i="10"/>
  <c r="G54" i="10"/>
  <c r="F53" i="10"/>
  <c r="F52" i="10" s="1"/>
  <c r="E53" i="10"/>
  <c r="H53" i="10" s="1"/>
  <c r="D53" i="10"/>
  <c r="C53" i="10"/>
  <c r="D52" i="10"/>
  <c r="C52" i="10"/>
  <c r="H51" i="10"/>
  <c r="G51" i="10"/>
  <c r="H50" i="10"/>
  <c r="G50" i="10"/>
  <c r="F49" i="10"/>
  <c r="E49" i="10"/>
  <c r="H49" i="10" s="1"/>
  <c r="D49" i="10"/>
  <c r="C49" i="10"/>
  <c r="H48" i="10"/>
  <c r="G48" i="10"/>
  <c r="H47" i="10"/>
  <c r="G47" i="10"/>
  <c r="G46" i="10"/>
  <c r="G45" i="10" s="1"/>
  <c r="F45" i="10"/>
  <c r="E45" i="10"/>
  <c r="H45" i="10" s="1"/>
  <c r="H46" i="10" s="1"/>
  <c r="C45" i="10"/>
  <c r="H44" i="10"/>
  <c r="G44" i="10"/>
  <c r="G43" i="10" s="1"/>
  <c r="F43" i="10"/>
  <c r="E43" i="10"/>
  <c r="H43" i="10" s="1"/>
  <c r="D43" i="10"/>
  <c r="C43" i="10"/>
  <c r="H42" i="10"/>
  <c r="G42" i="10"/>
  <c r="F41" i="10"/>
  <c r="E41" i="10"/>
  <c r="H41" i="10" s="1"/>
  <c r="D41" i="10"/>
  <c r="C41" i="10"/>
  <c r="D40" i="10"/>
  <c r="D39" i="10" s="1"/>
  <c r="C40" i="10"/>
  <c r="C39" i="10" s="1"/>
  <c r="H38" i="10"/>
  <c r="G38" i="10"/>
  <c r="H37" i="10"/>
  <c r="G37" i="10"/>
  <c r="H36" i="10"/>
  <c r="G36" i="10"/>
  <c r="H35" i="10"/>
  <c r="G35" i="10"/>
  <c r="G34" i="10"/>
  <c r="F34" i="10"/>
  <c r="E34" i="10"/>
  <c r="H34" i="10" s="1"/>
  <c r="D34" i="10"/>
  <c r="D33" i="10" s="1"/>
  <c r="C34" i="10"/>
  <c r="C33" i="10" s="1"/>
  <c r="F33" i="10"/>
  <c r="H32" i="10"/>
  <c r="G32" i="10"/>
  <c r="H31" i="10"/>
  <c r="G31" i="10"/>
  <c r="G30" i="10"/>
  <c r="F30" i="10"/>
  <c r="E30" i="10"/>
  <c r="H30" i="10" s="1"/>
  <c r="D30" i="10"/>
  <c r="C30" i="10"/>
  <c r="H29" i="10"/>
  <c r="G29" i="10"/>
  <c r="H28" i="10"/>
  <c r="H27" i="10"/>
  <c r="G27" i="10"/>
  <c r="H25" i="10"/>
  <c r="G25" i="10"/>
  <c r="H24" i="10"/>
  <c r="H23" i="10"/>
  <c r="G23" i="10"/>
  <c r="H22" i="10"/>
  <c r="G22" i="10"/>
  <c r="F21" i="10"/>
  <c r="F20" i="10" s="1"/>
  <c r="E21" i="10"/>
  <c r="H21" i="10" s="1"/>
  <c r="D21" i="10"/>
  <c r="C21" i="10"/>
  <c r="D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H15" i="10" s="1"/>
  <c r="D15" i="10"/>
  <c r="C15" i="10"/>
  <c r="D14" i="10"/>
  <c r="C14" i="10"/>
  <c r="H13" i="10"/>
  <c r="G13" i="10"/>
  <c r="H12" i="10"/>
  <c r="G12" i="10"/>
  <c r="H11" i="10"/>
  <c r="G11" i="10"/>
  <c r="F10" i="10"/>
  <c r="F9" i="10" s="1"/>
  <c r="E10" i="10"/>
  <c r="E9" i="10" s="1"/>
  <c r="D10" i="10"/>
  <c r="D9" i="10" s="1"/>
  <c r="C10" i="10"/>
  <c r="C9" i="10" s="1"/>
  <c r="G8" i="11" l="1"/>
  <c r="E173" i="11"/>
  <c r="H173" i="11" s="1"/>
  <c r="H109" i="11"/>
  <c r="G109" i="11"/>
  <c r="F109" i="10"/>
  <c r="F108" i="10" s="1"/>
  <c r="F66" i="10"/>
  <c r="F8" i="10" s="1"/>
  <c r="F40" i="10"/>
  <c r="F39" i="10" s="1"/>
  <c r="E136" i="10"/>
  <c r="G136" i="10" s="1"/>
  <c r="G137" i="10"/>
  <c r="E113" i="10"/>
  <c r="H125" i="10"/>
  <c r="H110" i="10"/>
  <c r="H94" i="10"/>
  <c r="G87" i="10"/>
  <c r="H70" i="10"/>
  <c r="E66" i="10"/>
  <c r="H66" i="10" s="1"/>
  <c r="E33" i="10"/>
  <c r="H33" i="10" s="1"/>
  <c r="D113" i="10"/>
  <c r="H9" i="10"/>
  <c r="H10" i="10"/>
  <c r="G10" i="10"/>
  <c r="C8" i="10"/>
  <c r="C172" i="10" s="1"/>
  <c r="D8" i="10"/>
  <c r="D109" i="10"/>
  <c r="G67" i="10"/>
  <c r="G73" i="10"/>
  <c r="G75" i="10"/>
  <c r="G77" i="10"/>
  <c r="G79" i="10"/>
  <c r="G101" i="10"/>
  <c r="G106" i="10"/>
  <c r="G110" i="10"/>
  <c r="G157" i="10"/>
  <c r="G159" i="10"/>
  <c r="E14" i="10"/>
  <c r="G15" i="10"/>
  <c r="E20" i="10"/>
  <c r="G21" i="10"/>
  <c r="G53" i="10"/>
  <c r="G58" i="10"/>
  <c r="G9" i="10"/>
  <c r="E40" i="10"/>
  <c r="G41" i="10"/>
  <c r="G49" i="10"/>
  <c r="E52" i="10"/>
  <c r="G63" i="9"/>
  <c r="D62" i="9"/>
  <c r="E62" i="9"/>
  <c r="F62" i="9"/>
  <c r="C62" i="9"/>
  <c r="H65" i="9"/>
  <c r="H63" i="9"/>
  <c r="G104" i="9"/>
  <c r="H104" i="9"/>
  <c r="D92" i="9"/>
  <c r="H60" i="9"/>
  <c r="G60" i="9"/>
  <c r="G173" i="11" l="1"/>
  <c r="F172" i="10"/>
  <c r="G108" i="10"/>
  <c r="H136" i="10"/>
  <c r="G113" i="10"/>
  <c r="H113" i="10"/>
  <c r="G66" i="10"/>
  <c r="G33" i="10"/>
  <c r="G40" i="10"/>
  <c r="E39" i="10"/>
  <c r="H40" i="10"/>
  <c r="D172" i="10"/>
  <c r="G52" i="10"/>
  <c r="H52" i="10"/>
  <c r="G14" i="10"/>
  <c r="H14" i="10"/>
  <c r="G20" i="10"/>
  <c r="H20" i="10"/>
  <c r="F169" i="8"/>
  <c r="E169" i="8"/>
  <c r="H169" i="8" s="1"/>
  <c r="D169" i="8"/>
  <c r="C169" i="8"/>
  <c r="H168" i="8"/>
  <c r="H167" i="8"/>
  <c r="F166" i="8"/>
  <c r="E166" i="8"/>
  <c r="H166" i="8" s="1"/>
  <c r="H165" i="8"/>
  <c r="H164" i="8"/>
  <c r="H163" i="8" s="1"/>
  <c r="G163" i="8"/>
  <c r="F163" i="8"/>
  <c r="E163" i="8"/>
  <c r="D163" i="8"/>
  <c r="C163" i="8"/>
  <c r="H162" i="8"/>
  <c r="H161" i="8" s="1"/>
  <c r="G161" i="8"/>
  <c r="F161" i="8"/>
  <c r="E161" i="8"/>
  <c r="D161" i="8"/>
  <c r="C161" i="8"/>
  <c r="H160" i="8"/>
  <c r="H159" i="8"/>
  <c r="G159" i="8"/>
  <c r="E158" i="8"/>
  <c r="H158" i="8" s="1"/>
  <c r="D158" i="8"/>
  <c r="C158" i="8"/>
  <c r="H157" i="8"/>
  <c r="G157" i="8"/>
  <c r="F156" i="8"/>
  <c r="E156" i="8"/>
  <c r="H156" i="8" s="1"/>
  <c r="D156" i="8"/>
  <c r="C156" i="8"/>
  <c r="H155" i="8"/>
  <c r="G155" i="8"/>
  <c r="H154" i="8"/>
  <c r="G15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F136" i="8"/>
  <c r="E136" i="8"/>
  <c r="H136" i="8" s="1"/>
  <c r="D136" i="8"/>
  <c r="D135" i="8" s="1"/>
  <c r="C136" i="8"/>
  <c r="F135" i="8"/>
  <c r="E135" i="8"/>
  <c r="G135" i="8" s="1"/>
  <c r="C135" i="8"/>
  <c r="H134" i="8"/>
  <c r="H132" i="8"/>
  <c r="G132" i="8"/>
  <c r="H130" i="8"/>
  <c r="G130" i="8"/>
  <c r="H128" i="8"/>
  <c r="G128" i="8"/>
  <c r="H127" i="8"/>
  <c r="G127" i="8"/>
  <c r="H126" i="8"/>
  <c r="G126" i="8"/>
  <c r="H125" i="8"/>
  <c r="G125" i="8"/>
  <c r="F124" i="8"/>
  <c r="E124" i="8"/>
  <c r="H124" i="8" s="1"/>
  <c r="D124" i="8"/>
  <c r="C124" i="8"/>
  <c r="H121" i="8"/>
  <c r="G121" i="8"/>
  <c r="H120" i="8"/>
  <c r="G120" i="8"/>
  <c r="H119" i="8"/>
  <c r="H118" i="8"/>
  <c r="G118" i="8"/>
  <c r="H117" i="8"/>
  <c r="G117" i="8"/>
  <c r="H115" i="8"/>
  <c r="G115" i="8"/>
  <c r="H114" i="8"/>
  <c r="G114" i="8"/>
  <c r="H113" i="8"/>
  <c r="G113" i="8"/>
  <c r="F112" i="8"/>
  <c r="E112" i="8"/>
  <c r="G112" i="8" s="1"/>
  <c r="D112" i="8"/>
  <c r="C112" i="8"/>
  <c r="H111" i="8"/>
  <c r="G111" i="8"/>
  <c r="H110" i="8"/>
  <c r="G110" i="8"/>
  <c r="F109" i="8"/>
  <c r="E109" i="8"/>
  <c r="H109" i="8" s="1"/>
  <c r="D109" i="8"/>
  <c r="D108" i="8" s="1"/>
  <c r="D107" i="8" s="1"/>
  <c r="C109" i="8"/>
  <c r="F108" i="8"/>
  <c r="F107" i="8" s="1"/>
  <c r="E108" i="8"/>
  <c r="G108" i="8" s="1"/>
  <c r="C108" i="8"/>
  <c r="E107" i="8"/>
  <c r="C107" i="8"/>
  <c r="H106" i="8"/>
  <c r="G106" i="8"/>
  <c r="F105" i="8"/>
  <c r="E105" i="8"/>
  <c r="H105" i="8" s="1"/>
  <c r="D105" i="8"/>
  <c r="C105" i="8"/>
  <c r="H104" i="8"/>
  <c r="G104" i="8"/>
  <c r="H102" i="8"/>
  <c r="G102" i="8"/>
  <c r="H101" i="8"/>
  <c r="G101" i="8"/>
  <c r="F100" i="8"/>
  <c r="E100" i="8"/>
  <c r="H100" i="8" s="1"/>
  <c r="D100" i="8"/>
  <c r="C100" i="8"/>
  <c r="G99" i="8"/>
  <c r="G98" i="8"/>
  <c r="F98" i="8"/>
  <c r="E98" i="8"/>
  <c r="D98" i="8"/>
  <c r="C98" i="8"/>
  <c r="H97" i="8"/>
  <c r="G97" i="8"/>
  <c r="F95" i="8"/>
  <c r="E95" i="8"/>
  <c r="G95" i="8" s="1"/>
  <c r="D95" i="8"/>
  <c r="C95" i="8"/>
  <c r="H94" i="8"/>
  <c r="G94" i="8"/>
  <c r="G93" i="8"/>
  <c r="E93" i="8"/>
  <c r="H93" i="8" s="1"/>
  <c r="H92" i="8"/>
  <c r="G92" i="8"/>
  <c r="E91" i="8"/>
  <c r="H91" i="8" s="1"/>
  <c r="H90" i="8"/>
  <c r="G90" i="8"/>
  <c r="E89" i="8"/>
  <c r="H89" i="8" s="1"/>
  <c r="D89" i="8"/>
  <c r="G89" i="8" s="1"/>
  <c r="H88" i="8"/>
  <c r="G88" i="8"/>
  <c r="H87" i="8"/>
  <c r="G87" i="8"/>
  <c r="F86" i="8"/>
  <c r="E86" i="8"/>
  <c r="H86" i="8" s="1"/>
  <c r="D86" i="8"/>
  <c r="C86" i="8"/>
  <c r="H85" i="8"/>
  <c r="G85" i="8"/>
  <c r="F84" i="8"/>
  <c r="E84" i="8"/>
  <c r="D84" i="8"/>
  <c r="C84" i="8"/>
  <c r="H83" i="8"/>
  <c r="G83" i="8"/>
  <c r="F82" i="8"/>
  <c r="E82" i="8"/>
  <c r="H82" i="8" s="1"/>
  <c r="D82" i="8"/>
  <c r="C82" i="8"/>
  <c r="H81" i="8"/>
  <c r="G81" i="8"/>
  <c r="F80" i="8"/>
  <c r="E80" i="8"/>
  <c r="D80" i="8"/>
  <c r="C80" i="8"/>
  <c r="H79" i="8"/>
  <c r="G79" i="8"/>
  <c r="F78" i="8"/>
  <c r="E78" i="8"/>
  <c r="G78" i="8" s="1"/>
  <c r="D78" i="8"/>
  <c r="H78" i="8" s="1"/>
  <c r="C78" i="8"/>
  <c r="H77" i="8"/>
  <c r="G77" i="8"/>
  <c r="F76" i="8"/>
  <c r="E76" i="8"/>
  <c r="G76" i="8" s="1"/>
  <c r="D76" i="8"/>
  <c r="H76" i="8" s="1"/>
  <c r="C76" i="8"/>
  <c r="H75" i="8"/>
  <c r="G75" i="8"/>
  <c r="F74" i="8"/>
  <c r="E74" i="8"/>
  <c r="H74" i="8" s="1"/>
  <c r="D74" i="8"/>
  <c r="C74" i="8"/>
  <c r="H73" i="8"/>
  <c r="G73" i="8"/>
  <c r="F72" i="8"/>
  <c r="E72" i="8"/>
  <c r="H72" i="8" s="1"/>
  <c r="D72" i="8"/>
  <c r="C72" i="8"/>
  <c r="H71" i="8"/>
  <c r="G71" i="8"/>
  <c r="H70" i="8"/>
  <c r="G70" i="8"/>
  <c r="F69" i="8"/>
  <c r="E69" i="8"/>
  <c r="H69" i="8" s="1"/>
  <c r="D69" i="8"/>
  <c r="C69" i="8"/>
  <c r="H68" i="8"/>
  <c r="G68" i="8"/>
  <c r="H67" i="8"/>
  <c r="G67" i="8"/>
  <c r="F66" i="8"/>
  <c r="F65" i="8" s="1"/>
  <c r="E66" i="8"/>
  <c r="H66" i="8" s="1"/>
  <c r="D66" i="8"/>
  <c r="C66" i="8"/>
  <c r="E65" i="8"/>
  <c r="H65" i="8" s="1"/>
  <c r="D65" i="8"/>
  <c r="C65" i="8"/>
  <c r="H64" i="8"/>
  <c r="G64" i="8"/>
  <c r="H63" i="8"/>
  <c r="G63" i="8"/>
  <c r="F62" i="8"/>
  <c r="E62" i="8"/>
  <c r="H62" i="8" s="1"/>
  <c r="D62" i="8"/>
  <c r="C62" i="8"/>
  <c r="H61" i="8"/>
  <c r="G61" i="8"/>
  <c r="F59" i="8"/>
  <c r="E59" i="8"/>
  <c r="D59" i="8"/>
  <c r="D58" i="8" s="1"/>
  <c r="C59" i="8"/>
  <c r="C58" i="8" s="1"/>
  <c r="F58" i="8"/>
  <c r="E58" i="8"/>
  <c r="H57" i="8"/>
  <c r="H56" i="8"/>
  <c r="G56" i="8"/>
  <c r="H55" i="8"/>
  <c r="H54" i="8"/>
  <c r="G54" i="8"/>
  <c r="F53" i="8"/>
  <c r="F52" i="8" s="1"/>
  <c r="E53" i="8"/>
  <c r="H53" i="8" s="1"/>
  <c r="D53" i="8"/>
  <c r="C53" i="8"/>
  <c r="D52" i="8"/>
  <c r="C52" i="8"/>
  <c r="H51" i="8"/>
  <c r="G51" i="8"/>
  <c r="H50" i="8"/>
  <c r="G50" i="8"/>
  <c r="F49" i="8"/>
  <c r="E49" i="8"/>
  <c r="H49" i="8" s="1"/>
  <c r="D49" i="8"/>
  <c r="C49" i="8"/>
  <c r="H48" i="8"/>
  <c r="G48" i="8"/>
  <c r="H47" i="8"/>
  <c r="G47" i="8"/>
  <c r="G46" i="8"/>
  <c r="G45" i="8" s="1"/>
  <c r="F45" i="8"/>
  <c r="E45" i="8"/>
  <c r="H45" i="8" s="1"/>
  <c r="H46" i="8" s="1"/>
  <c r="D45" i="8"/>
  <c r="C45" i="8"/>
  <c r="H44" i="8"/>
  <c r="G44" i="8"/>
  <c r="G43" i="8" s="1"/>
  <c r="F43" i="8"/>
  <c r="E43" i="8"/>
  <c r="H43" i="8" s="1"/>
  <c r="D43" i="8"/>
  <c r="C43" i="8"/>
  <c r="H42" i="8"/>
  <c r="G42" i="8"/>
  <c r="F41" i="8"/>
  <c r="F40" i="8" s="1"/>
  <c r="F39" i="8" s="1"/>
  <c r="E41" i="8"/>
  <c r="H41" i="8" s="1"/>
  <c r="D41" i="8"/>
  <c r="C41" i="8"/>
  <c r="D40" i="8"/>
  <c r="D39" i="8" s="1"/>
  <c r="C40" i="8"/>
  <c r="C39" i="8" s="1"/>
  <c r="H38" i="8"/>
  <c r="G38" i="8"/>
  <c r="H37" i="8"/>
  <c r="G37" i="8"/>
  <c r="H36" i="8"/>
  <c r="G36" i="8"/>
  <c r="H35" i="8"/>
  <c r="G35" i="8"/>
  <c r="F34" i="8"/>
  <c r="E34" i="8"/>
  <c r="D34" i="8"/>
  <c r="D33" i="8" s="1"/>
  <c r="C34" i="8"/>
  <c r="C33" i="8" s="1"/>
  <c r="F33" i="8"/>
  <c r="E33" i="8"/>
  <c r="H32" i="8"/>
  <c r="G32" i="8"/>
  <c r="H31" i="8"/>
  <c r="G31" i="8"/>
  <c r="F30" i="8"/>
  <c r="E30" i="8"/>
  <c r="D30" i="8"/>
  <c r="H30" i="8" s="1"/>
  <c r="C30" i="8"/>
  <c r="H29" i="8"/>
  <c r="G29" i="8"/>
  <c r="H28" i="8"/>
  <c r="H27" i="8"/>
  <c r="G27" i="8"/>
  <c r="H25" i="8"/>
  <c r="G25" i="8"/>
  <c r="H24" i="8"/>
  <c r="H23" i="8"/>
  <c r="G23" i="8"/>
  <c r="H22" i="8"/>
  <c r="G22" i="8"/>
  <c r="F21" i="8"/>
  <c r="F20" i="8" s="1"/>
  <c r="E21" i="8"/>
  <c r="H21" i="8" s="1"/>
  <c r="D21" i="8"/>
  <c r="C21" i="8"/>
  <c r="D20" i="8"/>
  <c r="C20" i="8"/>
  <c r="H19" i="8"/>
  <c r="G19" i="8"/>
  <c r="H18" i="8"/>
  <c r="G18" i="8"/>
  <c r="H17" i="8"/>
  <c r="G17" i="8"/>
  <c r="H16" i="8"/>
  <c r="G16" i="8"/>
  <c r="F15" i="8"/>
  <c r="F14" i="8" s="1"/>
  <c r="E15" i="8"/>
  <c r="H15" i="8" s="1"/>
  <c r="D15" i="8"/>
  <c r="C15" i="8"/>
  <c r="D14" i="8"/>
  <c r="C14" i="8"/>
  <c r="H13" i="8"/>
  <c r="G13" i="8"/>
  <c r="H12" i="8"/>
  <c r="G12" i="8"/>
  <c r="H11" i="8"/>
  <c r="G11" i="8"/>
  <c r="G10" i="8"/>
  <c r="F10" i="8"/>
  <c r="E10" i="8"/>
  <c r="D10" i="8"/>
  <c r="D9" i="8" s="1"/>
  <c r="C10" i="8"/>
  <c r="C9" i="8" s="1"/>
  <c r="F9" i="8"/>
  <c r="E9" i="8"/>
  <c r="H9" i="8" s="1"/>
  <c r="G109" i="10" l="1"/>
  <c r="H109" i="10"/>
  <c r="H108" i="10"/>
  <c r="H39" i="10"/>
  <c r="G39" i="10"/>
  <c r="E8" i="10"/>
  <c r="H33" i="8"/>
  <c r="C8" i="8"/>
  <c r="C171" i="8" s="1"/>
  <c r="H58" i="8"/>
  <c r="F8" i="8"/>
  <c r="F171" i="8" s="1"/>
  <c r="D8" i="8"/>
  <c r="D171" i="8" s="1"/>
  <c r="H107" i="8"/>
  <c r="G30" i="8"/>
  <c r="G34" i="8"/>
  <c r="G65" i="8"/>
  <c r="G69" i="8"/>
  <c r="H95" i="8"/>
  <c r="H108" i="8"/>
  <c r="H112" i="8"/>
  <c r="G124" i="8"/>
  <c r="H135" i="8"/>
  <c r="G158" i="8"/>
  <c r="H34" i="8"/>
  <c r="G86" i="8"/>
  <c r="G100" i="8"/>
  <c r="G105" i="8"/>
  <c r="G107" i="8"/>
  <c r="G109" i="8"/>
  <c r="G136" i="8"/>
  <c r="G156" i="8"/>
  <c r="H10" i="8"/>
  <c r="G9" i="8"/>
  <c r="E14" i="8"/>
  <c r="G15" i="8"/>
  <c r="E20" i="8"/>
  <c r="G21" i="8"/>
  <c r="G33" i="8"/>
  <c r="E40" i="8"/>
  <c r="G41" i="8"/>
  <c r="G49" i="8"/>
  <c r="E52" i="8"/>
  <c r="G53" i="8"/>
  <c r="G58" i="8"/>
  <c r="G62" i="8"/>
  <c r="G66" i="8"/>
  <c r="G72" i="8"/>
  <c r="G74" i="8"/>
  <c r="G91" i="8"/>
  <c r="G8" i="10" l="1"/>
  <c r="E172" i="10"/>
  <c r="H8" i="10"/>
  <c r="H40" i="8"/>
  <c r="G40" i="8"/>
  <c r="E39" i="8"/>
  <c r="H52" i="8"/>
  <c r="G52" i="8"/>
  <c r="H14" i="8"/>
  <c r="G14" i="8"/>
  <c r="H20" i="8"/>
  <c r="G20" i="8"/>
  <c r="G172" i="10" l="1"/>
  <c r="H172" i="10"/>
  <c r="H39" i="8"/>
  <c r="G39" i="8"/>
  <c r="E8" i="8"/>
  <c r="H8" i="8" l="1"/>
  <c r="G8" i="8"/>
  <c r="E171" i="8"/>
  <c r="H171" i="8" l="1"/>
  <c r="G171" i="8"/>
  <c r="F170" i="9" l="1"/>
  <c r="E170" i="9"/>
  <c r="D170" i="9"/>
  <c r="C170" i="9"/>
  <c r="H169" i="9"/>
  <c r="H168" i="9"/>
  <c r="H167" i="9"/>
  <c r="F167" i="9"/>
  <c r="E167" i="9"/>
  <c r="H166" i="9"/>
  <c r="H165" i="9"/>
  <c r="H164" i="9" s="1"/>
  <c r="G164" i="9"/>
  <c r="F164" i="9"/>
  <c r="E164" i="9"/>
  <c r="D164" i="9"/>
  <c r="C164" i="9"/>
  <c r="H163" i="9"/>
  <c r="H162" i="9" s="1"/>
  <c r="G162" i="9"/>
  <c r="F162" i="9"/>
  <c r="E162" i="9"/>
  <c r="D162" i="9"/>
  <c r="C162" i="9"/>
  <c r="H161" i="9"/>
  <c r="H160" i="9"/>
  <c r="G160" i="9"/>
  <c r="F159" i="9"/>
  <c r="E159" i="9"/>
  <c r="D159" i="9"/>
  <c r="C159" i="9"/>
  <c r="H158" i="9"/>
  <c r="G158" i="9"/>
  <c r="F157" i="9"/>
  <c r="E157" i="9"/>
  <c r="D157" i="9"/>
  <c r="C157" i="9"/>
  <c r="C136" i="9" s="1"/>
  <c r="H156" i="9"/>
  <c r="G156" i="9"/>
  <c r="H155" i="9"/>
  <c r="G155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F137" i="9"/>
  <c r="F136" i="9" s="1"/>
  <c r="E137" i="9"/>
  <c r="D137" i="9"/>
  <c r="C137" i="9"/>
  <c r="H135" i="9"/>
  <c r="H133" i="9"/>
  <c r="G133" i="9"/>
  <c r="H131" i="9"/>
  <c r="G131" i="9"/>
  <c r="H129" i="9"/>
  <c r="G129" i="9"/>
  <c r="H128" i="9"/>
  <c r="G128" i="9"/>
  <c r="H127" i="9"/>
  <c r="G127" i="9"/>
  <c r="H126" i="9"/>
  <c r="G126" i="9"/>
  <c r="F125" i="9"/>
  <c r="F113" i="9" s="1"/>
  <c r="E125" i="9"/>
  <c r="D125" i="9"/>
  <c r="C125" i="9"/>
  <c r="C113" i="9" s="1"/>
  <c r="H122" i="9"/>
  <c r="G122" i="9"/>
  <c r="H121" i="9"/>
  <c r="G121" i="9"/>
  <c r="H120" i="9"/>
  <c r="H119" i="9"/>
  <c r="G119" i="9"/>
  <c r="H118" i="9"/>
  <c r="G118" i="9"/>
  <c r="H116" i="9"/>
  <c r="G116" i="9"/>
  <c r="H115" i="9"/>
  <c r="G115" i="9"/>
  <c r="H114" i="9"/>
  <c r="G114" i="9"/>
  <c r="D113" i="9"/>
  <c r="H112" i="9"/>
  <c r="G112" i="9"/>
  <c r="H111" i="9"/>
  <c r="G111" i="9"/>
  <c r="F110" i="9"/>
  <c r="E110" i="9"/>
  <c r="D110" i="9"/>
  <c r="C110" i="9"/>
  <c r="H107" i="9"/>
  <c r="G107" i="9"/>
  <c r="F106" i="9"/>
  <c r="E106" i="9"/>
  <c r="E101" i="9" s="1"/>
  <c r="D106" i="9"/>
  <c r="C106" i="9"/>
  <c r="H105" i="9"/>
  <c r="G105" i="9"/>
  <c r="H103" i="9"/>
  <c r="H102" i="9"/>
  <c r="F101" i="9"/>
  <c r="D101" i="9"/>
  <c r="C101" i="9"/>
  <c r="G100" i="9"/>
  <c r="F99" i="9"/>
  <c r="E99" i="9"/>
  <c r="D99" i="9"/>
  <c r="C99" i="9"/>
  <c r="H98" i="9"/>
  <c r="G98" i="9"/>
  <c r="F96" i="9"/>
  <c r="E96" i="9"/>
  <c r="G96" i="9" s="1"/>
  <c r="D96" i="9"/>
  <c r="C96" i="9"/>
  <c r="H95" i="9"/>
  <c r="G95" i="9"/>
  <c r="E94" i="9"/>
  <c r="H94" i="9" s="1"/>
  <c r="H93" i="9"/>
  <c r="G93" i="9"/>
  <c r="E92" i="9"/>
  <c r="G92" i="9" s="1"/>
  <c r="H91" i="9"/>
  <c r="G91" i="9"/>
  <c r="E90" i="9"/>
  <c r="D90" i="9"/>
  <c r="H89" i="9"/>
  <c r="G89" i="9"/>
  <c r="H88" i="9"/>
  <c r="G88" i="9"/>
  <c r="F87" i="9"/>
  <c r="E87" i="9"/>
  <c r="D87" i="9"/>
  <c r="C87" i="9"/>
  <c r="H86" i="9"/>
  <c r="G86" i="9"/>
  <c r="F85" i="9"/>
  <c r="E85" i="9"/>
  <c r="D85" i="9"/>
  <c r="C85" i="9"/>
  <c r="H84" i="9"/>
  <c r="G84" i="9"/>
  <c r="F83" i="9"/>
  <c r="E83" i="9"/>
  <c r="D83" i="9"/>
  <c r="C83" i="9"/>
  <c r="H82" i="9"/>
  <c r="G82" i="9"/>
  <c r="F81" i="9"/>
  <c r="E81" i="9"/>
  <c r="H80" i="9" s="1"/>
  <c r="D81" i="9"/>
  <c r="C81" i="9"/>
  <c r="G80" i="9"/>
  <c r="F79" i="9"/>
  <c r="E79" i="9"/>
  <c r="D79" i="9"/>
  <c r="H79" i="9" s="1"/>
  <c r="C79" i="9"/>
  <c r="H78" i="9"/>
  <c r="G78" i="9"/>
  <c r="F77" i="9"/>
  <c r="E77" i="9"/>
  <c r="D77" i="9"/>
  <c r="H77" i="9" s="1"/>
  <c r="C77" i="9"/>
  <c r="H76" i="9"/>
  <c r="G76" i="9"/>
  <c r="F75" i="9"/>
  <c r="E75" i="9"/>
  <c r="D75" i="9"/>
  <c r="H75" i="9" s="1"/>
  <c r="C75" i="9"/>
  <c r="H74" i="9"/>
  <c r="G74" i="9"/>
  <c r="F73" i="9"/>
  <c r="E73" i="9"/>
  <c r="D73" i="9"/>
  <c r="H73" i="9" s="1"/>
  <c r="C73" i="9"/>
  <c r="H72" i="9"/>
  <c r="G72" i="9"/>
  <c r="H71" i="9"/>
  <c r="G71" i="9"/>
  <c r="F70" i="9"/>
  <c r="E70" i="9"/>
  <c r="G70" i="9" s="1"/>
  <c r="D70" i="9"/>
  <c r="C70" i="9"/>
  <c r="H69" i="9"/>
  <c r="G69" i="9"/>
  <c r="H68" i="9"/>
  <c r="G68" i="9"/>
  <c r="F67" i="9"/>
  <c r="E67" i="9"/>
  <c r="G67" i="9" s="1"/>
  <c r="D67" i="9"/>
  <c r="C67" i="9"/>
  <c r="H64" i="9"/>
  <c r="G64" i="9"/>
  <c r="H61" i="9"/>
  <c r="G61" i="9"/>
  <c r="F59" i="9"/>
  <c r="F58" i="9" s="1"/>
  <c r="E59" i="9"/>
  <c r="E58" i="9" s="1"/>
  <c r="D59" i="9"/>
  <c r="D58" i="9" s="1"/>
  <c r="C59" i="9"/>
  <c r="C58" i="9" s="1"/>
  <c r="H57" i="9"/>
  <c r="H56" i="9"/>
  <c r="G56" i="9"/>
  <c r="H55" i="9"/>
  <c r="H54" i="9"/>
  <c r="G54" i="9"/>
  <c r="F53" i="9"/>
  <c r="F52" i="9" s="1"/>
  <c r="E53" i="9"/>
  <c r="D53" i="9"/>
  <c r="H53" i="9" s="1"/>
  <c r="C53" i="9"/>
  <c r="C52" i="9" s="1"/>
  <c r="H51" i="9"/>
  <c r="G51" i="9"/>
  <c r="H50" i="9"/>
  <c r="G50" i="9"/>
  <c r="F49" i="9"/>
  <c r="E49" i="9"/>
  <c r="D49" i="9"/>
  <c r="C49" i="9"/>
  <c r="H48" i="9"/>
  <c r="G48" i="9"/>
  <c r="H47" i="9"/>
  <c r="G47" i="9"/>
  <c r="G46" i="9"/>
  <c r="G45" i="9" s="1"/>
  <c r="F45" i="9"/>
  <c r="E45" i="9"/>
  <c r="D45" i="9"/>
  <c r="C45" i="9"/>
  <c r="H44" i="9"/>
  <c r="G44" i="9"/>
  <c r="G43" i="9" s="1"/>
  <c r="F43" i="9"/>
  <c r="E43" i="9"/>
  <c r="D43" i="9"/>
  <c r="C43" i="9"/>
  <c r="H42" i="9"/>
  <c r="G42" i="9"/>
  <c r="F41" i="9"/>
  <c r="E41" i="9"/>
  <c r="D41" i="9"/>
  <c r="C41" i="9"/>
  <c r="F40" i="9"/>
  <c r="H38" i="9"/>
  <c r="G38" i="9"/>
  <c r="H37" i="9"/>
  <c r="G37" i="9"/>
  <c r="H36" i="9"/>
  <c r="G36" i="9"/>
  <c r="H35" i="9"/>
  <c r="G35" i="9"/>
  <c r="F34" i="9"/>
  <c r="F33" i="9" s="1"/>
  <c r="E34" i="9"/>
  <c r="E33" i="9" s="1"/>
  <c r="D34" i="9"/>
  <c r="C34" i="9"/>
  <c r="C33" i="9" s="1"/>
  <c r="H32" i="9"/>
  <c r="G32" i="9"/>
  <c r="H31" i="9"/>
  <c r="G31" i="9"/>
  <c r="F30" i="9"/>
  <c r="E30" i="9"/>
  <c r="D30" i="9"/>
  <c r="G30" i="9" s="1"/>
  <c r="C30" i="9"/>
  <c r="H29" i="9"/>
  <c r="G29" i="9"/>
  <c r="H28" i="9"/>
  <c r="H27" i="9"/>
  <c r="G27" i="9"/>
  <c r="H25" i="9"/>
  <c r="G25" i="9"/>
  <c r="H24" i="9"/>
  <c r="H23" i="9"/>
  <c r="G23" i="9"/>
  <c r="H22" i="9"/>
  <c r="G22" i="9"/>
  <c r="F21" i="9"/>
  <c r="F20" i="9" s="1"/>
  <c r="E21" i="9"/>
  <c r="D21" i="9"/>
  <c r="H21" i="9" s="1"/>
  <c r="C21" i="9"/>
  <c r="C20" i="9"/>
  <c r="H19" i="9"/>
  <c r="G19" i="9"/>
  <c r="H18" i="9"/>
  <c r="G18" i="9"/>
  <c r="H17" i="9"/>
  <c r="G17" i="9"/>
  <c r="H16" i="9"/>
  <c r="G16" i="9"/>
  <c r="F15" i="9"/>
  <c r="E15" i="9"/>
  <c r="D15" i="9"/>
  <c r="D14" i="9" s="1"/>
  <c r="C15" i="9"/>
  <c r="C14" i="9" s="1"/>
  <c r="F14" i="9"/>
  <c r="H13" i="9"/>
  <c r="G13" i="9"/>
  <c r="H12" i="9"/>
  <c r="G12" i="9"/>
  <c r="H11" i="9"/>
  <c r="G11" i="9"/>
  <c r="F10" i="9"/>
  <c r="F9" i="9" s="1"/>
  <c r="E10" i="9"/>
  <c r="E9" i="9" s="1"/>
  <c r="D10" i="9"/>
  <c r="C10" i="9"/>
  <c r="C9" i="9" s="1"/>
  <c r="C40" i="9" l="1"/>
  <c r="C39" i="9" s="1"/>
  <c r="C8" i="9" s="1"/>
  <c r="C172" i="9" s="1"/>
  <c r="C66" i="9"/>
  <c r="H96" i="9"/>
  <c r="C109" i="9"/>
  <c r="C108" i="9" s="1"/>
  <c r="G58" i="9"/>
  <c r="H92" i="9"/>
  <c r="G94" i="9"/>
  <c r="H110" i="9"/>
  <c r="F66" i="9"/>
  <c r="F8" i="9" s="1"/>
  <c r="F172" i="9" s="1"/>
  <c r="H83" i="9"/>
  <c r="G99" i="9"/>
  <c r="G125" i="9"/>
  <c r="G21" i="9"/>
  <c r="G34" i="9"/>
  <c r="F39" i="9"/>
  <c r="H43" i="9"/>
  <c r="G49" i="9"/>
  <c r="H58" i="9"/>
  <c r="G73" i="9"/>
  <c r="G77" i="9"/>
  <c r="F109" i="9"/>
  <c r="F108" i="9" s="1"/>
  <c r="H137" i="9"/>
  <c r="H159" i="9"/>
  <c r="H15" i="9"/>
  <c r="H41" i="9"/>
  <c r="H45" i="9"/>
  <c r="H46" i="9" s="1"/>
  <c r="G53" i="9"/>
  <c r="H62" i="9"/>
  <c r="H67" i="9"/>
  <c r="D66" i="9"/>
  <c r="H70" i="9"/>
  <c r="G75" i="9"/>
  <c r="G79" i="9"/>
  <c r="H157" i="9"/>
  <c r="H170" i="9"/>
  <c r="E113" i="9"/>
  <c r="G113" i="9" s="1"/>
  <c r="D136" i="9"/>
  <c r="D109" i="9" s="1"/>
  <c r="D108" i="9" s="1"/>
  <c r="H49" i="9"/>
  <c r="G10" i="9"/>
  <c r="H113" i="9"/>
  <c r="H101" i="9"/>
  <c r="H106" i="9"/>
  <c r="H90" i="9"/>
  <c r="H87" i="9"/>
  <c r="G62" i="9"/>
  <c r="G41" i="9"/>
  <c r="D33" i="9"/>
  <c r="H33" i="9" s="1"/>
  <c r="H34" i="9"/>
  <c r="G33" i="9"/>
  <c r="H30" i="9"/>
  <c r="D9" i="9"/>
  <c r="H9" i="9" s="1"/>
  <c r="H10" i="9"/>
  <c r="G9" i="9"/>
  <c r="D20" i="9"/>
  <c r="D40" i="9"/>
  <c r="D39" i="9" s="1"/>
  <c r="D52" i="9"/>
  <c r="G87" i="9"/>
  <c r="G90" i="9"/>
  <c r="G101" i="9"/>
  <c r="G106" i="9"/>
  <c r="G110" i="9"/>
  <c r="H125" i="9"/>
  <c r="E136" i="9"/>
  <c r="G137" i="9"/>
  <c r="G157" i="9"/>
  <c r="G159" i="9"/>
  <c r="E14" i="9"/>
  <c r="G15" i="9"/>
  <c r="E20" i="9"/>
  <c r="E40" i="9"/>
  <c r="E52" i="9"/>
  <c r="E66" i="9"/>
  <c r="E109" i="9" l="1"/>
  <c r="E108" i="9" s="1"/>
  <c r="D8" i="9"/>
  <c r="D172" i="9" s="1"/>
  <c r="G66" i="9"/>
  <c r="H66" i="9"/>
  <c r="G52" i="9"/>
  <c r="H52" i="9"/>
  <c r="H14" i="9"/>
  <c r="G14" i="9"/>
  <c r="H109" i="9"/>
  <c r="G109" i="9"/>
  <c r="G40" i="9"/>
  <c r="E39" i="9"/>
  <c r="H40" i="9"/>
  <c r="H136" i="9"/>
  <c r="G136" i="9"/>
  <c r="G20" i="9"/>
  <c r="H20" i="9"/>
  <c r="H39" i="9" l="1"/>
  <c r="G39" i="9"/>
  <c r="H108" i="9"/>
  <c r="G108" i="9"/>
  <c r="E8" i="9"/>
  <c r="D122" i="7"/>
  <c r="E122" i="7"/>
  <c r="E172" i="9" l="1"/>
  <c r="H8" i="9"/>
  <c r="G8" i="9"/>
  <c r="D65" i="7"/>
  <c r="H90" i="7"/>
  <c r="G90" i="7"/>
  <c r="E89" i="7"/>
  <c r="D89" i="7"/>
  <c r="G51" i="7"/>
  <c r="H51" i="7"/>
  <c r="H172" i="9" l="1"/>
  <c r="G172" i="9"/>
  <c r="H89" i="7"/>
  <c r="G89" i="7"/>
  <c r="D40" i="7" l="1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<sst xmlns="http://schemas.openxmlformats.org/spreadsheetml/2006/main" count="3717" uniqueCount="420">
  <si>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</si>
  <si>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</si>
  <si>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</si>
  <si>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</si>
  <si>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</si>
  <si>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</si>
  <si>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</si>
  <si>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</si>
  <si>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</si>
  <si>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</si>
  <si>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</si>
  <si>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</si>
  <si>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</si>
  <si>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</si>
  <si>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</si>
  <si>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</si>
  <si>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</si>
  <si>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</si>
  <si>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</si>
  <si>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</si>
  <si>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</si>
  <si>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</si>
  <si>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</si>
  <si>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</si>
  <si>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</si>
  <si>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</si>
  <si>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</si>
  <si>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</si>
  <si>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</si>
  <si>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</si>
  <si>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</si>
  <si>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</si>
  <si>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</si>
  <si>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</si>
  <si>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</si>
  <si>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</si>
  <si>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</si>
  <si>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</si>
  <si>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</si>
  <si>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</si>
  <si>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</si>
  <si>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</si>
  <si>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</si>
  <si>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</si>
  <si>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</si>
  <si>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</si>
  <si>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</si>
  <si>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</si>
  <si>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</si>
  <si>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</si>
  <si>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</si>
  <si>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</si>
  <si>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</si>
  <si>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</si>
  <si>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</si>
  <si>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</si>
  <si>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</si>
  <si>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</si>
  <si>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</si>
  <si>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</si>
  <si>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</si>
  <si>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</si>
  <si>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</si>
  <si>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</si>
  <si>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</si>
  <si>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</si>
  <si>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</si>
  <si>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</si>
  <si>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</si>
  <si>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</si>
  <si>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</si>
  <si>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</si>
  <si>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</si>
  <si>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</si>
  <si>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</si>
  <si>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</si>
  <si>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</si>
  <si>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</si>
  <si>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</si>
  <si>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</si>
  <si>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</si>
  <si>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</si>
  <si>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</si>
  <si>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</si>
  <si>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</si>
  <si>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</si>
  <si>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</si>
  <si>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</si>
  <si>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</si>
  <si>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</si>
  <si>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</si>
  <si>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</si>
  <si>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</si>
  <si>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</si>
  <si>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</si>
  <si>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</si>
  <si>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</si>
  <si>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</si>
  <si>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</si>
  <si>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</si>
  <si>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</si>
  <si>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</si>
  <si>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</si>
  <si>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</si>
  <si>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</si>
  <si>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</si>
  <si>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</si>
  <si>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</si>
  <si>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</si>
  <si>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</si>
  <si>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</si>
  <si>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</si>
  <si>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</si>
  <si>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</si>
  <si>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</si>
  <si>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</si>
  <si>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</si>
  <si>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</si>
  <si>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</si>
  <si>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</si>
  <si>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</si>
  <si>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</si>
  <si>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</si>
  <si>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</si>
  <si>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</si>
  <si>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</si>
  <si>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</si>
  <si>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</si>
  <si>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</si>
  <si>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</si>
  <si>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</si>
  <si>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</si>
  <si>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</si>
  <si>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</si>
  <si>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</si>
  <si>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</si>
  <si>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</si>
  <si>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</si>
  <si>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</si>
  <si>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</si>
  <si>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</si>
  <si>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</si>
  <si>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</si>
  <si>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</si>
  <si>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</si>
  <si>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</si>
  <si>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</si>
  <si>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</si>
  <si>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</si>
  <si>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</si>
  <si>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</si>
  <si>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</si>
  <si>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</si>
  <si>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</si>
  <si>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</si>
  <si>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</si>
  <si>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</si>
  <si>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</si>
  <si>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</si>
  <si>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</si>
  <si>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</si>
  <si>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</si>
  <si>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</si>
  <si>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</si>
  <si>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</si>
  <si>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</si>
  <si>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</si>
  <si>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</si>
  <si>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</si>
  <si>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</si>
  <si>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</si>
  <si>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</si>
  <si>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</si>
  <si>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</si>
  <si>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</si>
  <si>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</si>
  <si>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</si>
  <si>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</si>
  <si>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</si>
  <si>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</si>
  <si>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</si>
  <si>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</si>
  <si>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</si>
  <si>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</si>
  <si>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</si>
  <si>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</si>
  <si>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</si>
  <si>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</si>
  <si>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</si>
  <si>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</si>
  <si>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</si>
  <si>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</si>
  <si>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</si>
  <si>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</si>
  <si>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</si>
  <si>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</si>
  <si>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</si>
  <si>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</si>
  <si>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</si>
  <si>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</si>
  <si>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</si>
  <si>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</si>
  <si>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</si>
  <si>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</si>
  <si>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</si>
  <si>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</si>
  <si>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</si>
  <si>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</si>
  <si>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</si>
  <si>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</si>
  <si>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</si>
  <si>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</si>
  <si>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</si>
  <si>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</si>
  <si>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</si>
  <si>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</si>
  <si>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</si>
  <si>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</si>
  <si>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</si>
  <si>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</si>
  <si>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</si>
  <si>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</si>
  <si>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</si>
  <si>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</si>
  <si>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</si>
  <si>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</si>
  <si>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</si>
  <si>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</si>
  <si>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</si>
  <si>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</si>
  <si>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</si>
  <si>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</si>
  <si>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</si>
  <si>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</si>
  <si>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</si>
  <si>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</si>
  <si>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</si>
  <si>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</si>
  <si>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</si>
  <si>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</si>
  <si>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</si>
  <si>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</si>
  <si>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</si>
  <si>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</si>
  <si>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</si>
  <si>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</si>
  <si>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</si>
  <si>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</si>
  <si>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</si>
  <si>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</si>
  <si>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</si>
  <si>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</si>
  <si>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</si>
  <si>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</si>
  <si>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</si>
  <si>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</si>
  <si>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</si>
  <si>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</si>
  <si>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</si>
  <si>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</si>
  <si>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</si>
  <si>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</si>
  <si>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</si>
  <si>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</si>
  <si>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</si>
  <si>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</si>
  <si>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</si>
  <si>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</si>
  <si>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</si>
  <si>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</si>
  <si>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</si>
  <si>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</si>
  <si>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</si>
  <si>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</si>
  <si>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</si>
  <si>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</si>
  <si>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</si>
  <si>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</si>
  <si>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</si>
  <si>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</si>
  <si>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</si>
  <si>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</si>
  <si>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</si>
  <si>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</si>
  <si>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</si>
  <si>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</si>
  <si>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</si>
  <si>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</si>
  <si>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</si>
  <si>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</si>
  <si>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</si>
  <si>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</si>
  <si>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</si>
  <si>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</si>
  <si>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</si>
  <si>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</si>
  <si>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</si>
  <si>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</si>
  <si>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</si>
  <si>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</si>
  <si>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</si>
  <si>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</si>
  <si>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</si>
  <si>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</si>
  <si>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</si>
  <si>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</si>
  <si>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</si>
  <si>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</si>
  <si>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</si>
  <si>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</si>
  <si>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</si>
  <si>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</si>
  <si>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</si>
  <si>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</si>
  <si>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</si>
  <si>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</si>
  <si>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</si>
  <si>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</si>
  <si>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</si>
  <si>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</si>
  <si>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</si>
  <si>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</si>
  <si>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</si>
  <si>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</si>
  <si>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</si>
  <si>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</si>
  <si>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</si>
  <si>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</si>
  <si>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</si>
  <si>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</si>
  <si>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</si>
  <si>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</si>
  <si>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</si>
  <si>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</si>
  <si>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</si>
  <si>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</si>
  <si>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</si>
  <si>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</si>
  <si>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</si>
  <si>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</si>
  <si>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</si>
  <si>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</si>
  <si>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</si>
  <si>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</si>
  <si>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</si>
  <si>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</si>
  <si>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</si>
  <si>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</si>
  <si>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</si>
  <si>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</si>
  <si>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</si>
  <si>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</si>
  <si>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</si>
  <si>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</si>
  <si>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</si>
  <si>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</si>
  <si>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</si>
  <si>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</si>
  <si>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</si>
  <si>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</si>
  <si>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</si>
  <si>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</si>
  <si>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</si>
  <si>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</si>
  <si>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</si>
  <si>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</si>
  <si>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</si>
  <si>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</si>
  <si>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</si>
  <si>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</si>
  <si>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</si>
  <si>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</si>
  <si>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</si>
  <si>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</si>
  <si>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</si>
  <si>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</si>
  <si>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</si>
  <si>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</si>
  <si>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</si>
  <si>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</si>
  <si>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</si>
  <si>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</si>
  <si>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</si>
  <si>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</si>
  <si>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</si>
  <si>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</si>
  <si>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</si>
  <si>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</si>
  <si>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</si>
  <si>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</si>
  <si>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</si>
  <si>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</si>
  <si>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</si>
  <si>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</si>
  <si>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</si>
  <si>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</si>
  <si>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</si>
  <si>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</si>
  <si>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</si>
  <si>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</si>
  <si>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на 1 сентября 2021 года</t>
  </si>
  <si>
    <t>факт на 1 сентября 2021</t>
  </si>
  <si>
    <t>факт на 1 сентября 2020</t>
  </si>
  <si>
    <t xml:space="preserve">Исполнитель: Е.М. Исаенкова </t>
  </si>
  <si>
    <t xml:space="preserve"> на 1 октября 2021 года</t>
  </si>
  <si>
    <t>факт на 1 октября 2021</t>
  </si>
  <si>
    <t>факт на 1 октября 2020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</si>
  <si>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</si>
  <si>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</si>
  <si>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Исполняющий обязанности начальника финансового отдела</t>
  </si>
  <si>
    <t>С.В. Горбатовская</t>
  </si>
  <si>
    <t xml:space="preserve"> на 1 ноября 2021 года</t>
  </si>
  <si>
    <t>факт на 1 ноября 2021</t>
  </si>
  <si>
    <t>факт на 1 ноября 2020</t>
  </si>
  <si>
    <t>Н.А. Данилова</t>
  </si>
  <si>
    <t>факт на 1 декабря 2021</t>
  </si>
  <si>
    <t>факт на 1 декабря 2020</t>
  </si>
  <si>
    <t xml:space="preserve"> на 1 декабря 2021 года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</si>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</sst>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5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6" xfId="0" applyFont="1" applyFill="1" applyBorder="1" applyAlignment="1">
      <alignment horizontal="left" vertical="center"/>
    </xf>
    <xf numFmtId="164" fontId="11" fillId="0" borderId="20" xfId="2" applyNumberFormat="1" applyFont="1" applyFill="1" applyBorder="1" applyAlignment="1"/>
    <xf numFmtId="0" fontId="1" fillId="0" borderId="0" xfId="0" applyFont="1" applyAlignment="1">
      <alignment vertical="top" wrapText="1"/>
    </xf>
    <xf numFmtId="167" fontId="9" fillId="0" borderId="17" xfId="2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3" t="s">
        <v>3</v>
      </c>
      <c r="B5" s="376" t="s">
        <v>4</v>
      </c>
      <c r="C5" s="379" t="s">
        <v>276</v>
      </c>
      <c r="D5" s="379" t="s">
        <v>276</v>
      </c>
      <c r="E5" s="379" t="s">
        <v>274</v>
      </c>
      <c r="F5" s="382" t="s">
        <v>275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411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412</v>
      </c>
      <c r="F5" s="382" t="s">
        <v>413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143961.18674999996</v>
      </c>
      <c r="E8" s="13">
        <f>E9+E20+E33+E52+E66+E101+E39+E30+E14+E62+E58</f>
        <v>116762.68878</v>
      </c>
      <c r="F8" s="13">
        <f>F9+F20+F33+F52+F66+F101+F39+F30+F14+F62+F58</f>
        <v>107874.76552</v>
      </c>
      <c r="G8" s="14">
        <f t="shared" ref="G8:G27" si="0">E8/D8*100</f>
        <v>81.10706185186406</v>
      </c>
      <c r="H8" s="15">
        <f t="shared" ref="H8:H42" si="1">E8-D8</f>
        <v>-27198.497969999968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66891.64</v>
      </c>
      <c r="E9" s="19">
        <f>E10</f>
        <v>58146.558620000003</v>
      </c>
      <c r="F9" s="20">
        <f>F10</f>
        <v>54181.654539999996</v>
      </c>
      <c r="G9" s="14">
        <f t="shared" si="0"/>
        <v>86.926495777349771</v>
      </c>
      <c r="H9" s="15">
        <f t="shared" si="1"/>
        <v>-8745.081379999996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66891.64</v>
      </c>
      <c r="E10" s="23">
        <f>E11+E12+E13</f>
        <v>58146.558620000003</v>
      </c>
      <c r="F10" s="23">
        <f>F11+F12+F13</f>
        <v>54181.654539999996</v>
      </c>
      <c r="G10" s="24">
        <f t="shared" si="0"/>
        <v>86.926495777349771</v>
      </c>
      <c r="H10" s="25">
        <f t="shared" si="1"/>
        <v>-8745.081379999996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66364.94</v>
      </c>
      <c r="E11" s="28">
        <v>57772.77751</v>
      </c>
      <c r="F11" s="29">
        <v>53677.827310000001</v>
      </c>
      <c r="G11" s="30">
        <f t="shared" si="0"/>
        <v>87.053160162579815</v>
      </c>
      <c r="H11" s="31">
        <f t="shared" si="1"/>
        <v>-8592.1624900000024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266</v>
      </c>
      <c r="E12" s="33">
        <v>143.94194999999999</v>
      </c>
      <c r="F12" s="34">
        <v>106.18832999999999</v>
      </c>
      <c r="G12" s="35">
        <f t="shared" si="0"/>
        <v>54.113515037593984</v>
      </c>
      <c r="H12" s="31">
        <f t="shared" si="1"/>
        <v>-122.05805000000001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260.7</v>
      </c>
      <c r="E13" s="37">
        <v>229.83915999999999</v>
      </c>
      <c r="F13" s="38">
        <v>397.63889999999998</v>
      </c>
      <c r="G13" s="39">
        <f t="shared" si="0"/>
        <v>88.162316839278859</v>
      </c>
      <c r="H13" s="40">
        <f t="shared" si="1"/>
        <v>-30.860839999999996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8475.3195099999994</v>
      </c>
      <c r="F14" s="300">
        <f>F15</f>
        <v>7475.3512300000002</v>
      </c>
      <c r="G14" s="44">
        <f t="shared" si="0"/>
        <v>83.429262063787348</v>
      </c>
      <c r="H14" s="15">
        <f t="shared" si="1"/>
        <v>-1683.3697800000027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8475.3195099999994</v>
      </c>
      <c r="F15" s="47">
        <f>F16+F17+F18+F19</f>
        <v>7475.3512300000002</v>
      </c>
      <c r="G15" s="48">
        <f t="shared" si="0"/>
        <v>83.429262063787348</v>
      </c>
      <c r="H15" s="25">
        <f t="shared" si="1"/>
        <v>-1683.3697800000027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3875.0204899999999</v>
      </c>
      <c r="F16" s="52">
        <v>3439.9018599999999</v>
      </c>
      <c r="G16" s="30">
        <f t="shared" si="0"/>
        <v>83.074618863864259</v>
      </c>
      <c r="H16" s="53">
        <f t="shared" si="1"/>
        <v>-789.48540000000048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27.705829999999999</v>
      </c>
      <c r="F17" s="52">
        <v>24.188580000000002</v>
      </c>
      <c r="G17" s="30">
        <f t="shared" si="0"/>
        <v>104.22727599330828</v>
      </c>
      <c r="H17" s="53">
        <f t="shared" si="1"/>
        <v>1.1236999999999995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5255.4823699999997</v>
      </c>
      <c r="F18" s="52">
        <v>4628.9100699999999</v>
      </c>
      <c r="G18" s="55">
        <f t="shared" si="0"/>
        <v>85.651580658897814</v>
      </c>
      <c r="H18" s="53">
        <f t="shared" si="1"/>
        <v>-880.4024900000004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-682.88918000000001</v>
      </c>
      <c r="F19" s="59">
        <v>-617.64927999999998</v>
      </c>
      <c r="G19" s="35">
        <f t="shared" si="0"/>
        <v>102.18553772957375</v>
      </c>
      <c r="H19" s="53">
        <f t="shared" si="1"/>
        <v>-14.605590000000007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24772.360130000005</v>
      </c>
      <c r="F20" s="61">
        <f>F21+F25+F27+F29+F28</f>
        <v>21236.999029999995</v>
      </c>
      <c r="G20" s="14">
        <f t="shared" si="0"/>
        <v>95.484250091894367</v>
      </c>
      <c r="H20" s="296">
        <f t="shared" si="1"/>
        <v>-1171.5626699999957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17943.16416</v>
      </c>
      <c r="F21" s="46">
        <f>F22+F23+F24</f>
        <v>16590.135319999998</v>
      </c>
      <c r="G21" s="55">
        <f t="shared" si="0"/>
        <v>92.617527950695276</v>
      </c>
      <c r="H21" s="25">
        <f t="shared" si="1"/>
        <v>-1430.2358400000012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12056.75353</v>
      </c>
      <c r="F22" s="52">
        <v>12574.551530000001</v>
      </c>
      <c r="G22" s="30">
        <f t="shared" si="0"/>
        <v>83.351216937435197</v>
      </c>
      <c r="H22" s="31">
        <f t="shared" si="1"/>
        <v>-2408.24647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5886.4099299999998</v>
      </c>
      <c r="F23" s="52">
        <v>4014.9915799999999</v>
      </c>
      <c r="G23" s="30">
        <f t="shared" si="0"/>
        <v>119.92522879145955</v>
      </c>
      <c r="H23" s="31">
        <f t="shared" si="1"/>
        <v>978.00993000000017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192.66571999999999</v>
      </c>
      <c r="F25" s="71">
        <v>1034.46687</v>
      </c>
      <c r="G25" s="30">
        <f t="shared" si="0"/>
        <v>108.23916853932585</v>
      </c>
      <c r="H25" s="31">
        <f t="shared" si="1"/>
        <v>14.665719999999993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6050.5604599999997</v>
      </c>
      <c r="F27" s="74">
        <v>3285.42112</v>
      </c>
      <c r="G27" s="30">
        <f t="shared" si="0"/>
        <v>107.28851845407912</v>
      </c>
      <c r="H27" s="31">
        <f t="shared" si="1"/>
        <v>411.03765999999996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584.96234000000004</v>
      </c>
      <c r="F29" s="38">
        <v>326.97572000000002</v>
      </c>
      <c r="G29" s="79">
        <f t="shared" ref="G29:G42" si="2">E29/D29*100</f>
        <v>77.684241699867201</v>
      </c>
      <c r="H29" s="31">
        <f t="shared" si="1"/>
        <v>-168.03765999999996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10209.168659999999</v>
      </c>
      <c r="E30" s="81">
        <f>E31+E32</f>
        <v>5468.5781799999995</v>
      </c>
      <c r="F30" s="13">
        <f>F31+F32</f>
        <v>6276.38753</v>
      </c>
      <c r="G30" s="14">
        <f t="shared" si="2"/>
        <v>53.565362294641531</v>
      </c>
      <c r="H30" s="296">
        <f t="shared" si="1"/>
        <v>-4740.5904799999998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1129</v>
      </c>
      <c r="E31" s="23">
        <v>633.96083999999996</v>
      </c>
      <c r="F31" s="82">
        <v>412.10343</v>
      </c>
      <c r="G31" s="48">
        <f t="shared" si="2"/>
        <v>56.152421612046055</v>
      </c>
      <c r="H31" s="25">
        <f t="shared" si="1"/>
        <v>-495.03916000000004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4834.6173399999998</v>
      </c>
      <c r="F32" s="71">
        <v>5864.2840999999999</v>
      </c>
      <c r="G32" s="85">
        <f t="shared" si="2"/>
        <v>53.243695365455913</v>
      </c>
      <c r="H32" s="40">
        <f t="shared" si="1"/>
        <v>-4245.5513199999996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1420.3087700000001</v>
      </c>
      <c r="F33" s="13">
        <f>F34+F36+F38+F37</f>
        <v>1792.8419699999999</v>
      </c>
      <c r="G33" s="240">
        <f t="shared" si="2"/>
        <v>123.88970717793497</v>
      </c>
      <c r="H33" s="296">
        <f t="shared" si="1"/>
        <v>273.87877000000003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1398.38877</v>
      </c>
      <c r="F34" s="34">
        <f>F35</f>
        <v>1253.2061200000001</v>
      </c>
      <c r="G34" s="55">
        <f t="shared" si="2"/>
        <v>133.63807052752293</v>
      </c>
      <c r="H34" s="25">
        <f t="shared" si="1"/>
        <v>351.98876999999993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1398.38877</v>
      </c>
      <c r="F35" s="71">
        <v>1253.2061200000001</v>
      </c>
      <c r="G35" s="55">
        <f t="shared" si="2"/>
        <v>133.63807052752293</v>
      </c>
      <c r="H35" s="31">
        <f t="shared" si="1"/>
        <v>351.98876999999993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21.92</v>
      </c>
      <c r="F36" s="74">
        <v>23.95</v>
      </c>
      <c r="G36" s="55">
        <f t="shared" si="2"/>
        <v>23.066400084183943</v>
      </c>
      <c r="H36" s="31">
        <f t="shared" si="1"/>
        <v>-73.11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515.68584999999996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25966.528579999998</v>
      </c>
      <c r="E39" s="92">
        <f>E40+E48+E49</f>
        <v>14836.369349999999</v>
      </c>
      <c r="F39" s="91">
        <f>F40+F48+F49+F47</f>
        <v>14931.068570000001</v>
      </c>
      <c r="G39" s="14">
        <f t="shared" si="2"/>
        <v>57.136514433536192</v>
      </c>
      <c r="H39" s="15">
        <f t="shared" si="1"/>
        <v>-11130.159229999999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24853.361580000001</v>
      </c>
      <c r="E40" s="95">
        <f>E41+E43+E45+E47</f>
        <v>14110.994279999999</v>
      </c>
      <c r="F40" s="46">
        <f>F41+F43+F45</f>
        <v>14220.412130000001</v>
      </c>
      <c r="G40" s="24">
        <f t="shared" si="2"/>
        <v>56.777004730641345</v>
      </c>
      <c r="H40" s="96">
        <f t="shared" si="1"/>
        <v>-10742.367300000002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7803.0761199999997</v>
      </c>
      <c r="F41" s="28">
        <f>F42</f>
        <v>6051.3296300000002</v>
      </c>
      <c r="G41" s="30">
        <f t="shared" si="2"/>
        <v>84.831720209169092</v>
      </c>
      <c r="H41" s="31">
        <f t="shared" si="1"/>
        <v>-1395.2238799999996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7803.0761199999997</v>
      </c>
      <c r="F42" s="84">
        <v>6051.3296300000002</v>
      </c>
      <c r="G42" s="79">
        <f t="shared" si="2"/>
        <v>84.831720209169092</v>
      </c>
      <c r="H42" s="90">
        <f t="shared" si="1"/>
        <v>-1395.2238799999996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15210.77828</v>
      </c>
      <c r="E43" s="28">
        <f>E44</f>
        <v>5843.5423499999997</v>
      </c>
      <c r="F43" s="84">
        <f>F44</f>
        <v>7866.1705700000002</v>
      </c>
      <c r="G43" s="103">
        <f>G44</f>
        <v>38.417116089867818</v>
      </c>
      <c r="H43" s="28">
        <f>E43-D43</f>
        <v>-9367.2359300000007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15210.77828</v>
      </c>
      <c r="E44" s="28">
        <v>5843.5423499999997</v>
      </c>
      <c r="F44" s="28">
        <v>7866.1705700000002</v>
      </c>
      <c r="G44" s="103">
        <f>E44/D44*100</f>
        <v>38.417116089867818</v>
      </c>
      <c r="H44" s="28">
        <f>E44-D44</f>
        <v>-9367.2359300000007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444.2833</v>
      </c>
      <c r="E45" s="28">
        <f>E46</f>
        <v>338.12081000000001</v>
      </c>
      <c r="F45" s="28">
        <f>F46</f>
        <v>302.91192999999998</v>
      </c>
      <c r="G45" s="103">
        <f>G46</f>
        <v>76.104775939136132</v>
      </c>
      <c r="H45" s="84">
        <f>E45-D45</f>
        <v>-106.16248999999999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444.2833</v>
      </c>
      <c r="E46" s="28">
        <v>338.12081000000001</v>
      </c>
      <c r="F46" s="84">
        <v>302.91192999999998</v>
      </c>
      <c r="G46" s="103">
        <f>E46/D46*100</f>
        <v>76.104775939136132</v>
      </c>
      <c r="H46" s="28">
        <f>H45</f>
        <v>-106.16248999999999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126.255</v>
      </c>
      <c r="F47" s="84">
        <v>98.576999999999998</v>
      </c>
      <c r="G47" s="79">
        <f t="shared" ref="G47:G54" si="3">E47/D47*100</f>
        <v>69.647171747261112</v>
      </c>
      <c r="H47" s="110">
        <f t="shared" ref="H47:H138" si="4">E47-D47</f>
        <v>-55.022999999999996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366.70533</v>
      </c>
      <c r="F48" s="112">
        <v>322.93178</v>
      </c>
      <c r="G48" s="79">
        <f t="shared" si="3"/>
        <v>63.917682124399747</v>
      </c>
      <c r="H48" s="110">
        <f t="shared" si="4"/>
        <v>-207.00967000000003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358.66973999999999</v>
      </c>
      <c r="F49" s="13">
        <f t="shared" si="5"/>
        <v>289.14765999999997</v>
      </c>
      <c r="G49" s="14">
        <f t="shared" si="3"/>
        <v>100.13840758960728</v>
      </c>
      <c r="H49" s="15">
        <f t="shared" si="4"/>
        <v>0.49574000000001206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340.11293000000001</v>
      </c>
      <c r="F50" s="118">
        <v>289.14765999999997</v>
      </c>
      <c r="G50" s="35">
        <f t="shared" si="3"/>
        <v>97.684758195614847</v>
      </c>
      <c r="H50" s="90">
        <f t="shared" si="4"/>
        <v>-8.0610699999999724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81.637579999999986</v>
      </c>
      <c r="F52" s="91">
        <f>+F53</f>
        <v>-339.57770999999997</v>
      </c>
      <c r="G52" s="44">
        <f t="shared" si="3"/>
        <v>72.264831371160483</v>
      </c>
      <c r="H52" s="265">
        <f t="shared" si="4"/>
        <v>-31.332420000000013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81.637579999999986</v>
      </c>
      <c r="F53" s="33">
        <f>F54+F55+F56+F57</f>
        <v>-339.57770999999997</v>
      </c>
      <c r="G53" s="48">
        <f t="shared" si="3"/>
        <v>72.264831371160483</v>
      </c>
      <c r="H53" s="25">
        <f t="shared" si="4"/>
        <v>-31.332420000000013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84.681299999999993</v>
      </c>
      <c r="F54" s="52">
        <v>72.379040000000003</v>
      </c>
      <c r="G54" s="30">
        <f t="shared" si="3"/>
        <v>82.406870377578812</v>
      </c>
      <c r="H54" s="122">
        <f t="shared" si="4"/>
        <v>-18.078700000000012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9.9318299999999997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-421.88857999999999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568.63238999999999</v>
      </c>
      <c r="F62" s="43">
        <f t="shared" si="7"/>
        <v>1260.3856000000001</v>
      </c>
      <c r="G62" s="14">
        <f t="shared" si="6"/>
        <v>187.05012828947366</v>
      </c>
      <c r="H62" s="15">
        <f t="shared" si="4"/>
        <v>264.63238999999999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156.15600000000001</v>
      </c>
      <c r="F63" s="173"/>
      <c r="G63" s="55" t="e">
        <f t="shared" si="6"/>
        <v>#DIV/0!</v>
      </c>
      <c r="H63" s="25">
        <f t="shared" si="4"/>
        <v>156.15600000000001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412.47638999999998</v>
      </c>
      <c r="F64" s="34">
        <v>1204.29305</v>
      </c>
      <c r="G64" s="55">
        <f t="shared" si="6"/>
        <v>135.68302302631579</v>
      </c>
      <c r="H64" s="122">
        <f t="shared" si="4"/>
        <v>108.47638999999998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608.98132999999996</v>
      </c>
      <c r="F66" s="92">
        <f>F67+F70+F73+F75+F79+F81+F83+F85+F87+F96+F77+F99</f>
        <v>424.35320999999999</v>
      </c>
      <c r="G66" s="148">
        <f t="shared" si="6"/>
        <v>103.72701924714698</v>
      </c>
      <c r="H66" s="80">
        <f>E66-D66</f>
        <v>21.881329999999934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17.02581</v>
      </c>
      <c r="F67" s="95">
        <f t="shared" ref="F67" si="8">F68</f>
        <v>4.95</v>
      </c>
      <c r="G67" s="132">
        <f>E67/D67*100</f>
        <v>212.82262499999999</v>
      </c>
      <c r="H67" s="46">
        <f t="shared" si="4"/>
        <v>9.0258099999999999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13.450810000000001</v>
      </c>
      <c r="F68" s="153">
        <v>4.95</v>
      </c>
      <c r="G68" s="132">
        <f>E68/D68*100</f>
        <v>448.36033333333336</v>
      </c>
      <c r="H68" s="28">
        <f t="shared" si="4"/>
        <v>10.450810000000001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3.5750000000000002</v>
      </c>
      <c r="F69" s="321"/>
      <c r="G69" s="132">
        <f t="shared" ref="G69:G75" si="9">E69/D69*100</f>
        <v>71.500000000000014</v>
      </c>
      <c r="H69" s="28">
        <f t="shared" si="4"/>
        <v>-1.4249999999999998</v>
      </c>
    </row>
    <row r="70" spans="1:9" ht="38.25" customHeight="1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41</v>
      </c>
      <c r="E70" s="95">
        <f>E71+E72</f>
        <v>53.733609999999999</v>
      </c>
      <c r="F70" s="95">
        <f>F71</f>
        <v>51.21134</v>
      </c>
      <c r="G70" s="132">
        <f t="shared" si="9"/>
        <v>131.05758536585367</v>
      </c>
      <c r="H70" s="28">
        <f t="shared" si="4"/>
        <v>12.733609999999999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53.733609999999999</v>
      </c>
      <c r="F71" s="29">
        <v>51.21134</v>
      </c>
      <c r="G71" s="132">
        <f t="shared" si="9"/>
        <v>141.40423684210526</v>
      </c>
      <c r="H71" s="28">
        <f t="shared" si="4"/>
        <v>15.733609999999999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8.4076500000000003</v>
      </c>
      <c r="F73" s="95">
        <f>F74</f>
        <v>0.4</v>
      </c>
      <c r="G73" s="155">
        <f t="shared" si="9"/>
        <v>210.19125</v>
      </c>
      <c r="H73" s="156">
        <f t="shared" si="4"/>
        <v>4.4076500000000003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8.4076500000000003</v>
      </c>
      <c r="F74" s="29">
        <v>0.4</v>
      </c>
      <c r="G74" s="155">
        <f t="shared" si="9"/>
        <v>210.19125</v>
      </c>
      <c r="H74" s="156">
        <f t="shared" si="4"/>
        <v>4.4076500000000003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-8.4022600000000001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1.5977399999999999</v>
      </c>
      <c r="F81" s="95">
        <f>F82</f>
        <v>0.69596999999999998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1.5977399999999999</v>
      </c>
      <c r="F82" s="29">
        <v>0.69596999999999998</v>
      </c>
      <c r="G82" s="155">
        <f>E82/D82*100</f>
        <v>79.887</v>
      </c>
      <c r="H82" s="28">
        <f>E82-D82</f>
        <v>-0.40226000000000006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2.0034100000000001</v>
      </c>
      <c r="F86" s="29">
        <v>89.107839999999996</v>
      </c>
      <c r="G86" s="155">
        <f t="shared" ref="G86:G100" si="13">E86/D86*100</f>
        <v>4.1737708333333341</v>
      </c>
      <c r="H86" s="28">
        <f t="shared" ref="H86:H98" si="14">E86-D86</f>
        <v>-45.996589999999998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111.90361</v>
      </c>
      <c r="F87" s="95">
        <f>F88</f>
        <v>57.535310000000003</v>
      </c>
      <c r="G87" s="155">
        <f t="shared" si="13"/>
        <v>127.16319318181819</v>
      </c>
      <c r="H87" s="28">
        <f t="shared" si="14"/>
        <v>23.90361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111.90361</v>
      </c>
      <c r="F88" s="29">
        <v>57.535310000000003</v>
      </c>
      <c r="G88" s="155">
        <f t="shared" si="13"/>
        <v>134.82362650602411</v>
      </c>
      <c r="H88" s="28">
        <f t="shared" si="14"/>
        <v>28.90361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3"/>
        <v>104.16666666666667</v>
      </c>
      <c r="H92" s="28">
        <f t="shared" si="14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3"/>
        <v>104.16666666666667</v>
      </c>
      <c r="H93" s="51">
        <f t="shared" si="14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8.0244700000000009</v>
      </c>
      <c r="F94" s="29"/>
      <c r="G94" s="155" t="e">
        <f>E94/D94*100</f>
        <v>#DIV/0!</v>
      </c>
      <c r="H94" s="28">
        <f>E94-D94</f>
        <v>8.0244700000000009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271">
        <v>8.0244700000000009</v>
      </c>
      <c r="F95" s="29"/>
      <c r="G95" s="155" t="e">
        <f>E95/D95*100</f>
        <v>#DIV/0!</v>
      </c>
      <c r="H95" s="28">
        <f>E95-D95</f>
        <v>8.0244700000000009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5">E97+E98</f>
        <v>14.47662</v>
      </c>
      <c r="F96" s="29">
        <f t="shared" si="15"/>
        <v>218.45275000000001</v>
      </c>
      <c r="G96" s="155" t="e">
        <f t="shared" si="13"/>
        <v>#DIV/0!</v>
      </c>
      <c r="H96" s="28">
        <f t="shared" si="14"/>
        <v>14.47662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59">
        <v>12.4056</v>
      </c>
      <c r="F97" s="59">
        <v>214.30950000000001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58">
        <v>2.0710199999999999</v>
      </c>
      <c r="F98" s="59">
        <v>4.1432500000000001</v>
      </c>
      <c r="G98" s="273" t="e">
        <f t="shared" si="13"/>
        <v>#DIV/0!</v>
      </c>
      <c r="H98" s="84">
        <f t="shared" si="14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6">E100</f>
        <v>360</v>
      </c>
      <c r="F99" s="29">
        <f t="shared" si="16"/>
        <v>0</v>
      </c>
      <c r="G99" s="273">
        <f t="shared" si="13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3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2270.0511700000002</v>
      </c>
      <c r="F101" s="264">
        <f t="shared" ref="F101" si="17">F102+F103+F104+F105</f>
        <v>459.74862000000002</v>
      </c>
      <c r="G101" s="274">
        <f>E101/D101*100</f>
        <v>89.863455715351051</v>
      </c>
      <c r="H101" s="170">
        <f t="shared" si="4"/>
        <v>-256.06041999999979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233.31379999999999</v>
      </c>
      <c r="F104" s="38">
        <v>212.34862000000001</v>
      </c>
      <c r="G104" s="30">
        <f>E104/D104*100</f>
        <v>133.70418338108882</v>
      </c>
      <c r="H104" s="31">
        <f t="shared" si="4"/>
        <v>58.813799999999986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663.38699999999994</v>
      </c>
      <c r="F105" s="71">
        <v>247.4</v>
      </c>
      <c r="G105" s="79">
        <f t="shared" ref="G105:G113" si="18">E105/D105*100</f>
        <v>119.60461552330297</v>
      </c>
      <c r="H105" s="31">
        <f t="shared" si="4"/>
        <v>108.73699999999997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1373.3503700000001</v>
      </c>
      <c r="F106" s="28">
        <f t="shared" ref="F106" si="19">F107</f>
        <v>0</v>
      </c>
      <c r="G106" s="79">
        <f t="shared" si="18"/>
        <v>76.426250713572585</v>
      </c>
      <c r="H106" s="31">
        <f t="shared" si="4"/>
        <v>-423.61121999999978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1373.3503700000001</v>
      </c>
      <c r="F107" s="269"/>
      <c r="G107" s="39">
        <f t="shared" si="18"/>
        <v>76.426250713572585</v>
      </c>
      <c r="H107" s="40">
        <f t="shared" si="4"/>
        <v>-423.61121999999978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D109+D164</f>
        <v>393110.10600000003</v>
      </c>
      <c r="E108" s="299">
        <f>E109+E164+E167+E170</f>
        <v>332668.57212999993</v>
      </c>
      <c r="F108" s="13">
        <f>F109+F162+F164</f>
        <v>356756.82987999998</v>
      </c>
      <c r="G108" s="234">
        <f t="shared" si="18"/>
        <v>84.624782485240885</v>
      </c>
      <c r="H108" s="265">
        <f t="shared" si="4"/>
        <v>-60441.533870000101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393066.10000000003</v>
      </c>
      <c r="E109" s="305">
        <f>E110+E113+E136+E159</f>
        <v>332393.91213999997</v>
      </c>
      <c r="F109" s="305">
        <f>F110+F113+F136+F159</f>
        <v>356756.82987999998</v>
      </c>
      <c r="G109" s="240">
        <f t="shared" si="18"/>
        <v>84.564380428635261</v>
      </c>
      <c r="H109" s="15">
        <f t="shared" si="4"/>
        <v>-60672.187860000064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118246.3</v>
      </c>
      <c r="F110" s="13">
        <f>F111+F112</f>
        <v>127738.11023000001</v>
      </c>
      <c r="G110" s="240">
        <f t="shared" si="18"/>
        <v>84.584290077755611</v>
      </c>
      <c r="H110" s="15">
        <f t="shared" si="4"/>
        <v>-21550.699999999997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118246.3</v>
      </c>
      <c r="F111" s="174">
        <v>127532.6</v>
      </c>
      <c r="G111" s="48">
        <f t="shared" si="18"/>
        <v>84.584290077755611</v>
      </c>
      <c r="H111" s="25">
        <f t="shared" si="4"/>
        <v>-21550.699999999997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8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58723.6</v>
      </c>
      <c r="E113" s="13">
        <f>E115+E125+E121+E116+E122+E114+E120+E119+E118+E124</f>
        <v>52577.437530000003</v>
      </c>
      <c r="F113" s="13">
        <f>F115+F125+F121+F116+F122+F114+F123+F117+F118+F120+F119</f>
        <v>79165.016420000014</v>
      </c>
      <c r="G113" s="240">
        <f t="shared" si="18"/>
        <v>89.533743724839766</v>
      </c>
      <c r="H113" s="15">
        <f t="shared" si="4"/>
        <v>-6146.1624699999957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>
        <v>3247.7</v>
      </c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3911.962</v>
      </c>
      <c r="F119" s="183">
        <v>1278.46</v>
      </c>
      <c r="G119" s="30">
        <f>E119/D119*100</f>
        <v>65.45573496193424</v>
      </c>
      <c r="H119" s="122">
        <f t="shared" si="4"/>
        <v>-2064.538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>
        <v>89</v>
      </c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3199.5804699999999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12773.5</v>
      </c>
      <c r="E125" s="13">
        <f>E126+E127+E128+E129+E131+E133+E134+E135+E130+E132</f>
        <v>11896.426920000002</v>
      </c>
      <c r="F125" s="13">
        <f>F126+F127+F128+F129+F131+F133+F134+F135+F132</f>
        <v>17333.031180000002</v>
      </c>
      <c r="G125" s="234">
        <f t="shared" ref="G125:G131" si="20">E125/D125*100</f>
        <v>93.13365107449016</v>
      </c>
      <c r="H125" s="265">
        <f t="shared" si="4"/>
        <v>-877.0730799999983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696.37482</v>
      </c>
      <c r="F126" s="190">
        <v>642.30696</v>
      </c>
      <c r="G126" s="48">
        <f t="shared" si="20"/>
        <v>76.710158625247857</v>
      </c>
      <c r="H126" s="25">
        <f t="shared" si="4"/>
        <v>-211.42517999999995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824.95799999999997</v>
      </c>
      <c r="F127" s="190">
        <v>1429.4159999999999</v>
      </c>
      <c r="G127" s="30">
        <f t="shared" si="20"/>
        <v>71.866713128321265</v>
      </c>
      <c r="H127" s="122">
        <f t="shared" si="4"/>
        <v>-322.94200000000012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0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>
        <v>568.44000000000005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1291.5</v>
      </c>
      <c r="E131" s="84">
        <v>1291.39795</v>
      </c>
      <c r="F131" s="84"/>
      <c r="G131" s="30">
        <f t="shared" si="20"/>
        <v>99.992098335269077</v>
      </c>
      <c r="H131" s="122">
        <f t="shared" si="4"/>
        <v>-0.10204999999996289</v>
      </c>
    </row>
    <row r="132" spans="1:8" ht="26.25" customHeight="1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3094.1819999999998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2789.51415</v>
      </c>
      <c r="F134" s="29">
        <v>2576.0862200000001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149833.92560999998</v>
      </c>
      <c r="F136" s="13">
        <f>F137+F149+F151+F153+F155+F156+F157+F152+F150</f>
        <v>147338.16923</v>
      </c>
      <c r="G136" s="240">
        <f>E136/D136*100</f>
        <v>82.809677369613937</v>
      </c>
      <c r="H136" s="15">
        <f t="shared" si="4"/>
        <v>-31103.774390000035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110859.11879999997</v>
      </c>
      <c r="F137" s="127">
        <f>F140+F144+F139+F138+F141+F146+F142+F143+F147+F148</f>
        <v>109796.42826</v>
      </c>
      <c r="G137" s="240">
        <f>E137/D137*100</f>
        <v>82.832804920693235</v>
      </c>
      <c r="H137" s="15">
        <f t="shared" si="4"/>
        <v>-22975.68120000005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1">E139/D139*100</f>
        <v>0</v>
      </c>
      <c r="H139" s="122">
        <f t="shared" ref="H139:H156" si="22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80500</v>
      </c>
      <c r="F140" s="204">
        <v>80545</v>
      </c>
      <c r="G140" s="30">
        <f t="shared" si="21"/>
        <v>83.325225081617333</v>
      </c>
      <c r="H140" s="122">
        <f t="shared" si="22"/>
        <v>-16109.399999999994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13966</v>
      </c>
      <c r="F141" s="204">
        <v>13545</v>
      </c>
      <c r="G141" s="30">
        <f t="shared" si="21"/>
        <v>81.342861968746547</v>
      </c>
      <c r="H141" s="122">
        <f t="shared" si="22"/>
        <v>-3203.2999999999993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299.19310999999999</v>
      </c>
      <c r="F142" s="204">
        <v>172.43529000000001</v>
      </c>
      <c r="G142" s="55">
        <f t="shared" si="21"/>
        <v>55.079733063328419</v>
      </c>
      <c r="H142" s="122">
        <f t="shared" si="22"/>
        <v>-244.00689000000006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357.35590000000002</v>
      </c>
      <c r="F143" s="204"/>
      <c r="G143" s="30">
        <f t="shared" si="21"/>
        <v>99.320705947748749</v>
      </c>
      <c r="H143" s="122">
        <f t="shared" si="22"/>
        <v>-2.4440999999999917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97.412000000000006</v>
      </c>
      <c r="F144" s="181">
        <v>165.8</v>
      </c>
      <c r="G144" s="55">
        <f t="shared" si="21"/>
        <v>56.27498555748123</v>
      </c>
      <c r="H144" s="122">
        <f t="shared" si="22"/>
        <v>-75.687999999999988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668.43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1"/>
        <v>99.999223599405056</v>
      </c>
      <c r="H146" s="122">
        <f t="shared" si="22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8647.9069999999992</v>
      </c>
      <c r="F147" s="190">
        <v>9072.86</v>
      </c>
      <c r="G147" s="30">
        <f t="shared" si="21"/>
        <v>75.770434493091386</v>
      </c>
      <c r="H147" s="122">
        <f t="shared" si="22"/>
        <v>-2765.393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1"/>
        <v>99.925268197287551</v>
      </c>
      <c r="H148" s="208">
        <f t="shared" si="22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1"/>
        <v>47.261849481850611</v>
      </c>
      <c r="H149" s="122">
        <f t="shared" si="22"/>
        <v>-931.30300000000011</v>
      </c>
    </row>
    <row r="150" spans="1:8" ht="25.5" customHeight="1" x14ac:dyDescent="0.2">
      <c r="A150" s="342" t="s">
        <v>365</v>
      </c>
      <c r="B150" s="368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1"/>
        <v>100</v>
      </c>
      <c r="H150" s="122">
        <f t="shared" si="22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1733.3</v>
      </c>
      <c r="F151" s="95">
        <v>1686.7</v>
      </c>
      <c r="G151" s="30">
        <f t="shared" si="21"/>
        <v>100</v>
      </c>
      <c r="H151" s="122">
        <f t="shared" si="22"/>
        <v>0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18" customHeight="1" x14ac:dyDescent="0.2">
      <c r="A153" s="345" t="s">
        <v>368</v>
      </c>
      <c r="B153" s="121" t="s">
        <v>238</v>
      </c>
      <c r="C153" s="214">
        <v>234.3</v>
      </c>
      <c r="D153" s="214">
        <v>242.1</v>
      </c>
      <c r="E153" s="212">
        <v>242.03455</v>
      </c>
      <c r="F153" s="29">
        <v>124.22844000000001</v>
      </c>
      <c r="G153" s="55">
        <f t="shared" si="21"/>
        <v>99.972965716646016</v>
      </c>
      <c r="H153" s="122">
        <f t="shared" si="22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632.44961000000001</v>
      </c>
      <c r="F155" s="29">
        <v>511.25</v>
      </c>
      <c r="G155" s="30">
        <f t="shared" si="21"/>
        <v>82.232428812898192</v>
      </c>
      <c r="H155" s="122">
        <f t="shared" si="22"/>
        <v>-136.65039000000002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1332.9256499999999</v>
      </c>
      <c r="F156" s="29">
        <v>1219.8125299999999</v>
      </c>
      <c r="G156" s="30">
        <f t="shared" si="21"/>
        <v>84.533590182648396</v>
      </c>
      <c r="H156" s="122">
        <f t="shared" si="22"/>
        <v>-243.87435000000005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33026</v>
      </c>
      <c r="F157" s="126">
        <f>F158</f>
        <v>32283</v>
      </c>
      <c r="G157" s="240">
        <f>E157/D157*100</f>
        <v>83.33585667423668</v>
      </c>
      <c r="H157" s="15">
        <f>E157-D157</f>
        <v>-6604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33026</v>
      </c>
      <c r="F158" s="293">
        <v>32283</v>
      </c>
      <c r="G158" s="24">
        <f>E158/D158*100</f>
        <v>83.33585667423668</v>
      </c>
      <c r="H158" s="96">
        <f>E158-D158</f>
        <v>-6604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66">
        <f>D160+D161+D162</f>
        <v>13607.8</v>
      </c>
      <c r="E159" s="366">
        <f>E160+E161+E162</f>
        <v>11736.249</v>
      </c>
      <c r="F159" s="322">
        <f>F160+F161</f>
        <v>2515.5340000000001</v>
      </c>
      <c r="G159" s="240">
        <f>E159/D159*100</f>
        <v>86.246483634386166</v>
      </c>
      <c r="H159" s="15">
        <f>E159-D159</f>
        <v>-1871.5509999999995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2">
        <v>12307.8</v>
      </c>
      <c r="E160" s="222">
        <v>10436.249</v>
      </c>
      <c r="F160" s="223">
        <v>2138.4169999999999</v>
      </c>
      <c r="G160" s="48">
        <f>E160/D160*100</f>
        <v>84.79378117941468</v>
      </c>
      <c r="H160" s="25">
        <f>E160-D160</f>
        <v>-1871.5509999999995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>
        <v>377.11700000000002</v>
      </c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3">C163</f>
        <v>0</v>
      </c>
      <c r="D162" s="307">
        <f t="shared" si="23"/>
        <v>1300</v>
      </c>
      <c r="E162" s="127">
        <f t="shared" si="23"/>
        <v>1300</v>
      </c>
      <c r="F162" s="127">
        <f t="shared" si="23"/>
        <v>0</v>
      </c>
      <c r="G162" s="128">
        <f t="shared" si="23"/>
        <v>0</v>
      </c>
      <c r="H162" s="290">
        <f t="shared" si="23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9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4">C165+C166</f>
        <v>0</v>
      </c>
      <c r="D164" s="307">
        <f t="shared" si="24"/>
        <v>44.006</v>
      </c>
      <c r="E164" s="127">
        <f t="shared" si="24"/>
        <v>246.006</v>
      </c>
      <c r="F164" s="127">
        <f t="shared" si="24"/>
        <v>0</v>
      </c>
      <c r="G164" s="128">
        <f t="shared" si="24"/>
        <v>0</v>
      </c>
      <c r="H164" s="319">
        <f t="shared" si="24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5">E171</f>
        <v>-39.613750000000003</v>
      </c>
      <c r="F170" s="127">
        <f t="shared" si="25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537071.29275000002</v>
      </c>
      <c r="E172" s="127">
        <f>E8+E108</f>
        <v>449431.26090999995</v>
      </c>
      <c r="F172" s="127">
        <f>F8+F108</f>
        <v>464631.59539999999</v>
      </c>
      <c r="G172" s="14">
        <f>E172/D172*100</f>
        <v>83.681862534254762</v>
      </c>
      <c r="H172" s="15">
        <f>E172-D172</f>
        <v>-87640.031840000069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268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414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1"/>
  <sheetViews>
    <sheetView tabSelected="1" workbookViewId="0">
      <selection activeCell="E5" sqref="E5:E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417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415</v>
      </c>
      <c r="F5" s="382" t="s">
        <v>416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C9+C14+C20+C30+C33+C39+C52+C58+C62+C66+C102</f>
        <v>136052.45353</v>
      </c>
      <c r="D8" s="13">
        <f>D9+D14+D20+D30+D33+D39+D52+D58+D62+D66+D102</f>
        <v>145462.63561999996</v>
      </c>
      <c r="E8" s="13">
        <f>E9+E20+E33+E52+E66+E102+E39+E30+E14+E62+E58</f>
        <v>135183.05988999997</v>
      </c>
      <c r="F8" s="13">
        <f>F9+F20+F33+F52+F66+F102+F39+F30+F14+F62+F58</f>
        <v>121269.85320999999</v>
      </c>
      <c r="G8" s="14">
        <f t="shared" ref="G8:G27" si="0">E8/D8*100</f>
        <v>92.933184741094692</v>
      </c>
      <c r="H8" s="15">
        <f t="shared" ref="H8:H42" si="1">E8-D8</f>
        <v>-10279.575729999982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67011.599999999991</v>
      </c>
      <c r="E9" s="19">
        <f>E10</f>
        <v>64645.174910000002</v>
      </c>
      <c r="F9" s="20">
        <f>F10</f>
        <v>59508.077919999996</v>
      </c>
      <c r="G9" s="14">
        <f t="shared" si="0"/>
        <v>96.468633654471773</v>
      </c>
      <c r="H9" s="15">
        <f t="shared" si="1"/>
        <v>-2366.4250899999897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67011.599999999991</v>
      </c>
      <c r="E10" s="23">
        <f>E11+E12+E13</f>
        <v>64645.174910000002</v>
      </c>
      <c r="F10" s="23">
        <f>F11+F12+F13</f>
        <v>59508.077919999996</v>
      </c>
      <c r="G10" s="24">
        <f t="shared" si="0"/>
        <v>96.468633654471773</v>
      </c>
      <c r="H10" s="25">
        <f t="shared" si="1"/>
        <v>-2366.4250899999897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66474.899999999994</v>
      </c>
      <c r="E11" s="28">
        <v>64058.885520000003</v>
      </c>
      <c r="F11" s="29">
        <v>58950.149969999999</v>
      </c>
      <c r="G11" s="30">
        <f t="shared" si="0"/>
        <v>96.365523708948814</v>
      </c>
      <c r="H11" s="31">
        <f t="shared" si="1"/>
        <v>-2416.0144799999907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266</v>
      </c>
      <c r="E12" s="33">
        <v>144.56321</v>
      </c>
      <c r="F12" s="34">
        <v>106.18832999999999</v>
      </c>
      <c r="G12" s="35">
        <f t="shared" si="0"/>
        <v>54.347071428571425</v>
      </c>
      <c r="H12" s="31">
        <f t="shared" si="1"/>
        <v>-121.43679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270.7</v>
      </c>
      <c r="E13" s="37">
        <v>441.72618</v>
      </c>
      <c r="F13" s="38">
        <v>451.73962</v>
      </c>
      <c r="G13" s="39">
        <f t="shared" si="0"/>
        <v>163.17923162172147</v>
      </c>
      <c r="H13" s="40">
        <f t="shared" si="1"/>
        <v>171.02618000000001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9434.8105400000004</v>
      </c>
      <c r="F14" s="300">
        <f>F15</f>
        <v>8241.4645799999998</v>
      </c>
      <c r="G14" s="44">
        <f t="shared" si="0"/>
        <v>92.87428988784437</v>
      </c>
      <c r="H14" s="15">
        <f t="shared" si="1"/>
        <v>-723.87875000000167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9434.8105400000004</v>
      </c>
      <c r="F15" s="47">
        <f>F16+F17+F18+F19</f>
        <v>8241.4645799999998</v>
      </c>
      <c r="G15" s="48">
        <f t="shared" si="0"/>
        <v>92.87428988784437</v>
      </c>
      <c r="H15" s="25">
        <f t="shared" si="1"/>
        <v>-723.87875000000167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4324.5169900000001</v>
      </c>
      <c r="F16" s="52">
        <v>3796.7186999999999</v>
      </c>
      <c r="G16" s="30">
        <f t="shared" si="0"/>
        <v>92.711148661450181</v>
      </c>
      <c r="H16" s="53">
        <f t="shared" si="1"/>
        <v>-339.98890000000029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30.674469999999999</v>
      </c>
      <c r="F17" s="52">
        <v>27.238620000000001</v>
      </c>
      <c r="G17" s="30">
        <f t="shared" si="0"/>
        <v>115.39507932584785</v>
      </c>
      <c r="H17" s="53">
        <f t="shared" si="1"/>
        <v>4.0923400000000001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5812.34231</v>
      </c>
      <c r="F18" s="52">
        <v>5101.3735299999998</v>
      </c>
      <c r="G18" s="55">
        <f t="shared" si="0"/>
        <v>94.72704332981894</v>
      </c>
      <c r="H18" s="53">
        <f t="shared" si="1"/>
        <v>-323.54255000000012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-732.72322999999994</v>
      </c>
      <c r="F19" s="59">
        <v>-683.86626999999999</v>
      </c>
      <c r="G19" s="35">
        <f t="shared" si="0"/>
        <v>109.64255908184128</v>
      </c>
      <c r="H19" s="53">
        <f t="shared" si="1"/>
        <v>-64.43963999999994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26335.790919999999</v>
      </c>
      <c r="E20" s="61">
        <f>E21+E25+E27+E29+E28+E26</f>
        <v>25524.846420000002</v>
      </c>
      <c r="F20" s="61">
        <f>F21+F25+F27+F29+F28</f>
        <v>22121.109700000001</v>
      </c>
      <c r="G20" s="14">
        <f t="shared" si="0"/>
        <v>96.920751298248859</v>
      </c>
      <c r="H20" s="296">
        <f t="shared" si="1"/>
        <v>-810.94449999999779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18582.12917</v>
      </c>
      <c r="F21" s="46">
        <f>F22+F23+F24</f>
        <v>17279.830249999999</v>
      </c>
      <c r="G21" s="55">
        <f t="shared" si="0"/>
        <v>95.915684237149904</v>
      </c>
      <c r="H21" s="25">
        <f t="shared" si="1"/>
        <v>-791.2708300000013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12132.16324</v>
      </c>
      <c r="F22" s="52">
        <v>12666.37998</v>
      </c>
      <c r="G22" s="30">
        <f t="shared" si="0"/>
        <v>83.872542274455583</v>
      </c>
      <c r="H22" s="31">
        <f t="shared" si="1"/>
        <v>-2332.8367600000001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6449.9652299999998</v>
      </c>
      <c r="F23" s="52">
        <v>4612.8580599999996</v>
      </c>
      <c r="G23" s="30">
        <f t="shared" si="0"/>
        <v>131.40667488387254</v>
      </c>
      <c r="H23" s="31">
        <f t="shared" si="1"/>
        <v>1541.5652300000002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230.73169999999999</v>
      </c>
      <c r="F25" s="71">
        <v>1101.61429</v>
      </c>
      <c r="G25" s="30">
        <f t="shared" si="0"/>
        <v>129.62455056179775</v>
      </c>
      <c r="H25" s="31">
        <f t="shared" si="1"/>
        <v>52.731699999999989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6031.3909199999998</v>
      </c>
      <c r="E27" s="73">
        <v>6066.3107799999998</v>
      </c>
      <c r="F27" s="74">
        <v>3392.0012499999998</v>
      </c>
      <c r="G27" s="30">
        <f t="shared" si="0"/>
        <v>100.57896860712852</v>
      </c>
      <c r="H27" s="31">
        <f t="shared" si="1"/>
        <v>34.919859999999971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644.66732000000002</v>
      </c>
      <c r="F29" s="38">
        <v>347.66390999999999</v>
      </c>
      <c r="G29" s="79">
        <f t="shared" ref="G29:G42" si="2">E29/D29*100</f>
        <v>85.613189907038517</v>
      </c>
      <c r="H29" s="31">
        <f t="shared" si="1"/>
        <v>-108.33267999999998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10317.168659999999</v>
      </c>
      <c r="E30" s="81">
        <f>E31+E32</f>
        <v>9484.9193899999991</v>
      </c>
      <c r="F30" s="13">
        <f>F31+F32</f>
        <v>9935.3146400000005</v>
      </c>
      <c r="G30" s="14">
        <f t="shared" si="2"/>
        <v>91.933355967837784</v>
      </c>
      <c r="H30" s="296">
        <f t="shared" si="1"/>
        <v>-832.24927000000025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1237</v>
      </c>
      <c r="E31" s="23">
        <v>1211.25738</v>
      </c>
      <c r="F31" s="82">
        <v>1031.23199</v>
      </c>
      <c r="G31" s="48">
        <f t="shared" si="2"/>
        <v>97.918947453516566</v>
      </c>
      <c r="H31" s="25">
        <f t="shared" si="1"/>
        <v>-25.742619999999988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8273.66201</v>
      </c>
      <c r="F32" s="71">
        <v>8904.0826500000003</v>
      </c>
      <c r="G32" s="85">
        <f t="shared" si="2"/>
        <v>91.117933155219617</v>
      </c>
      <c r="H32" s="40">
        <f t="shared" si="1"/>
        <v>-806.50664999999935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1142.43</v>
      </c>
      <c r="E33" s="13">
        <f>E34+E36+E38+E37</f>
        <v>1532.30115</v>
      </c>
      <c r="F33" s="13">
        <f>F34+F36+F38+F37</f>
        <v>2034.2370500000002</v>
      </c>
      <c r="G33" s="240">
        <f t="shared" si="2"/>
        <v>134.1264803970484</v>
      </c>
      <c r="H33" s="296">
        <f t="shared" si="1"/>
        <v>389.87114999999994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1507.1711499999999</v>
      </c>
      <c r="F34" s="34">
        <f>F35</f>
        <v>1436.7362000000001</v>
      </c>
      <c r="G34" s="55">
        <f t="shared" si="2"/>
        <v>144.03394017584094</v>
      </c>
      <c r="H34" s="25">
        <f t="shared" si="1"/>
        <v>460.77114999999981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1507.1711499999999</v>
      </c>
      <c r="F35" s="71">
        <v>1436.7362000000001</v>
      </c>
      <c r="G35" s="55">
        <f t="shared" si="2"/>
        <v>144.03394017584094</v>
      </c>
      <c r="H35" s="31">
        <f t="shared" si="1"/>
        <v>460.77114999999981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91.03</v>
      </c>
      <c r="E36" s="73">
        <v>25.13</v>
      </c>
      <c r="F36" s="74">
        <v>26.25</v>
      </c>
      <c r="G36" s="55">
        <f t="shared" si="2"/>
        <v>27.606283642755137</v>
      </c>
      <c r="H36" s="31">
        <f t="shared" si="1"/>
        <v>-65.900000000000006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571.25085000000001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26750.257799999996</v>
      </c>
      <c r="E39" s="92">
        <f>E40+E48+E49</f>
        <v>20728.553629999999</v>
      </c>
      <c r="F39" s="91">
        <f>F40+F48+F49+F47</f>
        <v>17396.52507</v>
      </c>
      <c r="G39" s="14">
        <f t="shared" si="2"/>
        <v>77.489173319294153</v>
      </c>
      <c r="H39" s="15">
        <f t="shared" si="1"/>
        <v>-6021.7041699999972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25637.090799999998</v>
      </c>
      <c r="E40" s="95">
        <f>E41+E43+E45+E47</f>
        <v>19989.484839999997</v>
      </c>
      <c r="F40" s="46">
        <f>F41+F43+F45</f>
        <v>16634.162120000001</v>
      </c>
      <c r="G40" s="24">
        <f t="shared" si="2"/>
        <v>77.970956205374122</v>
      </c>
      <c r="H40" s="96">
        <f t="shared" si="1"/>
        <v>-5647.6059600000008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9613.7943599999999</v>
      </c>
      <c r="F41" s="28">
        <f>F42</f>
        <v>7035.1400899999999</v>
      </c>
      <c r="G41" s="30">
        <f t="shared" si="2"/>
        <v>104.51707772088321</v>
      </c>
      <c r="H41" s="31">
        <f t="shared" si="1"/>
        <v>415.4943600000006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9613.7943599999999</v>
      </c>
      <c r="F42" s="84">
        <v>7035.1400899999999</v>
      </c>
      <c r="G42" s="79">
        <f t="shared" si="2"/>
        <v>104.51707772088321</v>
      </c>
      <c r="H42" s="90">
        <f t="shared" si="1"/>
        <v>415.4943600000006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15989.7655</v>
      </c>
      <c r="E43" s="28">
        <f>E44</f>
        <v>9832.8921900000005</v>
      </c>
      <c r="F43" s="84">
        <f>F44</f>
        <v>9246.2834700000003</v>
      </c>
      <c r="G43" s="103">
        <f>G44</f>
        <v>61.494911792171067</v>
      </c>
      <c r="H43" s="28">
        <f>E43-D43</f>
        <v>-6156.873309999999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15989.7655</v>
      </c>
      <c r="E44" s="28">
        <v>9832.8921900000005</v>
      </c>
      <c r="F44" s="28">
        <v>9246.2834700000003</v>
      </c>
      <c r="G44" s="103">
        <f>E44/D44*100</f>
        <v>61.494911792171067</v>
      </c>
      <c r="H44" s="28">
        <f>E44-D44</f>
        <v>-6156.873309999999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449.02530000000002</v>
      </c>
      <c r="E45" s="28">
        <f>E46</f>
        <v>385.59028999999998</v>
      </c>
      <c r="F45" s="28">
        <f>F46</f>
        <v>352.73856000000001</v>
      </c>
      <c r="G45" s="103">
        <f>G46</f>
        <v>85.872731447426233</v>
      </c>
      <c r="H45" s="84">
        <f>E45-D45</f>
        <v>-63.435010000000034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449.02530000000002</v>
      </c>
      <c r="E46" s="28">
        <v>385.59028999999998</v>
      </c>
      <c r="F46" s="84">
        <v>352.73856000000001</v>
      </c>
      <c r="G46" s="103">
        <f>E46/D46*100</f>
        <v>85.872731447426233</v>
      </c>
      <c r="H46" s="28">
        <f>H45</f>
        <v>-63.435010000000034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157.208</v>
      </c>
      <c r="F47" s="84">
        <v>109.53</v>
      </c>
      <c r="G47" s="79">
        <f t="shared" ref="G47:G54" si="3">E47/D47*100</f>
        <v>86.722051214157275</v>
      </c>
      <c r="H47" s="110">
        <f t="shared" ref="H47:H139" si="4">E47-D47</f>
        <v>-24.069999999999993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367.74365999999998</v>
      </c>
      <c r="F48" s="112">
        <v>323.97010999999998</v>
      </c>
      <c r="G48" s="79">
        <f t="shared" si="3"/>
        <v>64.098665713812593</v>
      </c>
      <c r="H48" s="110">
        <f t="shared" si="4"/>
        <v>-205.97134000000005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371.32513</v>
      </c>
      <c r="F49" s="13">
        <f t="shared" si="5"/>
        <v>328.86284000000001</v>
      </c>
      <c r="G49" s="14">
        <f t="shared" si="3"/>
        <v>103.67171542323005</v>
      </c>
      <c r="H49" s="15">
        <f t="shared" si="4"/>
        <v>13.151130000000023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352.76832000000002</v>
      </c>
      <c r="F50" s="118">
        <v>328.86284000000001</v>
      </c>
      <c r="G50" s="35">
        <f t="shared" si="3"/>
        <v>101.31954712299024</v>
      </c>
      <c r="H50" s="90">
        <f t="shared" si="4"/>
        <v>4.5943200000000388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82.090079999999986</v>
      </c>
      <c r="F52" s="91">
        <f>+F53</f>
        <v>-338.15895999999998</v>
      </c>
      <c r="G52" s="44">
        <f t="shared" si="3"/>
        <v>72.665380189430806</v>
      </c>
      <c r="H52" s="265">
        <f t="shared" si="4"/>
        <v>-30.879920000000013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82.090079999999986</v>
      </c>
      <c r="F53" s="33">
        <f>F54+F55+F56+F57</f>
        <v>-338.15895999999998</v>
      </c>
      <c r="G53" s="48">
        <f t="shared" si="3"/>
        <v>72.665380189430806</v>
      </c>
      <c r="H53" s="25">
        <f t="shared" si="4"/>
        <v>-30.879920000000013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85.133799999999994</v>
      </c>
      <c r="F54" s="52">
        <v>73.780439999999999</v>
      </c>
      <c r="G54" s="30">
        <f t="shared" si="3"/>
        <v>82.847216815881652</v>
      </c>
      <c r="H54" s="122">
        <f t="shared" si="4"/>
        <v>-17.626200000000011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9.9491800000000001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-421.88857999999999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116.46174999999999</v>
      </c>
      <c r="F58" s="127">
        <f>F59</f>
        <v>175.55293</v>
      </c>
      <c r="G58" s="44">
        <f>E58/D58*100</f>
        <v>101.60166342961267</v>
      </c>
      <c r="H58" s="265">
        <f t="shared" si="4"/>
        <v>1.8359200000000016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116.46174999999999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11.83592</v>
      </c>
      <c r="F60" s="82">
        <v>42.894089999999998</v>
      </c>
      <c r="G60" s="30">
        <f t="shared" si="6"/>
        <v>118.3592</v>
      </c>
      <c r="H60" s="31">
        <f t="shared" si="4"/>
        <v>1.8359199999999998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460.15600000000001</v>
      </c>
      <c r="E62" s="43">
        <f t="shared" si="7"/>
        <v>568.63238999999999</v>
      </c>
      <c r="F62" s="43">
        <f t="shared" si="7"/>
        <v>1260.3856000000001</v>
      </c>
      <c r="G62" s="14">
        <f t="shared" si="6"/>
        <v>123.57382931006006</v>
      </c>
      <c r="H62" s="15">
        <f t="shared" si="4"/>
        <v>108.47638999999998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>
        <v>156.15600000000001</v>
      </c>
      <c r="E63" s="173">
        <v>156.15600000000001</v>
      </c>
      <c r="F63" s="173"/>
      <c r="G63" s="55">
        <f t="shared" si="6"/>
        <v>100</v>
      </c>
      <c r="H63" s="25">
        <f t="shared" si="4"/>
        <v>0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412.47638999999998</v>
      </c>
      <c r="F64" s="34">
        <v>1204.29305</v>
      </c>
      <c r="G64" s="55">
        <f t="shared" si="6"/>
        <v>135.68302302631579</v>
      </c>
      <c r="H64" s="122">
        <f t="shared" si="4"/>
        <v>108.47638999999998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C67+C70+C73+C75+C79+C81+C83+C85+C87+C97+C77+C100</f>
        <v>119</v>
      </c>
      <c r="D66" s="92">
        <f>D67+D70+D73+D75+D79+D81+D83+D85+D87+D97+D77+D100+D90+D92+D94</f>
        <v>660.64089999999999</v>
      </c>
      <c r="E66" s="92">
        <f>E67+E70+E73+E75+E79+E81+E83+E85+E87+E97+E77+E100+E90+E92+E94</f>
        <v>707.50846000000001</v>
      </c>
      <c r="F66" s="92">
        <f>F67+F70+F73+F75+F79+F81+F83+F85+F87+F97+F77+F100</f>
        <v>468.99796000000003</v>
      </c>
      <c r="G66" s="148">
        <f t="shared" si="6"/>
        <v>107.09425650152752</v>
      </c>
      <c r="H66" s="80">
        <f>E66-D66</f>
        <v>46.867560000000026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18.975010000000001</v>
      </c>
      <c r="F67" s="95">
        <f t="shared" ref="F67" si="8">F68</f>
        <v>5.6</v>
      </c>
      <c r="G67" s="132">
        <f>E67/D67*100</f>
        <v>237.18762500000003</v>
      </c>
      <c r="H67" s="46">
        <f t="shared" si="4"/>
        <v>10.975010000000001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15.00001</v>
      </c>
      <c r="F68" s="153">
        <v>5.6</v>
      </c>
      <c r="G68" s="132">
        <f>E68/D68*100</f>
        <v>500.00033333333329</v>
      </c>
      <c r="H68" s="28">
        <f t="shared" si="4"/>
        <v>12.00001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3.9750000000000001</v>
      </c>
      <c r="F69" s="321"/>
      <c r="G69" s="132">
        <f t="shared" ref="G69:G75" si="9">E69/D69*100</f>
        <v>79.5</v>
      </c>
      <c r="H69" s="28">
        <f t="shared" si="4"/>
        <v>-1.0249999999999999</v>
      </c>
    </row>
    <row r="70" spans="1:9" ht="48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41</v>
      </c>
      <c r="E70" s="95">
        <f>E71+E72</f>
        <v>61.233609999999999</v>
      </c>
      <c r="F70" s="95">
        <f>F71</f>
        <v>53.732460000000003</v>
      </c>
      <c r="G70" s="132">
        <f t="shared" si="9"/>
        <v>149.35026829268293</v>
      </c>
      <c r="H70" s="28">
        <f t="shared" si="4"/>
        <v>20.233609999999999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61.233609999999999</v>
      </c>
      <c r="F71" s="29">
        <v>53.732460000000003</v>
      </c>
      <c r="G71" s="132">
        <f t="shared" si="9"/>
        <v>161.14107894736841</v>
      </c>
      <c r="H71" s="28">
        <f t="shared" si="4"/>
        <v>23.233609999999999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8.4621399999999998</v>
      </c>
      <c r="F73" s="95">
        <f>F74</f>
        <v>0.4</v>
      </c>
      <c r="G73" s="155">
        <f t="shared" si="9"/>
        <v>211.55349999999999</v>
      </c>
      <c r="H73" s="156">
        <f t="shared" si="4"/>
        <v>4.4621399999999998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8.4621399999999998</v>
      </c>
      <c r="F74" s="29">
        <v>0.4</v>
      </c>
      <c r="G74" s="155">
        <f t="shared" si="9"/>
        <v>211.55349999999999</v>
      </c>
      <c r="H74" s="156">
        <f t="shared" si="4"/>
        <v>4.4621399999999998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-8.4022600000000001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1.5977399999999999</v>
      </c>
      <c r="F81" s="95">
        <f>F82</f>
        <v>0.69596999999999998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1.5977399999999999</v>
      </c>
      <c r="F82" s="29">
        <v>0.69596999999999998</v>
      </c>
      <c r="G82" s="155">
        <f>E82/D82*100</f>
        <v>79.887</v>
      </c>
      <c r="H82" s="28">
        <f>E82-D82</f>
        <v>-0.40226000000000006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2.0034100000000001</v>
      </c>
      <c r="F86" s="29">
        <v>89.107839999999996</v>
      </c>
      <c r="G86" s="155">
        <f t="shared" ref="G86:G101" si="13">E86/D86*100</f>
        <v>4.1737708333333341</v>
      </c>
      <c r="H86" s="28">
        <f t="shared" ref="H86:H99" si="14">E86-D86</f>
        <v>-45.996589999999998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122.87105</v>
      </c>
      <c r="F87" s="95">
        <f>F88</f>
        <v>70.875219999999999</v>
      </c>
      <c r="G87" s="155">
        <f t="shared" si="13"/>
        <v>139.62619318181817</v>
      </c>
      <c r="H87" s="28">
        <f t="shared" si="14"/>
        <v>34.871049999999997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122.87105</v>
      </c>
      <c r="F88" s="29">
        <v>70.875219999999999</v>
      </c>
      <c r="G88" s="155">
        <f t="shared" si="13"/>
        <v>148.03740963855421</v>
      </c>
      <c r="H88" s="28">
        <f t="shared" si="14"/>
        <v>39.871049999999997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3"/>
        <v>104.16666666666667</v>
      </c>
      <c r="H92" s="28">
        <f t="shared" si="14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3"/>
        <v>104.16666666666667</v>
      </c>
      <c r="H93" s="51">
        <f t="shared" si="14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28">
        <f>D95+D96</f>
        <v>73.540899999999993</v>
      </c>
      <c r="E94" s="28">
        <f>E95+E96</f>
        <v>81.565370000000001</v>
      </c>
      <c r="F94" s="29"/>
      <c r="G94" s="155">
        <f>E94/D94*100</f>
        <v>110.91157437561957</v>
      </c>
      <c r="H94" s="28">
        <f>E94-D94</f>
        <v>8.024470000000008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271">
        <v>8.0244700000000009</v>
      </c>
      <c r="F95" s="29"/>
      <c r="G95" s="155" t="e">
        <f>E95/D95*100</f>
        <v>#DIV/0!</v>
      </c>
      <c r="H95" s="28">
        <f>E95-D95</f>
        <v>8.0244700000000009</v>
      </c>
      <c r="I95" s="54"/>
    </row>
    <row r="96" spans="1:9" ht="36" x14ac:dyDescent="0.2">
      <c r="A96" s="163" t="s">
        <v>418</v>
      </c>
      <c r="B96" s="164" t="s">
        <v>419</v>
      </c>
      <c r="C96" s="95"/>
      <c r="D96" s="95">
        <v>73.540899999999993</v>
      </c>
      <c r="E96" s="271">
        <v>73.540899999999993</v>
      </c>
      <c r="F96" s="29"/>
      <c r="G96" s="155">
        <f>E96/D96*100</f>
        <v>100</v>
      </c>
      <c r="H96" s="28">
        <f>E96-D96</f>
        <v>0</v>
      </c>
      <c r="I96" s="54"/>
    </row>
    <row r="97" spans="1:8" ht="36" x14ac:dyDescent="0.2">
      <c r="A97" s="165" t="s">
        <v>154</v>
      </c>
      <c r="B97" s="166" t="s">
        <v>155</v>
      </c>
      <c r="C97" s="29">
        <f>C98+C99</f>
        <v>0</v>
      </c>
      <c r="D97" s="29">
        <f>D98+D99</f>
        <v>0</v>
      </c>
      <c r="E97" s="29">
        <f t="shared" ref="E97:F97" si="15">E98+E99</f>
        <v>18.991720000000001</v>
      </c>
      <c r="F97" s="29">
        <f t="shared" si="15"/>
        <v>246.58646999999999</v>
      </c>
      <c r="G97" s="155" t="e">
        <f t="shared" si="13"/>
        <v>#DIV/0!</v>
      </c>
      <c r="H97" s="28">
        <f t="shared" si="14"/>
        <v>18.991720000000001</v>
      </c>
    </row>
    <row r="98" spans="1:8" ht="36" x14ac:dyDescent="0.2">
      <c r="A98" s="167" t="s">
        <v>156</v>
      </c>
      <c r="B98" s="168" t="s">
        <v>157</v>
      </c>
      <c r="C98" s="71"/>
      <c r="D98" s="71"/>
      <c r="E98" s="59">
        <v>12.4056</v>
      </c>
      <c r="F98" s="59">
        <v>230.01465999999999</v>
      </c>
      <c r="G98" s="155"/>
      <c r="H98" s="84"/>
    </row>
    <row r="99" spans="1:8" ht="36" x14ac:dyDescent="0.2">
      <c r="A99" s="167" t="s">
        <v>158</v>
      </c>
      <c r="B99" s="168" t="s">
        <v>159</v>
      </c>
      <c r="C99" s="71"/>
      <c r="D99" s="71"/>
      <c r="E99" s="58">
        <v>6.5861200000000002</v>
      </c>
      <c r="F99" s="59">
        <v>16.571809999999999</v>
      </c>
      <c r="G99" s="273" t="e">
        <f t="shared" si="13"/>
        <v>#DIV/0!</v>
      </c>
      <c r="H99" s="84">
        <f t="shared" si="14"/>
        <v>6.5861200000000002</v>
      </c>
    </row>
    <row r="100" spans="1:8" x14ac:dyDescent="0.2">
      <c r="A100" s="275" t="s">
        <v>287</v>
      </c>
      <c r="B100" s="89" t="s">
        <v>288</v>
      </c>
      <c r="C100" s="29">
        <f>C101</f>
        <v>0</v>
      </c>
      <c r="D100" s="29">
        <f>D101</f>
        <v>360</v>
      </c>
      <c r="E100" s="29">
        <f t="shared" ref="E100:F100" si="16">E101</f>
        <v>360</v>
      </c>
      <c r="F100" s="29">
        <f t="shared" si="16"/>
        <v>0</v>
      </c>
      <c r="G100" s="273">
        <f t="shared" si="13"/>
        <v>100</v>
      </c>
      <c r="H100" s="28"/>
    </row>
    <row r="101" spans="1:8" ht="60.75" thickBot="1" x14ac:dyDescent="0.25">
      <c r="A101" s="276" t="s">
        <v>289</v>
      </c>
      <c r="B101" s="277" t="s">
        <v>290</v>
      </c>
      <c r="C101" s="269"/>
      <c r="D101" s="269">
        <v>360</v>
      </c>
      <c r="E101" s="113">
        <v>360</v>
      </c>
      <c r="F101" s="269"/>
      <c r="G101" s="278">
        <f t="shared" si="13"/>
        <v>100</v>
      </c>
      <c r="H101" s="113"/>
    </row>
    <row r="102" spans="1:8" ht="12.75" thickBot="1" x14ac:dyDescent="0.25">
      <c r="A102" s="323" t="s">
        <v>335</v>
      </c>
      <c r="B102" s="18" t="s">
        <v>161</v>
      </c>
      <c r="C102" s="264">
        <f>C103+C104+C105+C106+C107</f>
        <v>1881.6444999999999</v>
      </c>
      <c r="D102" s="264">
        <f>D103+D104+D105+D106+D107</f>
        <v>2398.3062199999999</v>
      </c>
      <c r="E102" s="264">
        <f>E103+E104+E105+E106+E107</f>
        <v>2357.7611700000002</v>
      </c>
      <c r="F102" s="264">
        <f t="shared" ref="F102" si="17">F103+F104+F105+F106</f>
        <v>466.34672</v>
      </c>
      <c r="G102" s="274">
        <f>E102/D102*100</f>
        <v>98.309429810843767</v>
      </c>
      <c r="H102" s="170">
        <f t="shared" si="4"/>
        <v>-40.545049999999719</v>
      </c>
    </row>
    <row r="103" spans="1:8" x14ac:dyDescent="0.2">
      <c r="A103" s="324" t="s">
        <v>336</v>
      </c>
      <c r="B103" s="22" t="s">
        <v>163</v>
      </c>
      <c r="C103" s="33"/>
      <c r="D103" s="33"/>
      <c r="E103" s="169"/>
      <c r="F103" s="47"/>
      <c r="G103" s="30"/>
      <c r="H103" s="25">
        <f t="shared" si="4"/>
        <v>0</v>
      </c>
    </row>
    <row r="104" spans="1:8" x14ac:dyDescent="0.2">
      <c r="A104" s="325" t="s">
        <v>337</v>
      </c>
      <c r="B104" s="87" t="s">
        <v>165</v>
      </c>
      <c r="C104" s="73"/>
      <c r="D104" s="73"/>
      <c r="E104" s="73"/>
      <c r="F104" s="47">
        <v>6.5980999999999996</v>
      </c>
      <c r="G104" s="30"/>
      <c r="H104" s="31">
        <f t="shared" si="4"/>
        <v>0</v>
      </c>
    </row>
    <row r="105" spans="1:8" x14ac:dyDescent="0.2">
      <c r="A105" s="325" t="s">
        <v>338</v>
      </c>
      <c r="B105" s="83" t="s">
        <v>167</v>
      </c>
      <c r="C105" s="37"/>
      <c r="D105" s="37">
        <v>174.5</v>
      </c>
      <c r="E105" s="37">
        <v>233.31379999999999</v>
      </c>
      <c r="F105" s="38">
        <v>212.34862000000001</v>
      </c>
      <c r="G105" s="30">
        <f>E105/D105*100</f>
        <v>133.70418338108882</v>
      </c>
      <c r="H105" s="31">
        <f t="shared" si="4"/>
        <v>58.813799999999986</v>
      </c>
    </row>
    <row r="106" spans="1:8" x14ac:dyDescent="0.2">
      <c r="A106" s="325" t="s">
        <v>339</v>
      </c>
      <c r="B106" s="83" t="s">
        <v>169</v>
      </c>
      <c r="C106" s="37">
        <v>761.69349999999997</v>
      </c>
      <c r="D106" s="37">
        <v>663.38699999999994</v>
      </c>
      <c r="E106" s="84">
        <v>695.34699999999998</v>
      </c>
      <c r="F106" s="71">
        <v>247.4</v>
      </c>
      <c r="G106" s="79">
        <f t="shared" ref="G106:G114" si="18">E106/D106*100</f>
        <v>104.81770067848784</v>
      </c>
      <c r="H106" s="31">
        <f t="shared" si="4"/>
        <v>31.960000000000036</v>
      </c>
    </row>
    <row r="107" spans="1:8" x14ac:dyDescent="0.2">
      <c r="A107" s="326" t="s">
        <v>340</v>
      </c>
      <c r="B107" s="70" t="s">
        <v>293</v>
      </c>
      <c r="C107" s="28">
        <f>C108</f>
        <v>1119.951</v>
      </c>
      <c r="D107" s="28">
        <f>D108</f>
        <v>1560.41922</v>
      </c>
      <c r="E107" s="28">
        <f>E108</f>
        <v>1429.1003700000001</v>
      </c>
      <c r="F107" s="28">
        <f t="shared" ref="F107" si="19">F108</f>
        <v>0</v>
      </c>
      <c r="G107" s="79">
        <f t="shared" si="18"/>
        <v>91.584386534280199</v>
      </c>
      <c r="H107" s="31">
        <f t="shared" si="4"/>
        <v>-131.31884999999988</v>
      </c>
    </row>
    <row r="108" spans="1:8" ht="12.75" thickBot="1" x14ac:dyDescent="0.25">
      <c r="A108" s="327" t="s">
        <v>341</v>
      </c>
      <c r="B108" s="279" t="s">
        <v>294</v>
      </c>
      <c r="C108" s="113">
        <v>1119.951</v>
      </c>
      <c r="D108" s="113">
        <v>1560.41922</v>
      </c>
      <c r="E108" s="113">
        <v>1429.1003700000001</v>
      </c>
      <c r="F108" s="269"/>
      <c r="G108" s="39">
        <f t="shared" si="18"/>
        <v>91.584386534280199</v>
      </c>
      <c r="H108" s="40">
        <f t="shared" si="4"/>
        <v>-131.31884999999988</v>
      </c>
    </row>
    <row r="109" spans="1:8" ht="12.75" thickBot="1" x14ac:dyDescent="0.25">
      <c r="A109" s="328" t="s">
        <v>342</v>
      </c>
      <c r="B109" s="114" t="s">
        <v>171</v>
      </c>
      <c r="C109" s="299">
        <f>C110+C163+C165</f>
        <v>385304.09999999992</v>
      </c>
      <c r="D109" s="299">
        <f>D110+D165</f>
        <v>393128.00599999999</v>
      </c>
      <c r="E109" s="299">
        <f>E110+E165+E168+E171</f>
        <v>358227.69907999993</v>
      </c>
      <c r="F109" s="13">
        <f>F110+F163+F165</f>
        <v>390178.39392999996</v>
      </c>
      <c r="G109" s="234">
        <f t="shared" si="18"/>
        <v>91.122406344156502</v>
      </c>
      <c r="H109" s="265">
        <f t="shared" si="4"/>
        <v>-34900.306920000061</v>
      </c>
    </row>
    <row r="110" spans="1:8" ht="12.75" thickBot="1" x14ac:dyDescent="0.25">
      <c r="A110" s="329" t="s">
        <v>343</v>
      </c>
      <c r="B110" s="303" t="s">
        <v>173</v>
      </c>
      <c r="C110" s="304">
        <f>C111+C114+C137+C160</f>
        <v>385304.09999999992</v>
      </c>
      <c r="D110" s="304">
        <f>D111+D114+D137+D160</f>
        <v>392884</v>
      </c>
      <c r="E110" s="305">
        <f>E111+E114+E137+E160</f>
        <v>357953.03908999998</v>
      </c>
      <c r="F110" s="305">
        <f>F111+F114+F137+F160</f>
        <v>390081.60957999999</v>
      </c>
      <c r="G110" s="240">
        <f t="shared" si="18"/>
        <v>91.109090492359059</v>
      </c>
      <c r="H110" s="15">
        <f t="shared" si="4"/>
        <v>-34930.960910000023</v>
      </c>
    </row>
    <row r="111" spans="1:8" ht="12.75" thickBot="1" x14ac:dyDescent="0.25">
      <c r="A111" s="328" t="s">
        <v>344</v>
      </c>
      <c r="B111" s="114" t="s">
        <v>175</v>
      </c>
      <c r="C111" s="299">
        <f>C112+C113</f>
        <v>139797</v>
      </c>
      <c r="D111" s="299">
        <f>D112+D113</f>
        <v>139797</v>
      </c>
      <c r="E111" s="13">
        <f>E112+E113</f>
        <v>125300.3</v>
      </c>
      <c r="F111" s="13">
        <f>F112+F113</f>
        <v>137601.11023000002</v>
      </c>
      <c r="G111" s="240">
        <f t="shared" si="18"/>
        <v>89.630178043877905</v>
      </c>
      <c r="H111" s="15">
        <f t="shared" si="4"/>
        <v>-14496.699999999997</v>
      </c>
    </row>
    <row r="112" spans="1:8" x14ac:dyDescent="0.2">
      <c r="A112" s="330" t="s">
        <v>345</v>
      </c>
      <c r="B112" s="171" t="s">
        <v>177</v>
      </c>
      <c r="C112" s="172">
        <v>139797</v>
      </c>
      <c r="D112" s="173">
        <v>139797</v>
      </c>
      <c r="E112" s="173">
        <v>125300.3</v>
      </c>
      <c r="F112" s="174">
        <v>137395.6</v>
      </c>
      <c r="G112" s="48">
        <f t="shared" si="18"/>
        <v>89.630178043877905</v>
      </c>
      <c r="H112" s="25">
        <f t="shared" si="4"/>
        <v>-14496.699999999997</v>
      </c>
    </row>
    <row r="113" spans="1:8" ht="24.75" thickBot="1" x14ac:dyDescent="0.25">
      <c r="A113" s="331" t="s">
        <v>346</v>
      </c>
      <c r="B113" s="176" t="s">
        <v>179</v>
      </c>
      <c r="C113" s="177"/>
      <c r="D113" s="177"/>
      <c r="E113" s="112"/>
      <c r="F113" s="137">
        <v>205.51023000000001</v>
      </c>
      <c r="G113" s="85" t="e">
        <f t="shared" si="18"/>
        <v>#DIV/0!</v>
      </c>
      <c r="H113" s="40">
        <f t="shared" si="4"/>
        <v>0</v>
      </c>
    </row>
    <row r="114" spans="1:8" ht="12.75" thickBot="1" x14ac:dyDescent="0.25">
      <c r="A114" s="328" t="s">
        <v>347</v>
      </c>
      <c r="B114" s="114" t="s">
        <v>181</v>
      </c>
      <c r="C114" s="299">
        <f>C116+C126+C122+C117+C123+C115+C121+C120+C119+C125</f>
        <v>53484.9</v>
      </c>
      <c r="D114" s="299">
        <f>D116+D126+D122+D117+D123+D115+D121+D120+D119+D125</f>
        <v>58723.6</v>
      </c>
      <c r="E114" s="13">
        <f>E116+E126+E122+E117+E123+E115+E121+E120+E119+E125</f>
        <v>56034.18348</v>
      </c>
      <c r="F114" s="13">
        <f>F116+F126+F122+F117+F123+F115+F124+F118+F119+F121+F120</f>
        <v>81468.994139999995</v>
      </c>
      <c r="G114" s="240">
        <f t="shared" si="18"/>
        <v>95.420211771757863</v>
      </c>
      <c r="H114" s="15">
        <f t="shared" si="4"/>
        <v>-2689.4165199999989</v>
      </c>
    </row>
    <row r="115" spans="1:8" ht="24" x14ac:dyDescent="0.2">
      <c r="A115" s="332" t="s">
        <v>348</v>
      </c>
      <c r="B115" s="64" t="s">
        <v>183</v>
      </c>
      <c r="C115" s="172"/>
      <c r="D115" s="172"/>
      <c r="E115" s="173"/>
      <c r="F115" s="174">
        <v>50759.1</v>
      </c>
      <c r="G115" s="48" t="e">
        <f>E115/D115*100</f>
        <v>#DIV/0!</v>
      </c>
      <c r="H115" s="25">
        <f>E115-D115</f>
        <v>0</v>
      </c>
    </row>
    <row r="116" spans="1:8" x14ac:dyDescent="0.2">
      <c r="A116" s="333" t="s">
        <v>349</v>
      </c>
      <c r="B116" s="70" t="s">
        <v>185</v>
      </c>
      <c r="C116" s="51">
        <v>3178.2</v>
      </c>
      <c r="D116" s="28">
        <v>3178.2</v>
      </c>
      <c r="E116" s="28">
        <v>3178.2</v>
      </c>
      <c r="F116" s="29">
        <v>3247.7</v>
      </c>
      <c r="G116" s="30">
        <f>E116/D116*100</f>
        <v>100</v>
      </c>
      <c r="H116" s="31">
        <f>E116-D116</f>
        <v>0</v>
      </c>
    </row>
    <row r="117" spans="1:8" s="10" customFormat="1" x14ac:dyDescent="0.2">
      <c r="A117" s="334" t="s">
        <v>350</v>
      </c>
      <c r="B117" s="70" t="s">
        <v>187</v>
      </c>
      <c r="C117" s="51"/>
      <c r="D117" s="28"/>
      <c r="E117" s="28"/>
      <c r="F117" s="181">
        <v>333.57724999999999</v>
      </c>
      <c r="G117" s="30" t="e">
        <f>E117/D117*100</f>
        <v>#DIV/0!</v>
      </c>
      <c r="H117" s="122">
        <f>E117-D117</f>
        <v>0</v>
      </c>
    </row>
    <row r="118" spans="1:8" s="10" customFormat="1" x14ac:dyDescent="0.2">
      <c r="A118" s="334" t="s">
        <v>351</v>
      </c>
      <c r="B118" s="87" t="s">
        <v>189</v>
      </c>
      <c r="C118" s="51"/>
      <c r="D118" s="28"/>
      <c r="E118" s="28"/>
      <c r="F118" s="28"/>
      <c r="G118" s="30"/>
      <c r="H118" s="122"/>
    </row>
    <row r="119" spans="1:8" s="10" customFormat="1" x14ac:dyDescent="0.2">
      <c r="A119" s="334" t="s">
        <v>352</v>
      </c>
      <c r="B119" s="87" t="s">
        <v>191</v>
      </c>
      <c r="C119" s="51">
        <v>27154.799999999999</v>
      </c>
      <c r="D119" s="28">
        <v>27154.799999999999</v>
      </c>
      <c r="E119" s="28">
        <v>27154.76814</v>
      </c>
      <c r="F119" s="28"/>
      <c r="G119" s="30">
        <f>E119/D119*100</f>
        <v>99.999882672676648</v>
      </c>
      <c r="H119" s="122">
        <f>E119-D119</f>
        <v>-3.1859999999142019E-2</v>
      </c>
    </row>
    <row r="120" spans="1:8" s="10" customFormat="1" ht="36" x14ac:dyDescent="0.2">
      <c r="A120" s="335" t="s">
        <v>353</v>
      </c>
      <c r="B120" s="123" t="s">
        <v>193</v>
      </c>
      <c r="C120" s="58">
        <v>5976.5</v>
      </c>
      <c r="D120" s="84">
        <v>5976.5</v>
      </c>
      <c r="E120" s="84">
        <v>4438.1509999999998</v>
      </c>
      <c r="F120" s="183">
        <v>1884.5719999999999</v>
      </c>
      <c r="G120" s="30">
        <f>E120/D120*100</f>
        <v>74.260035137622353</v>
      </c>
      <c r="H120" s="122">
        <f t="shared" si="4"/>
        <v>-1538.3490000000002</v>
      </c>
    </row>
    <row r="121" spans="1:8" s="10" customFormat="1" ht="24" x14ac:dyDescent="0.2">
      <c r="A121" s="336" t="s">
        <v>354</v>
      </c>
      <c r="B121" s="89" t="s">
        <v>195</v>
      </c>
      <c r="C121" s="51"/>
      <c r="D121" s="28"/>
      <c r="E121" s="28"/>
      <c r="F121" s="29">
        <v>3514.4252499999998</v>
      </c>
      <c r="G121" s="30"/>
      <c r="H121" s="31">
        <f t="shared" si="4"/>
        <v>0</v>
      </c>
    </row>
    <row r="122" spans="1:8" s="10" customFormat="1" x14ac:dyDescent="0.2">
      <c r="A122" s="330" t="s">
        <v>355</v>
      </c>
      <c r="B122" s="63" t="s">
        <v>197</v>
      </c>
      <c r="C122" s="185">
        <v>3236.5</v>
      </c>
      <c r="D122" s="46">
        <v>3236.5</v>
      </c>
      <c r="E122" s="46">
        <v>3236.5</v>
      </c>
      <c r="F122" s="183">
        <v>2943.29999</v>
      </c>
      <c r="G122" s="55">
        <f>E122/D122*100</f>
        <v>100</v>
      </c>
      <c r="H122" s="122">
        <f>E122-D122</f>
        <v>0</v>
      </c>
    </row>
    <row r="123" spans="1:8" s="10" customFormat="1" x14ac:dyDescent="0.2">
      <c r="A123" s="334" t="s">
        <v>356</v>
      </c>
      <c r="B123" s="186" t="s">
        <v>199</v>
      </c>
      <c r="C123" s="117"/>
      <c r="D123" s="23"/>
      <c r="E123" s="23"/>
      <c r="F123" s="187">
        <v>89</v>
      </c>
      <c r="G123" s="79" t="e">
        <f>E123/D123*100</f>
        <v>#DIV/0!</v>
      </c>
      <c r="H123" s="90">
        <f t="shared" si="4"/>
        <v>0</v>
      </c>
    </row>
    <row r="124" spans="1:8" s="10" customFormat="1" ht="24" x14ac:dyDescent="0.2">
      <c r="A124" s="337" t="s">
        <v>357</v>
      </c>
      <c r="B124" s="192" t="s">
        <v>201</v>
      </c>
      <c r="C124" s="58"/>
      <c r="D124" s="84"/>
      <c r="E124" s="84"/>
      <c r="F124" s="282"/>
      <c r="G124" s="79"/>
      <c r="H124" s="110"/>
    </row>
    <row r="125" spans="1:8" s="10" customFormat="1" ht="12.75" thickBot="1" x14ac:dyDescent="0.25">
      <c r="A125" s="338" t="s">
        <v>358</v>
      </c>
      <c r="B125" s="176" t="s">
        <v>296</v>
      </c>
      <c r="C125" s="113">
        <v>4989.1000000000004</v>
      </c>
      <c r="D125" s="112">
        <v>6404.1</v>
      </c>
      <c r="E125" s="112">
        <v>5769.75407</v>
      </c>
      <c r="F125" s="137"/>
      <c r="G125" s="39"/>
      <c r="H125" s="208"/>
    </row>
    <row r="126" spans="1:8" ht="12.75" thickBot="1" x14ac:dyDescent="0.25">
      <c r="A126" s="328" t="s">
        <v>359</v>
      </c>
      <c r="B126" s="306" t="s">
        <v>203</v>
      </c>
      <c r="C126" s="299">
        <f>C127+C128+C129+C130+C132+C134+C135+C136+C131+C133</f>
        <v>8949.7999999999993</v>
      </c>
      <c r="D126" s="299">
        <f>D127+D128+D129+D130+D132+D134+D135+D136+D131+D133</f>
        <v>12773.5</v>
      </c>
      <c r="E126" s="13">
        <f>E127+E128+E129+E130+E132+E134+E135+E136+E131+E133</f>
        <v>12256.810269999998</v>
      </c>
      <c r="F126" s="13">
        <f>F127+F128+F129+F130+F132+F134+F135+F136+F133</f>
        <v>18697.319649999998</v>
      </c>
      <c r="G126" s="234">
        <f t="shared" ref="G126:G132" si="20">E126/D126*100</f>
        <v>95.954987043488458</v>
      </c>
      <c r="H126" s="265">
        <f t="shared" si="4"/>
        <v>-516.68973000000187</v>
      </c>
    </row>
    <row r="127" spans="1:8" x14ac:dyDescent="0.2">
      <c r="A127" s="324" t="s">
        <v>359</v>
      </c>
      <c r="B127" s="171" t="s">
        <v>204</v>
      </c>
      <c r="C127" s="173">
        <v>907.8</v>
      </c>
      <c r="D127" s="173">
        <v>907.8</v>
      </c>
      <c r="E127" s="173">
        <v>777.55397000000005</v>
      </c>
      <c r="F127" s="190">
        <v>714.36473000000001</v>
      </c>
      <c r="G127" s="48">
        <f t="shared" si="20"/>
        <v>85.652563339942731</v>
      </c>
      <c r="H127" s="25">
        <f t="shared" si="4"/>
        <v>-130.24602999999991</v>
      </c>
    </row>
    <row r="128" spans="1:8" ht="24" x14ac:dyDescent="0.2">
      <c r="A128" s="339" t="s">
        <v>359</v>
      </c>
      <c r="B128" s="192" t="s">
        <v>205</v>
      </c>
      <c r="C128" s="28">
        <v>1147.9000000000001</v>
      </c>
      <c r="D128" s="28">
        <v>1147.9000000000001</v>
      </c>
      <c r="E128" s="28">
        <v>939.19799999999998</v>
      </c>
      <c r="F128" s="190">
        <v>1559.88</v>
      </c>
      <c r="G128" s="30">
        <f t="shared" si="20"/>
        <v>81.818799546998861</v>
      </c>
      <c r="H128" s="122">
        <f t="shared" si="4"/>
        <v>-208.70200000000011</v>
      </c>
    </row>
    <row r="129" spans="1:8" x14ac:dyDescent="0.2">
      <c r="A129" s="325" t="s">
        <v>359</v>
      </c>
      <c r="B129" s="166" t="s">
        <v>206</v>
      </c>
      <c r="C129" s="28"/>
      <c r="D129" s="28"/>
      <c r="E129" s="190"/>
      <c r="F129" s="71">
        <v>1050.8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25" t="s">
        <v>360</v>
      </c>
      <c r="B130" s="166" t="s">
        <v>208</v>
      </c>
      <c r="C130" s="37"/>
      <c r="D130" s="37"/>
      <c r="E130" s="37"/>
      <c r="F130" s="29">
        <v>1431.6091799999999</v>
      </c>
      <c r="G130" s="30" t="e">
        <f t="shared" si="20"/>
        <v>#DIV/0!</v>
      </c>
      <c r="H130" s="122">
        <f t="shared" si="4"/>
        <v>0</v>
      </c>
    </row>
    <row r="131" spans="1:8" x14ac:dyDescent="0.2">
      <c r="A131" s="340" t="s">
        <v>360</v>
      </c>
      <c r="B131" s="193" t="s">
        <v>308</v>
      </c>
      <c r="C131" s="37"/>
      <c r="D131" s="37">
        <v>3200</v>
      </c>
      <c r="E131" s="37">
        <v>3200</v>
      </c>
      <c r="F131" s="71"/>
      <c r="G131" s="30"/>
      <c r="H131" s="122"/>
    </row>
    <row r="132" spans="1:8" ht="24" x14ac:dyDescent="0.2">
      <c r="A132" s="340" t="s">
        <v>360</v>
      </c>
      <c r="B132" s="193" t="s">
        <v>210</v>
      </c>
      <c r="C132" s="84">
        <v>2531.6999999999998</v>
      </c>
      <c r="D132" s="84">
        <v>1291.5</v>
      </c>
      <c r="E132" s="84">
        <v>1291.39795</v>
      </c>
      <c r="F132" s="84"/>
      <c r="G132" s="30">
        <f t="shared" si="20"/>
        <v>99.992098335269077</v>
      </c>
      <c r="H132" s="122">
        <f t="shared" si="4"/>
        <v>-0.10204999999996289</v>
      </c>
    </row>
    <row r="133" spans="1:8" ht="36" x14ac:dyDescent="0.2">
      <c r="A133" s="340" t="s">
        <v>360</v>
      </c>
      <c r="B133" s="284" t="s">
        <v>297</v>
      </c>
      <c r="C133" s="84">
        <v>1230.4000000000001</v>
      </c>
      <c r="D133" s="84">
        <v>3094.3</v>
      </c>
      <c r="E133" s="84">
        <v>3094.1819999999998</v>
      </c>
      <c r="F133" s="190">
        <v>1158.3920000000001</v>
      </c>
      <c r="G133" s="30"/>
      <c r="H133" s="122"/>
    </row>
    <row r="134" spans="1:8" ht="24" x14ac:dyDescent="0.2">
      <c r="A134" s="326" t="s">
        <v>359</v>
      </c>
      <c r="B134" s="194" t="s">
        <v>211</v>
      </c>
      <c r="C134" s="28"/>
      <c r="D134" s="28"/>
      <c r="E134" s="28"/>
      <c r="F134" s="28"/>
      <c r="G134" s="30" t="e">
        <f>E134/D134*100</f>
        <v>#DIV/0!</v>
      </c>
      <c r="H134" s="122">
        <f t="shared" si="4"/>
        <v>0</v>
      </c>
    </row>
    <row r="135" spans="1:8" ht="24" x14ac:dyDescent="0.2">
      <c r="A135" s="326" t="s">
        <v>359</v>
      </c>
      <c r="B135" s="195" t="s">
        <v>212</v>
      </c>
      <c r="C135" s="84">
        <v>3132</v>
      </c>
      <c r="D135" s="84">
        <v>3132</v>
      </c>
      <c r="E135" s="84">
        <v>2954.4783499999999</v>
      </c>
      <c r="F135" s="29">
        <v>2754.4737399999999</v>
      </c>
      <c r="G135" s="30"/>
      <c r="H135" s="122"/>
    </row>
    <row r="136" spans="1:8" ht="24.75" thickBot="1" x14ac:dyDescent="0.25">
      <c r="A136" s="341" t="s">
        <v>359</v>
      </c>
      <c r="B136" s="197" t="s">
        <v>213</v>
      </c>
      <c r="C136" s="84"/>
      <c r="D136" s="84"/>
      <c r="E136" s="84"/>
      <c r="F136" s="198">
        <v>10027.799999999999</v>
      </c>
      <c r="G136" s="85"/>
      <c r="H136" s="122">
        <f t="shared" si="4"/>
        <v>0</v>
      </c>
    </row>
    <row r="137" spans="1:8" ht="12.75" thickBot="1" x14ac:dyDescent="0.25">
      <c r="A137" s="328" t="s">
        <v>361</v>
      </c>
      <c r="B137" s="114" t="s">
        <v>215</v>
      </c>
      <c r="C137" s="299">
        <f>C138+C150+C152+C154+C156+C157+C158+C153+C151+C155</f>
        <v>179714.39999999997</v>
      </c>
      <c r="D137" s="299">
        <f>D138+D150+D152+D154+D156+D157+D158+D153+D151+D155</f>
        <v>180755.6</v>
      </c>
      <c r="E137" s="13">
        <f>E138+E150+E152+E154+E156+E157+E158+E153+E151</f>
        <v>163879.36661</v>
      </c>
      <c r="F137" s="13">
        <f>F138+F150+F152+F154+F156+F157+F158+F153+F151</f>
        <v>162832.60220999998</v>
      </c>
      <c r="G137" s="240">
        <f>E137/D137*100</f>
        <v>90.66350730489124</v>
      </c>
      <c r="H137" s="15">
        <f t="shared" si="4"/>
        <v>-16876.233390000009</v>
      </c>
    </row>
    <row r="138" spans="1:8" ht="12.75" thickBot="1" x14ac:dyDescent="0.25">
      <c r="A138" s="328" t="s">
        <v>362</v>
      </c>
      <c r="B138" s="114" t="s">
        <v>217</v>
      </c>
      <c r="C138" s="307">
        <f>C141+C145+C140+C139+C142+C147+C143+C144+C148+C149+C146</f>
        <v>132753.1</v>
      </c>
      <c r="D138" s="307">
        <f>D141+D145+D140+D139+D142+D147+D143+D144+D148+D149+D146</f>
        <v>133652.70000000001</v>
      </c>
      <c r="E138" s="127">
        <f>E141+E145+E140+E139+E142+E147+E143+E144+E148+E149+E146</f>
        <v>121475.3051</v>
      </c>
      <c r="F138" s="127">
        <f>F141+F145+F140+F139+F142+F147+F143+F144+F148+F149</f>
        <v>122207.47205000001</v>
      </c>
      <c r="G138" s="240">
        <f>E138/D138*100</f>
        <v>90.88877748073925</v>
      </c>
      <c r="H138" s="15">
        <f t="shared" si="4"/>
        <v>-12177.394900000014</v>
      </c>
    </row>
    <row r="139" spans="1:8" ht="24" x14ac:dyDescent="0.2">
      <c r="A139" s="342" t="s">
        <v>363</v>
      </c>
      <c r="B139" s="64" t="s">
        <v>219</v>
      </c>
      <c r="C139" s="200">
        <v>1523.5</v>
      </c>
      <c r="D139" s="200">
        <v>1523.5</v>
      </c>
      <c r="E139" s="173">
        <v>1379.87111</v>
      </c>
      <c r="F139" s="201"/>
      <c r="G139" s="48">
        <f>E139/D139*100</f>
        <v>90.572439120446347</v>
      </c>
      <c r="H139" s="25">
        <f t="shared" si="4"/>
        <v>-143.62888999999996</v>
      </c>
    </row>
    <row r="140" spans="1:8" ht="24" x14ac:dyDescent="0.2">
      <c r="A140" s="342" t="s">
        <v>363</v>
      </c>
      <c r="B140" s="166" t="s">
        <v>220</v>
      </c>
      <c r="C140" s="203">
        <v>9.6999999999999993</v>
      </c>
      <c r="D140" s="203">
        <v>9.6999999999999993</v>
      </c>
      <c r="E140" s="46"/>
      <c r="F140" s="183"/>
      <c r="G140" s="30">
        <f t="shared" ref="G140:G157" si="21">E140/D140*100</f>
        <v>0</v>
      </c>
      <c r="H140" s="122">
        <f t="shared" ref="H140:H157" si="22">E140-D140</f>
        <v>-9.6999999999999993</v>
      </c>
    </row>
    <row r="141" spans="1:8" x14ac:dyDescent="0.2">
      <c r="A141" s="330" t="s">
        <v>363</v>
      </c>
      <c r="B141" s="70" t="s">
        <v>221</v>
      </c>
      <c r="C141" s="28">
        <v>96609.4</v>
      </c>
      <c r="D141" s="28">
        <v>96609.4</v>
      </c>
      <c r="E141" s="46">
        <v>88543</v>
      </c>
      <c r="F141" s="204">
        <v>88462</v>
      </c>
      <c r="G141" s="30">
        <f t="shared" si="21"/>
        <v>91.650501918032816</v>
      </c>
      <c r="H141" s="122">
        <f t="shared" si="22"/>
        <v>-8066.3999999999942</v>
      </c>
    </row>
    <row r="142" spans="1:8" x14ac:dyDescent="0.2">
      <c r="A142" s="330" t="s">
        <v>363</v>
      </c>
      <c r="B142" s="70" t="s">
        <v>222</v>
      </c>
      <c r="C142" s="28">
        <v>15126.8</v>
      </c>
      <c r="D142" s="28">
        <v>17169.3</v>
      </c>
      <c r="E142" s="46">
        <v>15566</v>
      </c>
      <c r="F142" s="204">
        <v>15029</v>
      </c>
      <c r="G142" s="30">
        <f t="shared" si="21"/>
        <v>90.661820808070232</v>
      </c>
      <c r="H142" s="122">
        <f t="shared" si="22"/>
        <v>-1603.2999999999993</v>
      </c>
    </row>
    <row r="143" spans="1:8" x14ac:dyDescent="0.2">
      <c r="A143" s="330" t="s">
        <v>363</v>
      </c>
      <c r="B143" s="70" t="s">
        <v>223</v>
      </c>
      <c r="C143" s="28">
        <v>543.20000000000005</v>
      </c>
      <c r="D143" s="28">
        <v>361.1</v>
      </c>
      <c r="E143" s="46">
        <v>311.97453999999999</v>
      </c>
      <c r="F143" s="204">
        <v>283.37930999999998</v>
      </c>
      <c r="G143" s="55">
        <f t="shared" si="21"/>
        <v>86.395607864857368</v>
      </c>
      <c r="H143" s="122">
        <f t="shared" si="22"/>
        <v>-49.125460000000032</v>
      </c>
    </row>
    <row r="144" spans="1:8" x14ac:dyDescent="0.2">
      <c r="A144" s="330" t="s">
        <v>363</v>
      </c>
      <c r="B144" s="123" t="s">
        <v>224</v>
      </c>
      <c r="C144" s="28">
        <v>225</v>
      </c>
      <c r="D144" s="28">
        <v>359.8</v>
      </c>
      <c r="E144" s="46">
        <v>357.35590000000002</v>
      </c>
      <c r="F144" s="204"/>
      <c r="G144" s="30">
        <f t="shared" si="21"/>
        <v>99.320705947748749</v>
      </c>
      <c r="H144" s="122">
        <f t="shared" si="22"/>
        <v>-2.4440999999999917</v>
      </c>
    </row>
    <row r="145" spans="1:8" x14ac:dyDescent="0.2">
      <c r="A145" s="330" t="s">
        <v>363</v>
      </c>
      <c r="B145" s="70" t="s">
        <v>225</v>
      </c>
      <c r="C145" s="28">
        <v>305.10000000000002</v>
      </c>
      <c r="D145" s="28">
        <v>173.1</v>
      </c>
      <c r="E145" s="46">
        <v>173.1</v>
      </c>
      <c r="F145" s="181">
        <v>233.3</v>
      </c>
      <c r="G145" s="55">
        <f t="shared" si="21"/>
        <v>100</v>
      </c>
      <c r="H145" s="122">
        <f t="shared" si="22"/>
        <v>0</v>
      </c>
    </row>
    <row r="146" spans="1:8" x14ac:dyDescent="0.2">
      <c r="A146" s="330" t="s">
        <v>363</v>
      </c>
      <c r="B146" s="205" t="s">
        <v>298</v>
      </c>
      <c r="C146" s="28">
        <v>1087.5999999999999</v>
      </c>
      <c r="D146" s="28">
        <v>1087.5999999999999</v>
      </c>
      <c r="E146" s="46">
        <v>733.88499999999999</v>
      </c>
      <c r="F146" s="189"/>
      <c r="G146" s="55"/>
      <c r="H146" s="122"/>
    </row>
    <row r="147" spans="1:8" ht="36" x14ac:dyDescent="0.2">
      <c r="A147" s="342" t="s">
        <v>363</v>
      </c>
      <c r="B147" s="166" t="s">
        <v>226</v>
      </c>
      <c r="C147" s="28">
        <v>1320.2</v>
      </c>
      <c r="D147" s="28">
        <v>1008.5</v>
      </c>
      <c r="E147" s="46">
        <v>1008.49217</v>
      </c>
      <c r="F147" s="204">
        <v>2640.39977</v>
      </c>
      <c r="G147" s="55">
        <f t="shared" si="21"/>
        <v>99.999223599405056</v>
      </c>
      <c r="H147" s="122">
        <f t="shared" si="22"/>
        <v>-7.8300000000126602E-3</v>
      </c>
    </row>
    <row r="148" spans="1:8" x14ac:dyDescent="0.2">
      <c r="A148" s="330" t="s">
        <v>363</v>
      </c>
      <c r="B148" s="205" t="s">
        <v>227</v>
      </c>
      <c r="C148" s="28">
        <v>11413.3</v>
      </c>
      <c r="D148" s="28">
        <v>11413.3</v>
      </c>
      <c r="E148" s="46">
        <v>9464.2459999999992</v>
      </c>
      <c r="F148" s="190">
        <v>9969.5679999999993</v>
      </c>
      <c r="G148" s="30">
        <f t="shared" si="21"/>
        <v>82.922958303032431</v>
      </c>
      <c r="H148" s="122">
        <f t="shared" si="22"/>
        <v>-1949.0540000000001</v>
      </c>
    </row>
    <row r="149" spans="1:8" ht="36.75" thickBot="1" x14ac:dyDescent="0.25">
      <c r="A149" s="343" t="s">
        <v>363</v>
      </c>
      <c r="B149" s="207" t="s">
        <v>228</v>
      </c>
      <c r="C149" s="112">
        <v>4589.3</v>
      </c>
      <c r="D149" s="112">
        <v>3937.4</v>
      </c>
      <c r="E149" s="112">
        <v>3937.3803800000001</v>
      </c>
      <c r="F149" s="112">
        <v>5589.8249699999997</v>
      </c>
      <c r="G149" s="39">
        <f t="shared" si="21"/>
        <v>99.999501701630521</v>
      </c>
      <c r="H149" s="208">
        <f t="shared" si="22"/>
        <v>-1.9620000000031723E-2</v>
      </c>
    </row>
    <row r="150" spans="1:8" x14ac:dyDescent="0.2">
      <c r="A150" s="330" t="s">
        <v>364</v>
      </c>
      <c r="B150" s="209" t="s">
        <v>230</v>
      </c>
      <c r="C150" s="46">
        <v>1765.9</v>
      </c>
      <c r="D150" s="46">
        <v>1765.9</v>
      </c>
      <c r="E150" s="210">
        <v>834.59699999999998</v>
      </c>
      <c r="F150" s="95">
        <v>505.45</v>
      </c>
      <c r="G150" s="55">
        <f t="shared" si="21"/>
        <v>47.261849481850611</v>
      </c>
      <c r="H150" s="122">
        <f t="shared" si="22"/>
        <v>-931.30300000000011</v>
      </c>
    </row>
    <row r="151" spans="1:8" ht="36" x14ac:dyDescent="0.2">
      <c r="A151" s="342" t="s">
        <v>365</v>
      </c>
      <c r="B151" s="368" t="s">
        <v>232</v>
      </c>
      <c r="C151" s="28">
        <v>1173.5</v>
      </c>
      <c r="D151" s="28">
        <v>1173.5</v>
      </c>
      <c r="E151" s="190">
        <v>1173.5</v>
      </c>
      <c r="F151" s="29">
        <v>1211.3</v>
      </c>
      <c r="G151" s="30">
        <f t="shared" si="21"/>
        <v>100</v>
      </c>
      <c r="H151" s="122">
        <f t="shared" si="22"/>
        <v>0</v>
      </c>
    </row>
    <row r="152" spans="1:8" x14ac:dyDescent="0.2">
      <c r="A152" s="344" t="s">
        <v>366</v>
      </c>
      <c r="B152" s="70" t="s">
        <v>234</v>
      </c>
      <c r="C152" s="212">
        <v>1733.3</v>
      </c>
      <c r="D152" s="212">
        <v>1733.3</v>
      </c>
      <c r="E152" s="212">
        <v>1733.3</v>
      </c>
      <c r="F152" s="95">
        <v>1686.7</v>
      </c>
      <c r="G152" s="30">
        <f t="shared" si="21"/>
        <v>100</v>
      </c>
      <c r="H152" s="122">
        <f t="shared" si="22"/>
        <v>0</v>
      </c>
    </row>
    <row r="153" spans="1:8" ht="24" x14ac:dyDescent="0.2">
      <c r="A153" s="345" t="s">
        <v>367</v>
      </c>
      <c r="B153" s="192" t="s">
        <v>236</v>
      </c>
      <c r="C153" s="213"/>
      <c r="D153" s="213"/>
      <c r="E153" s="84"/>
      <c r="F153" s="71"/>
      <c r="G153" s="55" t="e">
        <f>E153/D153*100</f>
        <v>#DIV/0!</v>
      </c>
      <c r="H153" s="122">
        <f>E153-D153</f>
        <v>0</v>
      </c>
    </row>
    <row r="154" spans="1:8" ht="24" x14ac:dyDescent="0.2">
      <c r="A154" s="345" t="s">
        <v>368</v>
      </c>
      <c r="B154" s="121" t="s">
        <v>238</v>
      </c>
      <c r="C154" s="214">
        <v>234.3</v>
      </c>
      <c r="D154" s="214">
        <v>242.1</v>
      </c>
      <c r="E154" s="212">
        <v>242.03455</v>
      </c>
      <c r="F154" s="29">
        <v>124.22844000000001</v>
      </c>
      <c r="G154" s="55">
        <f t="shared" si="21"/>
        <v>99.972965716646016</v>
      </c>
      <c r="H154" s="122">
        <f t="shared" si="22"/>
        <v>-6.5449999999998454E-2</v>
      </c>
    </row>
    <row r="155" spans="1:8" ht="24" x14ac:dyDescent="0.2">
      <c r="A155" s="165" t="s">
        <v>369</v>
      </c>
      <c r="B155" s="89" t="s">
        <v>300</v>
      </c>
      <c r="C155" s="214">
        <v>212.2</v>
      </c>
      <c r="D155" s="214">
        <v>212.2</v>
      </c>
      <c r="E155" s="212"/>
      <c r="F155" s="29"/>
      <c r="G155" s="55"/>
      <c r="H155" s="122"/>
    </row>
    <row r="156" spans="1:8" x14ac:dyDescent="0.2">
      <c r="A156" s="344" t="s">
        <v>370</v>
      </c>
      <c r="B156" s="123" t="s">
        <v>240</v>
      </c>
      <c r="C156" s="214">
        <v>635.29999999999995</v>
      </c>
      <c r="D156" s="214">
        <v>769.1</v>
      </c>
      <c r="E156" s="212">
        <v>675.19743000000005</v>
      </c>
      <c r="F156" s="29">
        <v>531.55061999999998</v>
      </c>
      <c r="G156" s="30">
        <f t="shared" si="21"/>
        <v>87.79059030035107</v>
      </c>
      <c r="H156" s="122">
        <f t="shared" si="22"/>
        <v>-93.902569999999969</v>
      </c>
    </row>
    <row r="157" spans="1:8" ht="12.75" thickBot="1" x14ac:dyDescent="0.25">
      <c r="A157" s="344" t="s">
        <v>371</v>
      </c>
      <c r="B157" s="70" t="s">
        <v>242</v>
      </c>
      <c r="C157" s="212">
        <v>1576.8</v>
      </c>
      <c r="D157" s="212">
        <v>1576.8</v>
      </c>
      <c r="E157" s="212">
        <v>1417.43253</v>
      </c>
      <c r="F157" s="29">
        <v>1294.9011</v>
      </c>
      <c r="G157" s="30">
        <f t="shared" si="21"/>
        <v>89.892981354642316</v>
      </c>
      <c r="H157" s="122">
        <f t="shared" si="22"/>
        <v>-159.36746999999991</v>
      </c>
    </row>
    <row r="158" spans="1:8" ht="12.75" thickBot="1" x14ac:dyDescent="0.25">
      <c r="A158" s="328" t="s">
        <v>372</v>
      </c>
      <c r="B158" s="114" t="s">
        <v>244</v>
      </c>
      <c r="C158" s="307">
        <f>C159</f>
        <v>39630</v>
      </c>
      <c r="D158" s="307">
        <f>D159</f>
        <v>39630</v>
      </c>
      <c r="E158" s="127">
        <f>E159</f>
        <v>36328</v>
      </c>
      <c r="F158" s="126">
        <f>F159</f>
        <v>35271</v>
      </c>
      <c r="G158" s="240">
        <f>E158/D158*100</f>
        <v>91.66792833711834</v>
      </c>
      <c r="H158" s="15">
        <f>E158-D158</f>
        <v>-3302</v>
      </c>
    </row>
    <row r="159" spans="1:8" ht="12.75" thickBot="1" x14ac:dyDescent="0.25">
      <c r="A159" s="346" t="s">
        <v>373</v>
      </c>
      <c r="B159" s="216" t="s">
        <v>246</v>
      </c>
      <c r="C159" s="23">
        <v>39630</v>
      </c>
      <c r="D159" s="23">
        <v>39630</v>
      </c>
      <c r="E159" s="217">
        <v>36328</v>
      </c>
      <c r="F159" s="293">
        <v>35271</v>
      </c>
      <c r="G159" s="24">
        <f>E159/D159*100</f>
        <v>91.66792833711834</v>
      </c>
      <c r="H159" s="96">
        <f>E159-D159</f>
        <v>-3302</v>
      </c>
    </row>
    <row r="160" spans="1:8" ht="12.75" thickBot="1" x14ac:dyDescent="0.25">
      <c r="A160" s="218" t="s">
        <v>374</v>
      </c>
      <c r="B160" s="311" t="s">
        <v>248</v>
      </c>
      <c r="C160" s="309">
        <f>C161+C162</f>
        <v>12307.8</v>
      </c>
      <c r="D160" s="366">
        <f>D161+D162+D163</f>
        <v>13607.8</v>
      </c>
      <c r="E160" s="366">
        <f>E161+E162+E163</f>
        <v>12739.189</v>
      </c>
      <c r="F160" s="322">
        <f>F161+F162</f>
        <v>8178.9030000000002</v>
      </c>
      <c r="G160" s="240">
        <f>E160/D160*100</f>
        <v>93.616815355898837</v>
      </c>
      <c r="H160" s="15">
        <f>E160-D160</f>
        <v>-868.61099999999897</v>
      </c>
    </row>
    <row r="161" spans="1:8" ht="36" x14ac:dyDescent="0.2">
      <c r="A161" s="219" t="s">
        <v>375</v>
      </c>
      <c r="B161" s="220" t="s">
        <v>250</v>
      </c>
      <c r="C161" s="221">
        <v>12307.8</v>
      </c>
      <c r="D161" s="222">
        <v>12307.8</v>
      </c>
      <c r="E161" s="222">
        <v>11439.189</v>
      </c>
      <c r="F161" s="223">
        <v>3178.9029999999998</v>
      </c>
      <c r="G161" s="48">
        <f>E161/D161*100</f>
        <v>92.942597377272961</v>
      </c>
      <c r="H161" s="25">
        <f>E161-D161</f>
        <v>-868.61099999999897</v>
      </c>
    </row>
    <row r="162" spans="1:8" ht="24.75" thickBot="1" x14ac:dyDescent="0.25">
      <c r="A162" s="224" t="s">
        <v>376</v>
      </c>
      <c r="B162" s="225" t="s">
        <v>252</v>
      </c>
      <c r="C162" s="226"/>
      <c r="D162" s="226"/>
      <c r="E162" s="226"/>
      <c r="F162" s="137">
        <v>5000</v>
      </c>
      <c r="G162" s="35"/>
      <c r="H162" s="90">
        <f>E162-D162</f>
        <v>0</v>
      </c>
    </row>
    <row r="163" spans="1:8" ht="12.75" thickBot="1" x14ac:dyDescent="0.25">
      <c r="A163" s="361" t="s">
        <v>392</v>
      </c>
      <c r="B163" s="350" t="s">
        <v>393</v>
      </c>
      <c r="C163" s="307">
        <f t="shared" ref="C163:H163" si="23">C164</f>
        <v>0</v>
      </c>
      <c r="D163" s="307">
        <f t="shared" si="23"/>
        <v>1300</v>
      </c>
      <c r="E163" s="127">
        <f t="shared" si="23"/>
        <v>1300</v>
      </c>
      <c r="F163" s="127">
        <f t="shared" si="23"/>
        <v>0</v>
      </c>
      <c r="G163" s="128">
        <f t="shared" si="23"/>
        <v>0</v>
      </c>
      <c r="H163" s="290">
        <f t="shared" si="23"/>
        <v>0</v>
      </c>
    </row>
    <row r="164" spans="1:8" ht="12.75" thickBot="1" x14ac:dyDescent="0.25">
      <c r="A164" s="362" t="s">
        <v>394</v>
      </c>
      <c r="B164" s="363" t="s">
        <v>395</v>
      </c>
      <c r="C164" s="228"/>
      <c r="D164" s="229">
        <v>1300</v>
      </c>
      <c r="E164" s="229">
        <v>1300</v>
      </c>
      <c r="F164" s="230"/>
      <c r="G164" s="85"/>
      <c r="H164" s="40">
        <f>E164-D164</f>
        <v>0</v>
      </c>
    </row>
    <row r="165" spans="1:8" ht="12.75" thickBot="1" x14ac:dyDescent="0.25">
      <c r="A165" s="328" t="s">
        <v>379</v>
      </c>
      <c r="B165" s="301" t="s">
        <v>258</v>
      </c>
      <c r="C165" s="307">
        <f t="shared" ref="C165:H165" si="24">C166+C167</f>
        <v>0</v>
      </c>
      <c r="D165" s="307">
        <f t="shared" si="24"/>
        <v>244.006</v>
      </c>
      <c r="E165" s="127">
        <f t="shared" si="24"/>
        <v>246.006</v>
      </c>
      <c r="F165" s="127">
        <f t="shared" si="24"/>
        <v>96.784350000000003</v>
      </c>
      <c r="G165" s="128">
        <f t="shared" si="24"/>
        <v>0</v>
      </c>
      <c r="H165" s="319">
        <f t="shared" si="24"/>
        <v>246.006</v>
      </c>
    </row>
    <row r="166" spans="1:8" x14ac:dyDescent="0.2">
      <c r="A166" s="348" t="s">
        <v>380</v>
      </c>
      <c r="B166" s="141" t="s">
        <v>318</v>
      </c>
      <c r="C166" s="28"/>
      <c r="D166" s="28"/>
      <c r="E166" s="28">
        <v>3</v>
      </c>
      <c r="F166" s="29"/>
      <c r="G166" s="30"/>
      <c r="H166" s="31">
        <f>E166-D166</f>
        <v>3</v>
      </c>
    </row>
    <row r="167" spans="1:8" ht="12.75" thickBot="1" x14ac:dyDescent="0.25">
      <c r="A167" s="349" t="s">
        <v>381</v>
      </c>
      <c r="B167" s="232" t="s">
        <v>262</v>
      </c>
      <c r="C167" s="112"/>
      <c r="D167" s="112">
        <v>244.006</v>
      </c>
      <c r="E167" s="112">
        <v>243.006</v>
      </c>
      <c r="F167" s="137">
        <v>96.784350000000003</v>
      </c>
      <c r="G167" s="233">
        <v>0</v>
      </c>
      <c r="H167" s="208">
        <f>E167-C167</f>
        <v>243.006</v>
      </c>
    </row>
    <row r="168" spans="1:8" ht="12.75" thickBot="1" x14ac:dyDescent="0.25">
      <c r="A168" s="350" t="s">
        <v>382</v>
      </c>
      <c r="B168" s="286" t="s">
        <v>301</v>
      </c>
      <c r="C168" s="317"/>
      <c r="D168" s="317"/>
      <c r="E168" s="318">
        <f>E169+E170</f>
        <v>68.267740000000003</v>
      </c>
      <c r="F168" s="318">
        <f>F169</f>
        <v>0</v>
      </c>
      <c r="G168" s="234">
        <v>0</v>
      </c>
      <c r="H168" s="235">
        <f>E168-D168</f>
        <v>68.267740000000003</v>
      </c>
    </row>
    <row r="169" spans="1:8" ht="24" x14ac:dyDescent="0.2">
      <c r="A169" s="165" t="s">
        <v>386</v>
      </c>
      <c r="B169" s="360" t="s">
        <v>387</v>
      </c>
      <c r="C169" s="355"/>
      <c r="D169" s="355"/>
      <c r="E169" s="355">
        <v>68.267740000000003</v>
      </c>
      <c r="F169" s="356"/>
      <c r="G169" s="48">
        <v>0</v>
      </c>
      <c r="H169" s="357">
        <f>E169-D169</f>
        <v>68.267740000000003</v>
      </c>
    </row>
    <row r="170" spans="1:8" ht="24.75" thickBot="1" x14ac:dyDescent="0.25">
      <c r="A170" s="359" t="s">
        <v>383</v>
      </c>
      <c r="B170" s="136" t="s">
        <v>388</v>
      </c>
      <c r="C170" s="353"/>
      <c r="D170" s="353"/>
      <c r="E170" s="353"/>
      <c r="F170" s="354"/>
      <c r="G170" s="55">
        <v>0</v>
      </c>
      <c r="H170" s="358">
        <f>E170-D170</f>
        <v>0</v>
      </c>
    </row>
    <row r="171" spans="1:8" ht="12.75" thickBot="1" x14ac:dyDescent="0.25">
      <c r="A171" s="351" t="s">
        <v>384</v>
      </c>
      <c r="B171" s="315" t="s">
        <v>266</v>
      </c>
      <c r="C171" s="307">
        <f>C172</f>
        <v>0</v>
      </c>
      <c r="D171" s="307">
        <f>D172</f>
        <v>0</v>
      </c>
      <c r="E171" s="127">
        <f t="shared" ref="E171:F171" si="25">E172</f>
        <v>-39.613750000000003</v>
      </c>
      <c r="F171" s="127">
        <f t="shared" si="25"/>
        <v>0</v>
      </c>
      <c r="G171" s="240">
        <v>0</v>
      </c>
      <c r="H171" s="15">
        <f>E171-C171</f>
        <v>-39.613750000000003</v>
      </c>
    </row>
    <row r="172" spans="1:8" ht="12.75" thickBot="1" x14ac:dyDescent="0.25">
      <c r="A172" s="352" t="s">
        <v>385</v>
      </c>
      <c r="B172" s="291" t="s">
        <v>304</v>
      </c>
      <c r="C172" s="292"/>
      <c r="D172" s="292"/>
      <c r="E172" s="217">
        <v>-39.613750000000003</v>
      </c>
      <c r="F172" s="293"/>
      <c r="G172" s="238"/>
      <c r="H172" s="294"/>
    </row>
    <row r="173" spans="1:8" ht="12.75" thickBot="1" x14ac:dyDescent="0.25">
      <c r="A173" s="295"/>
      <c r="B173" s="320" t="s">
        <v>267</v>
      </c>
      <c r="C173" s="307">
        <f>C8+C109</f>
        <v>521356.55352999992</v>
      </c>
      <c r="D173" s="307">
        <f>D8+D109</f>
        <v>538590.64161999989</v>
      </c>
      <c r="E173" s="127">
        <f>E8+E109</f>
        <v>493410.75896999991</v>
      </c>
      <c r="F173" s="127">
        <f>F8+F109</f>
        <v>511448.24713999993</v>
      </c>
      <c r="G173" s="14">
        <f>E173/D173*100</f>
        <v>91.611461626198022</v>
      </c>
      <c r="H173" s="15">
        <f>E173-D173</f>
        <v>-45179.882649999985</v>
      </c>
    </row>
    <row r="174" spans="1:8" x14ac:dyDescent="0.2">
      <c r="A174" s="1"/>
      <c r="B174" s="241"/>
      <c r="C174" s="242"/>
      <c r="D174" s="242"/>
      <c r="E174" s="237"/>
      <c r="F174" s="243"/>
      <c r="G174" s="243"/>
      <c r="H174" s="244"/>
    </row>
    <row r="175" spans="1:8" x14ac:dyDescent="0.2">
      <c r="A175" s="16" t="s">
        <v>268</v>
      </c>
      <c r="B175" s="16"/>
      <c r="C175" s="245"/>
      <c r="D175" s="245"/>
      <c r="E175" s="246"/>
      <c r="F175" s="247"/>
      <c r="G175" s="248"/>
      <c r="H175" s="16"/>
    </row>
    <row r="176" spans="1:8" x14ac:dyDescent="0.2">
      <c r="A176" s="16" t="s">
        <v>269</v>
      </c>
      <c r="B176" s="249"/>
      <c r="C176" s="250"/>
      <c r="D176" s="250"/>
      <c r="E176" s="246" t="s">
        <v>414</v>
      </c>
      <c r="F176" s="251"/>
      <c r="G176" s="251"/>
      <c r="H176" s="16"/>
    </row>
    <row r="177" spans="1:8" x14ac:dyDescent="0.2">
      <c r="A177" s="16"/>
      <c r="B177" s="249"/>
      <c r="C177" s="250"/>
      <c r="D177" s="250"/>
      <c r="E177" s="246"/>
      <c r="F177" s="251"/>
      <c r="G177" s="251"/>
      <c r="H177" s="16"/>
    </row>
    <row r="178" spans="1:8" x14ac:dyDescent="0.2">
      <c r="A178" s="252" t="s">
        <v>403</v>
      </c>
      <c r="B178" s="16"/>
      <c r="C178" s="253"/>
      <c r="D178" s="253"/>
      <c r="E178" s="254"/>
      <c r="F178" s="255"/>
      <c r="G178" s="256"/>
      <c r="H178" s="1"/>
    </row>
    <row r="179" spans="1:8" x14ac:dyDescent="0.2">
      <c r="A179" s="252" t="s">
        <v>272</v>
      </c>
      <c r="C179" s="253"/>
      <c r="D179" s="253"/>
      <c r="E179" s="254"/>
      <c r="F179" s="255"/>
      <c r="G179" s="255"/>
      <c r="H179" s="1"/>
    </row>
    <row r="180" spans="1:8" x14ac:dyDescent="0.2">
      <c r="A180" s="1"/>
      <c r="E180" s="237"/>
      <c r="F180" s="258"/>
      <c r="G180" s="259"/>
      <c r="H180" s="1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  <row r="1871" spans="3:6" customFormat="1" ht="15" x14ac:dyDescent="0.25">
      <c r="C1871" s="260"/>
      <c r="D1871" s="260"/>
      <c r="E1871" s="261"/>
      <c r="F1871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306</v>
      </c>
      <c r="F5" s="382" t="s">
        <v>307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310</v>
      </c>
      <c r="F5" s="382" t="s">
        <v>311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320</v>
      </c>
      <c r="F5" s="382" t="s">
        <v>321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326</v>
      </c>
      <c r="F5" s="382" t="s">
        <v>327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329</v>
      </c>
      <c r="F5" s="382" t="s">
        <v>330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opLeftCell="A154" workbookViewId="0">
      <selection activeCell="A154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390</v>
      </c>
      <c r="F5" s="382" t="s">
        <v>391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61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62" t="s">
        <v>394</v>
      </c>
      <c r="B160" s="363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9"/>
  <sheetViews>
    <sheetView workbookViewId="0">
      <selection activeCell="A64" sqref="A64:B64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400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401</v>
      </c>
      <c r="F5" s="382" t="s">
        <v>402</v>
      </c>
      <c r="G5" s="369" t="s">
        <v>5</v>
      </c>
      <c r="H5" s="370"/>
    </row>
    <row r="6" spans="1:8" s="10" customFormat="1" ht="12" customHeigh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customHeight="1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C9+C14+C20+C30+C33+C39+C52+C58+C62+C65+C100</f>
        <v>136052.45353</v>
      </c>
      <c r="D8" s="13">
        <f>D9+D14+D20+D30+D33+D39+D52+D58+D62+D65+D100</f>
        <v>141243.34755000001</v>
      </c>
      <c r="E8" s="13">
        <f>E9+E20+E33+E52+E65+E100+E39+E30+E14+E62+E58</f>
        <v>83698.947459999981</v>
      </c>
      <c r="F8" s="13">
        <f>F9+F20+F33+F52+F65+F100+F39+F30+F14+F62+F58</f>
        <v>78290.820240000001</v>
      </c>
      <c r="G8" s="14">
        <f t="shared" ref="G8:G27" si="0">E8/D8*100</f>
        <v>59.258682912744355</v>
      </c>
      <c r="H8" s="15">
        <f t="shared" ref="H8:H42" si="1">E8-D8</f>
        <v>-57544.400090000025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67352.639999999999</v>
      </c>
      <c r="E9" s="19">
        <f>E10</f>
        <v>45401.36825</v>
      </c>
      <c r="F9" s="20">
        <f>F10</f>
        <v>42606.731910000002</v>
      </c>
      <c r="G9" s="14">
        <f t="shared" si="0"/>
        <v>67.408446424668739</v>
      </c>
      <c r="H9" s="15">
        <f t="shared" si="1"/>
        <v>-21951.27175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67352.639999999999</v>
      </c>
      <c r="E10" s="23">
        <f>E11+E12+E13</f>
        <v>45401.36825</v>
      </c>
      <c r="F10" s="23">
        <f>F11+F12+F13</f>
        <v>42606.731910000002</v>
      </c>
      <c r="G10" s="24">
        <f t="shared" si="0"/>
        <v>67.408446424668739</v>
      </c>
      <c r="H10" s="25">
        <f t="shared" si="1"/>
        <v>-21951.27175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66811.94</v>
      </c>
      <c r="E11" s="28">
        <v>45093.944779999998</v>
      </c>
      <c r="F11" s="29">
        <v>42227.194730000003</v>
      </c>
      <c r="G11" s="30">
        <f t="shared" si="0"/>
        <v>67.493841340335265</v>
      </c>
      <c r="H11" s="31">
        <f t="shared" si="1"/>
        <v>-21717.995220000004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162.6559</v>
      </c>
      <c r="F13" s="38">
        <v>320.19783999999999</v>
      </c>
      <c r="G13" s="39">
        <f t="shared" si="0"/>
        <v>59.646461312797946</v>
      </c>
      <c r="H13" s="40">
        <f t="shared" si="1"/>
        <v>-110.04409999999999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6545.9857099999999</v>
      </c>
      <c r="F14" s="300">
        <f>F15</f>
        <v>5758.3678499999996</v>
      </c>
      <c r="G14" s="44">
        <f t="shared" si="0"/>
        <v>64.437306065101623</v>
      </c>
      <c r="H14" s="15">
        <f t="shared" si="1"/>
        <v>-3612.7035800000021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6545.9857099999999</v>
      </c>
      <c r="F15" s="47">
        <f>F16+F17+F18+F19</f>
        <v>5758.3678499999996</v>
      </c>
      <c r="G15" s="48">
        <f t="shared" si="0"/>
        <v>64.437306065101623</v>
      </c>
      <c r="H15" s="25">
        <f t="shared" si="1"/>
        <v>-3612.7035800000021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2958.4554600000001</v>
      </c>
      <c r="F16" s="52">
        <v>2686.5951100000002</v>
      </c>
      <c r="G16" s="30">
        <f t="shared" si="0"/>
        <v>63.424841339411408</v>
      </c>
      <c r="H16" s="53">
        <f t="shared" si="1"/>
        <v>-1706.0504300000002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22.04271</v>
      </c>
      <c r="F17" s="52">
        <v>18.317329999999998</v>
      </c>
      <c r="G17" s="30">
        <f t="shared" si="0"/>
        <v>82.923038898688702</v>
      </c>
      <c r="H17" s="53">
        <f t="shared" si="1"/>
        <v>-4.5394199999999998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4105.9762000000001</v>
      </c>
      <c r="F18" s="52">
        <v>3555.4481099999998</v>
      </c>
      <c r="G18" s="55">
        <f t="shared" si="0"/>
        <v>66.917425826663901</v>
      </c>
      <c r="H18" s="53">
        <f t="shared" si="1"/>
        <v>-2029.9086600000001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-540.48865999999998</v>
      </c>
      <c r="F19" s="59">
        <v>-501.99270000000001</v>
      </c>
      <c r="G19" s="35">
        <f t="shared" si="0"/>
        <v>80.877140795870801</v>
      </c>
      <c r="H19" s="53">
        <f t="shared" si="1"/>
        <v>127.79493000000002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20845.604530000004</v>
      </c>
      <c r="F20" s="61">
        <f>F21+F25+F27+F29+F28</f>
        <v>18810.362530000002</v>
      </c>
      <c r="G20" s="14">
        <f t="shared" si="0"/>
        <v>82.139252072237696</v>
      </c>
      <c r="H20" s="296">
        <f t="shared" si="1"/>
        <v>-4532.7669599999972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14383.371920000001</v>
      </c>
      <c r="F21" s="46">
        <f>F22+F23+F24</f>
        <v>14531.508600000001</v>
      </c>
      <c r="G21" s="55">
        <f t="shared" si="0"/>
        <v>75.44386005769735</v>
      </c>
      <c r="H21" s="25">
        <f t="shared" si="1"/>
        <v>-4681.6280799999986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9507.4873000000007</v>
      </c>
      <c r="F22" s="52">
        <v>12211.21329</v>
      </c>
      <c r="G22" s="30">
        <f t="shared" si="0"/>
        <v>65.72753059108193</v>
      </c>
      <c r="H22" s="31">
        <f t="shared" si="1"/>
        <v>-4957.5126999999993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4875.8839200000002</v>
      </c>
      <c r="F23" s="52">
        <v>2319.7031000000002</v>
      </c>
      <c r="G23" s="30">
        <f t="shared" si="0"/>
        <v>105.99747652173915</v>
      </c>
      <c r="H23" s="31">
        <f t="shared" si="1"/>
        <v>275.88392000000022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177.69068999999999</v>
      </c>
      <c r="F25" s="71">
        <v>808.76036999999997</v>
      </c>
      <c r="G25" s="30">
        <f t="shared" si="0"/>
        <v>128.76136956521736</v>
      </c>
      <c r="H25" s="31">
        <f t="shared" si="1"/>
        <v>39.690689999999989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5800.4135399999996</v>
      </c>
      <c r="F27" s="74">
        <v>3147.3680800000002</v>
      </c>
      <c r="G27" s="30">
        <f t="shared" si="0"/>
        <v>106.97189505914872</v>
      </c>
      <c r="H27" s="31">
        <f t="shared" si="1"/>
        <v>378.04204999999911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483.12092999999999</v>
      </c>
      <c r="F29" s="38">
        <v>322.72548</v>
      </c>
      <c r="G29" s="79">
        <f t="shared" ref="G29:G42" si="2">E29/D29*100</f>
        <v>64.159486055776895</v>
      </c>
      <c r="H29" s="31">
        <f t="shared" si="1"/>
        <v>-269.87907000000001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2808.39669</v>
      </c>
      <c r="F30" s="13">
        <f>F31+F32</f>
        <v>2809.0315700000001</v>
      </c>
      <c r="G30" s="14">
        <f t="shared" si="2"/>
        <v>28.869100068087324</v>
      </c>
      <c r="H30" s="296">
        <f t="shared" si="1"/>
        <v>-6919.6401500000011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168.82400999999999</v>
      </c>
      <c r="F31" s="82">
        <v>99.868099999999998</v>
      </c>
      <c r="G31" s="48">
        <f t="shared" si="2"/>
        <v>15.073572321428571</v>
      </c>
      <c r="H31" s="25">
        <f t="shared" si="1"/>
        <v>-951.17598999999996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2639.5726800000002</v>
      </c>
      <c r="F32" s="71">
        <v>2709.16347</v>
      </c>
      <c r="G32" s="85">
        <f t="shared" si="2"/>
        <v>30.664049527929301</v>
      </c>
      <c r="H32" s="40">
        <f t="shared" si="1"/>
        <v>-5968.4641600000004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1064.6578299999999</v>
      </c>
      <c r="F33" s="13">
        <f>F34+F36+F38+F37</f>
        <v>1448.56421</v>
      </c>
      <c r="G33" s="240">
        <f t="shared" si="2"/>
        <v>96.66141561424692</v>
      </c>
      <c r="H33" s="296">
        <f t="shared" si="1"/>
        <v>-36.772170000000187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1045.1378299999999</v>
      </c>
      <c r="F34" s="34">
        <f>F35</f>
        <v>1006.43586</v>
      </c>
      <c r="G34" s="55">
        <f t="shared" si="2"/>
        <v>104.36766826442978</v>
      </c>
      <c r="H34" s="25">
        <f t="shared" si="1"/>
        <v>43.737829999999917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1045.1378299999999</v>
      </c>
      <c r="F35" s="71">
        <v>1006.43586</v>
      </c>
      <c r="G35" s="55">
        <f t="shared" si="2"/>
        <v>104.36766826442978</v>
      </c>
      <c r="H35" s="31">
        <f t="shared" si="1"/>
        <v>43.737829999999917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19.52</v>
      </c>
      <c r="F36" s="74">
        <v>18.93</v>
      </c>
      <c r="G36" s="55">
        <f t="shared" si="2"/>
        <v>20.540881826791537</v>
      </c>
      <c r="H36" s="31">
        <f t="shared" si="1"/>
        <v>-75.510000000000005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423.19835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24616.451569999997</v>
      </c>
      <c r="E39" s="92">
        <f>E40+E48+E49</f>
        <v>4437.3880499999996</v>
      </c>
      <c r="F39" s="91">
        <f>F40+F48+F49+F47</f>
        <v>4960.4244200000003</v>
      </c>
      <c r="G39" s="14">
        <f t="shared" si="2"/>
        <v>18.026107610927291</v>
      </c>
      <c r="H39" s="15">
        <f t="shared" si="1"/>
        <v>-20179.063519999996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23503.28457</v>
      </c>
      <c r="E40" s="95">
        <f>E41+E43+E45+E47</f>
        <v>3858.9822099999997</v>
      </c>
      <c r="F40" s="46">
        <f>F41+F43+F45</f>
        <v>4482.3456800000004</v>
      </c>
      <c r="G40" s="24">
        <f t="shared" si="2"/>
        <v>16.418906040586648</v>
      </c>
      <c r="H40" s="96">
        <f t="shared" si="1"/>
        <v>-19644.302360000001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1624.7203</v>
      </c>
      <c r="F41" s="28">
        <f>F42</f>
        <v>2141.68334</v>
      </c>
      <c r="G41" s="30">
        <f t="shared" si="2"/>
        <v>18.283428423528353</v>
      </c>
      <c r="H41" s="31">
        <f t="shared" si="1"/>
        <v>-7261.5796999999993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1624.7203</v>
      </c>
      <c r="F42" s="84">
        <v>2141.68334</v>
      </c>
      <c r="G42" s="79">
        <f t="shared" si="2"/>
        <v>18.283428423528353</v>
      </c>
      <c r="H42" s="90">
        <f t="shared" si="1"/>
        <v>-7261.5796999999993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14213.067370000001</v>
      </c>
      <c r="E43" s="28">
        <f>E44</f>
        <v>1885.3932299999999</v>
      </c>
      <c r="F43" s="84">
        <f>F44</f>
        <v>2126.86193</v>
      </c>
      <c r="G43" s="103">
        <f>G44</f>
        <v>13.265209971350469</v>
      </c>
      <c r="H43" s="28">
        <f>E43-D43</f>
        <v>-12327.674140000001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14213.067370000001</v>
      </c>
      <c r="E44" s="28">
        <v>1885.3932299999999</v>
      </c>
      <c r="F44" s="28">
        <v>2126.86193</v>
      </c>
      <c r="G44" s="103">
        <f>E44/D44*100</f>
        <v>13.265209971350469</v>
      </c>
      <c r="H44" s="28">
        <f>E44-D44</f>
        <v>-12327.674140000001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244.51967999999999</v>
      </c>
      <c r="F45" s="28">
        <f>F46</f>
        <v>213.80041</v>
      </c>
      <c r="G45" s="103">
        <f>G46</f>
        <v>60.53708037191781</v>
      </c>
      <c r="H45" s="84">
        <f>E45-D45</f>
        <v>-159.39751999999999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244.51967999999999</v>
      </c>
      <c r="F46" s="84">
        <v>213.80041</v>
      </c>
      <c r="G46" s="103">
        <f>E46/D46*100</f>
        <v>60.53708037191781</v>
      </c>
      <c r="H46" s="28">
        <f>H45</f>
        <v>-159.39751999999999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104.349</v>
      </c>
      <c r="F47" s="84">
        <v>76.671000000000006</v>
      </c>
      <c r="G47" s="79">
        <f t="shared" ref="G47:G54" si="3">E47/D47*100</f>
        <v>57.562969582629997</v>
      </c>
      <c r="H47" s="110">
        <f t="shared" ref="H47:H137" si="4">E47-D47</f>
        <v>-76.928999999999988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274.28390999999999</v>
      </c>
      <c r="F48" s="112">
        <v>233.73384999999999</v>
      </c>
      <c r="G48" s="79">
        <f t="shared" si="3"/>
        <v>47.808390925808112</v>
      </c>
      <c r="H48" s="110">
        <f t="shared" si="4"/>
        <v>-299.43109000000004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304.12193000000002</v>
      </c>
      <c r="F49" s="13">
        <f t="shared" si="5"/>
        <v>167.67389</v>
      </c>
      <c r="G49" s="14">
        <f t="shared" si="3"/>
        <v>84.908991160720788</v>
      </c>
      <c r="H49" s="15">
        <f t="shared" si="4"/>
        <v>-54.052069999999958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295.86639000000002</v>
      </c>
      <c r="F50" s="118">
        <v>167.67389</v>
      </c>
      <c r="G50" s="35">
        <f t="shared" si="3"/>
        <v>84.97658929156114</v>
      </c>
      <c r="H50" s="90">
        <f t="shared" si="4"/>
        <v>-52.307609999999954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48.55686</v>
      </c>
      <c r="G52" s="44">
        <f t="shared" si="3"/>
        <v>61.182030627600255</v>
      </c>
      <c r="H52" s="265">
        <f t="shared" si="4"/>
        <v>-43.852659999999986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48.55686</v>
      </c>
      <c r="G53" s="48">
        <f t="shared" si="3"/>
        <v>61.182030627600255</v>
      </c>
      <c r="H53" s="25">
        <f t="shared" si="4"/>
        <v>-43.852659999999986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5" si="6">E56/D56*100</f>
        <v>106.14730656219393</v>
      </c>
      <c r="H56" s="31">
        <f t="shared" si="4"/>
        <v>0.62763999999999953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989.10039999999992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933.00784999999996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C66+C69+C72+C74+C78+C80+C82+C84+C86+C95+C76+C98</f>
        <v>119</v>
      </c>
      <c r="D65" s="92">
        <f>D66+D69+D72+D74+D78+D80+D82+D84+D86+D95+D76+D98+D89+D91</f>
        <v>519</v>
      </c>
      <c r="E65" s="92">
        <f>E66+E69+E72+E74+E78+E80+E82+E84+E86+E95+E76+E98+E89+E91+E93</f>
        <v>534.24813000000006</v>
      </c>
      <c r="F65" s="92">
        <f>F66+F69+F72+F74+F78+F80+F82+F84+F86+F95+F76+F98</f>
        <v>347.62083999999999</v>
      </c>
      <c r="G65" s="148">
        <f t="shared" si="6"/>
        <v>102.93798265895956</v>
      </c>
      <c r="H65" s="80">
        <f>E65-D65</f>
        <v>15.24813000000006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4.8499999999999996</v>
      </c>
      <c r="F66" s="95">
        <f t="shared" ref="F66" si="9">F67</f>
        <v>1.175</v>
      </c>
      <c r="G66" s="132">
        <f>E66/D66*100</f>
        <v>60.624999999999993</v>
      </c>
      <c r="H66" s="46">
        <f t="shared" si="4"/>
        <v>-3.1500000000000004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1.175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2.35</v>
      </c>
      <c r="F68" s="321"/>
      <c r="G68" s="132">
        <f t="shared" ref="G68:G74" si="10">E68/D68*100</f>
        <v>47</v>
      </c>
      <c r="H68" s="28">
        <f t="shared" si="4"/>
        <v>-2.65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37.493810000000003</v>
      </c>
      <c r="F69" s="95">
        <f>F70</f>
        <v>40</v>
      </c>
      <c r="G69" s="132">
        <f t="shared" si="10"/>
        <v>107.12517142857143</v>
      </c>
      <c r="H69" s="28">
        <f t="shared" si="4"/>
        <v>2.4938100000000034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37.493810000000003</v>
      </c>
      <c r="F70" s="29">
        <v>40</v>
      </c>
      <c r="G70" s="132">
        <f t="shared" si="10"/>
        <v>117.16815625000001</v>
      </c>
      <c r="H70" s="28">
        <f t="shared" si="4"/>
        <v>5.4938100000000034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0.84097999999999995</v>
      </c>
      <c r="F72" s="95">
        <f>F73</f>
        <v>0.65</v>
      </c>
      <c r="G72" s="155">
        <f t="shared" si="10"/>
        <v>21.0245</v>
      </c>
      <c r="H72" s="156">
        <f t="shared" si="4"/>
        <v>-3.1590199999999999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0.84097999999999995</v>
      </c>
      <c r="F73" s="29">
        <v>0.65</v>
      </c>
      <c r="G73" s="155">
        <f t="shared" si="10"/>
        <v>21.0245</v>
      </c>
      <c r="H73" s="156">
        <f t="shared" si="4"/>
        <v>-3.1590199999999999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5</v>
      </c>
      <c r="F76" s="95">
        <f t="shared" si="11"/>
        <v>0</v>
      </c>
      <c r="G76" s="155">
        <f t="shared" ref="G76:G77" si="12">E76/D76*100</f>
        <v>100</v>
      </c>
      <c r="H76" s="28">
        <f t="shared" ref="H76:H77" si="13">E76-D76</f>
        <v>0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>
        <v>5</v>
      </c>
      <c r="F77" s="51"/>
      <c r="G77" s="272">
        <f t="shared" si="12"/>
        <v>100</v>
      </c>
      <c r="H77" s="51">
        <f t="shared" si="13"/>
        <v>0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54.001069999999999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54.001069999999999</v>
      </c>
      <c r="G85" s="155">
        <f t="shared" ref="G85:G99" si="14">E85/D85*100</f>
        <v>4.1666666666666661</v>
      </c>
      <c r="H85" s="28">
        <f t="shared" ref="H85:H97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82.973429999999993</v>
      </c>
      <c r="F86" s="95">
        <f>F87</f>
        <v>42.217570000000002</v>
      </c>
      <c r="G86" s="155">
        <f t="shared" si="14"/>
        <v>192.96146511627904</v>
      </c>
      <c r="H86" s="28">
        <f t="shared" si="15"/>
        <v>39.973429999999993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82.973429999999993</v>
      </c>
      <c r="F87" s="29">
        <v>42.217570000000002</v>
      </c>
      <c r="G87" s="155">
        <f t="shared" si="14"/>
        <v>218.35113157894733</v>
      </c>
      <c r="H87" s="28">
        <f t="shared" si="15"/>
        <v>44.973429999999993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9</v>
      </c>
      <c r="F91" s="29"/>
      <c r="G91" s="155" t="e">
        <f t="shared" si="14"/>
        <v>#DIV/0!</v>
      </c>
      <c r="H91" s="28">
        <f t="shared" si="15"/>
        <v>9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9</v>
      </c>
      <c r="F92" s="52"/>
      <c r="G92" s="155" t="e">
        <f t="shared" si="14"/>
        <v>#DIV/0!</v>
      </c>
      <c r="H92" s="28">
        <f t="shared" si="15"/>
        <v>9</v>
      </c>
      <c r="I92" s="54"/>
    </row>
    <row r="93" spans="1:9" ht="27" customHeight="1" x14ac:dyDescent="0.2">
      <c r="A93" s="161" t="s">
        <v>150</v>
      </c>
      <c r="B93" s="162" t="s">
        <v>151</v>
      </c>
      <c r="C93" s="364"/>
      <c r="D93" s="364"/>
      <c r="E93" s="95">
        <f>E94</f>
        <v>7.1500000000000001E-3</v>
      </c>
      <c r="F93" s="29"/>
      <c r="G93" s="155" t="e">
        <f>E93/D93*100</f>
        <v>#DIV/0!</v>
      </c>
      <c r="H93" s="28">
        <f>E93-D93</f>
        <v>7.1500000000000001E-3</v>
      </c>
      <c r="I93" s="54"/>
    </row>
    <row r="94" spans="1:9" ht="36" x14ac:dyDescent="0.2">
      <c r="A94" s="163" t="s">
        <v>152</v>
      </c>
      <c r="B94" s="164" t="s">
        <v>153</v>
      </c>
      <c r="C94" s="95"/>
      <c r="D94" s="95"/>
      <c r="E94" s="95"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5" t="s">
        <v>154</v>
      </c>
      <c r="B95" s="166" t="s">
        <v>155</v>
      </c>
      <c r="C95" s="29">
        <f>C96+C97</f>
        <v>0</v>
      </c>
      <c r="D95" s="29">
        <f>D96+D97</f>
        <v>0</v>
      </c>
      <c r="E95" s="29">
        <f t="shared" ref="E95:F95" si="16">E96+E97</f>
        <v>13.976609999999999</v>
      </c>
      <c r="F95" s="29">
        <f t="shared" si="16"/>
        <v>207.52719999999999</v>
      </c>
      <c r="G95" s="155" t="e">
        <f t="shared" si="14"/>
        <v>#DIV/0!</v>
      </c>
      <c r="H95" s="28">
        <f t="shared" si="15"/>
        <v>13.976609999999999</v>
      </c>
    </row>
    <row r="96" spans="1:9" ht="36" x14ac:dyDescent="0.2">
      <c r="A96" s="167" t="s">
        <v>156</v>
      </c>
      <c r="B96" s="168" t="s">
        <v>157</v>
      </c>
      <c r="C96" s="71"/>
      <c r="D96" s="71"/>
      <c r="E96" s="71">
        <v>11.9056</v>
      </c>
      <c r="F96" s="71">
        <v>203.31351000000001</v>
      </c>
      <c r="G96" s="155"/>
      <c r="H96" s="84"/>
    </row>
    <row r="97" spans="1:8" ht="36" x14ac:dyDescent="0.2">
      <c r="A97" s="167" t="s">
        <v>158</v>
      </c>
      <c r="B97" s="168" t="s">
        <v>159</v>
      </c>
      <c r="C97" s="71"/>
      <c r="D97" s="71"/>
      <c r="E97" s="84">
        <v>2.0710099999999998</v>
      </c>
      <c r="F97" s="71">
        <v>4.2136899999999997</v>
      </c>
      <c r="G97" s="273" t="e">
        <f t="shared" si="14"/>
        <v>#DIV/0!</v>
      </c>
      <c r="H97" s="84">
        <f t="shared" si="15"/>
        <v>2.0710099999999998</v>
      </c>
    </row>
    <row r="98" spans="1:8" x14ac:dyDescent="0.2">
      <c r="A98" s="275" t="s">
        <v>287</v>
      </c>
      <c r="B98" s="89" t="s">
        <v>288</v>
      </c>
      <c r="C98" s="29">
        <f>C99</f>
        <v>0</v>
      </c>
      <c r="D98" s="29">
        <f>D99</f>
        <v>360</v>
      </c>
      <c r="E98" s="29">
        <f t="shared" ref="E98:F98" si="17">E99</f>
        <v>360</v>
      </c>
      <c r="F98" s="29">
        <f t="shared" si="17"/>
        <v>0</v>
      </c>
      <c r="G98" s="273">
        <f t="shared" si="14"/>
        <v>100</v>
      </c>
      <c r="H98" s="28"/>
    </row>
    <row r="99" spans="1:8" ht="60.75" thickBot="1" x14ac:dyDescent="0.25">
      <c r="A99" s="276" t="s">
        <v>289</v>
      </c>
      <c r="B99" s="277" t="s">
        <v>290</v>
      </c>
      <c r="C99" s="269"/>
      <c r="D99" s="269">
        <v>360</v>
      </c>
      <c r="E99" s="113">
        <v>360</v>
      </c>
      <c r="F99" s="269"/>
      <c r="G99" s="278">
        <f t="shared" si="14"/>
        <v>100</v>
      </c>
      <c r="H99" s="113"/>
    </row>
    <row r="100" spans="1:8" ht="12.75" thickBot="1" x14ac:dyDescent="0.25">
      <c r="A100" s="323" t="s">
        <v>335</v>
      </c>
      <c r="B100" s="18" t="s">
        <v>161</v>
      </c>
      <c r="C100" s="264">
        <f>C101+C102+C103+C104+C105</f>
        <v>1881.6444999999999</v>
      </c>
      <c r="D100" s="264">
        <f>D101+D102+D103+D104+D105</f>
        <v>2052.7244999999998</v>
      </c>
      <c r="E100" s="264">
        <f>E101+E102+E103+E104+E105</f>
        <v>1575.04775</v>
      </c>
      <c r="F100" s="264">
        <f t="shared" ref="F100" si="18">F101+F102+F103+F104</f>
        <v>360.90708000000001</v>
      </c>
      <c r="G100" s="274">
        <f>E100/D100*100</f>
        <v>76.729622021854368</v>
      </c>
      <c r="H100" s="170">
        <f t="shared" si="4"/>
        <v>-477.67674999999986</v>
      </c>
    </row>
    <row r="101" spans="1:8" x14ac:dyDescent="0.2">
      <c r="A101" s="324" t="s">
        <v>336</v>
      </c>
      <c r="B101" s="22" t="s">
        <v>163</v>
      </c>
      <c r="C101" s="33"/>
      <c r="D101" s="33"/>
      <c r="E101" s="169"/>
      <c r="F101" s="47"/>
      <c r="G101" s="30" t="e">
        <f t="shared" ref="G101:G112" si="19">E101/D101*100</f>
        <v>#DIV/0!</v>
      </c>
      <c r="H101" s="25">
        <f t="shared" si="4"/>
        <v>0</v>
      </c>
    </row>
    <row r="102" spans="1:8" x14ac:dyDescent="0.2">
      <c r="A102" s="325" t="s">
        <v>337</v>
      </c>
      <c r="B102" s="87" t="s">
        <v>165</v>
      </c>
      <c r="C102" s="73"/>
      <c r="D102" s="73"/>
      <c r="E102" s="73"/>
      <c r="F102" s="47"/>
      <c r="G102" s="30" t="e">
        <f t="shared" si="19"/>
        <v>#DIV/0!</v>
      </c>
      <c r="H102" s="31">
        <f t="shared" si="4"/>
        <v>0</v>
      </c>
    </row>
    <row r="103" spans="1:8" x14ac:dyDescent="0.2">
      <c r="A103" s="325" t="s">
        <v>338</v>
      </c>
      <c r="B103" s="83" t="s">
        <v>167</v>
      </c>
      <c r="C103" s="37"/>
      <c r="D103" s="37"/>
      <c r="E103" s="37">
        <v>174.46037999999999</v>
      </c>
      <c r="F103" s="38">
        <v>113.50708</v>
      </c>
      <c r="G103" s="30"/>
      <c r="H103" s="31"/>
    </row>
    <row r="104" spans="1:8" x14ac:dyDescent="0.2">
      <c r="A104" s="325" t="s">
        <v>339</v>
      </c>
      <c r="B104" s="83" t="s">
        <v>169</v>
      </c>
      <c r="C104" s="37">
        <v>761.69349999999997</v>
      </c>
      <c r="D104" s="37">
        <v>110.45699999999999</v>
      </c>
      <c r="E104" s="84">
        <v>58.5</v>
      </c>
      <c r="F104" s="71">
        <v>247.4</v>
      </c>
      <c r="G104" s="79">
        <f t="shared" si="19"/>
        <v>52.961786034384431</v>
      </c>
      <c r="H104" s="31">
        <f t="shared" si="4"/>
        <v>-51.956999999999994</v>
      </c>
    </row>
    <row r="105" spans="1:8" x14ac:dyDescent="0.2">
      <c r="A105" s="326" t="s">
        <v>340</v>
      </c>
      <c r="B105" s="70" t="s">
        <v>293</v>
      </c>
      <c r="C105" s="28">
        <f>C106</f>
        <v>1119.951</v>
      </c>
      <c r="D105" s="28">
        <f>D106</f>
        <v>1942.2674999999999</v>
      </c>
      <c r="E105" s="28">
        <f>E106</f>
        <v>1342.08737</v>
      </c>
      <c r="F105" s="28">
        <f t="shared" ref="F105" si="20">F106</f>
        <v>0</v>
      </c>
      <c r="G105" s="79">
        <f t="shared" si="19"/>
        <v>69.098997434699399</v>
      </c>
      <c r="H105" s="31">
        <f t="shared" si="4"/>
        <v>-600.18012999999996</v>
      </c>
    </row>
    <row r="106" spans="1:8" ht="12.75" thickBot="1" x14ac:dyDescent="0.25">
      <c r="A106" s="327" t="s">
        <v>341</v>
      </c>
      <c r="B106" s="279" t="s">
        <v>294</v>
      </c>
      <c r="C106" s="113">
        <v>1119.951</v>
      </c>
      <c r="D106" s="113">
        <v>1942.2674999999999</v>
      </c>
      <c r="E106" s="113">
        <v>1342.08737</v>
      </c>
      <c r="F106" s="269"/>
      <c r="G106" s="39">
        <f t="shared" si="19"/>
        <v>69.098997434699399</v>
      </c>
      <c r="H106" s="40">
        <f t="shared" si="4"/>
        <v>-600.18012999999996</v>
      </c>
    </row>
    <row r="107" spans="1:8" ht="12.75" thickBot="1" x14ac:dyDescent="0.25">
      <c r="A107" s="328" t="s">
        <v>342</v>
      </c>
      <c r="B107" s="114" t="s">
        <v>171</v>
      </c>
      <c r="C107" s="299">
        <f>C108+C161+C163</f>
        <v>385304.09999999992</v>
      </c>
      <c r="D107" s="299">
        <f>D108+D161+D163</f>
        <v>395513.50599999994</v>
      </c>
      <c r="E107" s="299">
        <f>E108+E161+E163+E169+E166</f>
        <v>264896.67083999998</v>
      </c>
      <c r="F107" s="13">
        <f>F108+F161+F163</f>
        <v>270091.57377000002</v>
      </c>
      <c r="G107" s="234">
        <f t="shared" si="19"/>
        <v>66.975379303482001</v>
      </c>
      <c r="H107" s="265">
        <f t="shared" si="4"/>
        <v>-130616.83515999996</v>
      </c>
    </row>
    <row r="108" spans="1:8" ht="12.75" thickBot="1" x14ac:dyDescent="0.25">
      <c r="A108" s="329" t="s">
        <v>343</v>
      </c>
      <c r="B108" s="303" t="s">
        <v>173</v>
      </c>
      <c r="C108" s="304">
        <f>C109+C112+C135+C158</f>
        <v>385304.09999999992</v>
      </c>
      <c r="D108" s="304">
        <f>D109+D112+D135+D158</f>
        <v>394169.49999999994</v>
      </c>
      <c r="E108" s="305">
        <f>E109+E112+E135+E158</f>
        <v>263322.01085000002</v>
      </c>
      <c r="F108" s="305">
        <f>F109+F112+F135</f>
        <v>270091.57377000002</v>
      </c>
      <c r="G108" s="240">
        <f t="shared" si="19"/>
        <v>66.804258282287194</v>
      </c>
      <c r="H108" s="15">
        <f t="shared" si="4"/>
        <v>-130847.48914999992</v>
      </c>
    </row>
    <row r="109" spans="1:8" ht="12.75" thickBot="1" x14ac:dyDescent="0.25">
      <c r="A109" s="328" t="s">
        <v>344</v>
      </c>
      <c r="B109" s="114" t="s">
        <v>175</v>
      </c>
      <c r="C109" s="299">
        <f>C110+C111</f>
        <v>139797</v>
      </c>
      <c r="D109" s="299">
        <f>D110+D111</f>
        <v>139797</v>
      </c>
      <c r="E109" s="13">
        <f>E110+E111</f>
        <v>96219.4</v>
      </c>
      <c r="F109" s="13">
        <f>F110+F111</f>
        <v>114874.91022999999</v>
      </c>
      <c r="G109" s="240">
        <f t="shared" si="19"/>
        <v>68.827943375036654</v>
      </c>
      <c r="H109" s="15">
        <f t="shared" si="4"/>
        <v>-43577.600000000006</v>
      </c>
    </row>
    <row r="110" spans="1:8" x14ac:dyDescent="0.2">
      <c r="A110" s="330" t="s">
        <v>345</v>
      </c>
      <c r="B110" s="171" t="s">
        <v>177</v>
      </c>
      <c r="C110" s="172">
        <v>139797</v>
      </c>
      <c r="D110" s="172">
        <v>139797</v>
      </c>
      <c r="E110" s="173">
        <v>96219.4</v>
      </c>
      <c r="F110" s="174">
        <v>114665</v>
      </c>
      <c r="G110" s="48">
        <f t="shared" si="19"/>
        <v>68.827943375036654</v>
      </c>
      <c r="H110" s="25">
        <f t="shared" si="4"/>
        <v>-43577.600000000006</v>
      </c>
    </row>
    <row r="111" spans="1:8" ht="24.75" thickBot="1" x14ac:dyDescent="0.25">
      <c r="A111" s="331" t="s">
        <v>346</v>
      </c>
      <c r="B111" s="176" t="s">
        <v>179</v>
      </c>
      <c r="C111" s="177"/>
      <c r="D111" s="177"/>
      <c r="E111" s="112"/>
      <c r="F111" s="137">
        <v>209.91023000000001</v>
      </c>
      <c r="G111" s="85" t="e">
        <f t="shared" si="19"/>
        <v>#DIV/0!</v>
      </c>
      <c r="H111" s="40">
        <f t="shared" si="4"/>
        <v>0</v>
      </c>
    </row>
    <row r="112" spans="1:8" ht="12.75" thickBot="1" x14ac:dyDescent="0.25">
      <c r="A112" s="328" t="s">
        <v>347</v>
      </c>
      <c r="B112" s="114" t="s">
        <v>181</v>
      </c>
      <c r="C112" s="299">
        <f>C114+C124+C120+C115+C121+C113+C119+C118+C117+C123</f>
        <v>53484.9</v>
      </c>
      <c r="D112" s="299">
        <f>D114+D124+D120+D115+D121+D113+D119+D118+D117+D123</f>
        <v>60163.4</v>
      </c>
      <c r="E112" s="13">
        <f>E114+E124+E120+E115+E121+E113+E119+E118+E117+E123</f>
        <v>41131.712530000004</v>
      </c>
      <c r="F112" s="13">
        <f>F114+F124+F120+F115+F121+F113+F122+F116+F117+F119</f>
        <v>37383.835200000001</v>
      </c>
      <c r="G112" s="240">
        <f t="shared" si="19"/>
        <v>68.366668988122342</v>
      </c>
      <c r="H112" s="15">
        <f t="shared" si="4"/>
        <v>-19031.687469999997</v>
      </c>
    </row>
    <row r="113" spans="1:8" ht="24" x14ac:dyDescent="0.2">
      <c r="A113" s="332" t="s">
        <v>348</v>
      </c>
      <c r="B113" s="64" t="s">
        <v>183</v>
      </c>
      <c r="C113" s="172"/>
      <c r="D113" s="172"/>
      <c r="E113" s="173"/>
      <c r="F113" s="174">
        <v>15121.6</v>
      </c>
      <c r="G113" s="48" t="e">
        <f>E113/D113*100</f>
        <v>#DIV/0!</v>
      </c>
      <c r="H113" s="25">
        <f>E113-D113</f>
        <v>0</v>
      </c>
    </row>
    <row r="114" spans="1:8" x14ac:dyDescent="0.2">
      <c r="A114" s="333" t="s">
        <v>349</v>
      </c>
      <c r="B114" s="70" t="s">
        <v>185</v>
      </c>
      <c r="C114" s="51">
        <v>3178.2</v>
      </c>
      <c r="D114" s="51">
        <v>3178.2</v>
      </c>
      <c r="E114" s="28"/>
      <c r="F114" s="29"/>
      <c r="G114" s="30">
        <f>E114/D114*100</f>
        <v>0</v>
      </c>
      <c r="H114" s="31">
        <f>E114-D114</f>
        <v>-3178.2</v>
      </c>
    </row>
    <row r="115" spans="1:8" s="10" customFormat="1" x14ac:dyDescent="0.2">
      <c r="A115" s="334" t="s">
        <v>350</v>
      </c>
      <c r="B115" s="70" t="s">
        <v>187</v>
      </c>
      <c r="C115" s="51"/>
      <c r="D115" s="51"/>
      <c r="E115" s="28"/>
      <c r="F115" s="181"/>
      <c r="G115" s="30" t="e">
        <f>E115/D115*100</f>
        <v>#DIV/0!</v>
      </c>
      <c r="H115" s="122">
        <f>E115-D115</f>
        <v>0</v>
      </c>
    </row>
    <row r="116" spans="1:8" s="10" customFormat="1" x14ac:dyDescent="0.2">
      <c r="A116" s="334" t="s">
        <v>351</v>
      </c>
      <c r="B116" s="87" t="s">
        <v>189</v>
      </c>
      <c r="C116" s="51"/>
      <c r="D116" s="51"/>
      <c r="E116" s="28"/>
      <c r="F116" s="28"/>
      <c r="G116" s="30"/>
      <c r="H116" s="122"/>
    </row>
    <row r="117" spans="1:8" s="10" customFormat="1" x14ac:dyDescent="0.2">
      <c r="A117" s="334" t="s">
        <v>352</v>
      </c>
      <c r="B117" s="87" t="s">
        <v>191</v>
      </c>
      <c r="C117" s="51">
        <v>27154.799999999999</v>
      </c>
      <c r="D117" s="51">
        <v>27154.799999999999</v>
      </c>
      <c r="E117" s="28">
        <v>27154.76814</v>
      </c>
      <c r="F117" s="28"/>
      <c r="G117" s="30">
        <f>E117/D117*100</f>
        <v>99.999882672676648</v>
      </c>
      <c r="H117" s="122">
        <f>E117-D117</f>
        <v>-3.1859999999142019E-2</v>
      </c>
    </row>
    <row r="118" spans="1:8" s="10" customFormat="1" ht="36" x14ac:dyDescent="0.2">
      <c r="A118" s="335" t="s">
        <v>353</v>
      </c>
      <c r="B118" s="123" t="s">
        <v>193</v>
      </c>
      <c r="C118" s="58">
        <v>5976.5</v>
      </c>
      <c r="D118" s="58">
        <v>5976.5</v>
      </c>
      <c r="E118" s="84">
        <v>2666.6370000000002</v>
      </c>
      <c r="F118" s="183"/>
      <c r="G118" s="30">
        <f>E118/D118*100</f>
        <v>44.618706600853351</v>
      </c>
      <c r="H118" s="122">
        <f t="shared" si="4"/>
        <v>-3309.8629999999998</v>
      </c>
    </row>
    <row r="119" spans="1:8" s="10" customFormat="1" ht="24" x14ac:dyDescent="0.2">
      <c r="A119" s="336" t="s">
        <v>354</v>
      </c>
      <c r="B119" s="89" t="s">
        <v>195</v>
      </c>
      <c r="C119" s="51"/>
      <c r="D119" s="51"/>
      <c r="E119" s="28"/>
      <c r="F119" s="29">
        <v>3514.4252499999998</v>
      </c>
      <c r="G119" s="30"/>
      <c r="H119" s="31">
        <f t="shared" si="4"/>
        <v>0</v>
      </c>
    </row>
    <row r="120" spans="1:8" s="10" customFormat="1" x14ac:dyDescent="0.2">
      <c r="A120" s="330" t="s">
        <v>355</v>
      </c>
      <c r="B120" s="63" t="s">
        <v>197</v>
      </c>
      <c r="C120" s="185">
        <v>3236.5</v>
      </c>
      <c r="D120" s="185">
        <v>3236.5</v>
      </c>
      <c r="E120" s="46">
        <v>3236.5</v>
      </c>
      <c r="F120" s="183">
        <v>2943.29999</v>
      </c>
      <c r="G120" s="55">
        <f>E120/D120*100</f>
        <v>100</v>
      </c>
      <c r="H120" s="122">
        <f>E120-D120</f>
        <v>0</v>
      </c>
    </row>
    <row r="121" spans="1:8" s="10" customFormat="1" x14ac:dyDescent="0.2">
      <c r="A121" s="334" t="s">
        <v>356</v>
      </c>
      <c r="B121" s="186" t="s">
        <v>199</v>
      </c>
      <c r="C121" s="117"/>
      <c r="D121" s="117"/>
      <c r="E121" s="23"/>
      <c r="F121" s="187"/>
      <c r="G121" s="79" t="e">
        <f>E121/D121*100</f>
        <v>#DIV/0!</v>
      </c>
      <c r="H121" s="90">
        <f t="shared" si="4"/>
        <v>0</v>
      </c>
    </row>
    <row r="122" spans="1:8" s="10" customFormat="1" ht="24" x14ac:dyDescent="0.2">
      <c r="A122" s="337" t="s">
        <v>357</v>
      </c>
      <c r="B122" s="192" t="s">
        <v>201</v>
      </c>
      <c r="C122" s="58"/>
      <c r="D122" s="58"/>
      <c r="E122" s="84"/>
      <c r="F122" s="282"/>
      <c r="G122" s="79"/>
      <c r="H122" s="110"/>
    </row>
    <row r="123" spans="1:8" s="10" customFormat="1" ht="12.75" thickBot="1" x14ac:dyDescent="0.25">
      <c r="A123" s="338" t="s">
        <v>358</v>
      </c>
      <c r="B123" s="176" t="s">
        <v>296</v>
      </c>
      <c r="C123" s="113">
        <v>4989.1000000000004</v>
      </c>
      <c r="D123" s="113">
        <v>6404.1</v>
      </c>
      <c r="E123" s="112">
        <v>2323.3878399999999</v>
      </c>
      <c r="F123" s="137"/>
      <c r="G123" s="39"/>
      <c r="H123" s="208"/>
    </row>
    <row r="124" spans="1:8" ht="12.75" thickBot="1" x14ac:dyDescent="0.25">
      <c r="A124" s="328" t="s">
        <v>359</v>
      </c>
      <c r="B124" s="306" t="s">
        <v>203</v>
      </c>
      <c r="C124" s="299">
        <f>C125+C126+C127+C128+C130+C132+C133+C134+C129+C131</f>
        <v>8949.7999999999993</v>
      </c>
      <c r="D124" s="299">
        <f>D125+D126+D127+D128+D130+D132+D133+D134+D129+D131</f>
        <v>14213.300000000001</v>
      </c>
      <c r="E124" s="13">
        <f>E125+E126+E127+E128+E130+E132+E133+E134+E129+E131</f>
        <v>5750.4195500000005</v>
      </c>
      <c r="F124" s="13">
        <f>F125+F126+F127+F128+F130+F132+F133+F134+F131</f>
        <v>15804.509959999999</v>
      </c>
      <c r="G124" s="234">
        <f t="shared" ref="G124:G130" si="21">E124/D124*100</f>
        <v>40.458018546009725</v>
      </c>
      <c r="H124" s="265">
        <f t="shared" si="4"/>
        <v>-8462.8804500000006</v>
      </c>
    </row>
    <row r="125" spans="1:8" x14ac:dyDescent="0.2">
      <c r="A125" s="324" t="s">
        <v>359</v>
      </c>
      <c r="B125" s="171" t="s">
        <v>204</v>
      </c>
      <c r="C125" s="173">
        <v>907.8</v>
      </c>
      <c r="D125" s="173">
        <v>907.8</v>
      </c>
      <c r="E125" s="173">
        <v>550.41080999999997</v>
      </c>
      <c r="F125" s="190">
        <v>508.26297</v>
      </c>
      <c r="G125" s="48">
        <f t="shared" si="21"/>
        <v>60.631285525446131</v>
      </c>
      <c r="H125" s="25">
        <f t="shared" si="4"/>
        <v>-357.38918999999999</v>
      </c>
    </row>
    <row r="126" spans="1:8" ht="24" x14ac:dyDescent="0.2">
      <c r="A126" s="339" t="s">
        <v>359</v>
      </c>
      <c r="B126" s="192" t="s">
        <v>205</v>
      </c>
      <c r="C126" s="28">
        <v>1147.9000000000001</v>
      </c>
      <c r="D126" s="28">
        <v>1147.9000000000001</v>
      </c>
      <c r="E126" s="28">
        <v>536.32600000000002</v>
      </c>
      <c r="F126" s="190">
        <v>1153.992</v>
      </c>
      <c r="G126" s="30">
        <f t="shared" si="21"/>
        <v>46.722362575137204</v>
      </c>
      <c r="H126" s="122">
        <f t="shared" si="4"/>
        <v>-611.57400000000007</v>
      </c>
    </row>
    <row r="127" spans="1:8" x14ac:dyDescent="0.2">
      <c r="A127" s="325" t="s">
        <v>359</v>
      </c>
      <c r="B127" s="166" t="s">
        <v>206</v>
      </c>
      <c r="C127" s="28"/>
      <c r="D127" s="28"/>
      <c r="E127" s="190"/>
      <c r="F127" s="71">
        <v>930.59</v>
      </c>
      <c r="G127" s="30" t="e">
        <f t="shared" si="21"/>
        <v>#DIV/0!</v>
      </c>
      <c r="H127" s="122">
        <f t="shared" si="4"/>
        <v>0</v>
      </c>
    </row>
    <row r="128" spans="1:8" x14ac:dyDescent="0.2">
      <c r="A128" s="325" t="s">
        <v>360</v>
      </c>
      <c r="B128" s="166" t="s">
        <v>208</v>
      </c>
      <c r="C128" s="37"/>
      <c r="D128" s="37"/>
      <c r="E128" s="37"/>
      <c r="F128" s="29"/>
      <c r="G128" s="30" t="e">
        <f t="shared" si="21"/>
        <v>#DIV/0!</v>
      </c>
      <c r="H128" s="122">
        <f t="shared" si="4"/>
        <v>0</v>
      </c>
    </row>
    <row r="129" spans="1:8" x14ac:dyDescent="0.2">
      <c r="A129" s="340" t="s">
        <v>360</v>
      </c>
      <c r="B129" s="193" t="s">
        <v>308</v>
      </c>
      <c r="C129" s="37"/>
      <c r="D129" s="37">
        <v>3200</v>
      </c>
      <c r="E129" s="37"/>
      <c r="F129" s="71"/>
      <c r="G129" s="30"/>
      <c r="H129" s="122"/>
    </row>
    <row r="130" spans="1:8" ht="24" x14ac:dyDescent="0.2">
      <c r="A130" s="340" t="s">
        <v>360</v>
      </c>
      <c r="B130" s="193" t="s">
        <v>210</v>
      </c>
      <c r="C130" s="84">
        <v>2531.6999999999998</v>
      </c>
      <c r="D130" s="84">
        <v>2291.5</v>
      </c>
      <c r="E130" s="84">
        <v>1291.39795</v>
      </c>
      <c r="F130" s="84"/>
      <c r="G130" s="30">
        <f t="shared" si="21"/>
        <v>56.356009164302854</v>
      </c>
      <c r="H130" s="122">
        <f t="shared" si="4"/>
        <v>-1000.10205</v>
      </c>
    </row>
    <row r="131" spans="1:8" ht="22.5" customHeight="1" x14ac:dyDescent="0.2">
      <c r="A131" s="340" t="s">
        <v>360</v>
      </c>
      <c r="B131" s="284" t="s">
        <v>297</v>
      </c>
      <c r="C131" s="84">
        <v>1230.4000000000001</v>
      </c>
      <c r="D131" s="84">
        <v>3534.1</v>
      </c>
      <c r="E131" s="84">
        <v>1156.5820000000001</v>
      </c>
      <c r="F131" s="190">
        <v>1158.3920000000001</v>
      </c>
      <c r="G131" s="30"/>
      <c r="H131" s="122"/>
    </row>
    <row r="132" spans="1:8" ht="24" x14ac:dyDescent="0.2">
      <c r="A132" s="326" t="s">
        <v>359</v>
      </c>
      <c r="B132" s="194" t="s">
        <v>211</v>
      </c>
      <c r="C132" s="28"/>
      <c r="D132" s="28"/>
      <c r="E132" s="28"/>
      <c r="F132" s="28"/>
      <c r="G132" s="30" t="e">
        <f>E132/D132*100</f>
        <v>#DIV/0!</v>
      </c>
      <c r="H132" s="122">
        <f t="shared" si="4"/>
        <v>0</v>
      </c>
    </row>
    <row r="133" spans="1:8" ht="24" x14ac:dyDescent="0.2">
      <c r="A133" s="326" t="s">
        <v>359</v>
      </c>
      <c r="B133" s="195" t="s">
        <v>212</v>
      </c>
      <c r="C133" s="84">
        <v>3132</v>
      </c>
      <c r="D133" s="84">
        <v>3132</v>
      </c>
      <c r="E133" s="84">
        <v>2215.7027899999998</v>
      </c>
      <c r="F133" s="29">
        <v>2025.47299</v>
      </c>
      <c r="G133" s="30"/>
      <c r="H133" s="122"/>
    </row>
    <row r="134" spans="1:8" ht="24.75" thickBot="1" x14ac:dyDescent="0.25">
      <c r="A134" s="341" t="s">
        <v>359</v>
      </c>
      <c r="B134" s="197" t="s">
        <v>213</v>
      </c>
      <c r="C134" s="84"/>
      <c r="D134" s="84"/>
      <c r="E134" s="84"/>
      <c r="F134" s="198">
        <v>10027.799999999999</v>
      </c>
      <c r="G134" s="85"/>
      <c r="H134" s="122">
        <f t="shared" si="4"/>
        <v>0</v>
      </c>
    </row>
    <row r="135" spans="1:8" ht="12.75" thickBot="1" x14ac:dyDescent="0.25">
      <c r="A135" s="328" t="s">
        <v>361</v>
      </c>
      <c r="B135" s="114" t="s">
        <v>215</v>
      </c>
      <c r="C135" s="299">
        <f>C136+C148+C150+C152+C154+C155+C156+C151+C149+C153</f>
        <v>179714.39999999997</v>
      </c>
      <c r="D135" s="299">
        <f>D136+D148+D150+D152+D154+D155+D156+D151+D149+D153</f>
        <v>181901.3</v>
      </c>
      <c r="E135" s="13">
        <f>E136+E148+E150+E152+E154+E155+E156+E151+E149</f>
        <v>117603.30832000001</v>
      </c>
      <c r="F135" s="13">
        <f>F136+F148+F150+F152+F154+F155+F156+F151+F149</f>
        <v>117832.82833999998</v>
      </c>
      <c r="G135" s="240">
        <f>E135/D135*100</f>
        <v>64.652263793606764</v>
      </c>
      <c r="H135" s="15">
        <f t="shared" si="4"/>
        <v>-64297.991679999977</v>
      </c>
    </row>
    <row r="136" spans="1:8" ht="12.75" thickBot="1" x14ac:dyDescent="0.25">
      <c r="A136" s="328" t="s">
        <v>362</v>
      </c>
      <c r="B136" s="114" t="s">
        <v>217</v>
      </c>
      <c r="C136" s="307">
        <f>C139+C143+C138+C137+C140+C145+C141+C142+C146+C147+C144</f>
        <v>132753.1</v>
      </c>
      <c r="D136" s="307">
        <f>D139+D143+D138+D137+D140+D145+D141+D142+D146+D147+D144</f>
        <v>134798.39999999999</v>
      </c>
      <c r="E136" s="127">
        <f>E139+E143+E138+E137+E140+E145+E141+E142+E146+E147+E144</f>
        <v>86283.079630000007</v>
      </c>
      <c r="F136" s="127">
        <f>F139+F143+F138+F137+F140+F145+F141+F142+F146+F147</f>
        <v>88029.496089999971</v>
      </c>
      <c r="G136" s="240">
        <f>E136/D136*100</f>
        <v>64.008979060582334</v>
      </c>
      <c r="H136" s="15">
        <f t="shared" si="4"/>
        <v>-48515.320369999987</v>
      </c>
    </row>
    <row r="137" spans="1:8" ht="24" x14ac:dyDescent="0.2">
      <c r="A137" s="342" t="s">
        <v>363</v>
      </c>
      <c r="B137" s="64" t="s">
        <v>219</v>
      </c>
      <c r="C137" s="200">
        <v>1523.5</v>
      </c>
      <c r="D137" s="200">
        <v>1523.5</v>
      </c>
      <c r="E137" s="173">
        <v>1379.87111</v>
      </c>
      <c r="F137" s="201"/>
      <c r="G137" s="48">
        <f>E137/D137*100</f>
        <v>90.572439120446347</v>
      </c>
      <c r="H137" s="25">
        <f t="shared" si="4"/>
        <v>-143.62888999999996</v>
      </c>
    </row>
    <row r="138" spans="1:8" ht="24" x14ac:dyDescent="0.2">
      <c r="A138" s="342" t="s">
        <v>363</v>
      </c>
      <c r="B138" s="166" t="s">
        <v>220</v>
      </c>
      <c r="C138" s="203">
        <v>9.6999999999999993</v>
      </c>
      <c r="D138" s="203">
        <v>9.6999999999999993</v>
      </c>
      <c r="E138" s="46"/>
      <c r="F138" s="183"/>
      <c r="G138" s="30">
        <f t="shared" ref="G138:G155" si="22">E138/D138*100</f>
        <v>0</v>
      </c>
      <c r="H138" s="122">
        <f t="shared" ref="H138:H155" si="23">E138-D138</f>
        <v>-9.6999999999999993</v>
      </c>
    </row>
    <row r="139" spans="1:8" x14ac:dyDescent="0.2">
      <c r="A139" s="330" t="s">
        <v>363</v>
      </c>
      <c r="B139" s="70" t="s">
        <v>221</v>
      </c>
      <c r="C139" s="28">
        <v>96609.4</v>
      </c>
      <c r="D139" s="28">
        <v>96609.4</v>
      </c>
      <c r="E139" s="46">
        <v>61610</v>
      </c>
      <c r="F139" s="204">
        <v>63351</v>
      </c>
      <c r="G139" s="30">
        <f t="shared" si="22"/>
        <v>63.772262326440284</v>
      </c>
      <c r="H139" s="122">
        <f t="shared" si="23"/>
        <v>-34999.399999999994</v>
      </c>
    </row>
    <row r="140" spans="1:8" x14ac:dyDescent="0.2">
      <c r="A140" s="330" t="s">
        <v>363</v>
      </c>
      <c r="B140" s="70" t="s">
        <v>222</v>
      </c>
      <c r="C140" s="28">
        <v>15126.8</v>
      </c>
      <c r="D140" s="28">
        <v>17169.3</v>
      </c>
      <c r="E140" s="46">
        <v>10477</v>
      </c>
      <c r="F140" s="204">
        <v>10987</v>
      </c>
      <c r="G140" s="30">
        <f t="shared" si="22"/>
        <v>61.021707349746357</v>
      </c>
      <c r="H140" s="122">
        <f t="shared" si="23"/>
        <v>-6692.2999999999993</v>
      </c>
    </row>
    <row r="141" spans="1:8" x14ac:dyDescent="0.2">
      <c r="A141" s="330" t="s">
        <v>363</v>
      </c>
      <c r="B141" s="70" t="s">
        <v>223</v>
      </c>
      <c r="C141" s="28">
        <v>543.20000000000005</v>
      </c>
      <c r="D141" s="28">
        <v>543.20000000000005</v>
      </c>
      <c r="E141" s="46">
        <v>176.97984</v>
      </c>
      <c r="F141" s="204">
        <v>172.43529000000001</v>
      </c>
      <c r="G141" s="55">
        <f t="shared" si="22"/>
        <v>32.580972017673041</v>
      </c>
      <c r="H141" s="122">
        <f t="shared" si="23"/>
        <v>-366.22016000000008</v>
      </c>
    </row>
    <row r="142" spans="1:8" x14ac:dyDescent="0.2">
      <c r="A142" s="330" t="s">
        <v>363</v>
      </c>
      <c r="B142" s="123" t="s">
        <v>224</v>
      </c>
      <c r="C142" s="28">
        <v>225</v>
      </c>
      <c r="D142" s="28">
        <v>359.8</v>
      </c>
      <c r="E142" s="46">
        <v>225</v>
      </c>
      <c r="F142" s="204"/>
      <c r="G142" s="30">
        <f t="shared" si="22"/>
        <v>62.534741523068369</v>
      </c>
      <c r="H142" s="122">
        <f t="shared" si="23"/>
        <v>-134.80000000000001</v>
      </c>
    </row>
    <row r="143" spans="1:8" x14ac:dyDescent="0.2">
      <c r="A143" s="330" t="s">
        <v>363</v>
      </c>
      <c r="B143" s="70" t="s">
        <v>225</v>
      </c>
      <c r="C143" s="28">
        <v>305.10000000000002</v>
      </c>
      <c r="D143" s="28">
        <v>173.1</v>
      </c>
      <c r="E143" s="46">
        <v>41.311999999999998</v>
      </c>
      <c r="F143" s="181">
        <v>25.43</v>
      </c>
      <c r="G143" s="55">
        <f t="shared" si="22"/>
        <v>23.865973425765453</v>
      </c>
      <c r="H143" s="122">
        <f t="shared" si="23"/>
        <v>-131.78800000000001</v>
      </c>
    </row>
    <row r="144" spans="1:8" x14ac:dyDescent="0.2">
      <c r="A144" s="330" t="s">
        <v>363</v>
      </c>
      <c r="B144" s="205" t="s">
        <v>298</v>
      </c>
      <c r="C144" s="28">
        <v>1087.5999999999999</v>
      </c>
      <c r="D144" s="28">
        <v>1087.5999999999999</v>
      </c>
      <c r="E144" s="46">
        <v>440.67</v>
      </c>
      <c r="F144" s="189"/>
      <c r="G144" s="55"/>
      <c r="H144" s="122"/>
    </row>
    <row r="145" spans="1:8" ht="36" x14ac:dyDescent="0.2">
      <c r="A145" s="342" t="s">
        <v>363</v>
      </c>
      <c r="B145" s="166" t="s">
        <v>226</v>
      </c>
      <c r="C145" s="28">
        <v>1320.2</v>
      </c>
      <c r="D145" s="28">
        <v>1320.2</v>
      </c>
      <c r="E145" s="46">
        <v>1008.49217</v>
      </c>
      <c r="F145" s="204">
        <v>695.08199999999999</v>
      </c>
      <c r="G145" s="55">
        <f t="shared" si="22"/>
        <v>76.389347826086947</v>
      </c>
      <c r="H145" s="122">
        <f t="shared" si="23"/>
        <v>-311.70783000000006</v>
      </c>
    </row>
    <row r="146" spans="1:8" x14ac:dyDescent="0.2">
      <c r="A146" s="330" t="s">
        <v>363</v>
      </c>
      <c r="B146" s="205" t="s">
        <v>227</v>
      </c>
      <c r="C146" s="28">
        <v>11413.3</v>
      </c>
      <c r="D146" s="28">
        <v>11413.3</v>
      </c>
      <c r="E146" s="46">
        <v>6989.2969999999996</v>
      </c>
      <c r="F146" s="190">
        <v>7296.62</v>
      </c>
      <c r="G146" s="30">
        <f t="shared" si="22"/>
        <v>61.238178265707553</v>
      </c>
      <c r="H146" s="122">
        <f t="shared" si="23"/>
        <v>-4424.0029999999997</v>
      </c>
    </row>
    <row r="147" spans="1:8" ht="36.75" thickBot="1" x14ac:dyDescent="0.25">
      <c r="A147" s="343" t="s">
        <v>363</v>
      </c>
      <c r="B147" s="207" t="s">
        <v>228</v>
      </c>
      <c r="C147" s="112">
        <v>4589.3</v>
      </c>
      <c r="D147" s="112">
        <v>4589.3</v>
      </c>
      <c r="E147" s="112">
        <v>3934.4575100000002</v>
      </c>
      <c r="F147" s="112">
        <v>5501.9287999999997</v>
      </c>
      <c r="G147" s="39">
        <f t="shared" si="22"/>
        <v>85.73110300045758</v>
      </c>
      <c r="H147" s="208">
        <f t="shared" si="23"/>
        <v>-654.84249</v>
      </c>
    </row>
    <row r="148" spans="1:8" x14ac:dyDescent="0.2">
      <c r="A148" s="330" t="s">
        <v>364</v>
      </c>
      <c r="B148" s="209" t="s">
        <v>230</v>
      </c>
      <c r="C148" s="46">
        <v>1765.9</v>
      </c>
      <c r="D148" s="46">
        <v>1765.9</v>
      </c>
      <c r="E148" s="210">
        <v>638.60699999999997</v>
      </c>
      <c r="F148" s="95">
        <v>476.41</v>
      </c>
      <c r="G148" s="55">
        <f t="shared" si="22"/>
        <v>36.163259527719575</v>
      </c>
      <c r="H148" s="122">
        <f t="shared" si="23"/>
        <v>-1127.2930000000001</v>
      </c>
    </row>
    <row r="149" spans="1:8" ht="36" x14ac:dyDescent="0.2">
      <c r="A149" s="342" t="s">
        <v>365</v>
      </c>
      <c r="B149" s="211" t="s">
        <v>232</v>
      </c>
      <c r="C149" s="28">
        <v>1173.5</v>
      </c>
      <c r="D149" s="28">
        <v>1173.5</v>
      </c>
      <c r="E149" s="190">
        <v>1173.5</v>
      </c>
      <c r="F149" s="29">
        <v>1211.3</v>
      </c>
      <c r="G149" s="30">
        <f t="shared" si="22"/>
        <v>100</v>
      </c>
      <c r="H149" s="122">
        <f t="shared" si="23"/>
        <v>0</v>
      </c>
    </row>
    <row r="150" spans="1:8" x14ac:dyDescent="0.2">
      <c r="A150" s="344" t="s">
        <v>366</v>
      </c>
      <c r="B150" s="70" t="s">
        <v>234</v>
      </c>
      <c r="C150" s="212">
        <v>1733.3</v>
      </c>
      <c r="D150" s="212">
        <v>1733.3</v>
      </c>
      <c r="E150" s="212">
        <v>1299.9749999999999</v>
      </c>
      <c r="F150" s="95">
        <v>1175.325</v>
      </c>
      <c r="G150" s="30">
        <f t="shared" si="22"/>
        <v>75</v>
      </c>
      <c r="H150" s="122">
        <f t="shared" si="23"/>
        <v>-433.32500000000005</v>
      </c>
    </row>
    <row r="151" spans="1:8" ht="24" x14ac:dyDescent="0.2">
      <c r="A151" s="345" t="s">
        <v>367</v>
      </c>
      <c r="B151" s="192" t="s">
        <v>236</v>
      </c>
      <c r="C151" s="213"/>
      <c r="D151" s="213"/>
      <c r="E151" s="84"/>
      <c r="F151" s="71"/>
      <c r="G151" s="55" t="e">
        <f>E151/D151*100</f>
        <v>#DIV/0!</v>
      </c>
      <c r="H151" s="122">
        <f>E151-D151</f>
        <v>0</v>
      </c>
    </row>
    <row r="152" spans="1:8" ht="24" x14ac:dyDescent="0.2">
      <c r="A152" s="345" t="s">
        <v>368</v>
      </c>
      <c r="B152" s="123" t="s">
        <v>238</v>
      </c>
      <c r="C152" s="214">
        <v>234.3</v>
      </c>
      <c r="D152" s="214">
        <v>242.1</v>
      </c>
      <c r="E152" s="212">
        <v>242.03455</v>
      </c>
      <c r="F152" s="29">
        <v>41.409480000000002</v>
      </c>
      <c r="G152" s="55">
        <f t="shared" si="22"/>
        <v>99.972965716646016</v>
      </c>
      <c r="H152" s="122">
        <f t="shared" si="23"/>
        <v>-6.5449999999998454E-2</v>
      </c>
    </row>
    <row r="153" spans="1:8" ht="24" x14ac:dyDescent="0.2">
      <c r="A153" s="165" t="s">
        <v>369</v>
      </c>
      <c r="B153" s="89" t="s">
        <v>300</v>
      </c>
      <c r="C153" s="214">
        <v>212.2</v>
      </c>
      <c r="D153" s="214">
        <v>212.2</v>
      </c>
      <c r="E153" s="212"/>
      <c r="F153" s="29"/>
      <c r="G153" s="55"/>
      <c r="H153" s="122"/>
    </row>
    <row r="154" spans="1:8" x14ac:dyDescent="0.2">
      <c r="A154" s="344" t="s">
        <v>370</v>
      </c>
      <c r="B154" s="123" t="s">
        <v>240</v>
      </c>
      <c r="C154" s="214">
        <v>635.29999999999995</v>
      </c>
      <c r="D154" s="214">
        <v>769.1</v>
      </c>
      <c r="E154" s="212">
        <v>432.81756999999999</v>
      </c>
      <c r="F154" s="29">
        <v>409</v>
      </c>
      <c r="G154" s="30">
        <f t="shared" si="22"/>
        <v>56.275850994669085</v>
      </c>
      <c r="H154" s="122">
        <f t="shared" si="23"/>
        <v>-336.28243000000003</v>
      </c>
    </row>
    <row r="155" spans="1:8" ht="12.75" thickBot="1" x14ac:dyDescent="0.25">
      <c r="A155" s="344" t="s">
        <v>371</v>
      </c>
      <c r="B155" s="70" t="s">
        <v>242</v>
      </c>
      <c r="C155" s="212">
        <v>1576.8</v>
      </c>
      <c r="D155" s="212">
        <v>1576.8</v>
      </c>
      <c r="E155" s="212">
        <v>1111.29457</v>
      </c>
      <c r="F155" s="29">
        <v>982.88777000000005</v>
      </c>
      <c r="G155" s="30">
        <f t="shared" si="22"/>
        <v>70.477839294774228</v>
      </c>
      <c r="H155" s="122">
        <f t="shared" si="23"/>
        <v>-465.50542999999993</v>
      </c>
    </row>
    <row r="156" spans="1:8" ht="12.75" thickBot="1" x14ac:dyDescent="0.25">
      <c r="A156" s="328" t="s">
        <v>372</v>
      </c>
      <c r="B156" s="114" t="s">
        <v>244</v>
      </c>
      <c r="C156" s="307">
        <f>C157</f>
        <v>39630</v>
      </c>
      <c r="D156" s="307">
        <f>D157</f>
        <v>39630</v>
      </c>
      <c r="E156" s="127">
        <f>E157</f>
        <v>26422</v>
      </c>
      <c r="F156" s="126">
        <f>F157</f>
        <v>25507</v>
      </c>
      <c r="G156" s="240">
        <f>E156/D156*100</f>
        <v>66.671713348473389</v>
      </c>
      <c r="H156" s="15">
        <f>E156-D156</f>
        <v>-13208</v>
      </c>
    </row>
    <row r="157" spans="1:8" ht="12.75" thickBot="1" x14ac:dyDescent="0.25">
      <c r="A157" s="346" t="s">
        <v>373</v>
      </c>
      <c r="B157" s="216" t="s">
        <v>246</v>
      </c>
      <c r="C157" s="23">
        <v>39630</v>
      </c>
      <c r="D157" s="23">
        <v>39630</v>
      </c>
      <c r="E157" s="217">
        <v>26422</v>
      </c>
      <c r="F157" s="293">
        <v>25507</v>
      </c>
      <c r="G157" s="24">
        <f>E157/D157*100</f>
        <v>66.671713348473389</v>
      </c>
      <c r="H157" s="96">
        <f>E157-D157</f>
        <v>-13208</v>
      </c>
    </row>
    <row r="158" spans="1:8" ht="12.75" thickBot="1" x14ac:dyDescent="0.25">
      <c r="A158" s="218" t="s">
        <v>374</v>
      </c>
      <c r="B158" s="311" t="s">
        <v>248</v>
      </c>
      <c r="C158" s="309">
        <f>C159+C160</f>
        <v>12307.8</v>
      </c>
      <c r="D158" s="309">
        <f>D159+D160</f>
        <v>12307.8</v>
      </c>
      <c r="E158" s="322">
        <f>E159+E160</f>
        <v>8367.59</v>
      </c>
      <c r="F158" s="308"/>
      <c r="G158" s="240">
        <f>E158/D158*100</f>
        <v>67.98607387185362</v>
      </c>
      <c r="H158" s="15">
        <f>E158-D158</f>
        <v>-3940.2099999999991</v>
      </c>
    </row>
    <row r="159" spans="1:8" ht="36" x14ac:dyDescent="0.2">
      <c r="A159" s="219" t="s">
        <v>375</v>
      </c>
      <c r="B159" s="220" t="s">
        <v>250</v>
      </c>
      <c r="C159" s="221">
        <v>12307.8</v>
      </c>
      <c r="D159" s="221">
        <v>12307.8</v>
      </c>
      <c r="E159" s="222">
        <v>8367.59</v>
      </c>
      <c r="F159" s="223"/>
      <c r="G159" s="48">
        <f>E159/D159*100</f>
        <v>67.98607387185362</v>
      </c>
      <c r="H159" s="25">
        <f>E159-D159</f>
        <v>-3940.2099999999991</v>
      </c>
    </row>
    <row r="160" spans="1:8" ht="24.75" thickBot="1" x14ac:dyDescent="0.25">
      <c r="A160" s="224" t="s">
        <v>376</v>
      </c>
      <c r="B160" s="225" t="s">
        <v>252</v>
      </c>
      <c r="C160" s="226"/>
      <c r="D160" s="226"/>
      <c r="E160" s="226"/>
      <c r="F160" s="137"/>
      <c r="G160" s="35"/>
      <c r="H160" s="90">
        <f>E160-D160</f>
        <v>0</v>
      </c>
    </row>
    <row r="161" spans="1:8" ht="12.75" thickBot="1" x14ac:dyDescent="0.25">
      <c r="A161" s="361" t="s">
        <v>392</v>
      </c>
      <c r="B161" s="350" t="s">
        <v>393</v>
      </c>
      <c r="C161" s="307">
        <f t="shared" ref="C161:H161" si="24">C162</f>
        <v>0</v>
      </c>
      <c r="D161" s="307">
        <f t="shared" si="24"/>
        <v>1300</v>
      </c>
      <c r="E161" s="127">
        <f t="shared" si="24"/>
        <v>1300</v>
      </c>
      <c r="F161" s="127">
        <f t="shared" si="24"/>
        <v>0</v>
      </c>
      <c r="G161" s="128">
        <f t="shared" si="24"/>
        <v>0</v>
      </c>
      <c r="H161" s="290">
        <f t="shared" si="24"/>
        <v>0</v>
      </c>
    </row>
    <row r="162" spans="1:8" ht="12.75" thickBot="1" x14ac:dyDescent="0.25">
      <c r="A162" s="362" t="s">
        <v>394</v>
      </c>
      <c r="B162" s="363" t="s">
        <v>395</v>
      </c>
      <c r="C162" s="228"/>
      <c r="D162" s="228">
        <v>1300</v>
      </c>
      <c r="E162" s="229">
        <v>1300</v>
      </c>
      <c r="F162" s="230"/>
      <c r="G162" s="85"/>
      <c r="H162" s="40">
        <f>E162-D162</f>
        <v>0</v>
      </c>
    </row>
    <row r="163" spans="1:8" ht="12.75" thickBot="1" x14ac:dyDescent="0.25">
      <c r="A163" s="328" t="s">
        <v>379</v>
      </c>
      <c r="B163" s="301" t="s">
        <v>258</v>
      </c>
      <c r="C163" s="307">
        <f t="shared" ref="C163:H163" si="25">C164+C165</f>
        <v>0</v>
      </c>
      <c r="D163" s="307">
        <f t="shared" si="25"/>
        <v>44.006</v>
      </c>
      <c r="E163" s="127">
        <f t="shared" si="25"/>
        <v>246.006</v>
      </c>
      <c r="F163" s="127">
        <f t="shared" si="25"/>
        <v>0</v>
      </c>
      <c r="G163" s="128">
        <f t="shared" si="25"/>
        <v>0</v>
      </c>
      <c r="H163" s="319">
        <f t="shared" si="25"/>
        <v>246.006</v>
      </c>
    </row>
    <row r="164" spans="1:8" x14ac:dyDescent="0.2">
      <c r="A164" s="348" t="s">
        <v>380</v>
      </c>
      <c r="B164" s="141" t="s">
        <v>318</v>
      </c>
      <c r="C164" s="28"/>
      <c r="D164" s="28"/>
      <c r="E164" s="28">
        <v>3</v>
      </c>
      <c r="F164" s="29"/>
      <c r="G164" s="30"/>
      <c r="H164" s="31">
        <f>E164-D164</f>
        <v>3</v>
      </c>
    </row>
    <row r="165" spans="1:8" ht="12.75" thickBot="1" x14ac:dyDescent="0.25">
      <c r="A165" s="349" t="s">
        <v>381</v>
      </c>
      <c r="B165" s="232" t="s">
        <v>262</v>
      </c>
      <c r="C165" s="112"/>
      <c r="D165" s="112">
        <v>44.006</v>
      </c>
      <c r="E165" s="112">
        <v>243.006</v>
      </c>
      <c r="F165" s="137"/>
      <c r="G165" s="233">
        <v>0</v>
      </c>
      <c r="H165" s="208">
        <f>E165-C165</f>
        <v>243.006</v>
      </c>
    </row>
    <row r="166" spans="1:8" ht="12.75" thickBot="1" x14ac:dyDescent="0.25">
      <c r="A166" s="350" t="s">
        <v>382</v>
      </c>
      <c r="B166" s="286" t="s">
        <v>301</v>
      </c>
      <c r="C166" s="317"/>
      <c r="D166" s="317"/>
      <c r="E166" s="318">
        <f>E167+E168</f>
        <v>68.267740000000003</v>
      </c>
      <c r="F166" s="318">
        <f>F167</f>
        <v>0</v>
      </c>
      <c r="G166" s="234">
        <v>0</v>
      </c>
      <c r="H166" s="235">
        <f>E166-D166</f>
        <v>68.267740000000003</v>
      </c>
    </row>
    <row r="167" spans="1:8" ht="24" x14ac:dyDescent="0.2">
      <c r="A167" s="165" t="s">
        <v>386</v>
      </c>
      <c r="B167" s="360" t="s">
        <v>387</v>
      </c>
      <c r="C167" s="355"/>
      <c r="D167" s="355"/>
      <c r="E167" s="355">
        <v>68.267740000000003</v>
      </c>
      <c r="F167" s="356"/>
      <c r="G167" s="48">
        <v>0</v>
      </c>
      <c r="H167" s="357">
        <f>E167-D167</f>
        <v>68.267740000000003</v>
      </c>
    </row>
    <row r="168" spans="1:8" ht="24.75" thickBot="1" x14ac:dyDescent="0.25">
      <c r="A168" s="359" t="s">
        <v>383</v>
      </c>
      <c r="B168" s="136" t="s">
        <v>388</v>
      </c>
      <c r="C168" s="353"/>
      <c r="D168" s="353"/>
      <c r="E168" s="353"/>
      <c r="F168" s="354"/>
      <c r="G168" s="55">
        <v>0</v>
      </c>
      <c r="H168" s="358">
        <f>E168-D168</f>
        <v>0</v>
      </c>
    </row>
    <row r="169" spans="1:8" ht="12.75" thickBot="1" x14ac:dyDescent="0.25">
      <c r="A169" s="351" t="s">
        <v>384</v>
      </c>
      <c r="B169" s="315" t="s">
        <v>266</v>
      </c>
      <c r="C169" s="307">
        <f>C170</f>
        <v>0</v>
      </c>
      <c r="D169" s="307">
        <f>D170</f>
        <v>0</v>
      </c>
      <c r="E169" s="127">
        <f t="shared" ref="E169:F169" si="26">E170</f>
        <v>-39.613750000000003</v>
      </c>
      <c r="F169" s="127">
        <f t="shared" si="26"/>
        <v>0</v>
      </c>
      <c r="G169" s="240">
        <v>0</v>
      </c>
      <c r="H169" s="15">
        <f>E169-C169</f>
        <v>-39.613750000000003</v>
      </c>
    </row>
    <row r="170" spans="1:8" ht="12.75" thickBot="1" x14ac:dyDescent="0.25">
      <c r="A170" s="352" t="s">
        <v>385</v>
      </c>
      <c r="B170" s="291" t="s">
        <v>304</v>
      </c>
      <c r="C170" s="292"/>
      <c r="D170" s="292"/>
      <c r="E170" s="217">
        <v>-39.613750000000003</v>
      </c>
      <c r="F170" s="293"/>
      <c r="G170" s="238"/>
      <c r="H170" s="294"/>
    </row>
    <row r="171" spans="1:8" ht="12.75" thickBot="1" x14ac:dyDescent="0.25">
      <c r="A171" s="295"/>
      <c r="B171" s="320" t="s">
        <v>267</v>
      </c>
      <c r="C171" s="307">
        <f>C8+C107</f>
        <v>521356.55352999992</v>
      </c>
      <c r="D171" s="307">
        <f>D8+D107</f>
        <v>536756.85354999988</v>
      </c>
      <c r="E171" s="127">
        <f>E8+E107</f>
        <v>348595.61829999997</v>
      </c>
      <c r="F171" s="127">
        <f>F8+F107</f>
        <v>348382.39401000005</v>
      </c>
      <c r="G171" s="14">
        <f>E171/D171*100</f>
        <v>64.944791295064036</v>
      </c>
      <c r="H171" s="15">
        <f>E171-D171</f>
        <v>-188161.23524999991</v>
      </c>
    </row>
    <row r="172" spans="1:8" x14ac:dyDescent="0.2">
      <c r="A172" s="1"/>
      <c r="B172" s="241"/>
      <c r="C172" s="242"/>
      <c r="D172" s="242"/>
      <c r="E172" s="237"/>
      <c r="F172" s="243"/>
      <c r="G172" s="243"/>
      <c r="H172" s="244"/>
    </row>
    <row r="173" spans="1:8" x14ac:dyDescent="0.2">
      <c r="A173" s="16" t="s">
        <v>268</v>
      </c>
      <c r="B173" s="16"/>
      <c r="C173" s="245"/>
      <c r="D173" s="245"/>
      <c r="E173" s="246"/>
      <c r="F173" s="247"/>
      <c r="G173" s="248"/>
      <c r="H173" s="16"/>
    </row>
    <row r="174" spans="1:8" x14ac:dyDescent="0.2">
      <c r="A174" s="16" t="s">
        <v>269</v>
      </c>
      <c r="B174" s="249"/>
      <c r="C174" s="250"/>
      <c r="D174" s="250"/>
      <c r="E174" s="246" t="s">
        <v>270</v>
      </c>
      <c r="F174" s="251"/>
      <c r="G174" s="251"/>
      <c r="H174" s="16"/>
    </row>
    <row r="175" spans="1:8" x14ac:dyDescent="0.2">
      <c r="A175" s="16"/>
      <c r="B175" s="249"/>
      <c r="C175" s="250"/>
      <c r="D175" s="250"/>
      <c r="E175" s="246"/>
      <c r="F175" s="251"/>
      <c r="G175" s="251"/>
      <c r="H175" s="16"/>
    </row>
    <row r="176" spans="1:8" x14ac:dyDescent="0.2">
      <c r="A176" s="252" t="s">
        <v>403</v>
      </c>
      <c r="B176" s="16"/>
      <c r="C176" s="253"/>
      <c r="D176" s="253"/>
      <c r="E176" s="254"/>
      <c r="F176" s="255"/>
      <c r="G176" s="256"/>
      <c r="H176" s="1"/>
    </row>
    <row r="177" spans="1:8" x14ac:dyDescent="0.2">
      <c r="A177" s="252" t="s">
        <v>272</v>
      </c>
      <c r="C177" s="253"/>
      <c r="D177" s="253"/>
      <c r="E177" s="254"/>
      <c r="F177" s="255"/>
      <c r="G177" s="255"/>
      <c r="H177" s="1"/>
    </row>
    <row r="178" spans="1:8" x14ac:dyDescent="0.2">
      <c r="A178" s="1"/>
      <c r="E178" s="237"/>
      <c r="F178" s="258"/>
      <c r="G178" s="259"/>
      <c r="H178" s="1"/>
    </row>
    <row r="179" spans="1:8" customFormat="1" ht="15" x14ac:dyDescent="0.25">
      <c r="C179" s="260"/>
      <c r="D179" s="260"/>
      <c r="E179" s="261"/>
      <c r="F179" s="262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workbookViewId="0">
      <selection activeCell="A160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404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405</v>
      </c>
      <c r="F5" s="382" t="s">
        <v>406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143429.66157999999</v>
      </c>
      <c r="E8" s="13">
        <f>E9+E20+E33+E52+E66+E101+E39+E30+E14+E62+E58</f>
        <v>98223.148200000011</v>
      </c>
      <c r="F8" s="13">
        <f>F9+F20+F33+F52+F66+F101+F39+F30+F14+F62+F58</f>
        <v>89923.404550000007</v>
      </c>
      <c r="G8" s="14">
        <f t="shared" ref="G8:G27" si="0">E8/D8*100</f>
        <v>68.481754135084955</v>
      </c>
      <c r="H8" s="15">
        <f t="shared" ref="H8:H42" si="1">E8-D8</f>
        <v>-45206.513379999975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66847.64</v>
      </c>
      <c r="E9" s="19">
        <f>E10</f>
        <v>51547.295670000007</v>
      </c>
      <c r="F9" s="20">
        <f>F10</f>
        <v>48274.262440000006</v>
      </c>
      <c r="G9" s="14">
        <f t="shared" si="0"/>
        <v>77.111616311361189</v>
      </c>
      <c r="H9" s="15">
        <f t="shared" si="1"/>
        <v>-15300.344329999993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66847.64</v>
      </c>
      <c r="E10" s="23">
        <f>E11+E12+E13</f>
        <v>51547.295670000007</v>
      </c>
      <c r="F10" s="23">
        <f>F11+F12+F13</f>
        <v>48274.262440000006</v>
      </c>
      <c r="G10" s="24">
        <f t="shared" si="0"/>
        <v>77.111616311361189</v>
      </c>
      <c r="H10" s="25">
        <f t="shared" si="1"/>
        <v>-15300.344329999993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66306.94</v>
      </c>
      <c r="E11" s="28">
        <v>51226.873970000001</v>
      </c>
      <c r="F11" s="29">
        <v>47904.323940000002</v>
      </c>
      <c r="G11" s="30">
        <f t="shared" si="0"/>
        <v>77.257182988688669</v>
      </c>
      <c r="H11" s="31">
        <f t="shared" si="1"/>
        <v>-15080.066030000002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63.566609999999997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175.65413000000001</v>
      </c>
      <c r="F13" s="38">
        <v>306.37189000000001</v>
      </c>
      <c r="G13" s="39">
        <f t="shared" si="0"/>
        <v>64.412955628896228</v>
      </c>
      <c r="H13" s="40">
        <f t="shared" si="1"/>
        <v>-97.045869999999979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7533.0142899999992</v>
      </c>
      <c r="F14" s="300">
        <f>F15</f>
        <v>6630.38022</v>
      </c>
      <c r="G14" s="44">
        <f t="shared" si="0"/>
        <v>74.153407737505447</v>
      </c>
      <c r="H14" s="15">
        <f t="shared" si="1"/>
        <v>-2625.6750000000029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7533.0142899999992</v>
      </c>
      <c r="F15" s="47">
        <f>F16+F17+F18+F19</f>
        <v>6630.38022</v>
      </c>
      <c r="G15" s="48">
        <f t="shared" si="0"/>
        <v>74.153407737505447</v>
      </c>
      <c r="H15" s="25">
        <f t="shared" si="1"/>
        <v>-2625.6750000000029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3416.7627499999999</v>
      </c>
      <c r="F16" s="52">
        <v>3091.1348499999999</v>
      </c>
      <c r="G16" s="30">
        <f t="shared" si="0"/>
        <v>73.250261240424749</v>
      </c>
      <c r="H16" s="53">
        <f t="shared" si="1"/>
        <v>-1247.7431400000005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24.421949999999999</v>
      </c>
      <c r="F17" s="52">
        <v>21.339870000000001</v>
      </c>
      <c r="G17" s="30">
        <f t="shared" si="0"/>
        <v>91.873563179474331</v>
      </c>
      <c r="H17" s="53">
        <f t="shared" si="1"/>
        <v>-2.1601800000000004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4695.0087199999998</v>
      </c>
      <c r="F18" s="52">
        <v>4121.6895999999997</v>
      </c>
      <c r="G18" s="55">
        <f t="shared" si="0"/>
        <v>76.517223303958801</v>
      </c>
      <c r="H18" s="53">
        <f t="shared" si="1"/>
        <v>-1440.8761400000003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-603.17912999999999</v>
      </c>
      <c r="F19" s="59">
        <v>-603.78409999999997</v>
      </c>
      <c r="G19" s="35">
        <f t="shared" si="0"/>
        <v>90.257959199626612</v>
      </c>
      <c r="H19" s="53">
        <f t="shared" si="1"/>
        <v>65.104460000000017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21286.970700000002</v>
      </c>
      <c r="F20" s="61">
        <f>F21+F25+F27+F29+F28</f>
        <v>19403.541770000003</v>
      </c>
      <c r="G20" s="14">
        <f t="shared" si="0"/>
        <v>82.049930783790344</v>
      </c>
      <c r="H20" s="296">
        <f t="shared" si="1"/>
        <v>-4656.9520999999986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14576.883010000001</v>
      </c>
      <c r="F21" s="46">
        <f>F22+F23+F24</f>
        <v>14979.622430000001</v>
      </c>
      <c r="G21" s="55">
        <f t="shared" si="0"/>
        <v>75.241738724230132</v>
      </c>
      <c r="H21" s="25">
        <f t="shared" si="1"/>
        <v>-4796.5169900000001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9672.5775400000002</v>
      </c>
      <c r="F22" s="52">
        <v>12085.05493</v>
      </c>
      <c r="G22" s="30">
        <f t="shared" si="0"/>
        <v>66.868838852402362</v>
      </c>
      <c r="H22" s="31">
        <f t="shared" si="1"/>
        <v>-4792.4224599999998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4904.3047699999997</v>
      </c>
      <c r="F23" s="52">
        <v>2893.9752899999999</v>
      </c>
      <c r="G23" s="30">
        <f t="shared" si="0"/>
        <v>99.916566905712656</v>
      </c>
      <c r="H23" s="31">
        <f t="shared" si="1"/>
        <v>-4.0952299999999013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176.69041000000001</v>
      </c>
      <c r="F25" s="71">
        <v>836.11869999999999</v>
      </c>
      <c r="G25" s="30">
        <f t="shared" si="0"/>
        <v>99.264275280898886</v>
      </c>
      <c r="H25" s="31">
        <f t="shared" si="1"/>
        <v>-1.3095899999999858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6003.6152099999999</v>
      </c>
      <c r="F27" s="74">
        <v>3263.8001899999999</v>
      </c>
      <c r="G27" s="30">
        <f t="shared" si="0"/>
        <v>106.45608543332781</v>
      </c>
      <c r="H27" s="31">
        <f t="shared" si="1"/>
        <v>364.0924100000002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528.77462000000003</v>
      </c>
      <c r="F29" s="38">
        <v>324.00045</v>
      </c>
      <c r="G29" s="79">
        <f t="shared" ref="G29:G42" si="2">E29/D29*100</f>
        <v>70.222393094289515</v>
      </c>
      <c r="H29" s="31">
        <f t="shared" si="1"/>
        <v>-224.22537999999997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10200.168659999999</v>
      </c>
      <c r="E30" s="81">
        <f>E31+E32</f>
        <v>3049.1698899999997</v>
      </c>
      <c r="F30" s="13">
        <f>F31+F32</f>
        <v>3290.16689</v>
      </c>
      <c r="G30" s="14">
        <f t="shared" si="2"/>
        <v>29.893328156007176</v>
      </c>
      <c r="H30" s="296">
        <f t="shared" si="1"/>
        <v>-7150.9987700000001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269.16757999999999</v>
      </c>
      <c r="F31" s="82">
        <v>139.04092</v>
      </c>
      <c r="G31" s="48">
        <f t="shared" si="2"/>
        <v>24.032819642857142</v>
      </c>
      <c r="H31" s="25">
        <f t="shared" si="1"/>
        <v>-850.83241999999996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2780.0023099999999</v>
      </c>
      <c r="F32" s="71">
        <v>3151.1259700000001</v>
      </c>
      <c r="G32" s="85">
        <f t="shared" si="2"/>
        <v>30.616196836149957</v>
      </c>
      <c r="H32" s="40">
        <f t="shared" si="1"/>
        <v>-6300.1663499999995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1257.17311</v>
      </c>
      <c r="F33" s="13">
        <f>F34+F36+F38+F37</f>
        <v>1633.4338499999999</v>
      </c>
      <c r="G33" s="240">
        <f t="shared" si="2"/>
        <v>109.65982310302415</v>
      </c>
      <c r="H33" s="296">
        <f t="shared" si="1"/>
        <v>110.74310999999989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1236.15311</v>
      </c>
      <c r="F34" s="34">
        <f>F35</f>
        <v>1149.50134</v>
      </c>
      <c r="G34" s="55">
        <f t="shared" si="2"/>
        <v>118.1338981269113</v>
      </c>
      <c r="H34" s="25">
        <f t="shared" si="1"/>
        <v>189.75310999999988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1236.15311</v>
      </c>
      <c r="F35" s="71">
        <v>1149.50134</v>
      </c>
      <c r="G35" s="55">
        <f t="shared" si="2"/>
        <v>118.1338981269113</v>
      </c>
      <c r="H35" s="31">
        <f t="shared" si="1"/>
        <v>189.75310999999988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21.02</v>
      </c>
      <c r="F36" s="74">
        <v>21.78</v>
      </c>
      <c r="G36" s="55">
        <f t="shared" si="2"/>
        <v>22.119330737661791</v>
      </c>
      <c r="H36" s="31">
        <f t="shared" si="1"/>
        <v>-74.010000000000005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462.15251000000001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25488.003409999998</v>
      </c>
      <c r="E39" s="92">
        <f>E40+E48+E49</f>
        <v>10891.435669999999</v>
      </c>
      <c r="F39" s="91">
        <f>F40+F48+F49+F47</f>
        <v>8914.0629100000006</v>
      </c>
      <c r="G39" s="14">
        <f t="shared" si="2"/>
        <v>42.731615712695799</v>
      </c>
      <c r="H39" s="15">
        <f t="shared" si="1"/>
        <v>-14596.567739999999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24374.83641</v>
      </c>
      <c r="E40" s="95">
        <f>E41+E43+E45+E47</f>
        <v>10288.052249999999</v>
      </c>
      <c r="F40" s="46">
        <f>F41+F43+F45</f>
        <v>8340.1932500000003</v>
      </c>
      <c r="G40" s="24">
        <f t="shared" si="2"/>
        <v>42.207677118108705</v>
      </c>
      <c r="H40" s="96">
        <f t="shared" si="1"/>
        <v>-14086.784160000001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5684.1842299999998</v>
      </c>
      <c r="F41" s="28">
        <f>F42</f>
        <v>4173.8424299999997</v>
      </c>
      <c r="G41" s="30">
        <f t="shared" si="2"/>
        <v>61.796030027287649</v>
      </c>
      <c r="H41" s="31">
        <f t="shared" si="1"/>
        <v>-3514.1157699999994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5684.1842299999998</v>
      </c>
      <c r="F42" s="84">
        <v>4173.8424299999997</v>
      </c>
      <c r="G42" s="79">
        <f t="shared" si="2"/>
        <v>61.796030027287649</v>
      </c>
      <c r="H42" s="90">
        <f t="shared" si="1"/>
        <v>-3514.1157699999994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14739.619210000001</v>
      </c>
      <c r="E43" s="28">
        <f>E44</f>
        <v>4186.3669</v>
      </c>
      <c r="F43" s="84">
        <f>F44</f>
        <v>3887.0164399999999</v>
      </c>
      <c r="G43" s="103">
        <f>G44</f>
        <v>28.4021373982293</v>
      </c>
      <c r="H43" s="28">
        <f>E43-D43</f>
        <v>-10553.25231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14739.619210000001</v>
      </c>
      <c r="E44" s="28">
        <v>4186.3669</v>
      </c>
      <c r="F44" s="28">
        <v>3887.0164399999999</v>
      </c>
      <c r="G44" s="103">
        <f>E44/D44*100</f>
        <v>28.4021373982293</v>
      </c>
      <c r="H44" s="28">
        <f>E44-D44</f>
        <v>-10553.25231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436.91719999999998</v>
      </c>
      <c r="E45" s="28">
        <f>E46</f>
        <v>302.19911999999999</v>
      </c>
      <c r="F45" s="28">
        <f>F46</f>
        <v>279.33438000000001</v>
      </c>
      <c r="G45" s="103">
        <f>G46</f>
        <v>69.166221883688721</v>
      </c>
      <c r="H45" s="84">
        <f>E45-D45</f>
        <v>-134.71807999999999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436.91719999999998</v>
      </c>
      <c r="E46" s="28">
        <v>302.19911999999999</v>
      </c>
      <c r="F46" s="84">
        <v>279.33438000000001</v>
      </c>
      <c r="G46" s="103">
        <f>E46/D46*100</f>
        <v>69.166221883688721</v>
      </c>
      <c r="H46" s="28">
        <f>H45</f>
        <v>-134.71807999999999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115.30200000000001</v>
      </c>
      <c r="F47" s="84">
        <v>87.623999999999995</v>
      </c>
      <c r="G47" s="79">
        <f t="shared" ref="G47:G54" si="3">E47/D47*100</f>
        <v>63.605070664945565</v>
      </c>
      <c r="H47" s="110">
        <f t="shared" ref="H47:H138" si="4">E47-D47</f>
        <v>-65.975999999999985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275.32224000000002</v>
      </c>
      <c r="F48" s="112">
        <v>234.77217999999999</v>
      </c>
      <c r="G48" s="79">
        <f t="shared" si="3"/>
        <v>47.989374515220973</v>
      </c>
      <c r="H48" s="110">
        <f t="shared" si="4"/>
        <v>-298.39276000000001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328.06117999999998</v>
      </c>
      <c r="F49" s="13">
        <f t="shared" si="5"/>
        <v>251.47348</v>
      </c>
      <c r="G49" s="14">
        <f t="shared" si="3"/>
        <v>91.592684002747276</v>
      </c>
      <c r="H49" s="15">
        <f t="shared" si="4"/>
        <v>-30.112819999999999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309.50436999999999</v>
      </c>
      <c r="F50" s="118">
        <v>251.47348</v>
      </c>
      <c r="G50" s="35">
        <f t="shared" si="3"/>
        <v>88.893590561041322</v>
      </c>
      <c r="H50" s="90">
        <f t="shared" si="4"/>
        <v>-38.669629999999984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-373.78315999999995</v>
      </c>
      <c r="G52" s="44">
        <f t="shared" si="3"/>
        <v>61.182030627600255</v>
      </c>
      <c r="H52" s="265">
        <f t="shared" si="4"/>
        <v>-43.852659999999986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-373.78315999999995</v>
      </c>
      <c r="G53" s="48">
        <f t="shared" si="3"/>
        <v>61.182030627600255</v>
      </c>
      <c r="H53" s="25">
        <f t="shared" si="4"/>
        <v>-43.852659999999986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38.508710000000001</v>
      </c>
      <c r="G54" s="30">
        <f t="shared" si="3"/>
        <v>66.465998442973913</v>
      </c>
      <c r="H54" s="122">
        <f t="shared" si="4"/>
        <v>-34.459540000000004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6" si="6">E56/D56*100</f>
        <v>106.14730656219393</v>
      </c>
      <c r="H56" s="31">
        <f t="shared" si="4"/>
        <v>0.62763999999999953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-421.98910999999998</v>
      </c>
      <c r="G57" s="39"/>
      <c r="H57" s="208">
        <f t="shared" si="4"/>
        <v>-10.020759999999999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330.47262999999998</v>
      </c>
      <c r="F62" s="43">
        <f t="shared" si="7"/>
        <v>1245.73432</v>
      </c>
      <c r="G62" s="14">
        <f t="shared" si="6"/>
        <v>108.70810197368421</v>
      </c>
      <c r="H62" s="15">
        <f t="shared" si="4"/>
        <v>26.472629999999981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27.231200000000001</v>
      </c>
      <c r="F63" s="173"/>
      <c r="G63" s="55" t="e">
        <f t="shared" si="6"/>
        <v>#DIV/0!</v>
      </c>
      <c r="H63" s="25">
        <f t="shared" ref="H63" si="8">E63-D63</f>
        <v>27.231200000000001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303.24142999999998</v>
      </c>
      <c r="F64" s="34">
        <v>1189.64177</v>
      </c>
      <c r="G64" s="55">
        <f t="shared" si="6"/>
        <v>99.750470394736837</v>
      </c>
      <c r="H64" s="122">
        <f t="shared" si="4"/>
        <v>-0.75857000000002017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559.55939999999998</v>
      </c>
      <c r="F66" s="92">
        <f>F67+F70+F73+F75+F79+F81+F83+F85+F87+F96+F77+F99</f>
        <v>367.99329999999998</v>
      </c>
      <c r="G66" s="148">
        <f t="shared" si="6"/>
        <v>95.309044455799679</v>
      </c>
      <c r="H66" s="80">
        <f>E66-D66</f>
        <v>-27.54060000000004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5.9749999999999996</v>
      </c>
      <c r="F67" s="95">
        <f t="shared" ref="F67" si="9">F68</f>
        <v>1.325</v>
      </c>
      <c r="G67" s="132">
        <f>E67/D67*100</f>
        <v>74.6875</v>
      </c>
      <c r="H67" s="46">
        <f t="shared" si="4"/>
        <v>-2.0250000000000004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2.5</v>
      </c>
      <c r="F68" s="153">
        <v>1.325</v>
      </c>
      <c r="G68" s="132">
        <f>E68/D68*100</f>
        <v>83.333333333333343</v>
      </c>
      <c r="H68" s="28">
        <f t="shared" si="4"/>
        <v>-0.5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3.4750000000000001</v>
      </c>
      <c r="F69" s="321"/>
      <c r="G69" s="132">
        <f t="shared" ref="G69:G75" si="10">E69/D69*100</f>
        <v>69.5</v>
      </c>
      <c r="H69" s="28">
        <f t="shared" si="4"/>
        <v>-1.5249999999999999</v>
      </c>
    </row>
    <row r="70" spans="1:9" ht="34.5" customHeight="1" x14ac:dyDescent="0.2">
      <c r="A70" s="149" t="s">
        <v>118</v>
      </c>
      <c r="B70" s="154" t="s">
        <v>119</v>
      </c>
      <c r="C70" s="95">
        <f>C71</f>
        <v>17</v>
      </c>
      <c r="D70" s="95">
        <f>D71+D72</f>
        <v>41</v>
      </c>
      <c r="E70" s="95">
        <f>E71+E72</f>
        <v>39.493830000000003</v>
      </c>
      <c r="F70" s="95">
        <f>F71</f>
        <v>45.08634</v>
      </c>
      <c r="G70" s="132">
        <f t="shared" si="10"/>
        <v>96.326414634146346</v>
      </c>
      <c r="H70" s="28">
        <f t="shared" si="4"/>
        <v>-1.5061699999999973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39.493830000000003</v>
      </c>
      <c r="F71" s="29">
        <v>45.08634</v>
      </c>
      <c r="G71" s="132">
        <f t="shared" si="10"/>
        <v>103.93113157894737</v>
      </c>
      <c r="H71" s="28">
        <f t="shared" si="4"/>
        <v>1.4938300000000027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10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3.31257</v>
      </c>
      <c r="F73" s="95">
        <f>F74</f>
        <v>0.4</v>
      </c>
      <c r="G73" s="155">
        <f t="shared" si="10"/>
        <v>82.814250000000001</v>
      </c>
      <c r="H73" s="156">
        <f t="shared" si="4"/>
        <v>-0.68742999999999999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3.31257</v>
      </c>
      <c r="F74" s="29">
        <v>0.4</v>
      </c>
      <c r="G74" s="155">
        <f t="shared" si="10"/>
        <v>82.814250000000001</v>
      </c>
      <c r="H74" s="156">
        <f t="shared" si="4"/>
        <v>-0.68742999999999999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10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1">E78</f>
        <v>5</v>
      </c>
      <c r="F77" s="95">
        <f t="shared" si="11"/>
        <v>0</v>
      </c>
      <c r="G77" s="155">
        <f t="shared" ref="G77:G78" si="12">E77/D77*100</f>
        <v>100</v>
      </c>
      <c r="H77" s="28">
        <f t="shared" ref="H77:H78" si="13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2"/>
        <v>100</v>
      </c>
      <c r="H78" s="51">
        <f t="shared" si="13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-8.5522600000000004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1.44774</v>
      </c>
      <c r="F81" s="95">
        <f>F82</f>
        <v>0.55000000000000004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1.44774</v>
      </c>
      <c r="F82" s="29">
        <v>0.55000000000000004</v>
      </c>
      <c r="G82" s="155">
        <f>E82/D82*100</f>
        <v>72.387</v>
      </c>
      <c r="H82" s="28">
        <f>E82-D82</f>
        <v>-0.55225999999999997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</v>
      </c>
      <c r="F85" s="95">
        <f>F86</f>
        <v>54.107840000000003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</v>
      </c>
      <c r="F86" s="29">
        <v>54.107840000000003</v>
      </c>
      <c r="G86" s="155">
        <f t="shared" ref="G86:G100" si="14">E86/D86*100</f>
        <v>4.1666666666666661</v>
      </c>
      <c r="H86" s="28">
        <f t="shared" ref="H86:H98" si="15">E86-D86</f>
        <v>-46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101.53807999999999</v>
      </c>
      <c r="F87" s="95">
        <f>F88</f>
        <v>48.330739999999999</v>
      </c>
      <c r="G87" s="155">
        <f t="shared" si="14"/>
        <v>115.38418181818182</v>
      </c>
      <c r="H87" s="28">
        <f t="shared" si="15"/>
        <v>13.538079999999994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101.53807999999999</v>
      </c>
      <c r="F88" s="29">
        <v>48.330739999999999</v>
      </c>
      <c r="G88" s="155">
        <f t="shared" si="14"/>
        <v>122.3350361445783</v>
      </c>
      <c r="H88" s="28">
        <f t="shared" si="15"/>
        <v>18.538079999999994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4"/>
        <v>0</v>
      </c>
      <c r="H89" s="28">
        <f t="shared" si="15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4"/>
        <v>100</v>
      </c>
      <c r="H90" s="28">
        <f t="shared" si="15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4"/>
        <v>100</v>
      </c>
      <c r="H91" s="51">
        <f t="shared" si="15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4"/>
        <v>104.16666666666667</v>
      </c>
      <c r="H92" s="28">
        <f t="shared" si="15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4"/>
        <v>104.16666666666667</v>
      </c>
      <c r="H93" s="51">
        <f t="shared" si="15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95">
        <v>7.1500000000000001E-3</v>
      </c>
      <c r="F95" s="29"/>
      <c r="G95" s="155" t="e">
        <f>E95/D95*100</f>
        <v>#DIV/0!</v>
      </c>
      <c r="H95" s="28">
        <f>E95-D95</f>
        <v>7.1500000000000001E-3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6">E97+E98</f>
        <v>13.97662</v>
      </c>
      <c r="F96" s="29">
        <f t="shared" si="16"/>
        <v>216.19337999999999</v>
      </c>
      <c r="G96" s="155" t="e">
        <f t="shared" si="14"/>
        <v>#DIV/0!</v>
      </c>
      <c r="H96" s="28">
        <f t="shared" si="15"/>
        <v>13.97662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71">
        <v>11.9056</v>
      </c>
      <c r="F97" s="71">
        <v>211.90342999999999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84">
        <v>2.0710199999999999</v>
      </c>
      <c r="F98" s="71">
        <v>4.2899500000000002</v>
      </c>
      <c r="G98" s="273" t="e">
        <f t="shared" si="14"/>
        <v>#DIV/0!</v>
      </c>
      <c r="H98" s="84">
        <f t="shared" si="15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7">E100</f>
        <v>360</v>
      </c>
      <c r="F99" s="29">
        <f t="shared" si="17"/>
        <v>0</v>
      </c>
      <c r="G99" s="273">
        <f t="shared" si="14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4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1585.04775</v>
      </c>
      <c r="F101" s="264">
        <f t="shared" ref="F101" si="18">F102+F103+F104+F105</f>
        <v>362.05907999999999</v>
      </c>
      <c r="G101" s="274">
        <f>E101/D101*100</f>
        <v>62.746545175385535</v>
      </c>
      <c r="H101" s="170">
        <f t="shared" si="4"/>
        <v>-941.06384000000003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174.46037999999999</v>
      </c>
      <c r="F104" s="38">
        <v>114.65908</v>
      </c>
      <c r="G104" s="30">
        <f>E104/D104*100</f>
        <v>99.977295128939829</v>
      </c>
      <c r="H104" s="31">
        <f t="shared" si="4"/>
        <v>-3.9620000000013533E-2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58.5</v>
      </c>
      <c r="F105" s="71">
        <v>247.4</v>
      </c>
      <c r="G105" s="79">
        <f t="shared" ref="G105:G113" si="19">E105/D105*100</f>
        <v>10.547191922834219</v>
      </c>
      <c r="H105" s="31">
        <f t="shared" si="4"/>
        <v>-496.15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1352.08737</v>
      </c>
      <c r="F106" s="28">
        <f t="shared" ref="F106" si="20">F107</f>
        <v>0</v>
      </c>
      <c r="G106" s="79">
        <f t="shared" si="19"/>
        <v>75.242975560763099</v>
      </c>
      <c r="H106" s="31">
        <f t="shared" si="4"/>
        <v>-444.87421999999992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1352.08737</v>
      </c>
      <c r="F107" s="269"/>
      <c r="G107" s="39">
        <f t="shared" si="19"/>
        <v>75.242975560763099</v>
      </c>
      <c r="H107" s="40">
        <f t="shared" si="4"/>
        <v>-444.87421999999992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D109+D162+D164</f>
        <v>394110.10600000003</v>
      </c>
      <c r="E108" s="299">
        <f>E109+E162+E164+E170+E167</f>
        <v>322181.49528999999</v>
      </c>
      <c r="F108" s="13">
        <f>F109+F162+F164</f>
        <v>339153.61998999998</v>
      </c>
      <c r="G108" s="234">
        <f t="shared" si="19"/>
        <v>81.749107770913128</v>
      </c>
      <c r="H108" s="265">
        <f t="shared" si="4"/>
        <v>-71928.610710000037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392766.10000000003</v>
      </c>
      <c r="E109" s="305">
        <f>E110+E113+E136+E159</f>
        <v>320606.83530000004</v>
      </c>
      <c r="F109" s="305">
        <f>F110+F113+F136+F159</f>
        <v>339153.61998999998</v>
      </c>
      <c r="G109" s="240">
        <f t="shared" si="19"/>
        <v>81.627929523449197</v>
      </c>
      <c r="H109" s="15">
        <f t="shared" si="4"/>
        <v>-72159.2647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117558.39999999999</v>
      </c>
      <c r="F110" s="13">
        <f>F111+F112</f>
        <v>125349.51023</v>
      </c>
      <c r="G110" s="240">
        <f t="shared" si="19"/>
        <v>84.092219432462784</v>
      </c>
      <c r="H110" s="15">
        <f t="shared" si="4"/>
        <v>-22238.600000000006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117558.39999999999</v>
      </c>
      <c r="F111" s="174">
        <v>125144</v>
      </c>
      <c r="G111" s="48">
        <f t="shared" si="19"/>
        <v>84.092219432462784</v>
      </c>
      <c r="H111" s="25">
        <f t="shared" si="4"/>
        <v>-22238.600000000006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9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59723.6</v>
      </c>
      <c r="E113" s="13">
        <f>E115+E125+E121+E116+E122+E114+E120+E119+E118+E124</f>
        <v>49050.279880000002</v>
      </c>
      <c r="F113" s="13">
        <f>F115+F125+F121+F116+F122+F114+F123+F117+F118+F120+F119</f>
        <v>74273.428899999999</v>
      </c>
      <c r="G113" s="240">
        <f t="shared" si="19"/>
        <v>82.12880650195234</v>
      </c>
      <c r="H113" s="15">
        <f t="shared" si="4"/>
        <v>-10673.320119999997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/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3231.9989999999998</v>
      </c>
      <c r="F119" s="183">
        <v>706.01998000000003</v>
      </c>
      <c r="G119" s="30">
        <f>E119/D119*100</f>
        <v>54.078457291056637</v>
      </c>
      <c r="H119" s="122">
        <f t="shared" si="4"/>
        <v>-2744.5010000000002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/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2717.0804699999999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13773.5</v>
      </c>
      <c r="E125" s="13">
        <f>E126+E127+E128+E129+E131+E133+E134+E135+E130+E132</f>
        <v>9531.7322700000004</v>
      </c>
      <c r="F125" s="13">
        <f>F126+F127+F128+F129+F131+F133+F134+F135+F132</f>
        <v>16350.58368</v>
      </c>
      <c r="G125" s="234">
        <f t="shared" ref="G125:G131" si="21">E125/D125*100</f>
        <v>69.20341431008822</v>
      </c>
      <c r="H125" s="265">
        <f t="shared" si="4"/>
        <v>-4241.7677299999996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621.44314999999995</v>
      </c>
      <c r="F126" s="190">
        <v>575.06814999999995</v>
      </c>
      <c r="G126" s="48">
        <f t="shared" si="21"/>
        <v>68.455953954615552</v>
      </c>
      <c r="H126" s="25">
        <f t="shared" si="4"/>
        <v>-286.35685000000001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684.69399999999996</v>
      </c>
      <c r="F127" s="190">
        <v>1305.8920000000001</v>
      </c>
      <c r="G127" s="30">
        <f t="shared" si="21"/>
        <v>59.647530272671823</v>
      </c>
      <c r="H127" s="122">
        <f t="shared" si="4"/>
        <v>-463.20600000000013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1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/>
      <c r="G129" s="30" t="e">
        <f t="shared" si="21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2291.5</v>
      </c>
      <c r="E131" s="84">
        <v>1291.39795</v>
      </c>
      <c r="F131" s="84"/>
      <c r="G131" s="30">
        <f t="shared" si="21"/>
        <v>56.356009164302854</v>
      </c>
      <c r="H131" s="122">
        <f t="shared" si="4"/>
        <v>-1000.10205</v>
      </c>
    </row>
    <row r="132" spans="1:8" ht="36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1156.5820000000001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2577.61517</v>
      </c>
      <c r="F134" s="29">
        <v>2352.8415300000001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144564.84642000002</v>
      </c>
      <c r="F136" s="13">
        <f>F137+F149+F151+F153+F155+F156+F157+F152+F150</f>
        <v>138452.62485999998</v>
      </c>
      <c r="G136" s="240">
        <f>E136/D136*100</f>
        <v>79.897581554314002</v>
      </c>
      <c r="H136" s="15">
        <f t="shared" si="4"/>
        <v>-36372.853579999995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109469.74163000002</v>
      </c>
      <c r="F137" s="127">
        <f>F140+F144+F139+F138+F141+F146+F142+F143+F147+F148</f>
        <v>104618.53826</v>
      </c>
      <c r="G137" s="240">
        <f>E137/D137*100</f>
        <v>81.79467644439265</v>
      </c>
      <c r="H137" s="15">
        <f t="shared" si="4"/>
        <v>-24365.058369999999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2">E139/D139*100</f>
        <v>0</v>
      </c>
      <c r="H139" s="122">
        <f t="shared" ref="H139:H156" si="23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80457</v>
      </c>
      <c r="F140" s="204">
        <v>76910</v>
      </c>
      <c r="G140" s="30">
        <f t="shared" si="22"/>
        <v>83.280715955176206</v>
      </c>
      <c r="H140" s="122">
        <f t="shared" si="23"/>
        <v>-16152.399999999994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13866</v>
      </c>
      <c r="F141" s="204">
        <v>12955</v>
      </c>
      <c r="G141" s="30">
        <f t="shared" si="22"/>
        <v>80.760427041288821</v>
      </c>
      <c r="H141" s="122">
        <f t="shared" si="23"/>
        <v>-3303.2999999999993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176.97984</v>
      </c>
      <c r="F142" s="204">
        <v>172.43529000000001</v>
      </c>
      <c r="G142" s="55">
        <f t="shared" si="22"/>
        <v>32.580972017673041</v>
      </c>
      <c r="H142" s="122">
        <f t="shared" si="23"/>
        <v>-366.22016000000008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225</v>
      </c>
      <c r="F143" s="204"/>
      <c r="G143" s="30">
        <f t="shared" si="22"/>
        <v>62.534741523068369</v>
      </c>
      <c r="H143" s="122">
        <f t="shared" si="23"/>
        <v>-134.80000000000001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41.311999999999998</v>
      </c>
      <c r="F144" s="181">
        <v>94</v>
      </c>
      <c r="G144" s="55">
        <f t="shared" si="22"/>
        <v>23.865973425765453</v>
      </c>
      <c r="H144" s="122">
        <f t="shared" si="23"/>
        <v>-131.78800000000001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552.21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2"/>
        <v>99.999223599405056</v>
      </c>
      <c r="H146" s="122">
        <f t="shared" si="23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7828.4189999999999</v>
      </c>
      <c r="F147" s="190">
        <v>8191.77</v>
      </c>
      <c r="G147" s="30">
        <f t="shared" si="22"/>
        <v>68.5903200651871</v>
      </c>
      <c r="H147" s="122">
        <f t="shared" si="23"/>
        <v>-3584.8809999999994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2"/>
        <v>99.925268197287551</v>
      </c>
      <c r="H148" s="208">
        <f t="shared" si="23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2"/>
        <v>47.261849481850611</v>
      </c>
      <c r="H149" s="122">
        <f t="shared" si="23"/>
        <v>-931.30300000000011</v>
      </c>
    </row>
    <row r="150" spans="1:8" ht="36" x14ac:dyDescent="0.2">
      <c r="A150" s="342" t="s">
        <v>365</v>
      </c>
      <c r="B150" s="211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2"/>
        <v>100</v>
      </c>
      <c r="H150" s="122">
        <f t="shared" si="23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1299.9749999999999</v>
      </c>
      <c r="F151" s="95">
        <v>1175.325</v>
      </c>
      <c r="G151" s="30">
        <f t="shared" si="22"/>
        <v>75</v>
      </c>
      <c r="H151" s="122">
        <f t="shared" si="23"/>
        <v>-433.32500000000005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24" x14ac:dyDescent="0.2">
      <c r="A153" s="345" t="s">
        <v>368</v>
      </c>
      <c r="B153" s="123" t="s">
        <v>238</v>
      </c>
      <c r="C153" s="214">
        <v>234.3</v>
      </c>
      <c r="D153" s="214">
        <v>242.1</v>
      </c>
      <c r="E153" s="212">
        <v>242.03455</v>
      </c>
      <c r="F153" s="29">
        <v>62.114220000000003</v>
      </c>
      <c r="G153" s="55">
        <f t="shared" si="22"/>
        <v>99.972965716646016</v>
      </c>
      <c r="H153" s="122">
        <f t="shared" si="23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610.26900000000001</v>
      </c>
      <c r="F155" s="29">
        <v>460.125</v>
      </c>
      <c r="G155" s="30">
        <f t="shared" si="22"/>
        <v>79.348459238070461</v>
      </c>
      <c r="H155" s="122">
        <f t="shared" si="23"/>
        <v>-158.83100000000002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1210.7292399999999</v>
      </c>
      <c r="F156" s="29">
        <v>1124.7723800000001</v>
      </c>
      <c r="G156" s="30">
        <f t="shared" si="22"/>
        <v>76.783944698122781</v>
      </c>
      <c r="H156" s="122">
        <f t="shared" si="23"/>
        <v>-366.07076000000006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29724</v>
      </c>
      <c r="F157" s="126">
        <f>F158</f>
        <v>29295</v>
      </c>
      <c r="G157" s="240">
        <f>E157/D157*100</f>
        <v>75.003785011355035</v>
      </c>
      <c r="H157" s="15">
        <f>E157-D157</f>
        <v>-9906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29724</v>
      </c>
      <c r="F158" s="293">
        <v>29295</v>
      </c>
      <c r="G158" s="24">
        <f>E158/D158*100</f>
        <v>75.003785011355035</v>
      </c>
      <c r="H158" s="96">
        <f>E158-D158</f>
        <v>-9906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09">
        <f>D160+D161</f>
        <v>12307.8</v>
      </c>
      <c r="E159" s="322">
        <f>E160+E161</f>
        <v>9433.3089999999993</v>
      </c>
      <c r="F159" s="322">
        <f>F160+F161</f>
        <v>1078.056</v>
      </c>
      <c r="G159" s="240">
        <f>E159/D159*100</f>
        <v>76.644964981556413</v>
      </c>
      <c r="H159" s="15">
        <f>E159-D159</f>
        <v>-2874.491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1">
        <v>12307.8</v>
      </c>
      <c r="E160" s="222">
        <v>9433.3089999999993</v>
      </c>
      <c r="F160" s="223">
        <v>1078.056</v>
      </c>
      <c r="G160" s="48">
        <f>E160/D160*100</f>
        <v>76.644964981556413</v>
      </c>
      <c r="H160" s="25">
        <f>E160-D160</f>
        <v>-2874.491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/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4">C163</f>
        <v>0</v>
      </c>
      <c r="D162" s="307">
        <f t="shared" si="24"/>
        <v>1300</v>
      </c>
      <c r="E162" s="127">
        <f t="shared" si="24"/>
        <v>1300</v>
      </c>
      <c r="F162" s="127">
        <f t="shared" si="24"/>
        <v>0</v>
      </c>
      <c r="G162" s="128">
        <f t="shared" si="24"/>
        <v>0</v>
      </c>
      <c r="H162" s="290">
        <f t="shared" si="24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8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5">C165+C166</f>
        <v>0</v>
      </c>
      <c r="D164" s="307">
        <f t="shared" si="25"/>
        <v>44.006</v>
      </c>
      <c r="E164" s="127">
        <f t="shared" si="25"/>
        <v>246.006</v>
      </c>
      <c r="F164" s="127">
        <f t="shared" si="25"/>
        <v>0</v>
      </c>
      <c r="G164" s="128">
        <f t="shared" si="25"/>
        <v>0</v>
      </c>
      <c r="H164" s="319">
        <f t="shared" si="25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6">E171</f>
        <v>-39.613750000000003</v>
      </c>
      <c r="F170" s="127">
        <f t="shared" si="26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537539.76757999999</v>
      </c>
      <c r="E172" s="127">
        <f>E8+E108</f>
        <v>420404.64348999999</v>
      </c>
      <c r="F172" s="127">
        <f>F8+F108</f>
        <v>429077.02454000001</v>
      </c>
      <c r="G172" s="14">
        <f>E172/D172*100</f>
        <v>78.209031004842402</v>
      </c>
      <c r="H172" s="15">
        <f>E172-D172</f>
        <v>-117135.12409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409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410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2021-12-08T07:27:58Z</dcterms:modified>
</cp:coreProperties>
</file>