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calcPr calcId="152511"/>
</workbook>
</file>

<file path=xl/calcChain.xml><?xml version="1.0" encoding="utf-8"?>
<calcChain xmlns="http://schemas.openxmlformats.org/spreadsheetml/2006/main">
  <c r="E108" i="10" l="1"/>
  <c r="E109" i="10"/>
  <c r="D108" i="10" l="1"/>
  <c r="E159" i="10"/>
  <c r="D159" i="10"/>
  <c r="D45" i="10" l="1"/>
  <c r="F170" i="10"/>
  <c r="E170" i="10"/>
  <c r="H170" i="10" s="1"/>
  <c r="D170" i="10"/>
  <c r="C170" i="10"/>
  <c r="H169" i="10"/>
  <c r="H168" i="10"/>
  <c r="H167" i="10"/>
  <c r="F167" i="10"/>
  <c r="E167" i="10"/>
  <c r="H166" i="10"/>
  <c r="H165" i="10"/>
  <c r="H164" i="10" s="1"/>
  <c r="G164" i="10"/>
  <c r="F164" i="10"/>
  <c r="E164" i="10"/>
  <c r="D164" i="10"/>
  <c r="C164" i="10"/>
  <c r="H163" i="10"/>
  <c r="H162" i="10" s="1"/>
  <c r="G162" i="10"/>
  <c r="F162" i="10"/>
  <c r="E162" i="10"/>
  <c r="D162" i="10"/>
  <c r="C162" i="10"/>
  <c r="H161" i="10"/>
  <c r="H160" i="10"/>
  <c r="G160" i="10"/>
  <c r="F159" i="10"/>
  <c r="H159" i="10"/>
  <c r="C159" i="10"/>
  <c r="H158" i="10"/>
  <c r="G158" i="10"/>
  <c r="F157" i="10"/>
  <c r="E157" i="10"/>
  <c r="H157" i="10" s="1"/>
  <c r="D157" i="10"/>
  <c r="C157" i="10"/>
  <c r="H156" i="10"/>
  <c r="G156" i="10"/>
  <c r="H155" i="10"/>
  <c r="G155" i="10"/>
  <c r="H153" i="10"/>
  <c r="G153" i="10"/>
  <c r="H152" i="10"/>
  <c r="G152" i="10"/>
  <c r="H151" i="10"/>
  <c r="G151" i="10"/>
  <c r="H150" i="10"/>
  <c r="G150" i="10"/>
  <c r="H149" i="10"/>
  <c r="G149" i="10"/>
  <c r="H148" i="10"/>
  <c r="G148" i="10"/>
  <c r="H147" i="10"/>
  <c r="G147" i="10"/>
  <c r="H146" i="10"/>
  <c r="G146" i="10"/>
  <c r="H144" i="10"/>
  <c r="G144" i="10"/>
  <c r="H143" i="10"/>
  <c r="G143" i="10"/>
  <c r="H142" i="10"/>
  <c r="G142" i="10"/>
  <c r="H141" i="10"/>
  <c r="G141" i="10"/>
  <c r="H140" i="10"/>
  <c r="G140" i="10"/>
  <c r="H139" i="10"/>
  <c r="G139" i="10"/>
  <c r="H138" i="10"/>
  <c r="G138" i="10"/>
  <c r="F137" i="10"/>
  <c r="F136" i="10" s="1"/>
  <c r="E137" i="10"/>
  <c r="H137" i="10" s="1"/>
  <c r="D137" i="10"/>
  <c r="C137" i="10"/>
  <c r="C136" i="10" s="1"/>
  <c r="D136" i="10"/>
  <c r="H135" i="10"/>
  <c r="H133" i="10"/>
  <c r="G133" i="10"/>
  <c r="H131" i="10"/>
  <c r="G131" i="10"/>
  <c r="H129" i="10"/>
  <c r="G129" i="10"/>
  <c r="H128" i="10"/>
  <c r="G128" i="10"/>
  <c r="H127" i="10"/>
  <c r="G127" i="10"/>
  <c r="H126" i="10"/>
  <c r="G126" i="10"/>
  <c r="F125" i="10"/>
  <c r="E125" i="10"/>
  <c r="G125" i="10" s="1"/>
  <c r="D125" i="10"/>
  <c r="C125" i="10"/>
  <c r="C113" i="10" s="1"/>
  <c r="H122" i="10"/>
  <c r="G122" i="10"/>
  <c r="H121" i="10"/>
  <c r="G121" i="10"/>
  <c r="H120" i="10"/>
  <c r="H119" i="10"/>
  <c r="G119" i="10"/>
  <c r="H118" i="10"/>
  <c r="G118" i="10"/>
  <c r="H116" i="10"/>
  <c r="G116" i="10"/>
  <c r="H115" i="10"/>
  <c r="G115" i="10"/>
  <c r="H114" i="10"/>
  <c r="G114" i="10"/>
  <c r="F113" i="10"/>
  <c r="H112" i="10"/>
  <c r="G112" i="10"/>
  <c r="H111" i="10"/>
  <c r="G111" i="10"/>
  <c r="F110" i="10"/>
  <c r="E110" i="10"/>
  <c r="D110" i="10"/>
  <c r="C110" i="10"/>
  <c r="C109" i="10" s="1"/>
  <c r="C108" i="10" s="1"/>
  <c r="H107" i="10"/>
  <c r="G107" i="10"/>
  <c r="F106" i="10"/>
  <c r="E106" i="10"/>
  <c r="D106" i="10"/>
  <c r="H106" i="10" s="1"/>
  <c r="C106" i="10"/>
  <c r="H105" i="10"/>
  <c r="G105" i="10"/>
  <c r="H104" i="10"/>
  <c r="G104" i="10"/>
  <c r="H103" i="10"/>
  <c r="H102" i="10"/>
  <c r="F101" i="10"/>
  <c r="E101" i="10"/>
  <c r="D101" i="10"/>
  <c r="H101" i="10" s="1"/>
  <c r="C101" i="10"/>
  <c r="G100" i="10"/>
  <c r="F99" i="10"/>
  <c r="E99" i="10"/>
  <c r="G99" i="10" s="1"/>
  <c r="D99" i="10"/>
  <c r="C99" i="10"/>
  <c r="H98" i="10"/>
  <c r="G98" i="10"/>
  <c r="F96" i="10"/>
  <c r="E96" i="10"/>
  <c r="G96" i="10" s="1"/>
  <c r="D96" i="10"/>
  <c r="H96" i="10" s="1"/>
  <c r="C96" i="10"/>
  <c r="H95" i="10"/>
  <c r="G95" i="10"/>
  <c r="E94" i="10"/>
  <c r="G94" i="10" s="1"/>
  <c r="H93" i="10"/>
  <c r="G93" i="10"/>
  <c r="E92" i="10"/>
  <c r="H92" i="10" s="1"/>
  <c r="D92" i="10"/>
  <c r="G92" i="10" s="1"/>
  <c r="H91" i="10"/>
  <c r="G91" i="10"/>
  <c r="G90" i="10"/>
  <c r="E90" i="10"/>
  <c r="D90" i="10"/>
  <c r="H90" i="10" s="1"/>
  <c r="H89" i="10"/>
  <c r="G89" i="10"/>
  <c r="H88" i="10"/>
  <c r="G88" i="10"/>
  <c r="F87" i="10"/>
  <c r="E87" i="10"/>
  <c r="H87" i="10" s="1"/>
  <c r="D87" i="10"/>
  <c r="C87" i="10"/>
  <c r="H86" i="10"/>
  <c r="G86" i="10"/>
  <c r="F85" i="10"/>
  <c r="E85" i="10"/>
  <c r="D85" i="10"/>
  <c r="C85" i="10"/>
  <c r="H84" i="10"/>
  <c r="G84" i="10"/>
  <c r="F83" i="10"/>
  <c r="E83" i="10"/>
  <c r="H83" i="10" s="1"/>
  <c r="D83" i="10"/>
  <c r="C83" i="10"/>
  <c r="H82" i="10"/>
  <c r="G82" i="10"/>
  <c r="F81" i="10"/>
  <c r="E81" i="10"/>
  <c r="H80" i="10" s="1"/>
  <c r="D81" i="10"/>
  <c r="C81" i="10"/>
  <c r="G80" i="10"/>
  <c r="F79" i="10"/>
  <c r="E79" i="10"/>
  <c r="D79" i="10"/>
  <c r="H79" i="10" s="1"/>
  <c r="C79" i="10"/>
  <c r="H78" i="10"/>
  <c r="G78" i="10"/>
  <c r="F77" i="10"/>
  <c r="E77" i="10"/>
  <c r="D77" i="10"/>
  <c r="H77" i="10" s="1"/>
  <c r="C77" i="10"/>
  <c r="H76" i="10"/>
  <c r="G76" i="10"/>
  <c r="F75" i="10"/>
  <c r="E75" i="10"/>
  <c r="D75" i="10"/>
  <c r="H75" i="10" s="1"/>
  <c r="C75" i="10"/>
  <c r="H74" i="10"/>
  <c r="G74" i="10"/>
  <c r="F73" i="10"/>
  <c r="E73" i="10"/>
  <c r="D73" i="10"/>
  <c r="H73" i="10" s="1"/>
  <c r="C73" i="10"/>
  <c r="H72" i="10"/>
  <c r="G72" i="10"/>
  <c r="H71" i="10"/>
  <c r="G71" i="10"/>
  <c r="F70" i="10"/>
  <c r="E70" i="10"/>
  <c r="G70" i="10" s="1"/>
  <c r="D70" i="10"/>
  <c r="C70" i="10"/>
  <c r="H69" i="10"/>
  <c r="G69" i="10"/>
  <c r="H68" i="10"/>
  <c r="G68" i="10"/>
  <c r="F67" i="10"/>
  <c r="E67" i="10"/>
  <c r="D67" i="10"/>
  <c r="H67" i="10" s="1"/>
  <c r="C67" i="10"/>
  <c r="C66" i="10" s="1"/>
  <c r="D66" i="10"/>
  <c r="H65" i="10"/>
  <c r="H64" i="10"/>
  <c r="G64" i="10"/>
  <c r="H63" i="10"/>
  <c r="G63" i="10"/>
  <c r="G62" i="10"/>
  <c r="F62" i="10"/>
  <c r="E62" i="10"/>
  <c r="H62" i="10" s="1"/>
  <c r="D62" i="10"/>
  <c r="C62" i="10"/>
  <c r="H61" i="10"/>
  <c r="G61" i="10"/>
  <c r="H60" i="10"/>
  <c r="G60" i="10"/>
  <c r="F59" i="10"/>
  <c r="E59" i="10"/>
  <c r="D59" i="10"/>
  <c r="D58" i="10" s="1"/>
  <c r="C59" i="10"/>
  <c r="C58" i="10" s="1"/>
  <c r="F58" i="10"/>
  <c r="E58" i="10"/>
  <c r="H58" i="10" s="1"/>
  <c r="H57" i="10"/>
  <c r="H56" i="10"/>
  <c r="G56" i="10"/>
  <c r="H55" i="10"/>
  <c r="H54" i="10"/>
  <c r="G54" i="10"/>
  <c r="F53" i="10"/>
  <c r="F52" i="10" s="1"/>
  <c r="E53" i="10"/>
  <c r="H53" i="10" s="1"/>
  <c r="D53" i="10"/>
  <c r="C53" i="10"/>
  <c r="D52" i="10"/>
  <c r="C52" i="10"/>
  <c r="H51" i="10"/>
  <c r="G51" i="10"/>
  <c r="H50" i="10"/>
  <c r="G50" i="10"/>
  <c r="F49" i="10"/>
  <c r="E49" i="10"/>
  <c r="H49" i="10" s="1"/>
  <c r="D49" i="10"/>
  <c r="C49" i="10"/>
  <c r="H48" i="10"/>
  <c r="G48" i="10"/>
  <c r="H47" i="10"/>
  <c r="G47" i="10"/>
  <c r="G46" i="10"/>
  <c r="G45" i="10" s="1"/>
  <c r="F45" i="10"/>
  <c r="E45" i="10"/>
  <c r="H45" i="10" s="1"/>
  <c r="H46" i="10" s="1"/>
  <c r="C45" i="10"/>
  <c r="H44" i="10"/>
  <c r="G44" i="10"/>
  <c r="G43" i="10" s="1"/>
  <c r="F43" i="10"/>
  <c r="E43" i="10"/>
  <c r="H43" i="10" s="1"/>
  <c r="D43" i="10"/>
  <c r="C43" i="10"/>
  <c r="H42" i="10"/>
  <c r="G42" i="10"/>
  <c r="F41" i="10"/>
  <c r="E41" i="10"/>
  <c r="H41" i="10" s="1"/>
  <c r="D41" i="10"/>
  <c r="C41" i="10"/>
  <c r="D40" i="10"/>
  <c r="D39" i="10" s="1"/>
  <c r="C40" i="10"/>
  <c r="C39" i="10" s="1"/>
  <c r="H38" i="10"/>
  <c r="G38" i="10"/>
  <c r="H37" i="10"/>
  <c r="G37" i="10"/>
  <c r="H36" i="10"/>
  <c r="G36" i="10"/>
  <c r="H35" i="10"/>
  <c r="G35" i="10"/>
  <c r="G34" i="10"/>
  <c r="F34" i="10"/>
  <c r="E34" i="10"/>
  <c r="H34" i="10" s="1"/>
  <c r="D34" i="10"/>
  <c r="D33" i="10" s="1"/>
  <c r="C34" i="10"/>
  <c r="C33" i="10" s="1"/>
  <c r="F33" i="10"/>
  <c r="H32" i="10"/>
  <c r="G32" i="10"/>
  <c r="H31" i="10"/>
  <c r="G31" i="10"/>
  <c r="G30" i="10"/>
  <c r="F30" i="10"/>
  <c r="E30" i="10"/>
  <c r="H30" i="10" s="1"/>
  <c r="D30" i="10"/>
  <c r="C30" i="10"/>
  <c r="H29" i="10"/>
  <c r="G29" i="10"/>
  <c r="H28" i="10"/>
  <c r="H27" i="10"/>
  <c r="G27" i="10"/>
  <c r="H25" i="10"/>
  <c r="G25" i="10"/>
  <c r="H24" i="10"/>
  <c r="H23" i="10"/>
  <c r="G23" i="10"/>
  <c r="H22" i="10"/>
  <c r="G22" i="10"/>
  <c r="F21" i="10"/>
  <c r="F20" i="10" s="1"/>
  <c r="E21" i="10"/>
  <c r="H21" i="10" s="1"/>
  <c r="D21" i="10"/>
  <c r="C21" i="10"/>
  <c r="D20" i="10"/>
  <c r="C20" i="10"/>
  <c r="H19" i="10"/>
  <c r="G19" i="10"/>
  <c r="H18" i="10"/>
  <c r="G18" i="10"/>
  <c r="H17" i="10"/>
  <c r="G17" i="10"/>
  <c r="H16" i="10"/>
  <c r="G16" i="10"/>
  <c r="F15" i="10"/>
  <c r="F14" i="10" s="1"/>
  <c r="E15" i="10"/>
  <c r="H15" i="10" s="1"/>
  <c r="D15" i="10"/>
  <c r="C15" i="10"/>
  <c r="D14" i="10"/>
  <c r="C14" i="10"/>
  <c r="H13" i="10"/>
  <c r="G13" i="10"/>
  <c r="H12" i="10"/>
  <c r="G12" i="10"/>
  <c r="H11" i="10"/>
  <c r="G11" i="10"/>
  <c r="F10" i="10"/>
  <c r="F9" i="10" s="1"/>
  <c r="E10" i="10"/>
  <c r="E9" i="10" s="1"/>
  <c r="D10" i="10"/>
  <c r="D9" i="10" s="1"/>
  <c r="C10" i="10"/>
  <c r="C9" i="10" s="1"/>
  <c r="F109" i="10" l="1"/>
  <c r="F108" i="10" s="1"/>
  <c r="F66" i="10"/>
  <c r="F8" i="10" s="1"/>
  <c r="F40" i="10"/>
  <c r="F39" i="10" s="1"/>
  <c r="E136" i="10"/>
  <c r="G136" i="10" s="1"/>
  <c r="G137" i="10"/>
  <c r="E113" i="10"/>
  <c r="H125" i="10"/>
  <c r="H110" i="10"/>
  <c r="H94" i="10"/>
  <c r="G87" i="10"/>
  <c r="H70" i="10"/>
  <c r="E66" i="10"/>
  <c r="H66" i="10" s="1"/>
  <c r="E33" i="10"/>
  <c r="H33" i="10" s="1"/>
  <c r="D113" i="10"/>
  <c r="H9" i="10"/>
  <c r="H10" i="10"/>
  <c r="G10" i="10"/>
  <c r="C8" i="10"/>
  <c r="C172" i="10" s="1"/>
  <c r="D8" i="10"/>
  <c r="D109" i="10"/>
  <c r="G67" i="10"/>
  <c r="G73" i="10"/>
  <c r="G75" i="10"/>
  <c r="G77" i="10"/>
  <c r="G79" i="10"/>
  <c r="G101" i="10"/>
  <c r="G106" i="10"/>
  <c r="G110" i="10"/>
  <c r="G157" i="10"/>
  <c r="G159" i="10"/>
  <c r="E14" i="10"/>
  <c r="G15" i="10"/>
  <c r="E20" i="10"/>
  <c r="G21" i="10"/>
  <c r="G53" i="10"/>
  <c r="G58" i="10"/>
  <c r="G9" i="10"/>
  <c r="E40" i="10"/>
  <c r="G41" i="10"/>
  <c r="G49" i="10"/>
  <c r="E52" i="10"/>
  <c r="G63" i="9"/>
  <c r="D62" i="9"/>
  <c r="E62" i="9"/>
  <c r="F62" i="9"/>
  <c r="C62" i="9"/>
  <c r="H65" i="9"/>
  <c r="H63" i="9"/>
  <c r="G104" i="9"/>
  <c r="H104" i="9"/>
  <c r="D92" i="9"/>
  <c r="H60" i="9"/>
  <c r="G60" i="9"/>
  <c r="F172" i="10" l="1"/>
  <c r="G108" i="10"/>
  <c r="H136" i="10"/>
  <c r="G113" i="10"/>
  <c r="H113" i="10"/>
  <c r="G66" i="10"/>
  <c r="G33" i="10"/>
  <c r="G40" i="10"/>
  <c r="E39" i="10"/>
  <c r="H40" i="10"/>
  <c r="D172" i="10"/>
  <c r="G52" i="10"/>
  <c r="H52" i="10"/>
  <c r="G14" i="10"/>
  <c r="H14" i="10"/>
  <c r="G20" i="10"/>
  <c r="H20" i="10"/>
  <c r="F169" i="8"/>
  <c r="E169" i="8"/>
  <c r="H169" i="8" s="1"/>
  <c r="D169" i="8"/>
  <c r="C169" i="8"/>
  <c r="H168" i="8"/>
  <c r="H167" i="8"/>
  <c r="F166" i="8"/>
  <c r="E166" i="8"/>
  <c r="H166" i="8" s="1"/>
  <c r="H165" i="8"/>
  <c r="H164" i="8"/>
  <c r="H163" i="8" s="1"/>
  <c r="G163" i="8"/>
  <c r="F163" i="8"/>
  <c r="E163" i="8"/>
  <c r="D163" i="8"/>
  <c r="C163" i="8"/>
  <c r="H162" i="8"/>
  <c r="H161" i="8" s="1"/>
  <c r="G161" i="8"/>
  <c r="F161" i="8"/>
  <c r="E161" i="8"/>
  <c r="D161" i="8"/>
  <c r="C161" i="8"/>
  <c r="H160" i="8"/>
  <c r="H159" i="8"/>
  <c r="G159" i="8"/>
  <c r="E158" i="8"/>
  <c r="H158" i="8" s="1"/>
  <c r="D158" i="8"/>
  <c r="C158" i="8"/>
  <c r="H157" i="8"/>
  <c r="G157" i="8"/>
  <c r="F156" i="8"/>
  <c r="E156" i="8"/>
  <c r="H156" i="8" s="1"/>
  <c r="D156" i="8"/>
  <c r="C156" i="8"/>
  <c r="H155" i="8"/>
  <c r="G155" i="8"/>
  <c r="H154" i="8"/>
  <c r="G154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F136" i="8"/>
  <c r="E136" i="8"/>
  <c r="H136" i="8" s="1"/>
  <c r="D136" i="8"/>
  <c r="D135" i="8" s="1"/>
  <c r="C136" i="8"/>
  <c r="F135" i="8"/>
  <c r="E135" i="8"/>
  <c r="G135" i="8" s="1"/>
  <c r="C135" i="8"/>
  <c r="H134" i="8"/>
  <c r="H132" i="8"/>
  <c r="G132" i="8"/>
  <c r="H130" i="8"/>
  <c r="G130" i="8"/>
  <c r="H128" i="8"/>
  <c r="G128" i="8"/>
  <c r="H127" i="8"/>
  <c r="G127" i="8"/>
  <c r="H126" i="8"/>
  <c r="G126" i="8"/>
  <c r="H125" i="8"/>
  <c r="G125" i="8"/>
  <c r="F124" i="8"/>
  <c r="E124" i="8"/>
  <c r="H124" i="8" s="1"/>
  <c r="D124" i="8"/>
  <c r="C124" i="8"/>
  <c r="H121" i="8"/>
  <c r="G121" i="8"/>
  <c r="H120" i="8"/>
  <c r="G120" i="8"/>
  <c r="H119" i="8"/>
  <c r="H118" i="8"/>
  <c r="G118" i="8"/>
  <c r="H117" i="8"/>
  <c r="G117" i="8"/>
  <c r="H115" i="8"/>
  <c r="G115" i="8"/>
  <c r="H114" i="8"/>
  <c r="G114" i="8"/>
  <c r="H113" i="8"/>
  <c r="G113" i="8"/>
  <c r="F112" i="8"/>
  <c r="E112" i="8"/>
  <c r="G112" i="8" s="1"/>
  <c r="D112" i="8"/>
  <c r="C112" i="8"/>
  <c r="H111" i="8"/>
  <c r="G111" i="8"/>
  <c r="H110" i="8"/>
  <c r="G110" i="8"/>
  <c r="F109" i="8"/>
  <c r="E109" i="8"/>
  <c r="H109" i="8" s="1"/>
  <c r="D109" i="8"/>
  <c r="D108" i="8" s="1"/>
  <c r="D107" i="8" s="1"/>
  <c r="C109" i="8"/>
  <c r="F108" i="8"/>
  <c r="F107" i="8" s="1"/>
  <c r="E108" i="8"/>
  <c r="G108" i="8" s="1"/>
  <c r="C108" i="8"/>
  <c r="E107" i="8"/>
  <c r="C107" i="8"/>
  <c r="H106" i="8"/>
  <c r="G106" i="8"/>
  <c r="F105" i="8"/>
  <c r="E105" i="8"/>
  <c r="H105" i="8" s="1"/>
  <c r="D105" i="8"/>
  <c r="C105" i="8"/>
  <c r="H104" i="8"/>
  <c r="G104" i="8"/>
  <c r="H102" i="8"/>
  <c r="G102" i="8"/>
  <c r="H101" i="8"/>
  <c r="G101" i="8"/>
  <c r="F100" i="8"/>
  <c r="E100" i="8"/>
  <c r="H100" i="8" s="1"/>
  <c r="D100" i="8"/>
  <c r="C100" i="8"/>
  <c r="G99" i="8"/>
  <c r="G98" i="8"/>
  <c r="F98" i="8"/>
  <c r="E98" i="8"/>
  <c r="D98" i="8"/>
  <c r="C98" i="8"/>
  <c r="H97" i="8"/>
  <c r="G97" i="8"/>
  <c r="F95" i="8"/>
  <c r="E95" i="8"/>
  <c r="G95" i="8" s="1"/>
  <c r="D95" i="8"/>
  <c r="C95" i="8"/>
  <c r="H94" i="8"/>
  <c r="G94" i="8"/>
  <c r="G93" i="8"/>
  <c r="E93" i="8"/>
  <c r="H93" i="8" s="1"/>
  <c r="H92" i="8"/>
  <c r="G92" i="8"/>
  <c r="E91" i="8"/>
  <c r="H91" i="8" s="1"/>
  <c r="H90" i="8"/>
  <c r="G90" i="8"/>
  <c r="E89" i="8"/>
  <c r="H89" i="8" s="1"/>
  <c r="D89" i="8"/>
  <c r="G89" i="8" s="1"/>
  <c r="H88" i="8"/>
  <c r="G88" i="8"/>
  <c r="H87" i="8"/>
  <c r="G87" i="8"/>
  <c r="F86" i="8"/>
  <c r="E86" i="8"/>
  <c r="H86" i="8" s="1"/>
  <c r="D86" i="8"/>
  <c r="C86" i="8"/>
  <c r="H85" i="8"/>
  <c r="G85" i="8"/>
  <c r="F84" i="8"/>
  <c r="E84" i="8"/>
  <c r="D84" i="8"/>
  <c r="C84" i="8"/>
  <c r="H83" i="8"/>
  <c r="G83" i="8"/>
  <c r="F82" i="8"/>
  <c r="E82" i="8"/>
  <c r="H82" i="8" s="1"/>
  <c r="D82" i="8"/>
  <c r="C82" i="8"/>
  <c r="H81" i="8"/>
  <c r="G81" i="8"/>
  <c r="F80" i="8"/>
  <c r="E80" i="8"/>
  <c r="D80" i="8"/>
  <c r="C80" i="8"/>
  <c r="H79" i="8"/>
  <c r="G79" i="8"/>
  <c r="F78" i="8"/>
  <c r="E78" i="8"/>
  <c r="G78" i="8" s="1"/>
  <c r="D78" i="8"/>
  <c r="H78" i="8" s="1"/>
  <c r="C78" i="8"/>
  <c r="H77" i="8"/>
  <c r="G77" i="8"/>
  <c r="F76" i="8"/>
  <c r="E76" i="8"/>
  <c r="G76" i="8" s="1"/>
  <c r="D76" i="8"/>
  <c r="H76" i="8" s="1"/>
  <c r="C76" i="8"/>
  <c r="H75" i="8"/>
  <c r="G75" i="8"/>
  <c r="F74" i="8"/>
  <c r="E74" i="8"/>
  <c r="H74" i="8" s="1"/>
  <c r="D74" i="8"/>
  <c r="C74" i="8"/>
  <c r="H73" i="8"/>
  <c r="G73" i="8"/>
  <c r="F72" i="8"/>
  <c r="E72" i="8"/>
  <c r="H72" i="8" s="1"/>
  <c r="D72" i="8"/>
  <c r="C72" i="8"/>
  <c r="H71" i="8"/>
  <c r="G71" i="8"/>
  <c r="H70" i="8"/>
  <c r="G70" i="8"/>
  <c r="F69" i="8"/>
  <c r="E69" i="8"/>
  <c r="H69" i="8" s="1"/>
  <c r="D69" i="8"/>
  <c r="C69" i="8"/>
  <c r="H68" i="8"/>
  <c r="G68" i="8"/>
  <c r="H67" i="8"/>
  <c r="G67" i="8"/>
  <c r="F66" i="8"/>
  <c r="F65" i="8" s="1"/>
  <c r="E66" i="8"/>
  <c r="H66" i="8" s="1"/>
  <c r="D66" i="8"/>
  <c r="C66" i="8"/>
  <c r="E65" i="8"/>
  <c r="H65" i="8" s="1"/>
  <c r="D65" i="8"/>
  <c r="C65" i="8"/>
  <c r="H64" i="8"/>
  <c r="G64" i="8"/>
  <c r="H63" i="8"/>
  <c r="G63" i="8"/>
  <c r="F62" i="8"/>
  <c r="E62" i="8"/>
  <c r="H62" i="8" s="1"/>
  <c r="D62" i="8"/>
  <c r="C62" i="8"/>
  <c r="H61" i="8"/>
  <c r="G61" i="8"/>
  <c r="F59" i="8"/>
  <c r="E59" i="8"/>
  <c r="D59" i="8"/>
  <c r="D58" i="8" s="1"/>
  <c r="C59" i="8"/>
  <c r="C58" i="8" s="1"/>
  <c r="F58" i="8"/>
  <c r="E58" i="8"/>
  <c r="H57" i="8"/>
  <c r="H56" i="8"/>
  <c r="G56" i="8"/>
  <c r="H55" i="8"/>
  <c r="H54" i="8"/>
  <c r="G54" i="8"/>
  <c r="F53" i="8"/>
  <c r="F52" i="8" s="1"/>
  <c r="E53" i="8"/>
  <c r="H53" i="8" s="1"/>
  <c r="D53" i="8"/>
  <c r="C53" i="8"/>
  <c r="D52" i="8"/>
  <c r="C52" i="8"/>
  <c r="H51" i="8"/>
  <c r="G51" i="8"/>
  <c r="H50" i="8"/>
  <c r="G50" i="8"/>
  <c r="F49" i="8"/>
  <c r="E49" i="8"/>
  <c r="H49" i="8" s="1"/>
  <c r="D49" i="8"/>
  <c r="C49" i="8"/>
  <c r="H48" i="8"/>
  <c r="G48" i="8"/>
  <c r="H47" i="8"/>
  <c r="G47" i="8"/>
  <c r="G46" i="8"/>
  <c r="G45" i="8" s="1"/>
  <c r="F45" i="8"/>
  <c r="E45" i="8"/>
  <c r="H45" i="8" s="1"/>
  <c r="H46" i="8" s="1"/>
  <c r="D45" i="8"/>
  <c r="C45" i="8"/>
  <c r="H44" i="8"/>
  <c r="G44" i="8"/>
  <c r="G43" i="8" s="1"/>
  <c r="F43" i="8"/>
  <c r="E43" i="8"/>
  <c r="H43" i="8" s="1"/>
  <c r="D43" i="8"/>
  <c r="C43" i="8"/>
  <c r="H42" i="8"/>
  <c r="G42" i="8"/>
  <c r="F41" i="8"/>
  <c r="F40" i="8" s="1"/>
  <c r="F39" i="8" s="1"/>
  <c r="E41" i="8"/>
  <c r="H41" i="8" s="1"/>
  <c r="D41" i="8"/>
  <c r="C41" i="8"/>
  <c r="D40" i="8"/>
  <c r="D39" i="8" s="1"/>
  <c r="C40" i="8"/>
  <c r="C39" i="8" s="1"/>
  <c r="H38" i="8"/>
  <c r="G38" i="8"/>
  <c r="H37" i="8"/>
  <c r="G37" i="8"/>
  <c r="H36" i="8"/>
  <c r="G36" i="8"/>
  <c r="H35" i="8"/>
  <c r="G35" i="8"/>
  <c r="F34" i="8"/>
  <c r="E34" i="8"/>
  <c r="D34" i="8"/>
  <c r="D33" i="8" s="1"/>
  <c r="C34" i="8"/>
  <c r="C33" i="8" s="1"/>
  <c r="F33" i="8"/>
  <c r="E33" i="8"/>
  <c r="H32" i="8"/>
  <c r="G32" i="8"/>
  <c r="H31" i="8"/>
  <c r="G31" i="8"/>
  <c r="F30" i="8"/>
  <c r="E30" i="8"/>
  <c r="D30" i="8"/>
  <c r="H30" i="8" s="1"/>
  <c r="C30" i="8"/>
  <c r="H29" i="8"/>
  <c r="G29" i="8"/>
  <c r="H28" i="8"/>
  <c r="H27" i="8"/>
  <c r="G27" i="8"/>
  <c r="H25" i="8"/>
  <c r="G25" i="8"/>
  <c r="H24" i="8"/>
  <c r="H23" i="8"/>
  <c r="G23" i="8"/>
  <c r="H22" i="8"/>
  <c r="G22" i="8"/>
  <c r="F21" i="8"/>
  <c r="F20" i="8" s="1"/>
  <c r="E21" i="8"/>
  <c r="H21" i="8" s="1"/>
  <c r="D21" i="8"/>
  <c r="C21" i="8"/>
  <c r="D20" i="8"/>
  <c r="C20" i="8"/>
  <c r="H19" i="8"/>
  <c r="G19" i="8"/>
  <c r="H18" i="8"/>
  <c r="G18" i="8"/>
  <c r="H17" i="8"/>
  <c r="G17" i="8"/>
  <c r="H16" i="8"/>
  <c r="G16" i="8"/>
  <c r="F15" i="8"/>
  <c r="F14" i="8" s="1"/>
  <c r="E15" i="8"/>
  <c r="H15" i="8" s="1"/>
  <c r="D15" i="8"/>
  <c r="C15" i="8"/>
  <c r="D14" i="8"/>
  <c r="C14" i="8"/>
  <c r="H13" i="8"/>
  <c r="G13" i="8"/>
  <c r="H12" i="8"/>
  <c r="G12" i="8"/>
  <c r="H11" i="8"/>
  <c r="G11" i="8"/>
  <c r="G10" i="8"/>
  <c r="F10" i="8"/>
  <c r="E10" i="8"/>
  <c r="D10" i="8"/>
  <c r="D9" i="8" s="1"/>
  <c r="C10" i="8"/>
  <c r="C9" i="8" s="1"/>
  <c r="F9" i="8"/>
  <c r="E9" i="8"/>
  <c r="H9" i="8" s="1"/>
  <c r="G109" i="10" l="1"/>
  <c r="H109" i="10"/>
  <c r="H108" i="10"/>
  <c r="H39" i="10"/>
  <c r="G39" i="10"/>
  <c r="E8" i="10"/>
  <c r="H33" i="8"/>
  <c r="C8" i="8"/>
  <c r="C171" i="8" s="1"/>
  <c r="H58" i="8"/>
  <c r="F8" i="8"/>
  <c r="F171" i="8" s="1"/>
  <c r="D8" i="8"/>
  <c r="D171" i="8" s="1"/>
  <c r="H107" i="8"/>
  <c r="G30" i="8"/>
  <c r="G34" i="8"/>
  <c r="G65" i="8"/>
  <c r="G69" i="8"/>
  <c r="H95" i="8"/>
  <c r="H108" i="8"/>
  <c r="H112" i="8"/>
  <c r="G124" i="8"/>
  <c r="H135" i="8"/>
  <c r="G158" i="8"/>
  <c r="H34" i="8"/>
  <c r="G86" i="8"/>
  <c r="G100" i="8"/>
  <c r="G105" i="8"/>
  <c r="G107" i="8"/>
  <c r="G109" i="8"/>
  <c r="G136" i="8"/>
  <c r="G156" i="8"/>
  <c r="H10" i="8"/>
  <c r="G9" i="8"/>
  <c r="E14" i="8"/>
  <c r="G15" i="8"/>
  <c r="E20" i="8"/>
  <c r="G21" i="8"/>
  <c r="G33" i="8"/>
  <c r="E40" i="8"/>
  <c r="G41" i="8"/>
  <c r="G49" i="8"/>
  <c r="E52" i="8"/>
  <c r="G53" i="8"/>
  <c r="G58" i="8"/>
  <c r="G62" i="8"/>
  <c r="G66" i="8"/>
  <c r="G72" i="8"/>
  <c r="G74" i="8"/>
  <c r="G91" i="8"/>
  <c r="G8" i="10" l="1"/>
  <c r="E172" i="10"/>
  <c r="H8" i="10"/>
  <c r="H40" i="8"/>
  <c r="G40" i="8"/>
  <c r="E39" i="8"/>
  <c r="H52" i="8"/>
  <c r="G52" i="8"/>
  <c r="H14" i="8"/>
  <c r="G14" i="8"/>
  <c r="H20" i="8"/>
  <c r="G20" i="8"/>
  <c r="G172" i="10" l="1"/>
  <c r="H172" i="10"/>
  <c r="H39" i="8"/>
  <c r="G39" i="8"/>
  <c r="E8" i="8"/>
  <c r="H8" i="8" l="1"/>
  <c r="G8" i="8"/>
  <c r="E171" i="8"/>
  <c r="H171" i="8" l="1"/>
  <c r="G171" i="8"/>
  <c r="F170" i="9" l="1"/>
  <c r="E170" i="9"/>
  <c r="D170" i="9"/>
  <c r="C170" i="9"/>
  <c r="H169" i="9"/>
  <c r="H168" i="9"/>
  <c r="H167" i="9"/>
  <c r="F167" i="9"/>
  <c r="E167" i="9"/>
  <c r="H166" i="9"/>
  <c r="H165" i="9"/>
  <c r="H164" i="9" s="1"/>
  <c r="G164" i="9"/>
  <c r="F164" i="9"/>
  <c r="E164" i="9"/>
  <c r="D164" i="9"/>
  <c r="C164" i="9"/>
  <c r="H163" i="9"/>
  <c r="H162" i="9" s="1"/>
  <c r="G162" i="9"/>
  <c r="F162" i="9"/>
  <c r="E162" i="9"/>
  <c r="D162" i="9"/>
  <c r="C162" i="9"/>
  <c r="H161" i="9"/>
  <c r="H160" i="9"/>
  <c r="G160" i="9"/>
  <c r="F159" i="9"/>
  <c r="E159" i="9"/>
  <c r="D159" i="9"/>
  <c r="C159" i="9"/>
  <c r="H158" i="9"/>
  <c r="G158" i="9"/>
  <c r="F157" i="9"/>
  <c r="E157" i="9"/>
  <c r="D157" i="9"/>
  <c r="C157" i="9"/>
  <c r="C136" i="9" s="1"/>
  <c r="H156" i="9"/>
  <c r="G156" i="9"/>
  <c r="H155" i="9"/>
  <c r="G155" i="9"/>
  <c r="H153" i="9"/>
  <c r="G153" i="9"/>
  <c r="H152" i="9"/>
  <c r="G152" i="9"/>
  <c r="H151" i="9"/>
  <c r="G151" i="9"/>
  <c r="H150" i="9"/>
  <c r="G150" i="9"/>
  <c r="H149" i="9"/>
  <c r="G149" i="9"/>
  <c r="H148" i="9"/>
  <c r="G148" i="9"/>
  <c r="H147" i="9"/>
  <c r="G147" i="9"/>
  <c r="H146" i="9"/>
  <c r="G146" i="9"/>
  <c r="H144" i="9"/>
  <c r="G144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F137" i="9"/>
  <c r="F136" i="9" s="1"/>
  <c r="E137" i="9"/>
  <c r="D137" i="9"/>
  <c r="C137" i="9"/>
  <c r="H135" i="9"/>
  <c r="H133" i="9"/>
  <c r="G133" i="9"/>
  <c r="H131" i="9"/>
  <c r="G131" i="9"/>
  <c r="H129" i="9"/>
  <c r="G129" i="9"/>
  <c r="H128" i="9"/>
  <c r="G128" i="9"/>
  <c r="H127" i="9"/>
  <c r="G127" i="9"/>
  <c r="H126" i="9"/>
  <c r="G126" i="9"/>
  <c r="F125" i="9"/>
  <c r="F113" i="9" s="1"/>
  <c r="E125" i="9"/>
  <c r="D125" i="9"/>
  <c r="C125" i="9"/>
  <c r="C113" i="9" s="1"/>
  <c r="H122" i="9"/>
  <c r="G122" i="9"/>
  <c r="H121" i="9"/>
  <c r="G121" i="9"/>
  <c r="H120" i="9"/>
  <c r="H119" i="9"/>
  <c r="G119" i="9"/>
  <c r="H118" i="9"/>
  <c r="G118" i="9"/>
  <c r="H116" i="9"/>
  <c r="G116" i="9"/>
  <c r="H115" i="9"/>
  <c r="G115" i="9"/>
  <c r="H114" i="9"/>
  <c r="G114" i="9"/>
  <c r="D113" i="9"/>
  <c r="H112" i="9"/>
  <c r="G112" i="9"/>
  <c r="H111" i="9"/>
  <c r="G111" i="9"/>
  <c r="F110" i="9"/>
  <c r="E110" i="9"/>
  <c r="D110" i="9"/>
  <c r="C110" i="9"/>
  <c r="H107" i="9"/>
  <c r="G107" i="9"/>
  <c r="F106" i="9"/>
  <c r="E106" i="9"/>
  <c r="E101" i="9" s="1"/>
  <c r="D106" i="9"/>
  <c r="C106" i="9"/>
  <c r="H105" i="9"/>
  <c r="G105" i="9"/>
  <c r="H103" i="9"/>
  <c r="H102" i="9"/>
  <c r="F101" i="9"/>
  <c r="D101" i="9"/>
  <c r="C101" i="9"/>
  <c r="G100" i="9"/>
  <c r="F99" i="9"/>
  <c r="E99" i="9"/>
  <c r="D99" i="9"/>
  <c r="C99" i="9"/>
  <c r="H98" i="9"/>
  <c r="G98" i="9"/>
  <c r="F96" i="9"/>
  <c r="E96" i="9"/>
  <c r="G96" i="9" s="1"/>
  <c r="D96" i="9"/>
  <c r="C96" i="9"/>
  <c r="H95" i="9"/>
  <c r="G95" i="9"/>
  <c r="E94" i="9"/>
  <c r="H94" i="9" s="1"/>
  <c r="H93" i="9"/>
  <c r="G93" i="9"/>
  <c r="E92" i="9"/>
  <c r="G92" i="9" s="1"/>
  <c r="H91" i="9"/>
  <c r="G91" i="9"/>
  <c r="E90" i="9"/>
  <c r="D90" i="9"/>
  <c r="H89" i="9"/>
  <c r="G89" i="9"/>
  <c r="H88" i="9"/>
  <c r="G88" i="9"/>
  <c r="F87" i="9"/>
  <c r="E87" i="9"/>
  <c r="D87" i="9"/>
  <c r="C87" i="9"/>
  <c r="H86" i="9"/>
  <c r="G86" i="9"/>
  <c r="F85" i="9"/>
  <c r="E85" i="9"/>
  <c r="D85" i="9"/>
  <c r="C85" i="9"/>
  <c r="H84" i="9"/>
  <c r="G84" i="9"/>
  <c r="F83" i="9"/>
  <c r="E83" i="9"/>
  <c r="D83" i="9"/>
  <c r="C83" i="9"/>
  <c r="H82" i="9"/>
  <c r="G82" i="9"/>
  <c r="F81" i="9"/>
  <c r="E81" i="9"/>
  <c r="H80" i="9" s="1"/>
  <c r="D81" i="9"/>
  <c r="C81" i="9"/>
  <c r="G80" i="9"/>
  <c r="F79" i="9"/>
  <c r="E79" i="9"/>
  <c r="D79" i="9"/>
  <c r="H79" i="9" s="1"/>
  <c r="C79" i="9"/>
  <c r="H78" i="9"/>
  <c r="G78" i="9"/>
  <c r="F77" i="9"/>
  <c r="E77" i="9"/>
  <c r="D77" i="9"/>
  <c r="H77" i="9" s="1"/>
  <c r="C77" i="9"/>
  <c r="H76" i="9"/>
  <c r="G76" i="9"/>
  <c r="F75" i="9"/>
  <c r="E75" i="9"/>
  <c r="D75" i="9"/>
  <c r="H75" i="9" s="1"/>
  <c r="C75" i="9"/>
  <c r="H74" i="9"/>
  <c r="G74" i="9"/>
  <c r="F73" i="9"/>
  <c r="E73" i="9"/>
  <c r="D73" i="9"/>
  <c r="H73" i="9" s="1"/>
  <c r="C73" i="9"/>
  <c r="H72" i="9"/>
  <c r="G72" i="9"/>
  <c r="H71" i="9"/>
  <c r="G71" i="9"/>
  <c r="F70" i="9"/>
  <c r="E70" i="9"/>
  <c r="G70" i="9" s="1"/>
  <c r="D70" i="9"/>
  <c r="C70" i="9"/>
  <c r="H69" i="9"/>
  <c r="G69" i="9"/>
  <c r="H68" i="9"/>
  <c r="G68" i="9"/>
  <c r="F67" i="9"/>
  <c r="E67" i="9"/>
  <c r="G67" i="9" s="1"/>
  <c r="D67" i="9"/>
  <c r="C67" i="9"/>
  <c r="H64" i="9"/>
  <c r="G64" i="9"/>
  <c r="H61" i="9"/>
  <c r="G61" i="9"/>
  <c r="F59" i="9"/>
  <c r="F58" i="9" s="1"/>
  <c r="E59" i="9"/>
  <c r="E58" i="9" s="1"/>
  <c r="D59" i="9"/>
  <c r="D58" i="9" s="1"/>
  <c r="C59" i="9"/>
  <c r="C58" i="9" s="1"/>
  <c r="H57" i="9"/>
  <c r="H56" i="9"/>
  <c r="G56" i="9"/>
  <c r="H55" i="9"/>
  <c r="H54" i="9"/>
  <c r="G54" i="9"/>
  <c r="F53" i="9"/>
  <c r="F52" i="9" s="1"/>
  <c r="E53" i="9"/>
  <c r="D53" i="9"/>
  <c r="H53" i="9" s="1"/>
  <c r="C53" i="9"/>
  <c r="C52" i="9" s="1"/>
  <c r="H51" i="9"/>
  <c r="G51" i="9"/>
  <c r="H50" i="9"/>
  <c r="G50" i="9"/>
  <c r="F49" i="9"/>
  <c r="E49" i="9"/>
  <c r="D49" i="9"/>
  <c r="C49" i="9"/>
  <c r="H48" i="9"/>
  <c r="G48" i="9"/>
  <c r="H47" i="9"/>
  <c r="G47" i="9"/>
  <c r="G46" i="9"/>
  <c r="G45" i="9" s="1"/>
  <c r="F45" i="9"/>
  <c r="E45" i="9"/>
  <c r="D45" i="9"/>
  <c r="C45" i="9"/>
  <c r="H44" i="9"/>
  <c r="G44" i="9"/>
  <c r="G43" i="9" s="1"/>
  <c r="F43" i="9"/>
  <c r="E43" i="9"/>
  <c r="D43" i="9"/>
  <c r="C43" i="9"/>
  <c r="H42" i="9"/>
  <c r="G42" i="9"/>
  <c r="F41" i="9"/>
  <c r="E41" i="9"/>
  <c r="D41" i="9"/>
  <c r="C41" i="9"/>
  <c r="F40" i="9"/>
  <c r="H38" i="9"/>
  <c r="G38" i="9"/>
  <c r="H37" i="9"/>
  <c r="G37" i="9"/>
  <c r="H36" i="9"/>
  <c r="G36" i="9"/>
  <c r="H35" i="9"/>
  <c r="G35" i="9"/>
  <c r="F34" i="9"/>
  <c r="F33" i="9" s="1"/>
  <c r="E34" i="9"/>
  <c r="E33" i="9" s="1"/>
  <c r="D34" i="9"/>
  <c r="C34" i="9"/>
  <c r="C33" i="9" s="1"/>
  <c r="H32" i="9"/>
  <c r="G32" i="9"/>
  <c r="H31" i="9"/>
  <c r="G31" i="9"/>
  <c r="F30" i="9"/>
  <c r="E30" i="9"/>
  <c r="D30" i="9"/>
  <c r="G30" i="9" s="1"/>
  <c r="C30" i="9"/>
  <c r="H29" i="9"/>
  <c r="G29" i="9"/>
  <c r="H28" i="9"/>
  <c r="H27" i="9"/>
  <c r="G27" i="9"/>
  <c r="H25" i="9"/>
  <c r="G25" i="9"/>
  <c r="H24" i="9"/>
  <c r="H23" i="9"/>
  <c r="G23" i="9"/>
  <c r="H22" i="9"/>
  <c r="G22" i="9"/>
  <c r="F21" i="9"/>
  <c r="F20" i="9" s="1"/>
  <c r="E21" i="9"/>
  <c r="D21" i="9"/>
  <c r="H21" i="9" s="1"/>
  <c r="C21" i="9"/>
  <c r="C20" i="9"/>
  <c r="H19" i="9"/>
  <c r="G19" i="9"/>
  <c r="H18" i="9"/>
  <c r="G18" i="9"/>
  <c r="H17" i="9"/>
  <c r="G17" i="9"/>
  <c r="H16" i="9"/>
  <c r="G16" i="9"/>
  <c r="F15" i="9"/>
  <c r="E15" i="9"/>
  <c r="D15" i="9"/>
  <c r="D14" i="9" s="1"/>
  <c r="C15" i="9"/>
  <c r="C14" i="9" s="1"/>
  <c r="F14" i="9"/>
  <c r="H13" i="9"/>
  <c r="G13" i="9"/>
  <c r="H12" i="9"/>
  <c r="G12" i="9"/>
  <c r="H11" i="9"/>
  <c r="G11" i="9"/>
  <c r="F10" i="9"/>
  <c r="F9" i="9" s="1"/>
  <c r="E10" i="9"/>
  <c r="E9" i="9" s="1"/>
  <c r="D10" i="9"/>
  <c r="C10" i="9"/>
  <c r="C9" i="9" s="1"/>
  <c r="C40" i="9" l="1"/>
  <c r="C39" i="9" s="1"/>
  <c r="C8" i="9" s="1"/>
  <c r="C172" i="9" s="1"/>
  <c r="C66" i="9"/>
  <c r="H96" i="9"/>
  <c r="C109" i="9"/>
  <c r="C108" i="9" s="1"/>
  <c r="G58" i="9"/>
  <c r="H92" i="9"/>
  <c r="G94" i="9"/>
  <c r="H110" i="9"/>
  <c r="F66" i="9"/>
  <c r="F8" i="9" s="1"/>
  <c r="F172" i="9" s="1"/>
  <c r="H83" i="9"/>
  <c r="G99" i="9"/>
  <c r="G125" i="9"/>
  <c r="G21" i="9"/>
  <c r="G34" i="9"/>
  <c r="F39" i="9"/>
  <c r="H43" i="9"/>
  <c r="G49" i="9"/>
  <c r="H58" i="9"/>
  <c r="G73" i="9"/>
  <c r="G77" i="9"/>
  <c r="F109" i="9"/>
  <c r="F108" i="9" s="1"/>
  <c r="H137" i="9"/>
  <c r="H159" i="9"/>
  <c r="H15" i="9"/>
  <c r="H41" i="9"/>
  <c r="H45" i="9"/>
  <c r="H46" i="9" s="1"/>
  <c r="G53" i="9"/>
  <c r="H62" i="9"/>
  <c r="H67" i="9"/>
  <c r="D66" i="9"/>
  <c r="H70" i="9"/>
  <c r="G75" i="9"/>
  <c r="G79" i="9"/>
  <c r="H157" i="9"/>
  <c r="H170" i="9"/>
  <c r="E113" i="9"/>
  <c r="G113" i="9" s="1"/>
  <c r="D136" i="9"/>
  <c r="D109" i="9" s="1"/>
  <c r="D108" i="9" s="1"/>
  <c r="H49" i="9"/>
  <c r="G10" i="9"/>
  <c r="H113" i="9"/>
  <c r="H101" i="9"/>
  <c r="H106" i="9"/>
  <c r="H90" i="9"/>
  <c r="H87" i="9"/>
  <c r="G62" i="9"/>
  <c r="G41" i="9"/>
  <c r="D33" i="9"/>
  <c r="H33" i="9" s="1"/>
  <c r="H34" i="9"/>
  <c r="G33" i="9"/>
  <c r="H30" i="9"/>
  <c r="D9" i="9"/>
  <c r="H9" i="9" s="1"/>
  <c r="H10" i="9"/>
  <c r="G9" i="9"/>
  <c r="D20" i="9"/>
  <c r="D40" i="9"/>
  <c r="D39" i="9" s="1"/>
  <c r="D52" i="9"/>
  <c r="G87" i="9"/>
  <c r="G90" i="9"/>
  <c r="G101" i="9"/>
  <c r="G106" i="9"/>
  <c r="G110" i="9"/>
  <c r="H125" i="9"/>
  <c r="E136" i="9"/>
  <c r="G137" i="9"/>
  <c r="G157" i="9"/>
  <c r="G159" i="9"/>
  <c r="E14" i="9"/>
  <c r="G15" i="9"/>
  <c r="E20" i="9"/>
  <c r="E40" i="9"/>
  <c r="E52" i="9"/>
  <c r="E66" i="9"/>
  <c r="E109" i="9" l="1"/>
  <c r="E108" i="9" s="1"/>
  <c r="D8" i="9"/>
  <c r="D172" i="9" s="1"/>
  <c r="G66" i="9"/>
  <c r="H66" i="9"/>
  <c r="G52" i="9"/>
  <c r="H52" i="9"/>
  <c r="H14" i="9"/>
  <c r="G14" i="9"/>
  <c r="H109" i="9"/>
  <c r="G109" i="9"/>
  <c r="G40" i="9"/>
  <c r="E39" i="9"/>
  <c r="H40" i="9"/>
  <c r="H136" i="9"/>
  <c r="G136" i="9"/>
  <c r="G20" i="9"/>
  <c r="H20" i="9"/>
  <c r="H39" i="9" l="1"/>
  <c r="G39" i="9"/>
  <c r="H108" i="9"/>
  <c r="G108" i="9"/>
  <c r="E8" i="9"/>
  <c r="D122" i="7"/>
  <c r="E122" i="7"/>
  <c r="E172" i="9" l="1"/>
  <c r="H8" i="9"/>
  <c r="G8" i="9"/>
  <c r="D65" i="7"/>
  <c r="H90" i="7"/>
  <c r="G90" i="7"/>
  <c r="E89" i="7"/>
  <c r="D89" i="7"/>
  <c r="G51" i="7"/>
  <c r="H51" i="7"/>
  <c r="H172" i="9" l="1"/>
  <c r="G172" i="9"/>
  <c r="H89" i="7"/>
  <c r="G89" i="7"/>
  <c r="D40" i="7" l="1"/>
  <c r="H167" i="7" l="1"/>
  <c r="F167" i="7"/>
  <c r="E167" i="7"/>
  <c r="D167" i="7"/>
  <c r="C167" i="7"/>
  <c r="H166" i="7"/>
  <c r="H165" i="7"/>
  <c r="F164" i="7"/>
  <c r="E164" i="7"/>
  <c r="H164" i="7" s="1"/>
  <c r="H163" i="7"/>
  <c r="H161" i="7" s="1"/>
  <c r="H162" i="7"/>
  <c r="G161" i="7"/>
  <c r="F161" i="7"/>
  <c r="E161" i="7"/>
  <c r="D161" i="7"/>
  <c r="C161" i="7"/>
  <c r="H160" i="7"/>
  <c r="H159" i="7" s="1"/>
  <c r="G159" i="7"/>
  <c r="F159" i="7"/>
  <c r="E159" i="7"/>
  <c r="D159" i="7"/>
  <c r="C159" i="7"/>
  <c r="H158" i="7"/>
  <c r="H157" i="7"/>
  <c r="G157" i="7"/>
  <c r="H156" i="7"/>
  <c r="E156" i="7"/>
  <c r="G156" i="7" s="1"/>
  <c r="D156" i="7"/>
  <c r="C156" i="7"/>
  <c r="H155" i="7"/>
  <c r="G155" i="7"/>
  <c r="F154" i="7"/>
  <c r="E154" i="7"/>
  <c r="H154" i="7" s="1"/>
  <c r="D154" i="7"/>
  <c r="C154" i="7"/>
  <c r="H153" i="7"/>
  <c r="G153" i="7"/>
  <c r="H152" i="7"/>
  <c r="G152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F134" i="7"/>
  <c r="E134" i="7"/>
  <c r="D134" i="7"/>
  <c r="D133" i="7" s="1"/>
  <c r="C134" i="7"/>
  <c r="C133" i="7" s="1"/>
  <c r="F133" i="7"/>
  <c r="H132" i="7"/>
  <c r="H130" i="7"/>
  <c r="G130" i="7"/>
  <c r="H128" i="7"/>
  <c r="G128" i="7"/>
  <c r="H126" i="7"/>
  <c r="G126" i="7"/>
  <c r="H125" i="7"/>
  <c r="G125" i="7"/>
  <c r="H124" i="7"/>
  <c r="G124" i="7"/>
  <c r="H123" i="7"/>
  <c r="G123" i="7"/>
  <c r="F122" i="7"/>
  <c r="F110" i="7" s="1"/>
  <c r="G122" i="7"/>
  <c r="D110" i="7"/>
  <c r="C122" i="7"/>
  <c r="C110" i="7" s="1"/>
  <c r="H119" i="7"/>
  <c r="G119" i="7"/>
  <c r="H118" i="7"/>
  <c r="G118" i="7"/>
  <c r="H117" i="7"/>
  <c r="H116" i="7"/>
  <c r="G116" i="7"/>
  <c r="H115" i="7"/>
  <c r="G115" i="7"/>
  <c r="H113" i="7"/>
  <c r="G113" i="7"/>
  <c r="H112" i="7"/>
  <c r="G112" i="7"/>
  <c r="H111" i="7"/>
  <c r="G111" i="7"/>
  <c r="H109" i="7"/>
  <c r="G109" i="7"/>
  <c r="H108" i="7"/>
  <c r="G108" i="7"/>
  <c r="F107" i="7"/>
  <c r="E107" i="7"/>
  <c r="G107" i="7" s="1"/>
  <c r="D107" i="7"/>
  <c r="H107" i="7" s="1"/>
  <c r="C107" i="7"/>
  <c r="H104" i="7"/>
  <c r="G104" i="7"/>
  <c r="F103" i="7"/>
  <c r="E103" i="7"/>
  <c r="G103" i="7" s="1"/>
  <c r="D103" i="7"/>
  <c r="C103" i="7"/>
  <c r="H102" i="7"/>
  <c r="G102" i="7"/>
  <c r="H100" i="7"/>
  <c r="G100" i="7"/>
  <c r="H99" i="7"/>
  <c r="G99" i="7"/>
  <c r="F98" i="7"/>
  <c r="D98" i="7"/>
  <c r="C98" i="7"/>
  <c r="G97" i="7"/>
  <c r="F96" i="7"/>
  <c r="E96" i="7"/>
  <c r="G96" i="7" s="1"/>
  <c r="D96" i="7"/>
  <c r="C96" i="7"/>
  <c r="H95" i="7"/>
  <c r="G95" i="7"/>
  <c r="F93" i="7"/>
  <c r="E93" i="7"/>
  <c r="G93" i="7" s="1"/>
  <c r="D93" i="7"/>
  <c r="C93" i="7"/>
  <c r="H92" i="7"/>
  <c r="G92" i="7"/>
  <c r="E91" i="7"/>
  <c r="H88" i="7"/>
  <c r="G88" i="7"/>
  <c r="H87" i="7"/>
  <c r="G87" i="7"/>
  <c r="F86" i="7"/>
  <c r="E86" i="7"/>
  <c r="G86" i="7" s="1"/>
  <c r="D86" i="7"/>
  <c r="H86" i="7" s="1"/>
  <c r="C86" i="7"/>
  <c r="H85" i="7"/>
  <c r="G85" i="7"/>
  <c r="F84" i="7"/>
  <c r="E84" i="7"/>
  <c r="D84" i="7"/>
  <c r="C84" i="7"/>
  <c r="H83" i="7"/>
  <c r="G83" i="7"/>
  <c r="F82" i="7"/>
  <c r="E82" i="7"/>
  <c r="H82" i="7" s="1"/>
  <c r="D82" i="7"/>
  <c r="C82" i="7"/>
  <c r="H81" i="7"/>
  <c r="G81" i="7"/>
  <c r="F80" i="7"/>
  <c r="E80" i="7"/>
  <c r="D80" i="7"/>
  <c r="C80" i="7"/>
  <c r="H79" i="7"/>
  <c r="G79" i="7"/>
  <c r="G78" i="7"/>
  <c r="F78" i="7"/>
  <c r="E78" i="7"/>
  <c r="D78" i="7"/>
  <c r="H78" i="7" s="1"/>
  <c r="C78" i="7"/>
  <c r="H77" i="7"/>
  <c r="G77" i="7"/>
  <c r="G76" i="7"/>
  <c r="F76" i="7"/>
  <c r="E76" i="7"/>
  <c r="D76" i="7"/>
  <c r="H76" i="7" s="1"/>
  <c r="C76" i="7"/>
  <c r="H75" i="7"/>
  <c r="G75" i="7"/>
  <c r="G74" i="7"/>
  <c r="F74" i="7"/>
  <c r="E74" i="7"/>
  <c r="D74" i="7"/>
  <c r="H74" i="7" s="1"/>
  <c r="C74" i="7"/>
  <c r="H73" i="7"/>
  <c r="G73" i="7"/>
  <c r="F72" i="7"/>
  <c r="E72" i="7"/>
  <c r="G72" i="7" s="1"/>
  <c r="D72" i="7"/>
  <c r="H72" i="7" s="1"/>
  <c r="C72" i="7"/>
  <c r="H71" i="7"/>
  <c r="G71" i="7"/>
  <c r="H70" i="7"/>
  <c r="G70" i="7"/>
  <c r="F69" i="7"/>
  <c r="E69" i="7"/>
  <c r="G69" i="7" s="1"/>
  <c r="D69" i="7"/>
  <c r="C69" i="7"/>
  <c r="H68" i="7"/>
  <c r="G68" i="7"/>
  <c r="H67" i="7"/>
  <c r="G67" i="7"/>
  <c r="F66" i="7"/>
  <c r="E66" i="7"/>
  <c r="G66" i="7" s="1"/>
  <c r="D66" i="7"/>
  <c r="C66" i="7"/>
  <c r="C65" i="7" s="1"/>
  <c r="H64" i="7"/>
  <c r="G64" i="7"/>
  <c r="H63" i="7"/>
  <c r="G63" i="7"/>
  <c r="G62" i="7"/>
  <c r="F62" i="7"/>
  <c r="E62" i="7"/>
  <c r="D62" i="7"/>
  <c r="H62" i="7" s="1"/>
  <c r="C62" i="7"/>
  <c r="H61" i="7"/>
  <c r="G61" i="7"/>
  <c r="F59" i="7"/>
  <c r="F58" i="7" s="1"/>
  <c r="E59" i="7"/>
  <c r="E58" i="7" s="1"/>
  <c r="D59" i="7"/>
  <c r="C59" i="7"/>
  <c r="D58" i="7"/>
  <c r="C58" i="7"/>
  <c r="H57" i="7"/>
  <c r="H56" i="7"/>
  <c r="G56" i="7"/>
  <c r="H55" i="7"/>
  <c r="H54" i="7"/>
  <c r="G54" i="7"/>
  <c r="F53" i="7"/>
  <c r="F52" i="7" s="1"/>
  <c r="E53" i="7"/>
  <c r="G53" i="7" s="1"/>
  <c r="D53" i="7"/>
  <c r="C53" i="7"/>
  <c r="C52" i="7" s="1"/>
  <c r="E52" i="7"/>
  <c r="H50" i="7"/>
  <c r="G50" i="7"/>
  <c r="F49" i="7"/>
  <c r="E49" i="7"/>
  <c r="D49" i="7"/>
  <c r="C49" i="7"/>
  <c r="H48" i="7"/>
  <c r="G48" i="7"/>
  <c r="H47" i="7"/>
  <c r="G47" i="7"/>
  <c r="G46" i="7"/>
  <c r="G45" i="7" s="1"/>
  <c r="F45" i="7"/>
  <c r="E45" i="7"/>
  <c r="H45" i="7" s="1"/>
  <c r="H46" i="7" s="1"/>
  <c r="D45" i="7"/>
  <c r="C45" i="7"/>
  <c r="H44" i="7"/>
  <c r="G44" i="7"/>
  <c r="G43" i="7" s="1"/>
  <c r="F43" i="7"/>
  <c r="E43" i="7"/>
  <c r="D43" i="7"/>
  <c r="C43" i="7"/>
  <c r="H42" i="7"/>
  <c r="G42" i="7"/>
  <c r="F41" i="7"/>
  <c r="F40" i="7" s="1"/>
  <c r="F39" i="7" s="1"/>
  <c r="E41" i="7"/>
  <c r="G41" i="7" s="1"/>
  <c r="D41" i="7"/>
  <c r="C41" i="7"/>
  <c r="C40" i="7"/>
  <c r="C39" i="7" s="1"/>
  <c r="H38" i="7"/>
  <c r="G38" i="7"/>
  <c r="H37" i="7"/>
  <c r="G37" i="7"/>
  <c r="H36" i="7"/>
  <c r="G36" i="7"/>
  <c r="H35" i="7"/>
  <c r="G35" i="7"/>
  <c r="F34" i="7"/>
  <c r="E34" i="7"/>
  <c r="E33" i="7" s="1"/>
  <c r="D34" i="7"/>
  <c r="C34" i="7"/>
  <c r="C33" i="7" s="1"/>
  <c r="F33" i="7"/>
  <c r="H32" i="7"/>
  <c r="G32" i="7"/>
  <c r="H31" i="7"/>
  <c r="G31" i="7"/>
  <c r="F30" i="7"/>
  <c r="E30" i="7"/>
  <c r="G30" i="7" s="1"/>
  <c r="D30" i="7"/>
  <c r="C30" i="7"/>
  <c r="H29" i="7"/>
  <c r="G29" i="7"/>
  <c r="H28" i="7"/>
  <c r="H27" i="7"/>
  <c r="G27" i="7"/>
  <c r="H25" i="7"/>
  <c r="G25" i="7"/>
  <c r="H24" i="7"/>
  <c r="H23" i="7"/>
  <c r="G23" i="7"/>
  <c r="H22" i="7"/>
  <c r="G22" i="7"/>
  <c r="F21" i="7"/>
  <c r="F20" i="7" s="1"/>
  <c r="E21" i="7"/>
  <c r="G21" i="7" s="1"/>
  <c r="D21" i="7"/>
  <c r="C21" i="7"/>
  <c r="D20" i="7"/>
  <c r="C20" i="7"/>
  <c r="H19" i="7"/>
  <c r="G19" i="7"/>
  <c r="H18" i="7"/>
  <c r="G18" i="7"/>
  <c r="H17" i="7"/>
  <c r="G17" i="7"/>
  <c r="H16" i="7"/>
  <c r="G16" i="7"/>
  <c r="F15" i="7"/>
  <c r="F14" i="7" s="1"/>
  <c r="E15" i="7"/>
  <c r="G15" i="7" s="1"/>
  <c r="D15" i="7"/>
  <c r="C15" i="7"/>
  <c r="D14" i="7"/>
  <c r="C14" i="7"/>
  <c r="H13" i="7"/>
  <c r="G13" i="7"/>
  <c r="H12" i="7"/>
  <c r="G12" i="7"/>
  <c r="H11" i="7"/>
  <c r="G11" i="7"/>
  <c r="F10" i="7"/>
  <c r="E10" i="7"/>
  <c r="G10" i="7" s="1"/>
  <c r="D10" i="7"/>
  <c r="C10" i="7"/>
  <c r="C9" i="7" s="1"/>
  <c r="F9" i="7"/>
  <c r="F106" i="7" l="1"/>
  <c r="F105" i="7" s="1"/>
  <c r="F65" i="7"/>
  <c r="E133" i="7"/>
  <c r="H133" i="7" s="1"/>
  <c r="G154" i="7"/>
  <c r="E110" i="7"/>
  <c r="E106" i="7" s="1"/>
  <c r="H106" i="7" s="1"/>
  <c r="H103" i="7"/>
  <c r="E98" i="7"/>
  <c r="G98" i="7" s="1"/>
  <c r="H98" i="7"/>
  <c r="G91" i="7"/>
  <c r="E65" i="7"/>
  <c r="G65" i="7" s="1"/>
  <c r="H66" i="7"/>
  <c r="H53" i="7"/>
  <c r="G34" i="7"/>
  <c r="H34" i="7"/>
  <c r="H30" i="7"/>
  <c r="E9" i="7"/>
  <c r="H10" i="7"/>
  <c r="G134" i="7"/>
  <c r="H134" i="7"/>
  <c r="D39" i="7"/>
  <c r="G49" i="7"/>
  <c r="H43" i="7"/>
  <c r="F8" i="7"/>
  <c r="C8" i="7"/>
  <c r="C169" i="7" s="1"/>
  <c r="C106" i="7"/>
  <c r="C105" i="7" s="1"/>
  <c r="H58" i="7"/>
  <c r="G58" i="7"/>
  <c r="G133" i="7"/>
  <c r="H122" i="7"/>
  <c r="G9" i="7"/>
  <c r="D9" i="7"/>
  <c r="H15" i="7"/>
  <c r="H21" i="7"/>
  <c r="D33" i="7"/>
  <c r="G33" i="7" s="1"/>
  <c r="H41" i="7"/>
  <c r="H49" i="7"/>
  <c r="D52" i="7"/>
  <c r="H52" i="7" s="1"/>
  <c r="H69" i="7"/>
  <c r="H91" i="7"/>
  <c r="H93" i="7"/>
  <c r="D106" i="7"/>
  <c r="D105" i="7" s="1"/>
  <c r="E14" i="7"/>
  <c r="E20" i="7"/>
  <c r="E40" i="7"/>
  <c r="E103" i="6"/>
  <c r="E104" i="6"/>
  <c r="E108" i="6"/>
  <c r="F169" i="7" l="1"/>
  <c r="E105" i="7"/>
  <c r="G105" i="7" s="1"/>
  <c r="G110" i="7"/>
  <c r="H110" i="7"/>
  <c r="H65" i="7"/>
  <c r="E8" i="7"/>
  <c r="G52" i="7"/>
  <c r="G106" i="7"/>
  <c r="H40" i="7"/>
  <c r="G40" i="7"/>
  <c r="E39" i="7"/>
  <c r="H33" i="7"/>
  <c r="D8" i="7"/>
  <c r="D169" i="7" s="1"/>
  <c r="H9" i="7"/>
  <c r="G20" i="7"/>
  <c r="H20" i="7"/>
  <c r="H14" i="7"/>
  <c r="G14" i="7"/>
  <c r="H164" i="6"/>
  <c r="E162" i="6"/>
  <c r="H105" i="7" l="1"/>
  <c r="G8" i="7"/>
  <c r="H8" i="7"/>
  <c r="E169" i="7"/>
  <c r="G39" i="7"/>
  <c r="H39" i="7"/>
  <c r="E89" i="6"/>
  <c r="H89" i="6" s="1"/>
  <c r="H90" i="6"/>
  <c r="G90" i="6"/>
  <c r="H169" i="7" l="1"/>
  <c r="G169" i="7"/>
  <c r="G89" i="6"/>
  <c r="F108" i="6" l="1"/>
  <c r="F165" i="6"/>
  <c r="E165" i="6"/>
  <c r="H165" i="6" s="1"/>
  <c r="D165" i="6"/>
  <c r="C165" i="6"/>
  <c r="H163" i="6"/>
  <c r="F162" i="6"/>
  <c r="H162" i="6"/>
  <c r="H161" i="6"/>
  <c r="H160" i="6"/>
  <c r="H159" i="6"/>
  <c r="G159" i="6"/>
  <c r="F159" i="6"/>
  <c r="E159" i="6"/>
  <c r="D159" i="6"/>
  <c r="C159" i="6"/>
  <c r="H158" i="6"/>
  <c r="H157" i="6"/>
  <c r="G157" i="6"/>
  <c r="F157" i="6"/>
  <c r="E157" i="6"/>
  <c r="D157" i="6"/>
  <c r="C157" i="6"/>
  <c r="H156" i="6"/>
  <c r="H155" i="6"/>
  <c r="G155" i="6"/>
  <c r="E154" i="6"/>
  <c r="G154" i="6" s="1"/>
  <c r="D154" i="6"/>
  <c r="C154" i="6"/>
  <c r="H153" i="6"/>
  <c r="G153" i="6"/>
  <c r="G152" i="6"/>
  <c r="F152" i="6"/>
  <c r="E152" i="6"/>
  <c r="D152" i="6"/>
  <c r="H152" i="6" s="1"/>
  <c r="C152" i="6"/>
  <c r="H151" i="6"/>
  <c r="G151" i="6"/>
  <c r="H150" i="6"/>
  <c r="G150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F132" i="6"/>
  <c r="E132" i="6"/>
  <c r="H132" i="6" s="1"/>
  <c r="D132" i="6"/>
  <c r="D131" i="6" s="1"/>
  <c r="C132" i="6"/>
  <c r="C131" i="6" s="1"/>
  <c r="H130" i="6"/>
  <c r="H128" i="6"/>
  <c r="G128" i="6"/>
  <c r="H126" i="6"/>
  <c r="G126" i="6"/>
  <c r="H124" i="6"/>
  <c r="G124" i="6"/>
  <c r="H123" i="6"/>
  <c r="G123" i="6"/>
  <c r="H122" i="6"/>
  <c r="G122" i="6"/>
  <c r="H121" i="6"/>
  <c r="G121" i="6"/>
  <c r="F120" i="6"/>
  <c r="E120" i="6"/>
  <c r="D120" i="6"/>
  <c r="D108" i="6" s="1"/>
  <c r="C120" i="6"/>
  <c r="C108" i="6" s="1"/>
  <c r="H117" i="6"/>
  <c r="G117" i="6"/>
  <c r="H116" i="6"/>
  <c r="G116" i="6"/>
  <c r="H115" i="6"/>
  <c r="H114" i="6"/>
  <c r="G114" i="6"/>
  <c r="H113" i="6"/>
  <c r="G113" i="6"/>
  <c r="H111" i="6"/>
  <c r="G111" i="6"/>
  <c r="H110" i="6"/>
  <c r="G110" i="6"/>
  <c r="H109" i="6"/>
  <c r="G109" i="6"/>
  <c r="H107" i="6"/>
  <c r="G107" i="6"/>
  <c r="H106" i="6"/>
  <c r="G106" i="6"/>
  <c r="F105" i="6"/>
  <c r="E105" i="6"/>
  <c r="G105" i="6" s="1"/>
  <c r="D105" i="6"/>
  <c r="H105" i="6" s="1"/>
  <c r="C105" i="6"/>
  <c r="H102" i="6"/>
  <c r="G102" i="6"/>
  <c r="G101" i="6"/>
  <c r="F101" i="6"/>
  <c r="E101" i="6"/>
  <c r="D101" i="6"/>
  <c r="H101" i="6" s="1"/>
  <c r="C101" i="6"/>
  <c r="H100" i="6"/>
  <c r="G100" i="6"/>
  <c r="H98" i="6"/>
  <c r="G98" i="6"/>
  <c r="H97" i="6"/>
  <c r="G97" i="6"/>
  <c r="F96" i="6"/>
  <c r="E96" i="6"/>
  <c r="C96" i="6"/>
  <c r="G95" i="6"/>
  <c r="F94" i="6"/>
  <c r="E94" i="6"/>
  <c r="D94" i="6"/>
  <c r="C94" i="6"/>
  <c r="H93" i="6"/>
  <c r="G93" i="6"/>
  <c r="F91" i="6"/>
  <c r="E91" i="6"/>
  <c r="H91" i="6" s="1"/>
  <c r="D91" i="6"/>
  <c r="C91" i="6"/>
  <c r="H88" i="6"/>
  <c r="G88" i="6"/>
  <c r="H87" i="6"/>
  <c r="G87" i="6"/>
  <c r="G86" i="6"/>
  <c r="F86" i="6"/>
  <c r="E86" i="6"/>
  <c r="D86" i="6"/>
  <c r="H86" i="6" s="1"/>
  <c r="C86" i="6"/>
  <c r="C65" i="6" s="1"/>
  <c r="H85" i="6"/>
  <c r="G85" i="6"/>
  <c r="F84" i="6"/>
  <c r="E84" i="6"/>
  <c r="D84" i="6"/>
  <c r="C84" i="6"/>
  <c r="H83" i="6"/>
  <c r="G83" i="6"/>
  <c r="F82" i="6"/>
  <c r="E82" i="6"/>
  <c r="D82" i="6"/>
  <c r="H82" i="6" s="1"/>
  <c r="C82" i="6"/>
  <c r="H81" i="6"/>
  <c r="G81" i="6"/>
  <c r="F80" i="6"/>
  <c r="E80" i="6"/>
  <c r="H79" i="6" s="1"/>
  <c r="D80" i="6"/>
  <c r="C80" i="6"/>
  <c r="G79" i="6"/>
  <c r="F78" i="6"/>
  <c r="E78" i="6"/>
  <c r="G78" i="6" s="1"/>
  <c r="D78" i="6"/>
  <c r="C78" i="6"/>
  <c r="H77" i="6"/>
  <c r="G77" i="6"/>
  <c r="F76" i="6"/>
  <c r="E76" i="6"/>
  <c r="G76" i="6" s="1"/>
  <c r="D76" i="6"/>
  <c r="C76" i="6"/>
  <c r="H75" i="6"/>
  <c r="G75" i="6"/>
  <c r="F74" i="6"/>
  <c r="E74" i="6"/>
  <c r="G74" i="6" s="1"/>
  <c r="D74" i="6"/>
  <c r="C74" i="6"/>
  <c r="H73" i="6"/>
  <c r="G73" i="6"/>
  <c r="F72" i="6"/>
  <c r="E72" i="6"/>
  <c r="G72" i="6" s="1"/>
  <c r="D72" i="6"/>
  <c r="C72" i="6"/>
  <c r="H71" i="6"/>
  <c r="G71" i="6"/>
  <c r="H70" i="6"/>
  <c r="G70" i="6"/>
  <c r="F69" i="6"/>
  <c r="E69" i="6"/>
  <c r="D69" i="6"/>
  <c r="G69" i="6" s="1"/>
  <c r="C69" i="6"/>
  <c r="H68" i="6"/>
  <c r="G68" i="6"/>
  <c r="H67" i="6"/>
  <c r="G67" i="6"/>
  <c r="F66" i="6"/>
  <c r="E66" i="6"/>
  <c r="D66" i="6"/>
  <c r="C66" i="6"/>
  <c r="H64" i="6"/>
  <c r="G64" i="6"/>
  <c r="H63" i="6"/>
  <c r="G63" i="6"/>
  <c r="F62" i="6"/>
  <c r="E62" i="6"/>
  <c r="G62" i="6" s="1"/>
  <c r="D62" i="6"/>
  <c r="C62" i="6"/>
  <c r="H61" i="6"/>
  <c r="G61" i="6"/>
  <c r="F59" i="6"/>
  <c r="F58" i="6" s="1"/>
  <c r="E59" i="6"/>
  <c r="E58" i="6" s="1"/>
  <c r="D59" i="6"/>
  <c r="D58" i="6" s="1"/>
  <c r="C59" i="6"/>
  <c r="C58" i="6" s="1"/>
  <c r="H57" i="6"/>
  <c r="H56" i="6"/>
  <c r="G56" i="6"/>
  <c r="H55" i="6"/>
  <c r="H54" i="6"/>
  <c r="G54" i="6"/>
  <c r="F53" i="6"/>
  <c r="F52" i="6" s="1"/>
  <c r="E53" i="6"/>
  <c r="G53" i="6" s="1"/>
  <c r="D53" i="6"/>
  <c r="C53" i="6"/>
  <c r="D52" i="6"/>
  <c r="C52" i="6"/>
  <c r="H50" i="6"/>
  <c r="G50" i="6"/>
  <c r="F49" i="6"/>
  <c r="E49" i="6"/>
  <c r="D49" i="6"/>
  <c r="G49" i="6" s="1"/>
  <c r="C49" i="6"/>
  <c r="H48" i="6"/>
  <c r="G48" i="6"/>
  <c r="H47" i="6"/>
  <c r="G47" i="6"/>
  <c r="G46" i="6"/>
  <c r="G45" i="6" s="1"/>
  <c r="F45" i="6"/>
  <c r="E45" i="6"/>
  <c r="D45" i="6"/>
  <c r="H45" i="6" s="1"/>
  <c r="H46" i="6" s="1"/>
  <c r="C45" i="6"/>
  <c r="H44" i="6"/>
  <c r="G44" i="6"/>
  <c r="G43" i="6" s="1"/>
  <c r="F43" i="6"/>
  <c r="E43" i="6"/>
  <c r="D43" i="6"/>
  <c r="H43" i="6" s="1"/>
  <c r="C43" i="6"/>
  <c r="H42" i="6"/>
  <c r="G42" i="6"/>
  <c r="F41" i="6"/>
  <c r="E41" i="6"/>
  <c r="D41" i="6"/>
  <c r="H41" i="6" s="1"/>
  <c r="C41" i="6"/>
  <c r="C40" i="6" s="1"/>
  <c r="C39" i="6" s="1"/>
  <c r="H38" i="6"/>
  <c r="G38" i="6"/>
  <c r="H37" i="6"/>
  <c r="G37" i="6"/>
  <c r="H36" i="6"/>
  <c r="G36" i="6"/>
  <c r="H35" i="6"/>
  <c r="G35" i="6"/>
  <c r="F34" i="6"/>
  <c r="F33" i="6" s="1"/>
  <c r="E34" i="6"/>
  <c r="G34" i="6" s="1"/>
  <c r="D34" i="6"/>
  <c r="C34" i="6"/>
  <c r="D33" i="6"/>
  <c r="C33" i="6"/>
  <c r="H32" i="6"/>
  <c r="G32" i="6"/>
  <c r="H31" i="6"/>
  <c r="G31" i="6"/>
  <c r="F30" i="6"/>
  <c r="E30" i="6"/>
  <c r="G30" i="6" s="1"/>
  <c r="D30" i="6"/>
  <c r="C30" i="6"/>
  <c r="H29" i="6"/>
  <c r="G29" i="6"/>
  <c r="H28" i="6"/>
  <c r="H27" i="6"/>
  <c r="G27" i="6"/>
  <c r="H25" i="6"/>
  <c r="G25" i="6"/>
  <c r="H24" i="6"/>
  <c r="H23" i="6"/>
  <c r="G23" i="6"/>
  <c r="H22" i="6"/>
  <c r="G22" i="6"/>
  <c r="F21" i="6"/>
  <c r="F20" i="6" s="1"/>
  <c r="E21" i="6"/>
  <c r="E20" i="6" s="1"/>
  <c r="D21" i="6"/>
  <c r="C21" i="6"/>
  <c r="C20" i="6" s="1"/>
  <c r="H19" i="6"/>
  <c r="G19" i="6"/>
  <c r="H18" i="6"/>
  <c r="G18" i="6"/>
  <c r="H17" i="6"/>
  <c r="G17" i="6"/>
  <c r="H16" i="6"/>
  <c r="G16" i="6"/>
  <c r="F15" i="6"/>
  <c r="F14" i="6" s="1"/>
  <c r="E15" i="6"/>
  <c r="E14" i="6" s="1"/>
  <c r="D15" i="6"/>
  <c r="G15" i="6" s="1"/>
  <c r="C15" i="6"/>
  <c r="C14" i="6" s="1"/>
  <c r="H13" i="6"/>
  <c r="G13" i="6"/>
  <c r="H12" i="6"/>
  <c r="G12" i="6"/>
  <c r="H11" i="6"/>
  <c r="G11" i="6"/>
  <c r="F10" i="6"/>
  <c r="F9" i="6" s="1"/>
  <c r="E10" i="6"/>
  <c r="G10" i="6" s="1"/>
  <c r="D10" i="6"/>
  <c r="C10" i="6"/>
  <c r="D9" i="6"/>
  <c r="C9" i="6"/>
  <c r="D96" i="6" l="1"/>
  <c r="H96" i="6" s="1"/>
  <c r="G58" i="6"/>
  <c r="H154" i="6"/>
  <c r="G132" i="6"/>
  <c r="E131" i="6"/>
  <c r="H120" i="6"/>
  <c r="G66" i="6"/>
  <c r="E65" i="6"/>
  <c r="E40" i="6"/>
  <c r="E39" i="6" s="1"/>
  <c r="G21" i="6"/>
  <c r="G94" i="6"/>
  <c r="D65" i="6"/>
  <c r="F131" i="6"/>
  <c r="F104" i="6"/>
  <c r="F103" i="6" s="1"/>
  <c r="F65" i="6"/>
  <c r="F8" i="6" s="1"/>
  <c r="F40" i="6"/>
  <c r="F39" i="6" s="1"/>
  <c r="C8" i="6"/>
  <c r="C167" i="6" s="1"/>
  <c r="G14" i="6"/>
  <c r="C104" i="6"/>
  <c r="C103" i="6" s="1"/>
  <c r="H15" i="6"/>
  <c r="H21" i="6"/>
  <c r="H10" i="6"/>
  <c r="D14" i="6"/>
  <c r="H14" i="6"/>
  <c r="D20" i="6"/>
  <c r="G20" i="6" s="1"/>
  <c r="H30" i="6"/>
  <c r="H34" i="6"/>
  <c r="D40" i="6"/>
  <c r="D39" i="6" s="1"/>
  <c r="H53" i="6"/>
  <c r="H58" i="6"/>
  <c r="H62" i="6"/>
  <c r="H66" i="6"/>
  <c r="H72" i="6"/>
  <c r="H74" i="6"/>
  <c r="H76" i="6"/>
  <c r="H78" i="6"/>
  <c r="G91" i="6"/>
  <c r="H49" i="6"/>
  <c r="H69" i="6"/>
  <c r="G41" i="6"/>
  <c r="D104" i="6"/>
  <c r="D103" i="6" s="1"/>
  <c r="G120" i="6"/>
  <c r="E9" i="6"/>
  <c r="E33" i="6"/>
  <c r="E52" i="6"/>
  <c r="E102" i="5"/>
  <c r="G96" i="6" l="1"/>
  <c r="H131" i="6"/>
  <c r="G131" i="6"/>
  <c r="F167" i="6"/>
  <c r="H39" i="6"/>
  <c r="G39" i="6"/>
  <c r="H40" i="6"/>
  <c r="H20" i="6"/>
  <c r="G33" i="6"/>
  <c r="H33" i="6"/>
  <c r="D8" i="6"/>
  <c r="D167" i="6" s="1"/>
  <c r="H65" i="6"/>
  <c r="G65" i="6"/>
  <c r="G9" i="6"/>
  <c r="E8" i="6"/>
  <c r="H9" i="6"/>
  <c r="H104" i="6"/>
  <c r="G104" i="6"/>
  <c r="G108" i="6"/>
  <c r="G40" i="6"/>
  <c r="G52" i="6"/>
  <c r="H52" i="6"/>
  <c r="H108" i="6"/>
  <c r="F8" i="5"/>
  <c r="H103" i="6" l="1"/>
  <c r="G103" i="6"/>
  <c r="G8" i="6"/>
  <c r="E167" i="6"/>
  <c r="H8" i="6"/>
  <c r="F162" i="5"/>
  <c r="E162" i="5"/>
  <c r="E101" i="5" s="1"/>
  <c r="D162" i="5"/>
  <c r="C162" i="5"/>
  <c r="H161" i="5"/>
  <c r="F160" i="5"/>
  <c r="E160" i="5"/>
  <c r="H160" i="5" s="1"/>
  <c r="H159" i="5"/>
  <c r="H158" i="5"/>
  <c r="H157" i="5"/>
  <c r="G157" i="5"/>
  <c r="F157" i="5"/>
  <c r="E157" i="5"/>
  <c r="D157" i="5"/>
  <c r="C157" i="5"/>
  <c r="H156" i="5"/>
  <c r="H155" i="5"/>
  <c r="G155" i="5"/>
  <c r="F155" i="5"/>
  <c r="E155" i="5"/>
  <c r="D155" i="5"/>
  <c r="C155" i="5"/>
  <c r="H154" i="5"/>
  <c r="H153" i="5"/>
  <c r="G153" i="5"/>
  <c r="H152" i="5"/>
  <c r="G152" i="5"/>
  <c r="E152" i="5"/>
  <c r="D152" i="5"/>
  <c r="C152" i="5"/>
  <c r="H151" i="5"/>
  <c r="G151" i="5"/>
  <c r="F150" i="5"/>
  <c r="E150" i="5"/>
  <c r="H150" i="5" s="1"/>
  <c r="D150" i="5"/>
  <c r="C150" i="5"/>
  <c r="H149" i="5"/>
  <c r="G149" i="5"/>
  <c r="H148" i="5"/>
  <c r="G148" i="5"/>
  <c r="H146" i="5"/>
  <c r="G146" i="5"/>
  <c r="H145" i="5"/>
  <c r="G145" i="5"/>
  <c r="H144" i="5"/>
  <c r="G144" i="5"/>
  <c r="H143" i="5"/>
  <c r="G143" i="5"/>
  <c r="H142" i="5"/>
  <c r="G142" i="5"/>
  <c r="H141" i="5"/>
  <c r="G141" i="5"/>
  <c r="H140" i="5"/>
  <c r="G140" i="5"/>
  <c r="H139" i="5"/>
  <c r="G139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1" i="5"/>
  <c r="G131" i="5"/>
  <c r="F130" i="5"/>
  <c r="F129" i="5" s="1"/>
  <c r="E130" i="5"/>
  <c r="H130" i="5" s="1"/>
  <c r="D130" i="5"/>
  <c r="C130" i="5"/>
  <c r="C129" i="5" s="1"/>
  <c r="D129" i="5"/>
  <c r="H128" i="5"/>
  <c r="H126" i="5"/>
  <c r="G126" i="5"/>
  <c r="H124" i="5"/>
  <c r="G124" i="5"/>
  <c r="H122" i="5"/>
  <c r="G122" i="5"/>
  <c r="H121" i="5"/>
  <c r="G121" i="5"/>
  <c r="H120" i="5"/>
  <c r="G120" i="5"/>
  <c r="H119" i="5"/>
  <c r="G119" i="5"/>
  <c r="F118" i="5"/>
  <c r="F106" i="5" s="1"/>
  <c r="E118" i="5"/>
  <c r="E106" i="5" s="1"/>
  <c r="D118" i="5"/>
  <c r="H118" i="5" s="1"/>
  <c r="C118" i="5"/>
  <c r="C106" i="5" s="1"/>
  <c r="H115" i="5"/>
  <c r="G115" i="5"/>
  <c r="H114" i="5"/>
  <c r="G114" i="5"/>
  <c r="H113" i="5"/>
  <c r="H112" i="5"/>
  <c r="G112" i="5"/>
  <c r="H111" i="5"/>
  <c r="G111" i="5"/>
  <c r="H109" i="5"/>
  <c r="G109" i="5"/>
  <c r="H108" i="5"/>
  <c r="G108" i="5"/>
  <c r="H107" i="5"/>
  <c r="G107" i="5"/>
  <c r="H105" i="5"/>
  <c r="G105" i="5"/>
  <c r="H104" i="5"/>
  <c r="G104" i="5"/>
  <c r="F103" i="5"/>
  <c r="E103" i="5"/>
  <c r="D103" i="5"/>
  <c r="C103" i="5"/>
  <c r="H100" i="5"/>
  <c r="G100" i="5"/>
  <c r="F99" i="5"/>
  <c r="E99" i="5"/>
  <c r="D99" i="5"/>
  <c r="H99" i="5" s="1"/>
  <c r="C99" i="5"/>
  <c r="H98" i="5"/>
  <c r="G98" i="5"/>
  <c r="H96" i="5"/>
  <c r="G96" i="5"/>
  <c r="H95" i="5"/>
  <c r="G95" i="5"/>
  <c r="F94" i="5"/>
  <c r="E94" i="5"/>
  <c r="D94" i="5"/>
  <c r="C94" i="5"/>
  <c r="G93" i="5"/>
  <c r="F92" i="5"/>
  <c r="E92" i="5"/>
  <c r="G92" i="5" s="1"/>
  <c r="D92" i="5"/>
  <c r="C92" i="5"/>
  <c r="H91" i="5"/>
  <c r="G91" i="5"/>
  <c r="F89" i="5"/>
  <c r="E89" i="5"/>
  <c r="H89" i="5" s="1"/>
  <c r="D89" i="5"/>
  <c r="C89" i="5"/>
  <c r="H88" i="5"/>
  <c r="G88" i="5"/>
  <c r="H87" i="5"/>
  <c r="G87" i="5"/>
  <c r="G86" i="5"/>
  <c r="F86" i="5"/>
  <c r="E86" i="5"/>
  <c r="D86" i="5"/>
  <c r="H86" i="5" s="1"/>
  <c r="C86" i="5"/>
  <c r="C65" i="5" s="1"/>
  <c r="H85" i="5"/>
  <c r="G85" i="5"/>
  <c r="F84" i="5"/>
  <c r="E84" i="5"/>
  <c r="D84" i="5"/>
  <c r="C84" i="5"/>
  <c r="H83" i="5"/>
  <c r="G83" i="5"/>
  <c r="F82" i="5"/>
  <c r="E82" i="5"/>
  <c r="D82" i="5"/>
  <c r="H82" i="5" s="1"/>
  <c r="C82" i="5"/>
  <c r="H81" i="5"/>
  <c r="G81" i="5"/>
  <c r="F80" i="5"/>
  <c r="E80" i="5"/>
  <c r="D80" i="5"/>
  <c r="C80" i="5"/>
  <c r="H79" i="5"/>
  <c r="G79" i="5"/>
  <c r="F78" i="5"/>
  <c r="E78" i="5"/>
  <c r="G78" i="5" s="1"/>
  <c r="D78" i="5"/>
  <c r="C78" i="5"/>
  <c r="H77" i="5"/>
  <c r="G77" i="5"/>
  <c r="F76" i="5"/>
  <c r="E76" i="5"/>
  <c r="G76" i="5" s="1"/>
  <c r="D76" i="5"/>
  <c r="C76" i="5"/>
  <c r="H75" i="5"/>
  <c r="G75" i="5"/>
  <c r="F74" i="5"/>
  <c r="E74" i="5"/>
  <c r="G74" i="5" s="1"/>
  <c r="D74" i="5"/>
  <c r="C74" i="5"/>
  <c r="H73" i="5"/>
  <c r="G73" i="5"/>
  <c r="F72" i="5"/>
  <c r="E72" i="5"/>
  <c r="G72" i="5" s="1"/>
  <c r="D72" i="5"/>
  <c r="C72" i="5"/>
  <c r="H71" i="5"/>
  <c r="G71" i="5"/>
  <c r="H70" i="5"/>
  <c r="G70" i="5"/>
  <c r="F69" i="5"/>
  <c r="E69" i="5"/>
  <c r="D69" i="5"/>
  <c r="H69" i="5" s="1"/>
  <c r="C69" i="5"/>
  <c r="H68" i="5"/>
  <c r="G68" i="5"/>
  <c r="H67" i="5"/>
  <c r="G67" i="5"/>
  <c r="F66" i="5"/>
  <c r="E66" i="5"/>
  <c r="G66" i="5" s="1"/>
  <c r="D66" i="5"/>
  <c r="C66" i="5"/>
  <c r="D65" i="5"/>
  <c r="H64" i="5"/>
  <c r="G64" i="5"/>
  <c r="H63" i="5"/>
  <c r="G63" i="5"/>
  <c r="F62" i="5"/>
  <c r="E62" i="5"/>
  <c r="G62" i="5" s="1"/>
  <c r="D62" i="5"/>
  <c r="C62" i="5"/>
  <c r="H61" i="5"/>
  <c r="G61" i="5"/>
  <c r="F59" i="5"/>
  <c r="E59" i="5"/>
  <c r="D59" i="5"/>
  <c r="D58" i="5" s="1"/>
  <c r="C59" i="5"/>
  <c r="C58" i="5" s="1"/>
  <c r="F58" i="5"/>
  <c r="E58" i="5"/>
  <c r="G58" i="5" s="1"/>
  <c r="H57" i="5"/>
  <c r="H56" i="5"/>
  <c r="G56" i="5"/>
  <c r="H55" i="5"/>
  <c r="H54" i="5"/>
  <c r="G54" i="5"/>
  <c r="F53" i="5"/>
  <c r="F52" i="5" s="1"/>
  <c r="E53" i="5"/>
  <c r="G53" i="5" s="1"/>
  <c r="D53" i="5"/>
  <c r="C53" i="5"/>
  <c r="D52" i="5"/>
  <c r="C52" i="5"/>
  <c r="H50" i="5"/>
  <c r="G50" i="5"/>
  <c r="F49" i="5"/>
  <c r="E49" i="5"/>
  <c r="D49" i="5"/>
  <c r="C49" i="5"/>
  <c r="H48" i="5"/>
  <c r="G48" i="5"/>
  <c r="H47" i="5"/>
  <c r="G47" i="5"/>
  <c r="G46" i="5"/>
  <c r="G45" i="5" s="1"/>
  <c r="F45" i="5"/>
  <c r="E45" i="5"/>
  <c r="D45" i="5"/>
  <c r="H45" i="5" s="1"/>
  <c r="H46" i="5" s="1"/>
  <c r="C45" i="5"/>
  <c r="H44" i="5"/>
  <c r="G44" i="5"/>
  <c r="G43" i="5" s="1"/>
  <c r="F43" i="5"/>
  <c r="E43" i="5"/>
  <c r="D43" i="5"/>
  <c r="C43" i="5"/>
  <c r="H42" i="5"/>
  <c r="G42" i="5"/>
  <c r="F41" i="5"/>
  <c r="E41" i="5"/>
  <c r="D41" i="5"/>
  <c r="H41" i="5" s="1"/>
  <c r="C41" i="5"/>
  <c r="C40" i="5" s="1"/>
  <c r="C39" i="5" s="1"/>
  <c r="H38" i="5"/>
  <c r="G38" i="5"/>
  <c r="H37" i="5"/>
  <c r="G37" i="5"/>
  <c r="H36" i="5"/>
  <c r="G36" i="5"/>
  <c r="H35" i="5"/>
  <c r="G35" i="5"/>
  <c r="F34" i="5"/>
  <c r="F33" i="5" s="1"/>
  <c r="E34" i="5"/>
  <c r="G34" i="5" s="1"/>
  <c r="D34" i="5"/>
  <c r="C34" i="5"/>
  <c r="D33" i="5"/>
  <c r="C33" i="5"/>
  <c r="H32" i="5"/>
  <c r="G32" i="5"/>
  <c r="H31" i="5"/>
  <c r="G31" i="5"/>
  <c r="F30" i="5"/>
  <c r="E30" i="5"/>
  <c r="G30" i="5" s="1"/>
  <c r="D30" i="5"/>
  <c r="C30" i="5"/>
  <c r="H29" i="5"/>
  <c r="G29" i="5"/>
  <c r="H28" i="5"/>
  <c r="H27" i="5"/>
  <c r="G27" i="5"/>
  <c r="H25" i="5"/>
  <c r="G25" i="5"/>
  <c r="H24" i="5"/>
  <c r="H23" i="5"/>
  <c r="G23" i="5"/>
  <c r="H22" i="5"/>
  <c r="G22" i="5"/>
  <c r="F21" i="5"/>
  <c r="F20" i="5" s="1"/>
  <c r="E21" i="5"/>
  <c r="E20" i="5" s="1"/>
  <c r="D21" i="5"/>
  <c r="C21" i="5"/>
  <c r="C20" i="5" s="1"/>
  <c r="H19" i="5"/>
  <c r="G19" i="5"/>
  <c r="H18" i="5"/>
  <c r="G18" i="5"/>
  <c r="H17" i="5"/>
  <c r="G17" i="5"/>
  <c r="H16" i="5"/>
  <c r="G16" i="5"/>
  <c r="F15" i="5"/>
  <c r="E15" i="5"/>
  <c r="D15" i="5"/>
  <c r="G15" i="5" s="1"/>
  <c r="C15" i="5"/>
  <c r="C14" i="5" s="1"/>
  <c r="F14" i="5"/>
  <c r="E14" i="5"/>
  <c r="H13" i="5"/>
  <c r="G13" i="5"/>
  <c r="H12" i="5"/>
  <c r="G12" i="5"/>
  <c r="H11" i="5"/>
  <c r="G11" i="5"/>
  <c r="F10" i="5"/>
  <c r="F9" i="5" s="1"/>
  <c r="E10" i="5"/>
  <c r="G10" i="5" s="1"/>
  <c r="D10" i="5"/>
  <c r="C10" i="5"/>
  <c r="D9" i="5"/>
  <c r="C9" i="5"/>
  <c r="H167" i="6" l="1"/>
  <c r="G167" i="6"/>
  <c r="H162" i="5"/>
  <c r="G99" i="5"/>
  <c r="G94" i="5"/>
  <c r="F102" i="5"/>
  <c r="F101" i="5" s="1"/>
  <c r="F65" i="5"/>
  <c r="F40" i="5"/>
  <c r="F39" i="5" s="1"/>
  <c r="G150" i="5"/>
  <c r="E129" i="5"/>
  <c r="H129" i="5" s="1"/>
  <c r="G130" i="5"/>
  <c r="G103" i="5"/>
  <c r="H103" i="5"/>
  <c r="H94" i="5"/>
  <c r="H49" i="5"/>
  <c r="E40" i="5"/>
  <c r="G40" i="5" s="1"/>
  <c r="H43" i="5"/>
  <c r="H21" i="5"/>
  <c r="C8" i="5"/>
  <c r="G14" i="5"/>
  <c r="H106" i="5"/>
  <c r="H20" i="5"/>
  <c r="C102" i="5"/>
  <c r="C101" i="5" s="1"/>
  <c r="E9" i="5"/>
  <c r="H10" i="5"/>
  <c r="D14" i="5"/>
  <c r="H14" i="5"/>
  <c r="D20" i="5"/>
  <c r="D8" i="5" s="1"/>
  <c r="D164" i="5" s="1"/>
  <c r="H30" i="5"/>
  <c r="H34" i="5"/>
  <c r="D40" i="5"/>
  <c r="D39" i="5" s="1"/>
  <c r="H40" i="5"/>
  <c r="H53" i="5"/>
  <c r="H58" i="5"/>
  <c r="H62" i="5"/>
  <c r="H66" i="5"/>
  <c r="H72" i="5"/>
  <c r="H74" i="5"/>
  <c r="H76" i="5"/>
  <c r="H78" i="5"/>
  <c r="G89" i="5"/>
  <c r="G106" i="5"/>
  <c r="H15" i="5"/>
  <c r="G21" i="5"/>
  <c r="G41" i="5"/>
  <c r="G49" i="5"/>
  <c r="G69" i="5"/>
  <c r="D106" i="5"/>
  <c r="D102" i="5" s="1"/>
  <c r="D101" i="5" s="1"/>
  <c r="G118" i="5"/>
  <c r="E33" i="5"/>
  <c r="E52" i="5"/>
  <c r="E65" i="5"/>
  <c r="E130" i="4"/>
  <c r="E86" i="4"/>
  <c r="F164" i="5" l="1"/>
  <c r="G129" i="5"/>
  <c r="G102" i="5"/>
  <c r="E39" i="5"/>
  <c r="E8" i="5" s="1"/>
  <c r="H33" i="5"/>
  <c r="G33" i="5"/>
  <c r="H65" i="5"/>
  <c r="G65" i="5"/>
  <c r="G20" i="5"/>
  <c r="H52" i="5"/>
  <c r="G52" i="5"/>
  <c r="G9" i="5"/>
  <c r="H9" i="5"/>
  <c r="C164" i="5"/>
  <c r="F162" i="4"/>
  <c r="E162" i="4"/>
  <c r="H162" i="4" s="1"/>
  <c r="D162" i="4"/>
  <c r="C162" i="4"/>
  <c r="H161" i="4"/>
  <c r="H160" i="4"/>
  <c r="F160" i="4"/>
  <c r="E160" i="4"/>
  <c r="H159" i="4"/>
  <c r="H158" i="4"/>
  <c r="G157" i="4"/>
  <c r="F157" i="4"/>
  <c r="E157" i="4"/>
  <c r="D157" i="4"/>
  <c r="C157" i="4"/>
  <c r="H156" i="4"/>
  <c r="H155" i="4"/>
  <c r="G155" i="4"/>
  <c r="F155" i="4"/>
  <c r="E155" i="4"/>
  <c r="D155" i="4"/>
  <c r="C155" i="4"/>
  <c r="H154" i="4"/>
  <c r="H153" i="4"/>
  <c r="G153" i="4"/>
  <c r="E152" i="4"/>
  <c r="D152" i="4"/>
  <c r="C152" i="4"/>
  <c r="H151" i="4"/>
  <c r="G151" i="4"/>
  <c r="F150" i="4"/>
  <c r="E150" i="4"/>
  <c r="D150" i="4"/>
  <c r="H150" i="4" s="1"/>
  <c r="C150" i="4"/>
  <c r="H149" i="4"/>
  <c r="G149" i="4"/>
  <c r="H148" i="4"/>
  <c r="G148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F130" i="4"/>
  <c r="G130" i="4"/>
  <c r="D130" i="4"/>
  <c r="C130" i="4"/>
  <c r="C129" i="4" s="1"/>
  <c r="H128" i="4"/>
  <c r="H126" i="4"/>
  <c r="G126" i="4"/>
  <c r="H124" i="4"/>
  <c r="G124" i="4"/>
  <c r="H122" i="4"/>
  <c r="G122" i="4"/>
  <c r="H121" i="4"/>
  <c r="G121" i="4"/>
  <c r="H120" i="4"/>
  <c r="G120" i="4"/>
  <c r="H119" i="4"/>
  <c r="G119" i="4"/>
  <c r="F118" i="4"/>
  <c r="F106" i="4" s="1"/>
  <c r="E118" i="4"/>
  <c r="D118" i="4"/>
  <c r="H118" i="4" s="1"/>
  <c r="C118" i="4"/>
  <c r="C106" i="4" s="1"/>
  <c r="H115" i="4"/>
  <c r="G115" i="4"/>
  <c r="H114" i="4"/>
  <c r="G114" i="4"/>
  <c r="H113" i="4"/>
  <c r="H112" i="4"/>
  <c r="G112" i="4"/>
  <c r="H111" i="4"/>
  <c r="G111" i="4"/>
  <c r="H109" i="4"/>
  <c r="G109" i="4"/>
  <c r="H108" i="4"/>
  <c r="G108" i="4"/>
  <c r="H107" i="4"/>
  <c r="G107" i="4"/>
  <c r="E106" i="4"/>
  <c r="H105" i="4"/>
  <c r="G105" i="4"/>
  <c r="H104" i="4"/>
  <c r="G104" i="4"/>
  <c r="F103" i="4"/>
  <c r="E103" i="4"/>
  <c r="G103" i="4" s="1"/>
  <c r="D103" i="4"/>
  <c r="H103" i="4" s="1"/>
  <c r="C103" i="4"/>
  <c r="H100" i="4"/>
  <c r="G100" i="4"/>
  <c r="F99" i="4"/>
  <c r="E99" i="4"/>
  <c r="E94" i="4" s="1"/>
  <c r="D99" i="4"/>
  <c r="C99" i="4"/>
  <c r="C94" i="4" s="1"/>
  <c r="H98" i="4"/>
  <c r="G98" i="4"/>
  <c r="H96" i="4"/>
  <c r="G96" i="4"/>
  <c r="H95" i="4"/>
  <c r="G95" i="4"/>
  <c r="F94" i="4"/>
  <c r="G93" i="4"/>
  <c r="F92" i="4"/>
  <c r="E92" i="4"/>
  <c r="D92" i="4"/>
  <c r="C92" i="4"/>
  <c r="H91" i="4"/>
  <c r="G91" i="4"/>
  <c r="F89" i="4"/>
  <c r="E89" i="4"/>
  <c r="H89" i="4" s="1"/>
  <c r="D89" i="4"/>
  <c r="C89" i="4"/>
  <c r="H88" i="4"/>
  <c r="G88" i="4"/>
  <c r="H87" i="4"/>
  <c r="G87" i="4"/>
  <c r="F86" i="4"/>
  <c r="D86" i="4"/>
  <c r="C86" i="4"/>
  <c r="H85" i="4"/>
  <c r="G85" i="4"/>
  <c r="F84" i="4"/>
  <c r="E84" i="4"/>
  <c r="D84" i="4"/>
  <c r="C84" i="4"/>
  <c r="H83" i="4"/>
  <c r="G83" i="4"/>
  <c r="F82" i="4"/>
  <c r="E82" i="4"/>
  <c r="D82" i="4"/>
  <c r="H82" i="4" s="1"/>
  <c r="C82" i="4"/>
  <c r="H81" i="4"/>
  <c r="G81" i="4"/>
  <c r="F80" i="4"/>
  <c r="E80" i="4"/>
  <c r="H79" i="4" s="1"/>
  <c r="D80" i="4"/>
  <c r="C80" i="4"/>
  <c r="G79" i="4"/>
  <c r="F78" i="4"/>
  <c r="E78" i="4"/>
  <c r="H78" i="4" s="1"/>
  <c r="D78" i="4"/>
  <c r="C78" i="4"/>
  <c r="H77" i="4"/>
  <c r="G77" i="4"/>
  <c r="F76" i="4"/>
  <c r="E76" i="4"/>
  <c r="H76" i="4" s="1"/>
  <c r="D76" i="4"/>
  <c r="C76" i="4"/>
  <c r="H75" i="4"/>
  <c r="G75" i="4"/>
  <c r="F74" i="4"/>
  <c r="E74" i="4"/>
  <c r="H74" i="4" s="1"/>
  <c r="D74" i="4"/>
  <c r="C74" i="4"/>
  <c r="H73" i="4"/>
  <c r="G73" i="4"/>
  <c r="F72" i="4"/>
  <c r="E72" i="4"/>
  <c r="H72" i="4" s="1"/>
  <c r="D72" i="4"/>
  <c r="C72" i="4"/>
  <c r="H71" i="4"/>
  <c r="G71" i="4"/>
  <c r="H70" i="4"/>
  <c r="G70" i="4"/>
  <c r="F69" i="4"/>
  <c r="E69" i="4"/>
  <c r="H69" i="4" s="1"/>
  <c r="D69" i="4"/>
  <c r="C69" i="4"/>
  <c r="H68" i="4"/>
  <c r="G68" i="4"/>
  <c r="H67" i="4"/>
  <c r="G67" i="4"/>
  <c r="F66" i="4"/>
  <c r="E66" i="4"/>
  <c r="H66" i="4" s="1"/>
  <c r="D66" i="4"/>
  <c r="C66" i="4"/>
  <c r="C65" i="4"/>
  <c r="H64" i="4"/>
  <c r="G64" i="4"/>
  <c r="H63" i="4"/>
  <c r="G63" i="4"/>
  <c r="F62" i="4"/>
  <c r="E62" i="4"/>
  <c r="H62" i="4" s="1"/>
  <c r="D62" i="4"/>
  <c r="C62" i="4"/>
  <c r="H61" i="4"/>
  <c r="G61" i="4"/>
  <c r="F59" i="4"/>
  <c r="E59" i="4"/>
  <c r="D59" i="4"/>
  <c r="D58" i="4" s="1"/>
  <c r="C59" i="4"/>
  <c r="C58" i="4" s="1"/>
  <c r="F58" i="4"/>
  <c r="E58" i="4"/>
  <c r="H57" i="4"/>
  <c r="H56" i="4"/>
  <c r="G56" i="4"/>
  <c r="H55" i="4"/>
  <c r="H54" i="4"/>
  <c r="G54" i="4"/>
  <c r="F53" i="4"/>
  <c r="F52" i="4" s="1"/>
  <c r="E53" i="4"/>
  <c r="H53" i="4" s="1"/>
  <c r="D53" i="4"/>
  <c r="D52" i="4" s="1"/>
  <c r="C53" i="4"/>
  <c r="C52" i="4"/>
  <c r="H50" i="4"/>
  <c r="G50" i="4"/>
  <c r="F49" i="4"/>
  <c r="E49" i="4"/>
  <c r="H49" i="4" s="1"/>
  <c r="D49" i="4"/>
  <c r="C49" i="4"/>
  <c r="H48" i="4"/>
  <c r="G48" i="4"/>
  <c r="H47" i="4"/>
  <c r="G47" i="4"/>
  <c r="G46" i="4"/>
  <c r="G45" i="4" s="1"/>
  <c r="F45" i="4"/>
  <c r="E45" i="4"/>
  <c r="D45" i="4"/>
  <c r="C45" i="4"/>
  <c r="H44" i="4"/>
  <c r="G44" i="4"/>
  <c r="G43" i="4" s="1"/>
  <c r="F43" i="4"/>
  <c r="E43" i="4"/>
  <c r="H43" i="4" s="1"/>
  <c r="D43" i="4"/>
  <c r="C43" i="4"/>
  <c r="H42" i="4"/>
  <c r="G42" i="4"/>
  <c r="F41" i="4"/>
  <c r="E41" i="4"/>
  <c r="H41" i="4" s="1"/>
  <c r="D41" i="4"/>
  <c r="C41" i="4"/>
  <c r="D40" i="4"/>
  <c r="D39" i="4" s="1"/>
  <c r="H38" i="4"/>
  <c r="G38" i="4"/>
  <c r="H37" i="4"/>
  <c r="G37" i="4"/>
  <c r="H36" i="4"/>
  <c r="G36" i="4"/>
  <c r="H35" i="4"/>
  <c r="G35" i="4"/>
  <c r="F34" i="4"/>
  <c r="F33" i="4" s="1"/>
  <c r="E34" i="4"/>
  <c r="H34" i="4" s="1"/>
  <c r="D34" i="4"/>
  <c r="C34" i="4"/>
  <c r="D33" i="4"/>
  <c r="C33" i="4"/>
  <c r="H32" i="4"/>
  <c r="G32" i="4"/>
  <c r="H31" i="4"/>
  <c r="G31" i="4"/>
  <c r="F30" i="4"/>
  <c r="E30" i="4"/>
  <c r="D30" i="4"/>
  <c r="C30" i="4"/>
  <c r="H29" i="4"/>
  <c r="G29" i="4"/>
  <c r="H28" i="4"/>
  <c r="H27" i="4"/>
  <c r="G27" i="4"/>
  <c r="H25" i="4"/>
  <c r="G25" i="4"/>
  <c r="H24" i="4"/>
  <c r="H23" i="4"/>
  <c r="G23" i="4"/>
  <c r="H22" i="4"/>
  <c r="G22" i="4"/>
  <c r="F21" i="4"/>
  <c r="F20" i="4" s="1"/>
  <c r="E21" i="4"/>
  <c r="D21" i="4"/>
  <c r="D20" i="4" s="1"/>
  <c r="C21" i="4"/>
  <c r="C20" i="4" s="1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E10" i="4"/>
  <c r="H10" i="4" s="1"/>
  <c r="D10" i="4"/>
  <c r="D9" i="4" s="1"/>
  <c r="C10" i="4"/>
  <c r="F9" i="4"/>
  <c r="C9" i="4"/>
  <c r="H102" i="5" l="1"/>
  <c r="H39" i="5"/>
  <c r="G39" i="5"/>
  <c r="H8" i="5"/>
  <c r="G8" i="5"/>
  <c r="F129" i="4"/>
  <c r="F102" i="4" s="1"/>
  <c r="F101" i="4" s="1"/>
  <c r="F65" i="4"/>
  <c r="F40" i="4"/>
  <c r="F39" i="4" s="1"/>
  <c r="G92" i="4"/>
  <c r="G89" i="4"/>
  <c r="D65" i="4"/>
  <c r="H99" i="4"/>
  <c r="H130" i="4"/>
  <c r="G150" i="4"/>
  <c r="G15" i="4"/>
  <c r="H21" i="4"/>
  <c r="H30" i="4"/>
  <c r="H45" i="4"/>
  <c r="H46" i="4" s="1"/>
  <c r="G49" i="4"/>
  <c r="G69" i="4"/>
  <c r="H86" i="4"/>
  <c r="G118" i="4"/>
  <c r="H152" i="4"/>
  <c r="H157" i="4"/>
  <c r="E129" i="4"/>
  <c r="E102" i="4" s="1"/>
  <c r="E101" i="4" s="1"/>
  <c r="C40" i="4"/>
  <c r="C39" i="4" s="1"/>
  <c r="C8" i="4" s="1"/>
  <c r="C164" i="4" s="1"/>
  <c r="G41" i="4"/>
  <c r="E40" i="4"/>
  <c r="H40" i="4" s="1"/>
  <c r="E20" i="4"/>
  <c r="G21" i="4"/>
  <c r="E14" i="4"/>
  <c r="H14" i="4" s="1"/>
  <c r="D94" i="4"/>
  <c r="G99" i="4"/>
  <c r="H94" i="4"/>
  <c r="H58" i="4"/>
  <c r="D8" i="4"/>
  <c r="H20" i="4"/>
  <c r="C102" i="4"/>
  <c r="C101" i="4" s="1"/>
  <c r="G86" i="4"/>
  <c r="D106" i="4"/>
  <c r="G106" i="4" s="1"/>
  <c r="D129" i="4"/>
  <c r="G152" i="4"/>
  <c r="E9" i="4"/>
  <c r="G30" i="4"/>
  <c r="E33" i="4"/>
  <c r="G34" i="4"/>
  <c r="E39" i="4"/>
  <c r="G40" i="4"/>
  <c r="E52" i="4"/>
  <c r="G53" i="4"/>
  <c r="G58" i="4"/>
  <c r="G62" i="4"/>
  <c r="E65" i="4"/>
  <c r="G66" i="4"/>
  <c r="G72" i="4"/>
  <c r="G74" i="4"/>
  <c r="G76" i="4"/>
  <c r="G78" i="4"/>
  <c r="G94" i="4"/>
  <c r="G10" i="4"/>
  <c r="G20" i="4"/>
  <c r="D96" i="3"/>
  <c r="E96" i="3"/>
  <c r="E8" i="3"/>
  <c r="G101" i="5" l="1"/>
  <c r="H101" i="5"/>
  <c r="E164" i="5"/>
  <c r="H164" i="5" s="1"/>
  <c r="F8" i="4"/>
  <c r="F164" i="4" s="1"/>
  <c r="G129" i="4"/>
  <c r="G14" i="4"/>
  <c r="H39" i="4"/>
  <c r="G39" i="4"/>
  <c r="D102" i="4"/>
  <c r="E8" i="4"/>
  <c r="H9" i="4"/>
  <c r="G9" i="4"/>
  <c r="H129" i="4"/>
  <c r="G65" i="4"/>
  <c r="H65" i="4"/>
  <c r="G52" i="4"/>
  <c r="H52" i="4"/>
  <c r="H33" i="4"/>
  <c r="G33" i="4"/>
  <c r="H106" i="4"/>
  <c r="H101" i="3"/>
  <c r="H102" i="3"/>
  <c r="G101" i="3"/>
  <c r="G102" i="3"/>
  <c r="H88" i="3"/>
  <c r="H89" i="3"/>
  <c r="H90" i="3"/>
  <c r="G88" i="3"/>
  <c r="G89" i="3"/>
  <c r="G90" i="3"/>
  <c r="E69" i="3"/>
  <c r="D69" i="3"/>
  <c r="E86" i="3"/>
  <c r="D86" i="3"/>
  <c r="G68" i="3"/>
  <c r="G70" i="3"/>
  <c r="G71" i="3"/>
  <c r="H68" i="3"/>
  <c r="H70" i="3"/>
  <c r="H71" i="3"/>
  <c r="E66" i="3"/>
  <c r="D66" i="3"/>
  <c r="H61" i="3"/>
  <c r="H58" i="3"/>
  <c r="G58" i="3"/>
  <c r="G61" i="3"/>
  <c r="E20" i="3"/>
  <c r="G164" i="5" l="1"/>
  <c r="H8" i="4"/>
  <c r="G8" i="4"/>
  <c r="E164" i="4"/>
  <c r="D101" i="4"/>
  <c r="G102" i="4"/>
  <c r="H102" i="4"/>
  <c r="G69" i="3"/>
  <c r="H69" i="3"/>
  <c r="F164" i="3"/>
  <c r="E164" i="3"/>
  <c r="H164" i="3" s="1"/>
  <c r="D164" i="3"/>
  <c r="C164" i="3"/>
  <c r="H163" i="3"/>
  <c r="F162" i="3"/>
  <c r="E162" i="3"/>
  <c r="H162" i="3" s="1"/>
  <c r="H161" i="3"/>
  <c r="H160" i="3"/>
  <c r="H159" i="3"/>
  <c r="G159" i="3"/>
  <c r="F159" i="3"/>
  <c r="E159" i="3"/>
  <c r="D159" i="3"/>
  <c r="C159" i="3"/>
  <c r="H158" i="3"/>
  <c r="H157" i="3" s="1"/>
  <c r="G157" i="3"/>
  <c r="F157" i="3"/>
  <c r="E157" i="3"/>
  <c r="D157" i="3"/>
  <c r="C157" i="3"/>
  <c r="H156" i="3"/>
  <c r="H155" i="3"/>
  <c r="G155" i="3"/>
  <c r="H154" i="3"/>
  <c r="E154" i="3"/>
  <c r="G154" i="3" s="1"/>
  <c r="D154" i="3"/>
  <c r="C154" i="3"/>
  <c r="H153" i="3"/>
  <c r="G153" i="3"/>
  <c r="G152" i="3"/>
  <c r="F152" i="3"/>
  <c r="F131" i="3" s="1"/>
  <c r="E152" i="3"/>
  <c r="H152" i="3" s="1"/>
  <c r="D152" i="3"/>
  <c r="C152" i="3"/>
  <c r="H151" i="3"/>
  <c r="G151" i="3"/>
  <c r="H150" i="3"/>
  <c r="G150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F132" i="3"/>
  <c r="E132" i="3"/>
  <c r="H132" i="3" s="1"/>
  <c r="D132" i="3"/>
  <c r="C132" i="3"/>
  <c r="C131" i="3" s="1"/>
  <c r="D131" i="3"/>
  <c r="H130" i="3"/>
  <c r="H128" i="3"/>
  <c r="G128" i="3"/>
  <c r="H126" i="3"/>
  <c r="G126" i="3"/>
  <c r="H124" i="3"/>
  <c r="G124" i="3"/>
  <c r="H123" i="3"/>
  <c r="G123" i="3"/>
  <c r="H122" i="3"/>
  <c r="G122" i="3"/>
  <c r="H121" i="3"/>
  <c r="G121" i="3"/>
  <c r="F120" i="3"/>
  <c r="F108" i="3" s="1"/>
  <c r="E120" i="3"/>
  <c r="G120" i="3" s="1"/>
  <c r="D120" i="3"/>
  <c r="H120" i="3" s="1"/>
  <c r="C120" i="3"/>
  <c r="C108" i="3" s="1"/>
  <c r="H117" i="3"/>
  <c r="G117" i="3"/>
  <c r="H116" i="3"/>
  <c r="G116" i="3"/>
  <c r="H115" i="3"/>
  <c r="H114" i="3"/>
  <c r="G114" i="3"/>
  <c r="H113" i="3"/>
  <c r="G113" i="3"/>
  <c r="H111" i="3"/>
  <c r="G111" i="3"/>
  <c r="H110" i="3"/>
  <c r="G110" i="3"/>
  <c r="H109" i="3"/>
  <c r="G109" i="3"/>
  <c r="H107" i="3"/>
  <c r="G107" i="3"/>
  <c r="H106" i="3"/>
  <c r="G106" i="3"/>
  <c r="F105" i="3"/>
  <c r="E105" i="3"/>
  <c r="D105" i="3"/>
  <c r="C105" i="3"/>
  <c r="F101" i="3"/>
  <c r="E101" i="3"/>
  <c r="D101" i="3"/>
  <c r="C101" i="3"/>
  <c r="H100" i="3"/>
  <c r="G100" i="3"/>
  <c r="H98" i="3"/>
  <c r="G98" i="3"/>
  <c r="H97" i="3"/>
  <c r="G97" i="3"/>
  <c r="F96" i="3"/>
  <c r="G96" i="3"/>
  <c r="H96" i="3"/>
  <c r="C96" i="3"/>
  <c r="G95" i="3"/>
  <c r="F94" i="3"/>
  <c r="E94" i="3"/>
  <c r="G94" i="3" s="1"/>
  <c r="D94" i="3"/>
  <c r="C94" i="3"/>
  <c r="H93" i="3"/>
  <c r="G93" i="3"/>
  <c r="F91" i="3"/>
  <c r="E91" i="3"/>
  <c r="H91" i="3" s="1"/>
  <c r="D91" i="3"/>
  <c r="C91" i="3"/>
  <c r="E88" i="3"/>
  <c r="H87" i="3"/>
  <c r="G87" i="3"/>
  <c r="F86" i="3"/>
  <c r="G86" i="3"/>
  <c r="C86" i="3"/>
  <c r="H85" i="3"/>
  <c r="G85" i="3"/>
  <c r="F84" i="3"/>
  <c r="E84" i="3"/>
  <c r="D84" i="3"/>
  <c r="C84" i="3"/>
  <c r="H83" i="3"/>
  <c r="G83" i="3"/>
  <c r="H82" i="3"/>
  <c r="F82" i="3"/>
  <c r="E82" i="3"/>
  <c r="D82" i="3"/>
  <c r="C82" i="3"/>
  <c r="C65" i="3" s="1"/>
  <c r="H81" i="3"/>
  <c r="G81" i="3"/>
  <c r="F80" i="3"/>
  <c r="E80" i="3"/>
  <c r="H79" i="3" s="1"/>
  <c r="D80" i="3"/>
  <c r="C80" i="3"/>
  <c r="G79" i="3"/>
  <c r="F78" i="3"/>
  <c r="E78" i="3"/>
  <c r="H78" i="3" s="1"/>
  <c r="D78" i="3"/>
  <c r="C78" i="3"/>
  <c r="H77" i="3"/>
  <c r="G77" i="3"/>
  <c r="F76" i="3"/>
  <c r="E76" i="3"/>
  <c r="H76" i="3" s="1"/>
  <c r="D76" i="3"/>
  <c r="C76" i="3"/>
  <c r="H75" i="3"/>
  <c r="G75" i="3"/>
  <c r="F74" i="3"/>
  <c r="E74" i="3"/>
  <c r="H74" i="3" s="1"/>
  <c r="D74" i="3"/>
  <c r="C74" i="3"/>
  <c r="H73" i="3"/>
  <c r="G73" i="3"/>
  <c r="F72" i="3"/>
  <c r="E72" i="3"/>
  <c r="H72" i="3" s="1"/>
  <c r="D72" i="3"/>
  <c r="C72" i="3"/>
  <c r="F69" i="3"/>
  <c r="C69" i="3"/>
  <c r="H67" i="3"/>
  <c r="G67" i="3"/>
  <c r="F66" i="3"/>
  <c r="G66" i="3"/>
  <c r="H66" i="3"/>
  <c r="C66" i="3"/>
  <c r="H64" i="3"/>
  <c r="G64" i="3"/>
  <c r="H63" i="3"/>
  <c r="G63" i="3"/>
  <c r="F62" i="3"/>
  <c r="E62" i="3"/>
  <c r="G62" i="3" s="1"/>
  <c r="D62" i="3"/>
  <c r="H62" i="3" s="1"/>
  <c r="C62" i="3"/>
  <c r="F59" i="3"/>
  <c r="E59" i="3"/>
  <c r="D59" i="3"/>
  <c r="C59" i="3"/>
  <c r="F58" i="3"/>
  <c r="E58" i="3"/>
  <c r="D58" i="3"/>
  <c r="C58" i="3"/>
  <c r="H57" i="3"/>
  <c r="H56" i="3"/>
  <c r="G56" i="3"/>
  <c r="H55" i="3"/>
  <c r="H54" i="3"/>
  <c r="G54" i="3"/>
  <c r="F53" i="3"/>
  <c r="F52" i="3" s="1"/>
  <c r="E53" i="3"/>
  <c r="G53" i="3" s="1"/>
  <c r="D53" i="3"/>
  <c r="C53" i="3"/>
  <c r="C52" i="3"/>
  <c r="H50" i="3"/>
  <c r="G50" i="3"/>
  <c r="F49" i="3"/>
  <c r="E49" i="3"/>
  <c r="G49" i="3" s="1"/>
  <c r="D49" i="3"/>
  <c r="C49" i="3"/>
  <c r="H48" i="3"/>
  <c r="G48" i="3"/>
  <c r="H47" i="3"/>
  <c r="G47" i="3"/>
  <c r="G46" i="3"/>
  <c r="G45" i="3" s="1"/>
  <c r="F45" i="3"/>
  <c r="E45" i="3"/>
  <c r="H45" i="3" s="1"/>
  <c r="H46" i="3" s="1"/>
  <c r="D45" i="3"/>
  <c r="C45" i="3"/>
  <c r="H44" i="3"/>
  <c r="G44" i="3"/>
  <c r="G43" i="3" s="1"/>
  <c r="F43" i="3"/>
  <c r="E43" i="3"/>
  <c r="D43" i="3"/>
  <c r="D40" i="3" s="1"/>
  <c r="C43" i="3"/>
  <c r="H42" i="3"/>
  <c r="G42" i="3"/>
  <c r="F41" i="3"/>
  <c r="F40" i="3" s="1"/>
  <c r="E41" i="3"/>
  <c r="G41" i="3" s="1"/>
  <c r="D41" i="3"/>
  <c r="C41" i="3"/>
  <c r="C40" i="3"/>
  <c r="C39" i="3"/>
  <c r="H38" i="3"/>
  <c r="G38" i="3"/>
  <c r="H37" i="3"/>
  <c r="G37" i="3"/>
  <c r="H36" i="3"/>
  <c r="G36" i="3"/>
  <c r="H35" i="3"/>
  <c r="G35" i="3"/>
  <c r="F34" i="3"/>
  <c r="E34" i="3"/>
  <c r="G34" i="3" s="1"/>
  <c r="D34" i="3"/>
  <c r="H34" i="3" s="1"/>
  <c r="C34" i="3"/>
  <c r="F33" i="3"/>
  <c r="E33" i="3"/>
  <c r="C33" i="3"/>
  <c r="H32" i="3"/>
  <c r="G32" i="3"/>
  <c r="H31" i="3"/>
  <c r="G31" i="3"/>
  <c r="F30" i="3"/>
  <c r="E30" i="3"/>
  <c r="G30" i="3" s="1"/>
  <c r="D30" i="3"/>
  <c r="H30" i="3" s="1"/>
  <c r="C30" i="3"/>
  <c r="H29" i="3"/>
  <c r="G29" i="3"/>
  <c r="H28" i="3"/>
  <c r="H27" i="3"/>
  <c r="G27" i="3"/>
  <c r="H25" i="3"/>
  <c r="G25" i="3"/>
  <c r="H24" i="3"/>
  <c r="H23" i="3"/>
  <c r="G23" i="3"/>
  <c r="H22" i="3"/>
  <c r="G22" i="3"/>
  <c r="F21" i="3"/>
  <c r="F20" i="3" s="1"/>
  <c r="E21" i="3"/>
  <c r="G21" i="3" s="1"/>
  <c r="D21" i="3"/>
  <c r="C21" i="3"/>
  <c r="D20" i="3"/>
  <c r="G20" i="3" s="1"/>
  <c r="C20" i="3"/>
  <c r="H19" i="3"/>
  <c r="G19" i="3"/>
  <c r="H18" i="3"/>
  <c r="G18" i="3"/>
  <c r="H17" i="3"/>
  <c r="G17" i="3"/>
  <c r="H16" i="3"/>
  <c r="G16" i="3"/>
  <c r="F15" i="3"/>
  <c r="F14" i="3" s="1"/>
  <c r="E15" i="3"/>
  <c r="G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C9" i="3" s="1"/>
  <c r="C8" i="3" s="1"/>
  <c r="D164" i="4" l="1"/>
  <c r="H164" i="4" s="1"/>
  <c r="H101" i="4"/>
  <c r="G101" i="4"/>
  <c r="H43" i="3"/>
  <c r="E131" i="3"/>
  <c r="H131" i="3" s="1"/>
  <c r="G132" i="3"/>
  <c r="E108" i="3"/>
  <c r="G105" i="3"/>
  <c r="H105" i="3"/>
  <c r="E52" i="3"/>
  <c r="G52" i="3" s="1"/>
  <c r="H53" i="3"/>
  <c r="E40" i="3"/>
  <c r="H40" i="3" s="1"/>
  <c r="H20" i="3"/>
  <c r="H10" i="3"/>
  <c r="E9" i="3"/>
  <c r="G9" i="3" s="1"/>
  <c r="F104" i="3"/>
  <c r="F103" i="3" s="1"/>
  <c r="F65" i="3"/>
  <c r="F8" i="3" s="1"/>
  <c r="F166" i="3" s="1"/>
  <c r="F39" i="3"/>
  <c r="C104" i="3"/>
  <c r="C103" i="3" s="1"/>
  <c r="C166" i="3" s="1"/>
  <c r="D9" i="3"/>
  <c r="H15" i="3"/>
  <c r="H21" i="3"/>
  <c r="D33" i="3"/>
  <c r="G33" i="3" s="1"/>
  <c r="D39" i="3"/>
  <c r="H41" i="3"/>
  <c r="H49" i="3"/>
  <c r="D52" i="3"/>
  <c r="D65" i="3"/>
  <c r="G72" i="3"/>
  <c r="G74" i="3"/>
  <c r="G76" i="3"/>
  <c r="G78" i="3"/>
  <c r="H86" i="3"/>
  <c r="G91" i="3"/>
  <c r="E65" i="3"/>
  <c r="D108" i="3"/>
  <c r="D104" i="3" s="1"/>
  <c r="D103" i="3" s="1"/>
  <c r="E14" i="3"/>
  <c r="F83" i="2"/>
  <c r="G164" i="4" l="1"/>
  <c r="G131" i="3"/>
  <c r="E104" i="3"/>
  <c r="E103" i="3" s="1"/>
  <c r="H103" i="3" s="1"/>
  <c r="H52" i="3"/>
  <c r="G40" i="3"/>
  <c r="E39" i="3"/>
  <c r="H9" i="3"/>
  <c r="G108" i="3"/>
  <c r="H14" i="3"/>
  <c r="G14" i="3"/>
  <c r="H33" i="3"/>
  <c r="D8" i="3"/>
  <c r="D166" i="3" s="1"/>
  <c r="H108" i="3"/>
  <c r="G65" i="3"/>
  <c r="H65" i="3"/>
  <c r="F160" i="2"/>
  <c r="E160" i="2"/>
  <c r="D160" i="2"/>
  <c r="C160" i="2"/>
  <c r="H159" i="2"/>
  <c r="F158" i="2"/>
  <c r="E158" i="2"/>
  <c r="H158" i="2" s="1"/>
  <c r="H157" i="2"/>
  <c r="H156" i="2"/>
  <c r="G155" i="2"/>
  <c r="F155" i="2"/>
  <c r="E155" i="2"/>
  <c r="D155" i="2"/>
  <c r="C155" i="2"/>
  <c r="H154" i="2"/>
  <c r="H153" i="2" s="1"/>
  <c r="G153" i="2"/>
  <c r="F153" i="2"/>
  <c r="E153" i="2"/>
  <c r="D153" i="2"/>
  <c r="C153" i="2"/>
  <c r="H152" i="2"/>
  <c r="H151" i="2"/>
  <c r="G151" i="2"/>
  <c r="E150" i="2"/>
  <c r="H150" i="2" s="1"/>
  <c r="D150" i="2"/>
  <c r="C150" i="2"/>
  <c r="H149" i="2"/>
  <c r="G149" i="2"/>
  <c r="F148" i="2"/>
  <c r="E148" i="2"/>
  <c r="D148" i="2"/>
  <c r="C148" i="2"/>
  <c r="H147" i="2"/>
  <c r="G147" i="2"/>
  <c r="H146" i="2"/>
  <c r="G146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F128" i="2"/>
  <c r="E128" i="2"/>
  <c r="H128" i="2" s="1"/>
  <c r="D128" i="2"/>
  <c r="C128" i="2"/>
  <c r="D127" i="2"/>
  <c r="C127" i="2"/>
  <c r="C100" i="2" s="1"/>
  <c r="C99" i="2" s="1"/>
  <c r="H126" i="2"/>
  <c r="H124" i="2"/>
  <c r="G124" i="2"/>
  <c r="H122" i="2"/>
  <c r="G122" i="2"/>
  <c r="H120" i="2"/>
  <c r="G120" i="2"/>
  <c r="H119" i="2"/>
  <c r="G119" i="2"/>
  <c r="H118" i="2"/>
  <c r="G118" i="2"/>
  <c r="H117" i="2"/>
  <c r="G117" i="2"/>
  <c r="F116" i="2"/>
  <c r="F104" i="2" s="1"/>
  <c r="E116" i="2"/>
  <c r="E104" i="2" s="1"/>
  <c r="D116" i="2"/>
  <c r="C116" i="2"/>
  <c r="H113" i="2"/>
  <c r="G113" i="2"/>
  <c r="H112" i="2"/>
  <c r="G112" i="2"/>
  <c r="H111" i="2"/>
  <c r="H110" i="2"/>
  <c r="G110" i="2"/>
  <c r="H109" i="2"/>
  <c r="G109" i="2"/>
  <c r="H107" i="2"/>
  <c r="G107" i="2"/>
  <c r="H106" i="2"/>
  <c r="G106" i="2"/>
  <c r="H105" i="2"/>
  <c r="G105" i="2"/>
  <c r="C104" i="2"/>
  <c r="H103" i="2"/>
  <c r="G103" i="2"/>
  <c r="H102" i="2"/>
  <c r="G102" i="2"/>
  <c r="F101" i="2"/>
  <c r="E101" i="2"/>
  <c r="H101" i="2" s="1"/>
  <c r="D101" i="2"/>
  <c r="C101" i="2"/>
  <c r="F97" i="2"/>
  <c r="E97" i="2"/>
  <c r="D97" i="2"/>
  <c r="D92" i="2" s="1"/>
  <c r="C97" i="2"/>
  <c r="H96" i="2"/>
  <c r="G96" i="2"/>
  <c r="H94" i="2"/>
  <c r="G94" i="2"/>
  <c r="H93" i="2"/>
  <c r="G93" i="2"/>
  <c r="F92" i="2"/>
  <c r="E92" i="2"/>
  <c r="C92" i="2"/>
  <c r="G91" i="2"/>
  <c r="F90" i="2"/>
  <c r="E90" i="2"/>
  <c r="G90" i="2" s="1"/>
  <c r="D90" i="2"/>
  <c r="C90" i="2"/>
  <c r="H89" i="2"/>
  <c r="G89" i="2"/>
  <c r="F87" i="2"/>
  <c r="E87" i="2"/>
  <c r="D87" i="2"/>
  <c r="C87" i="2"/>
  <c r="E85" i="2"/>
  <c r="H84" i="2"/>
  <c r="G84" i="2"/>
  <c r="H83" i="2"/>
  <c r="E83" i="2"/>
  <c r="D83" i="2"/>
  <c r="C83" i="2"/>
  <c r="H82" i="2"/>
  <c r="G82" i="2"/>
  <c r="F81" i="2"/>
  <c r="E81" i="2"/>
  <c r="D81" i="2"/>
  <c r="C81" i="2"/>
  <c r="H80" i="2"/>
  <c r="G80" i="2"/>
  <c r="F79" i="2"/>
  <c r="E79" i="2"/>
  <c r="D79" i="2"/>
  <c r="C79" i="2"/>
  <c r="H78" i="2"/>
  <c r="G78" i="2"/>
  <c r="F77" i="2"/>
  <c r="E77" i="2"/>
  <c r="H76" i="2" s="1"/>
  <c r="D77" i="2"/>
  <c r="C77" i="2"/>
  <c r="G76" i="2"/>
  <c r="F75" i="2"/>
  <c r="E75" i="2"/>
  <c r="G75" i="2" s="1"/>
  <c r="D75" i="2"/>
  <c r="C75" i="2"/>
  <c r="H74" i="2"/>
  <c r="G74" i="2"/>
  <c r="F73" i="2"/>
  <c r="E73" i="2"/>
  <c r="G73" i="2" s="1"/>
  <c r="D73" i="2"/>
  <c r="H73" i="2" s="1"/>
  <c r="C73" i="2"/>
  <c r="H72" i="2"/>
  <c r="G72" i="2"/>
  <c r="G71" i="2"/>
  <c r="F71" i="2"/>
  <c r="E71" i="2"/>
  <c r="D71" i="2"/>
  <c r="H71" i="2" s="1"/>
  <c r="C71" i="2"/>
  <c r="H70" i="2"/>
  <c r="G70" i="2"/>
  <c r="G69" i="2"/>
  <c r="F69" i="2"/>
  <c r="E69" i="2"/>
  <c r="D69" i="2"/>
  <c r="H69" i="2" s="1"/>
  <c r="C69" i="2"/>
  <c r="H68" i="2"/>
  <c r="G68" i="2"/>
  <c r="F67" i="2"/>
  <c r="E67" i="2"/>
  <c r="D67" i="2"/>
  <c r="C67" i="2"/>
  <c r="H66" i="2"/>
  <c r="G66" i="2"/>
  <c r="F65" i="2"/>
  <c r="F64" i="2" s="1"/>
  <c r="E65" i="2"/>
  <c r="D65" i="2"/>
  <c r="C65" i="2"/>
  <c r="C64" i="2"/>
  <c r="H63" i="2"/>
  <c r="G63" i="2"/>
  <c r="H62" i="2"/>
  <c r="G62" i="2"/>
  <c r="F61" i="2"/>
  <c r="E61" i="2"/>
  <c r="D61" i="2"/>
  <c r="C61" i="2"/>
  <c r="F58" i="2"/>
  <c r="E58" i="2"/>
  <c r="D58" i="2"/>
  <c r="D57" i="2" s="1"/>
  <c r="C58" i="2"/>
  <c r="C57" i="2" s="1"/>
  <c r="F57" i="2"/>
  <c r="E57" i="2"/>
  <c r="H56" i="2"/>
  <c r="H55" i="2"/>
  <c r="G55" i="2"/>
  <c r="H54" i="2"/>
  <c r="H53" i="2"/>
  <c r="G53" i="2"/>
  <c r="F52" i="2"/>
  <c r="F51" i="2" s="1"/>
  <c r="E52" i="2"/>
  <c r="D52" i="2"/>
  <c r="D51" i="2" s="1"/>
  <c r="C52" i="2"/>
  <c r="C51" i="2"/>
  <c r="H49" i="2"/>
  <c r="G49" i="2"/>
  <c r="F48" i="2"/>
  <c r="E48" i="2"/>
  <c r="D48" i="2"/>
  <c r="H48" i="2" s="1"/>
  <c r="C48" i="2"/>
  <c r="H47" i="2"/>
  <c r="G47" i="2"/>
  <c r="H46" i="2"/>
  <c r="G46" i="2"/>
  <c r="G45" i="2"/>
  <c r="G44" i="2"/>
  <c r="F44" i="2"/>
  <c r="E44" i="2"/>
  <c r="D44" i="2"/>
  <c r="H44" i="2" s="1"/>
  <c r="H45" i="2" s="1"/>
  <c r="C44" i="2"/>
  <c r="H43" i="2"/>
  <c r="G43" i="2"/>
  <c r="G42" i="2" s="1"/>
  <c r="F42" i="2"/>
  <c r="E42" i="2"/>
  <c r="D42" i="2"/>
  <c r="H42" i="2" s="1"/>
  <c r="C42" i="2"/>
  <c r="H41" i="2"/>
  <c r="G41" i="2"/>
  <c r="G40" i="2"/>
  <c r="F40" i="2"/>
  <c r="E40" i="2"/>
  <c r="D40" i="2"/>
  <c r="C40" i="2"/>
  <c r="C39" i="2" s="1"/>
  <c r="C38" i="2" s="1"/>
  <c r="H37" i="2"/>
  <c r="G37" i="2"/>
  <c r="H36" i="2"/>
  <c r="G36" i="2"/>
  <c r="H35" i="2"/>
  <c r="G35" i="2"/>
  <c r="H34" i="2"/>
  <c r="G34" i="2"/>
  <c r="F33" i="2"/>
  <c r="F32" i="2" s="1"/>
  <c r="E33" i="2"/>
  <c r="D33" i="2"/>
  <c r="D32" i="2" s="1"/>
  <c r="C33" i="2"/>
  <c r="C32" i="2" s="1"/>
  <c r="H31" i="2"/>
  <c r="G31" i="2"/>
  <c r="H30" i="2"/>
  <c r="G30" i="2"/>
  <c r="F29" i="2"/>
  <c r="E29" i="2"/>
  <c r="H29" i="2" s="1"/>
  <c r="D29" i="2"/>
  <c r="C29" i="2"/>
  <c r="H28" i="2"/>
  <c r="G28" i="2"/>
  <c r="H27" i="2"/>
  <c r="H26" i="2"/>
  <c r="G26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C15" i="2"/>
  <c r="C14" i="2" s="1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3" i="3" l="1"/>
  <c r="G104" i="3"/>
  <c r="H104" i="3"/>
  <c r="G39" i="3"/>
  <c r="H39" i="3"/>
  <c r="G8" i="3"/>
  <c r="E166" i="3"/>
  <c r="H8" i="3"/>
  <c r="D39" i="2"/>
  <c r="D38" i="2" s="1"/>
  <c r="G48" i="2"/>
  <c r="H67" i="2"/>
  <c r="H10" i="2"/>
  <c r="H33" i="2"/>
  <c r="E32" i="2"/>
  <c r="E39" i="2"/>
  <c r="H39" i="2" s="1"/>
  <c r="H61" i="2"/>
  <c r="D64" i="2"/>
  <c r="H87" i="2"/>
  <c r="H148" i="2"/>
  <c r="H160" i="2"/>
  <c r="H52" i="2"/>
  <c r="F39" i="2"/>
  <c r="H65" i="2"/>
  <c r="H79" i="2"/>
  <c r="G83" i="2"/>
  <c r="H155" i="2"/>
  <c r="F127" i="2"/>
  <c r="F100" i="2" s="1"/>
  <c r="F99" i="2" s="1"/>
  <c r="F8" i="2"/>
  <c r="F38" i="2"/>
  <c r="H116" i="2"/>
  <c r="G87" i="2"/>
  <c r="H75" i="2"/>
  <c r="E20" i="2"/>
  <c r="G20" i="2" s="1"/>
  <c r="E14" i="2"/>
  <c r="H14" i="2" s="1"/>
  <c r="D104" i="2"/>
  <c r="H104" i="2" s="1"/>
  <c r="G116" i="2"/>
  <c r="H92" i="2"/>
  <c r="D8" i="2"/>
  <c r="C8" i="2"/>
  <c r="C162" i="2" s="1"/>
  <c r="H21" i="2"/>
  <c r="H40" i="2"/>
  <c r="G150" i="2"/>
  <c r="E9" i="2"/>
  <c r="G29" i="2"/>
  <c r="G33" i="2"/>
  <c r="G39" i="2"/>
  <c r="E51" i="2"/>
  <c r="G52" i="2"/>
  <c r="G61" i="2"/>
  <c r="E64" i="2"/>
  <c r="G65" i="2"/>
  <c r="G92" i="2"/>
  <c r="G101" i="2"/>
  <c r="E127" i="2"/>
  <c r="G128" i="2"/>
  <c r="G148" i="2"/>
  <c r="H15" i="2"/>
  <c r="G10" i="2"/>
  <c r="C160" i="1"/>
  <c r="C155" i="1"/>
  <c r="C153" i="1"/>
  <c r="C150" i="1"/>
  <c r="C148" i="1"/>
  <c r="C128" i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1" i="1"/>
  <c r="C58" i="1"/>
  <c r="C57" i="1" s="1"/>
  <c r="C52" i="1"/>
  <c r="C51" i="1"/>
  <c r="C48" i="1"/>
  <c r="C44" i="1"/>
  <c r="C42" i="1"/>
  <c r="C40" i="1"/>
  <c r="C33" i="1"/>
  <c r="C32" i="1" s="1"/>
  <c r="C29" i="1"/>
  <c r="C21" i="1"/>
  <c r="C20" i="1" s="1"/>
  <c r="C15" i="1"/>
  <c r="C14" i="1" s="1"/>
  <c r="C10" i="1"/>
  <c r="C9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H166" i="3" l="1"/>
  <c r="G166" i="3"/>
  <c r="C64" i="1"/>
  <c r="E38" i="2"/>
  <c r="C39" i="1"/>
  <c r="C38" i="1" s="1"/>
  <c r="C8" i="1" s="1"/>
  <c r="C127" i="1"/>
  <c r="F162" i="2"/>
  <c r="H20" i="2"/>
  <c r="G14" i="2"/>
  <c r="G104" i="2"/>
  <c r="D100" i="2"/>
  <c r="D99" i="2" s="1"/>
  <c r="D162" i="2" s="1"/>
  <c r="G32" i="2"/>
  <c r="H32" i="2"/>
  <c r="G9" i="2"/>
  <c r="H9" i="2"/>
  <c r="E8" i="2"/>
  <c r="H64" i="2"/>
  <c r="G64" i="2"/>
  <c r="H127" i="2"/>
  <c r="G127" i="2"/>
  <c r="H51" i="2"/>
  <c r="G51" i="2"/>
  <c r="E100" i="2"/>
  <c r="H38" i="2"/>
  <c r="G38" i="2"/>
  <c r="C100" i="1"/>
  <c r="C99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D58" i="1"/>
  <c r="H73" i="1" l="1"/>
  <c r="C162" i="1"/>
  <c r="H8" i="2"/>
  <c r="G8" i="2"/>
  <c r="H100" i="2"/>
  <c r="G100" i="2"/>
  <c r="E99" i="2"/>
  <c r="E162" i="2" s="1"/>
  <c r="G90" i="1"/>
  <c r="G73" i="1"/>
  <c r="H162" i="2" l="1"/>
  <c r="G162" i="2"/>
  <c r="H99" i="2"/>
  <c r="G99" i="2"/>
  <c r="E48" i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E57" i="1" s="1"/>
  <c r="D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H42" i="1" l="1"/>
  <c r="G21" i="1"/>
  <c r="F39" i="1"/>
  <c r="F38" i="1" s="1"/>
  <c r="F8" i="1" s="1"/>
  <c r="F127" i="1"/>
  <c r="F100" i="1" s="1"/>
  <c r="F99" i="1" s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<sst xmlns="http://schemas.openxmlformats.org/spreadsheetml/2006/main" count="3368" uniqueCount="415">
  <si>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</si>
  <si>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</si>
  <si>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</si>
  <si>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</si>
  <si>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</si>
  <si>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</si>
  <si>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</si>
  <si>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</si>
  <si>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</si>
  <si>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</si>
  <si>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</si>
  <si>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</si>
  <si>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</si>
  <si>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</si>
  <si>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</si>
  <si>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</si>
  <si>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</si>
  <si>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</si>
  <si>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</si>
  <si>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</si>
  <si>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</si>
  <si>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</si>
  <si>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</si>
  <si>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</si>
  <si>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</si>
  <si>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</si>
  <si>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</si>
  <si>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</si>
  <si>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</si>
  <si>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</si>
  <si>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</si>
  <si>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</si>
  <si>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</si>
  <si>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</si>
  <si>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</si>
  <si>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</si>
  <si>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</si>
  <si>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</si>
  <si>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</si>
  <si>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</si>
  <si>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</si>
  <si>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</si>
  <si>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</si>
  <si>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</si>
  <si>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</si>
  <si>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</si>
  <si>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</si>
  <si>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</si>
  <si>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</si>
  <si>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</si>
  <si>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</si>
  <si>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</si>
  <si>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</si>
  <si>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</si>
  <si>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</si>
  <si>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</si>
  <si>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</si>
  <si>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</si>
  <si>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</si>
  <si>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</si>
  <si>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</si>
  <si>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</si>
  <si>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</si>
  <si>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</si>
  <si>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</si>
  <si>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</si>
  <si>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</si>
  <si>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</si>
  <si>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</si>
  <si>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</si>
  <si>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</si>
  <si>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</si>
  <si>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</si>
  <si>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</si>
  <si>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</si>
  <si>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</si>
  <si>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</si>
  <si>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</si>
  <si>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</si>
  <si>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</si>
  <si>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</si>
  <si>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</si>
  <si>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</si>
  <si>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</si>
  <si>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</si>
  <si>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</si>
  <si>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</si>
  <si>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</si>
  <si>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</si>
  <si>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</si>
  <si>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</si>
  <si>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</si>
  <si>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</si>
  <si>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</si>
  <si>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</si>
  <si>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</si>
  <si>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</si>
  <si>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</si>
  <si>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</si>
  <si>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</si>
  <si>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</si>
  <si>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</si>
  <si>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</si>
  <si>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</si>
  <si>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</si>
  <si>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</si>
  <si>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</si>
  <si>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</si>
  <si>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</si>
  <si>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</si>
  <si>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</si>
  <si>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</si>
  <si>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</si>
  <si>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</si>
  <si>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</si>
  <si>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</si>
  <si>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</si>
  <si>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</si>
  <si>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</si>
  <si>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</si>
  <si>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</si>
  <si>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</si>
  <si>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</si>
  <si>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</si>
  <si>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</si>
  <si>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</si>
  <si>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</si>
  <si>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</si>
  <si>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</si>
  <si>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</si>
  <si>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</si>
  <si>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</si>
  <si>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</si>
  <si>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</si>
  <si>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</si>
  <si>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</si>
  <si>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</si>
  <si>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</si>
  <si>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</si>
  <si>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</si>
  <si>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</si>
  <si>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</si>
  <si>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</si>
  <si>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</si>
  <si>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</si>
  <si>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</si>
  <si>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</si>
  <si>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</si>
  <si>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</si>
  <si>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</si>
  <si>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</si>
  <si>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</si>
  <si>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</si>
  <si>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</si>
  <si>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</si>
  <si>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</si>
  <si>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</si>
  <si>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</si>
  <si>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</si>
  <si>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</si>
  <si>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</si>
  <si>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</si>
  <si>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</si>
  <si>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</si>
  <si>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</si>
  <si>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</si>
  <si>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</si>
  <si>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</si>
  <si>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</si>
  <si>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</si>
  <si>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</si>
  <si>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</si>
  <si>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</si>
  <si>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</si>
  <si>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</si>
  <si>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</si>
  <si>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</si>
  <si>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</si>
  <si>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</si>
  <si>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</si>
  <si>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</si>
  <si>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</si>
  <si>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</si>
  <si>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</si>
  <si>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</si>
  <si>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</si>
  <si>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</si>
  <si>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</si>
  <si>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</si>
  <si>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</si>
  <si>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</si>
  <si>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</si>
  <si>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</si>
  <si>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</si>
  <si>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</si>
  <si>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</si>
  <si>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</si>
  <si>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</si>
  <si>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</si>
  <si>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</si>
  <si>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</si>
  <si>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</si>
  <si>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</si>
  <si>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</si>
  <si>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</si>
  <si>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</si>
  <si>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</si>
  <si>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</si>
  <si>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</si>
  <si>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</si>
  <si>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</si>
  <si>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</si>
  <si>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</si>
  <si>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</si>
  <si>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</si>
  <si>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</si>
  <si>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</si>
  <si>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</si>
  <si>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</si>
  <si>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</si>
  <si>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</si>
  <si>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</si>
  <si>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</si>
  <si>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</si>
  <si>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</si>
  <si>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</si>
  <si>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</si>
  <si>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</si>
  <si>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</si>
  <si>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</si>
  <si>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</si>
  <si>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</si>
  <si>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</si>
  <si>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</si>
  <si>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</si>
  <si>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</si>
  <si>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</si>
  <si>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</si>
  <si>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</si>
  <si>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</si>
  <si>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</si>
  <si>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</si>
  <si>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</si>
  <si>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</si>
  <si>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</si>
  <si>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</si>
  <si>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</si>
  <si>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</si>
  <si>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</si>
  <si>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</si>
  <si>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</si>
  <si>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</si>
  <si>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</si>
  <si>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</si>
  <si>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</si>
  <si>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</si>
  <si>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</si>
  <si>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</si>
  <si>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</si>
  <si>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</si>
  <si>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</si>
  <si>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</si>
  <si>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</si>
  <si>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</si>
  <si>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</si>
  <si>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</si>
  <si>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</si>
  <si>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</si>
  <si>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</si>
  <si>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</si>
  <si>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</si>
  <si>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</si>
  <si>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</si>
  <si>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</si>
  <si>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</si>
  <si>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</si>
  <si>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</si>
  <si>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</si>
  <si>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</si>
  <si>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</si>
  <si>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</si>
  <si>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</si>
  <si>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</si>
  <si>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</si>
  <si>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</si>
  <si>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</si>
  <si>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</si>
  <si>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</si>
  <si>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</si>
  <si>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</si>
  <si>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</si>
  <si>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</si>
  <si>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</si>
  <si>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</si>
  <si>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</si>
  <si>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</si>
  <si>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</si>
  <si>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</si>
  <si>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</si>
  <si>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</si>
  <si>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</si>
  <si>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</si>
  <si>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</si>
  <si>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</si>
  <si>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</si>
  <si>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</si>
  <si>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</si>
  <si>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</si>
  <si>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</si>
  <si>
    <t xml:space="preserve"> на 1 апреля 2021 года</t>
  </si>
  <si>
    <t>факт на 1 апреля 2021</t>
  </si>
  <si>
    <t>факт на 1 апреля 2020</t>
  </si>
  <si>
    <t>000 1 05 02020 02 0000 110</t>
  </si>
  <si>
    <t>000 1 05 02010 02 0000 110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</si>
  <si>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</si>
  <si>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</si>
  <si>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1 16 01053 01 0035 140</t>
  </si>
  <si>
    <t>000 2 07 05030 05 0000 150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</si>
  <si>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</si>
  <si>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</si>
  <si>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</si>
  <si>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</si>
  <si>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Первоначальный план годовой</t>
  </si>
  <si>
    <t>Уточненный план годовой</t>
  </si>
  <si>
    <t>1 16 01203 01 9000 140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</si>
  <si>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</si>
  <si>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</si>
  <si>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</si>
  <si>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</si>
  <si>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</si>
  <si>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</si>
  <si>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</si>
  <si>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</si>
  <si>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</si>
  <si>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</si>
  <si>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1 17 00000 00 0000 000</t>
  </si>
  <si>
    <t>1 17 01050 05 0000 180</t>
  </si>
  <si>
    <t>1 17 01050 10 0000 180</t>
  </si>
  <si>
    <t>1 17 05000 05 0000 180</t>
  </si>
  <si>
    <t>1 17 05000 10 0000 180</t>
  </si>
  <si>
    <t>1 17 15000 00 0000 150</t>
  </si>
  <si>
    <t>1 17 15030 10 0000 150</t>
  </si>
  <si>
    <t>2 00 00000 00 0000 000</t>
  </si>
  <si>
    <t>2 02 00000 00 0000 000</t>
  </si>
  <si>
    <t>2 02 15000 00 0000 150</t>
  </si>
  <si>
    <t>2 02 15001 05 0000 150</t>
  </si>
  <si>
    <t>2 02 15002 05 0000 150</t>
  </si>
  <si>
    <t>2 02 02000 00 0000 150</t>
  </si>
  <si>
    <t>2 02 20077 10 0000 150</t>
  </si>
  <si>
    <t>2 02 20216 10 0000 150</t>
  </si>
  <si>
    <t>2 02 25097 05 0000 150</t>
  </si>
  <si>
    <t>2 02 25228 05 0000 150</t>
  </si>
  <si>
    <t>2 02 25243 10 0000 150</t>
  </si>
  <si>
    <t>2 02 25304 05 0000 150</t>
  </si>
  <si>
    <t>2 02 25467 05 0000 150</t>
  </si>
  <si>
    <t>2 02 25497 05 0000 150</t>
  </si>
  <si>
    <t>2 02 25519 05 0000 150</t>
  </si>
  <si>
    <t>2 02 25555 10 0000 150</t>
  </si>
  <si>
    <t>2 02 25576 10 0000 150</t>
  </si>
  <si>
    <t>2 02 29999 05 0000 150</t>
  </si>
  <si>
    <t>2 02 29999 10 0000 150</t>
  </si>
  <si>
    <t>2 02 30000 00 0000 150</t>
  </si>
  <si>
    <t>2 02 03024 05 0000 150</t>
  </si>
  <si>
    <t>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</si>
  <si>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</si>
  <si>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</si>
  <si>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</si>
  <si>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</si>
  <si>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</si>
  <si>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</si>
  <si>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</si>
  <si>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</si>
  <si>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</si>
  <si>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</si>
  <si>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</si>
  <si>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2 02 45303 05 0000 150</t>
  </si>
  <si>
    <t>2 02 45454 05 0000 150</t>
  </si>
  <si>
    <t xml:space="preserve"> 2 04 00000 00 0000 000</t>
  </si>
  <si>
    <t>2 04 05099 10 9000 150</t>
  </si>
  <si>
    <t>2 07 00 000 00 0000 000</t>
  </si>
  <si>
    <t xml:space="preserve"> 2 07 05030 05 0000 150</t>
  </si>
  <si>
    <t>2 07 05030 10 0000 150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</si>
  <si>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</si>
  <si>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</si>
  <si>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</si>
  <si>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</si>
  <si>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</si>
  <si>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</si>
  <si>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</si>
  <si>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</si>
  <si>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</si>
  <si>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</si>
  <si>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</si>
  <si>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</si>
  <si>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</si>
  <si>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</si>
  <si>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</si>
  <si>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</si>
  <si>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</si>
  <si>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</si>
  <si>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на 1 сентября 2021 года</t>
  </si>
  <si>
    <t>факт на 1 сентября 2021</t>
  </si>
  <si>
    <t>факт на 1 сентября 2020</t>
  </si>
  <si>
    <t xml:space="preserve">Исполнитель: Е.М. Исаенкова </t>
  </si>
  <si>
    <t xml:space="preserve"> на 1 октября 2021 года</t>
  </si>
  <si>
    <t>факт на 1 октября 2021</t>
  </si>
  <si>
    <t>факт на 1 октября 2020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</si>
  <si>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</si>
  <si>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</si>
  <si>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Исполняющий обязанности начальника финансового отдела</t>
  </si>
  <si>
    <t>С.В. Горбатовская</t>
  </si>
  <si>
    <t xml:space="preserve"> на 1 ноября 2021 года</t>
  </si>
  <si>
    <t>факт на 1 ноября 2021</t>
  </si>
  <si>
    <t>факт на 1 ноября 2020</t>
  </si>
  <si>
    <t>Н.А. Данилова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</si>
</sst>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85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164" fontId="11" fillId="0" borderId="41" xfId="2" applyNumberFormat="1" applyFont="1" applyFill="1" applyBorder="1" applyAlignment="1"/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6" fontId="1" fillId="2" borderId="43" xfId="0" applyNumberFormat="1" applyFont="1" applyFill="1" applyBorder="1"/>
    <xf numFmtId="166" fontId="1" fillId="2" borderId="12" xfId="0" applyNumberFormat="1" applyFont="1" applyFill="1" applyBorder="1"/>
    <xf numFmtId="166" fontId="1" fillId="2" borderId="33" xfId="0" applyNumberFormat="1" applyFont="1" applyFill="1" applyBorder="1"/>
    <xf numFmtId="166" fontId="1" fillId="2" borderId="16" xfId="0" applyNumberFormat="1" applyFont="1" applyFill="1" applyBorder="1"/>
    <xf numFmtId="1" fontId="1" fillId="0" borderId="16" xfId="0" applyNumberFormat="1" applyFont="1" applyBorder="1"/>
    <xf numFmtId="1" fontId="1" fillId="0" borderId="21" xfId="0" applyNumberFormat="1" applyFont="1" applyBorder="1"/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16" xfId="0" applyFont="1" applyFill="1" applyBorder="1" applyAlignment="1">
      <alignment horizontal="left" vertical="center"/>
    </xf>
    <xf numFmtId="164" fontId="11" fillId="0" borderId="20" xfId="2" applyNumberFormat="1" applyFont="1" applyFill="1" applyBorder="1" applyAlignment="1"/>
    <xf numFmtId="0" fontId="1" fillId="0" borderId="0" xfId="0" applyFont="1" applyAlignment="1">
      <alignment vertical="top" wrapText="1"/>
    </xf>
    <xf numFmtId="167" fontId="9" fillId="0" borderId="17" xfId="2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B16" sqref="B16"/>
    </sheetView>
  </sheetViews>
  <sheetFormatPr defaultRowHeight="12" x14ac:dyDescent="0.2"/>
  <cols>
    <col min="1" max="1" width="21" style="22" customWidth="1"/>
    <col min="2" max="2" width="73.7109375" style="1" customWidth="1"/>
    <col min="3" max="3" width="15.1406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73" t="s">
        <v>3</v>
      </c>
      <c r="B5" s="376" t="s">
        <v>4</v>
      </c>
      <c r="C5" s="379" t="s">
        <v>276</v>
      </c>
      <c r="D5" s="379" t="s">
        <v>276</v>
      </c>
      <c r="E5" s="379" t="s">
        <v>274</v>
      </c>
      <c r="F5" s="382" t="s">
        <v>275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 x14ac:dyDescent="0.2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75" thickBot="1" x14ac:dyDescent="0.25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 x14ac:dyDescent="0.25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 x14ac:dyDescent="0.2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 x14ac:dyDescent="0.2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75" thickBot="1" x14ac:dyDescent="0.25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75" thickBot="1" x14ac:dyDescent="0.25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 x14ac:dyDescent="0.25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0"/>
  <sheetViews>
    <sheetView tabSelected="1" workbookViewId="0">
      <selection activeCell="B2" sqref="B2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3.57031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411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412</v>
      </c>
      <c r="F5" s="382" t="s">
        <v>413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C9+C14+C20+C30+C33+C39+C52+C58+C62+C66+C101</f>
        <v>136052.45353</v>
      </c>
      <c r="D8" s="13">
        <f>D9+D14+D20+D30+D33+D39+D52+D58+D62+D66+D101</f>
        <v>143961.18674999996</v>
      </c>
      <c r="E8" s="13">
        <f>E9+E20+E33+E52+E66+E101+E39+E30+E14+E62+E58</f>
        <v>116762.68878</v>
      </c>
      <c r="F8" s="13">
        <f>F9+F20+F33+F52+F66+F101+F39+F30+F14+F62+F58</f>
        <v>107874.76552</v>
      </c>
      <c r="G8" s="14">
        <f t="shared" ref="G8:G27" si="0">E8/D8*100</f>
        <v>81.10706185186406</v>
      </c>
      <c r="H8" s="15">
        <f t="shared" ref="H8:H42" si="1">E8-D8</f>
        <v>-27198.497969999968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66891.64</v>
      </c>
      <c r="E9" s="19">
        <f>E10</f>
        <v>58146.558620000003</v>
      </c>
      <c r="F9" s="20">
        <f>F10</f>
        <v>54181.654539999996</v>
      </c>
      <c r="G9" s="14">
        <f t="shared" si="0"/>
        <v>86.926495777349771</v>
      </c>
      <c r="H9" s="15">
        <f t="shared" si="1"/>
        <v>-8745.081379999996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66891.64</v>
      </c>
      <c r="E10" s="23">
        <f>E11+E12+E13</f>
        <v>58146.558620000003</v>
      </c>
      <c r="F10" s="23">
        <f>F11+F12+F13</f>
        <v>54181.654539999996</v>
      </c>
      <c r="G10" s="24">
        <f t="shared" si="0"/>
        <v>86.926495777349771</v>
      </c>
      <c r="H10" s="25">
        <f t="shared" si="1"/>
        <v>-8745.081379999996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66364.94</v>
      </c>
      <c r="E11" s="28">
        <v>57772.77751</v>
      </c>
      <c r="F11" s="29">
        <v>53677.827310000001</v>
      </c>
      <c r="G11" s="30">
        <f t="shared" si="0"/>
        <v>87.053160162579815</v>
      </c>
      <c r="H11" s="31">
        <f t="shared" si="1"/>
        <v>-8592.1624900000024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266</v>
      </c>
      <c r="E12" s="33">
        <v>143.94194999999999</v>
      </c>
      <c r="F12" s="34">
        <v>106.18832999999999</v>
      </c>
      <c r="G12" s="35">
        <f t="shared" si="0"/>
        <v>54.113515037593984</v>
      </c>
      <c r="H12" s="31">
        <f t="shared" si="1"/>
        <v>-122.05805000000001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260.7</v>
      </c>
      <c r="E13" s="37">
        <v>229.83915999999999</v>
      </c>
      <c r="F13" s="38">
        <v>397.63889999999998</v>
      </c>
      <c r="G13" s="39">
        <f t="shared" si="0"/>
        <v>88.162316839278859</v>
      </c>
      <c r="H13" s="40">
        <f t="shared" si="1"/>
        <v>-30.860839999999996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8475.3195099999994</v>
      </c>
      <c r="F14" s="300">
        <f>F15</f>
        <v>7475.3512300000002</v>
      </c>
      <c r="G14" s="44">
        <f t="shared" si="0"/>
        <v>83.429262063787348</v>
      </c>
      <c r="H14" s="15">
        <f t="shared" si="1"/>
        <v>-1683.3697800000027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8475.3195099999994</v>
      </c>
      <c r="F15" s="47">
        <f>F16+F17+F18+F19</f>
        <v>7475.3512300000002</v>
      </c>
      <c r="G15" s="48">
        <f t="shared" si="0"/>
        <v>83.429262063787348</v>
      </c>
      <c r="H15" s="25">
        <f t="shared" si="1"/>
        <v>-1683.3697800000027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3875.0204899999999</v>
      </c>
      <c r="F16" s="52">
        <v>3439.9018599999999</v>
      </c>
      <c r="G16" s="30">
        <f t="shared" si="0"/>
        <v>83.074618863864259</v>
      </c>
      <c r="H16" s="53">
        <f t="shared" si="1"/>
        <v>-789.48540000000048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27.705829999999999</v>
      </c>
      <c r="F17" s="52">
        <v>24.188580000000002</v>
      </c>
      <c r="G17" s="30">
        <f t="shared" si="0"/>
        <v>104.22727599330828</v>
      </c>
      <c r="H17" s="53">
        <f t="shared" si="1"/>
        <v>1.1236999999999995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5255.4823699999997</v>
      </c>
      <c r="F18" s="52">
        <v>4628.9100699999999</v>
      </c>
      <c r="G18" s="55">
        <f t="shared" si="0"/>
        <v>85.651580658897814</v>
      </c>
      <c r="H18" s="53">
        <f t="shared" si="1"/>
        <v>-880.4024900000004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-682.88918000000001</v>
      </c>
      <c r="F19" s="59">
        <v>-617.64927999999998</v>
      </c>
      <c r="G19" s="35">
        <f t="shared" si="0"/>
        <v>102.18553772957375</v>
      </c>
      <c r="H19" s="53">
        <f t="shared" si="1"/>
        <v>-14.605590000000007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25943.9228</v>
      </c>
      <c r="E20" s="61">
        <f>E21+E25+E27+E29+E28+E26</f>
        <v>24772.360130000005</v>
      </c>
      <c r="F20" s="61">
        <f>F21+F25+F27+F29+F28</f>
        <v>21236.999029999995</v>
      </c>
      <c r="G20" s="14">
        <f t="shared" si="0"/>
        <v>95.484250091894367</v>
      </c>
      <c r="H20" s="296">
        <f t="shared" si="1"/>
        <v>-1171.5626699999957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19373.400000000001</v>
      </c>
      <c r="E21" s="46">
        <f>E22+E23+E24</f>
        <v>17943.16416</v>
      </c>
      <c r="F21" s="46">
        <f>F22+F23+F24</f>
        <v>16590.135319999998</v>
      </c>
      <c r="G21" s="55">
        <f t="shared" si="0"/>
        <v>92.617527950695276</v>
      </c>
      <c r="H21" s="25">
        <f t="shared" si="1"/>
        <v>-1430.2358400000012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12056.75353</v>
      </c>
      <c r="F22" s="52">
        <v>12574.551530000001</v>
      </c>
      <c r="G22" s="30">
        <f t="shared" si="0"/>
        <v>83.351216937435197</v>
      </c>
      <c r="H22" s="31">
        <f t="shared" si="1"/>
        <v>-2408.24647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4908.3999999999996</v>
      </c>
      <c r="E23" s="51">
        <v>5886.4099299999998</v>
      </c>
      <c r="F23" s="52">
        <v>4014.9915799999999</v>
      </c>
      <c r="G23" s="30">
        <f t="shared" si="0"/>
        <v>119.92522879145955</v>
      </c>
      <c r="H23" s="31">
        <f t="shared" si="1"/>
        <v>978.00993000000017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178</v>
      </c>
      <c r="E25" s="37">
        <v>192.66571999999999</v>
      </c>
      <c r="F25" s="71">
        <v>1034.46687</v>
      </c>
      <c r="G25" s="30">
        <f t="shared" si="0"/>
        <v>108.23916853932585</v>
      </c>
      <c r="H25" s="31">
        <f t="shared" si="1"/>
        <v>14.665719999999993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5639.5227999999997</v>
      </c>
      <c r="E27" s="73">
        <v>6050.5604599999997</v>
      </c>
      <c r="F27" s="74">
        <v>3285.42112</v>
      </c>
      <c r="G27" s="30">
        <f t="shared" si="0"/>
        <v>107.28851845407912</v>
      </c>
      <c r="H27" s="31">
        <f t="shared" si="1"/>
        <v>411.03765999999996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584.96234000000004</v>
      </c>
      <c r="F29" s="38">
        <v>326.97572000000002</v>
      </c>
      <c r="G29" s="79">
        <f t="shared" ref="G29:G42" si="2">E29/D29*100</f>
        <v>77.684241699867201</v>
      </c>
      <c r="H29" s="31">
        <f t="shared" si="1"/>
        <v>-168.03765999999996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10209.168659999999</v>
      </c>
      <c r="E30" s="81">
        <f>E31+E32</f>
        <v>5468.5781799999995</v>
      </c>
      <c r="F30" s="13">
        <f>F31+F32</f>
        <v>6276.38753</v>
      </c>
      <c r="G30" s="14">
        <f t="shared" si="2"/>
        <v>53.565362294641531</v>
      </c>
      <c r="H30" s="296">
        <f t="shared" si="1"/>
        <v>-4740.5904799999998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1129</v>
      </c>
      <c r="E31" s="23">
        <v>633.96083999999996</v>
      </c>
      <c r="F31" s="82">
        <v>412.10343</v>
      </c>
      <c r="G31" s="48">
        <f t="shared" si="2"/>
        <v>56.152421612046055</v>
      </c>
      <c r="H31" s="25">
        <f t="shared" si="1"/>
        <v>-495.03916000000004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9080.1686599999994</v>
      </c>
      <c r="E32" s="84">
        <v>4834.6173399999998</v>
      </c>
      <c r="F32" s="71">
        <v>5864.2840999999999</v>
      </c>
      <c r="G32" s="85">
        <f t="shared" si="2"/>
        <v>53.243695365455913</v>
      </c>
      <c r="H32" s="40">
        <f t="shared" si="1"/>
        <v>-4245.5513199999996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1146.43</v>
      </c>
      <c r="E33" s="13">
        <f>E34+E36+E38+E37</f>
        <v>1420.3087700000001</v>
      </c>
      <c r="F33" s="13">
        <f>F34+F36+F38+F37</f>
        <v>1792.8419699999999</v>
      </c>
      <c r="G33" s="240">
        <f t="shared" si="2"/>
        <v>123.88970717793497</v>
      </c>
      <c r="H33" s="296">
        <f t="shared" si="1"/>
        <v>273.87877000000003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1046.4000000000001</v>
      </c>
      <c r="E34" s="33">
        <f>E35</f>
        <v>1398.38877</v>
      </c>
      <c r="F34" s="34">
        <f>F35</f>
        <v>1253.2061200000001</v>
      </c>
      <c r="G34" s="55">
        <f t="shared" si="2"/>
        <v>133.63807052752293</v>
      </c>
      <c r="H34" s="25">
        <f t="shared" si="1"/>
        <v>351.98876999999993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1046.4000000000001</v>
      </c>
      <c r="E35" s="84">
        <v>1398.38877</v>
      </c>
      <c r="F35" s="71">
        <v>1253.2061200000001</v>
      </c>
      <c r="G35" s="55">
        <f t="shared" si="2"/>
        <v>133.63807052752293</v>
      </c>
      <c r="H35" s="31">
        <f t="shared" si="1"/>
        <v>351.98876999999993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21.92</v>
      </c>
      <c r="F36" s="74">
        <v>23.95</v>
      </c>
      <c r="G36" s="55">
        <f t="shared" si="2"/>
        <v>23.066400084183943</v>
      </c>
      <c r="H36" s="31">
        <f t="shared" si="1"/>
        <v>-73.11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>
        <v>0</v>
      </c>
      <c r="F38" s="38">
        <v>515.68584999999996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25966.528579999998</v>
      </c>
      <c r="E39" s="92">
        <f>E40+E48+E49</f>
        <v>14836.369349999999</v>
      </c>
      <c r="F39" s="91">
        <f>F40+F48+F49+F47</f>
        <v>14931.068570000001</v>
      </c>
      <c r="G39" s="14">
        <f t="shared" si="2"/>
        <v>57.136514433536192</v>
      </c>
      <c r="H39" s="15">
        <f t="shared" si="1"/>
        <v>-11130.159229999999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24853.361580000001</v>
      </c>
      <c r="E40" s="95">
        <f>E41+E43+E45+E47</f>
        <v>14110.994279999999</v>
      </c>
      <c r="F40" s="46">
        <f>F41+F43+F45</f>
        <v>14220.412130000001</v>
      </c>
      <c r="G40" s="24">
        <f t="shared" si="2"/>
        <v>56.777004730641345</v>
      </c>
      <c r="H40" s="96">
        <f t="shared" si="1"/>
        <v>-10742.367300000002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9198.2999999999993</v>
      </c>
      <c r="E41" s="28">
        <f>E42</f>
        <v>7803.0761199999997</v>
      </c>
      <c r="F41" s="28">
        <f>F42</f>
        <v>6051.3296300000002</v>
      </c>
      <c r="G41" s="30">
        <f t="shared" si="2"/>
        <v>84.831720209169092</v>
      </c>
      <c r="H41" s="31">
        <f t="shared" si="1"/>
        <v>-1395.2238799999996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9198.2999999999993</v>
      </c>
      <c r="E42" s="84">
        <v>7803.0761199999997</v>
      </c>
      <c r="F42" s="84">
        <v>6051.3296300000002</v>
      </c>
      <c r="G42" s="79">
        <f t="shared" si="2"/>
        <v>84.831720209169092</v>
      </c>
      <c r="H42" s="90">
        <f t="shared" si="1"/>
        <v>-1395.2238799999996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15210.77828</v>
      </c>
      <c r="E43" s="28">
        <f>E44</f>
        <v>5843.5423499999997</v>
      </c>
      <c r="F43" s="84">
        <f>F44</f>
        <v>7866.1705700000002</v>
      </c>
      <c r="G43" s="103">
        <f>G44</f>
        <v>38.417116089867818</v>
      </c>
      <c r="H43" s="28">
        <f>E43-D43</f>
        <v>-9367.2359300000007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15210.77828</v>
      </c>
      <c r="E44" s="28">
        <v>5843.5423499999997</v>
      </c>
      <c r="F44" s="28">
        <v>7866.1705700000002</v>
      </c>
      <c r="G44" s="103">
        <f>E44/D44*100</f>
        <v>38.417116089867818</v>
      </c>
      <c r="H44" s="28">
        <f>E44-D44</f>
        <v>-9367.2359300000007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444.2833</v>
      </c>
      <c r="E45" s="28">
        <f>E46</f>
        <v>338.12081000000001</v>
      </c>
      <c r="F45" s="28">
        <f>F46</f>
        <v>302.91192999999998</v>
      </c>
      <c r="G45" s="103">
        <f>G46</f>
        <v>76.104775939136132</v>
      </c>
      <c r="H45" s="84">
        <f>E45-D45</f>
        <v>-106.16248999999999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444.2833</v>
      </c>
      <c r="E46" s="28">
        <v>338.12081000000001</v>
      </c>
      <c r="F46" s="84">
        <v>302.91192999999998</v>
      </c>
      <c r="G46" s="103">
        <f>E46/D46*100</f>
        <v>76.104775939136132</v>
      </c>
      <c r="H46" s="28">
        <f>H45</f>
        <v>-106.16248999999999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126.255</v>
      </c>
      <c r="F47" s="84">
        <v>98.576999999999998</v>
      </c>
      <c r="G47" s="79">
        <f t="shared" ref="G47:G54" si="3">E47/D47*100</f>
        <v>69.647171747261112</v>
      </c>
      <c r="H47" s="110">
        <f t="shared" ref="H47:H138" si="4">E47-D47</f>
        <v>-55.022999999999996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366.70533</v>
      </c>
      <c r="F48" s="112">
        <v>322.93178</v>
      </c>
      <c r="G48" s="79">
        <f t="shared" si="3"/>
        <v>63.917682124399747</v>
      </c>
      <c r="H48" s="110">
        <f t="shared" si="4"/>
        <v>-207.00967000000003</v>
      </c>
    </row>
    <row r="49" spans="1:8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358.66973999999999</v>
      </c>
      <c r="F49" s="13">
        <f t="shared" si="5"/>
        <v>289.14765999999997</v>
      </c>
      <c r="G49" s="14">
        <f t="shared" si="3"/>
        <v>100.13840758960728</v>
      </c>
      <c r="H49" s="15">
        <f t="shared" si="4"/>
        <v>0.49574000000001206</v>
      </c>
    </row>
    <row r="50" spans="1:8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340.11293000000001</v>
      </c>
      <c r="F50" s="118">
        <v>289.14765999999997</v>
      </c>
      <c r="G50" s="35">
        <f t="shared" si="3"/>
        <v>97.684758195614847</v>
      </c>
      <c r="H50" s="90">
        <f t="shared" si="4"/>
        <v>-8.0610699999999724</v>
      </c>
    </row>
    <row r="51" spans="1:8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18.556809999999999</v>
      </c>
      <c r="F51" s="269"/>
      <c r="G51" s="39">
        <f t="shared" si="3"/>
        <v>185.56809999999999</v>
      </c>
      <c r="H51" s="208">
        <f t="shared" si="4"/>
        <v>8.5568099999999987</v>
      </c>
    </row>
    <row r="52" spans="1:8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81.637579999999986</v>
      </c>
      <c r="F52" s="91">
        <f>+F53</f>
        <v>-339.57770999999997</v>
      </c>
      <c r="G52" s="44">
        <f t="shared" si="3"/>
        <v>72.264831371160483</v>
      </c>
      <c r="H52" s="265">
        <f t="shared" si="4"/>
        <v>-31.332420000000013</v>
      </c>
    </row>
    <row r="53" spans="1:8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81.637579999999986</v>
      </c>
      <c r="F53" s="33">
        <f>F54+F55+F56+F57</f>
        <v>-339.57770999999997</v>
      </c>
      <c r="G53" s="48">
        <f t="shared" si="3"/>
        <v>72.264831371160483</v>
      </c>
      <c r="H53" s="25">
        <f t="shared" si="4"/>
        <v>-31.332420000000013</v>
      </c>
    </row>
    <row r="54" spans="1:8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84.681299999999993</v>
      </c>
      <c r="F54" s="52">
        <v>72.379040000000003</v>
      </c>
      <c r="G54" s="30">
        <f t="shared" si="3"/>
        <v>82.406870377578812</v>
      </c>
      <c r="H54" s="122">
        <f t="shared" si="4"/>
        <v>-18.078700000000012</v>
      </c>
    </row>
    <row r="55" spans="1:8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8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6.6369899999999999</v>
      </c>
      <c r="F56" s="52">
        <v>9.9318299999999997</v>
      </c>
      <c r="G56" s="30">
        <f t="shared" ref="G56:G66" si="6">E56/D56*100</f>
        <v>65.004799216454444</v>
      </c>
      <c r="H56" s="31">
        <f t="shared" si="4"/>
        <v>-3.5730100000000009</v>
      </c>
    </row>
    <row r="57" spans="1:8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-9.6807099999999995</v>
      </c>
      <c r="F57" s="52">
        <v>-421.88857999999999</v>
      </c>
      <c r="G57" s="39"/>
      <c r="H57" s="208">
        <f t="shared" si="4"/>
        <v>-9.6807099999999995</v>
      </c>
    </row>
    <row r="58" spans="1:8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114.62582999999999</v>
      </c>
      <c r="E58" s="127">
        <f>E59</f>
        <v>113.89174999999999</v>
      </c>
      <c r="F58" s="127">
        <f>F59</f>
        <v>175.55293</v>
      </c>
      <c r="G58" s="44">
        <f>E58/D58*100</f>
        <v>99.35958588042503</v>
      </c>
      <c r="H58" s="265">
        <f t="shared" si="4"/>
        <v>-0.73408000000000584</v>
      </c>
    </row>
    <row r="59" spans="1:8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114.62582999999999</v>
      </c>
      <c r="E59" s="46">
        <f>E61+E60</f>
        <v>113.89174999999999</v>
      </c>
      <c r="F59" s="46">
        <f>F61+F60</f>
        <v>175.55293</v>
      </c>
      <c r="G59" s="132"/>
      <c r="H59" s="46"/>
    </row>
    <row r="60" spans="1:8" s="107" customFormat="1" x14ac:dyDescent="0.2">
      <c r="A60" s="133" t="s">
        <v>102</v>
      </c>
      <c r="B60" s="89" t="s">
        <v>103</v>
      </c>
      <c r="C60" s="82"/>
      <c r="D60" s="82">
        <v>10</v>
      </c>
      <c r="E60" s="23">
        <v>9.2659199999999995</v>
      </c>
      <c r="F60" s="82">
        <v>42.894089999999998</v>
      </c>
      <c r="G60" s="30">
        <f t="shared" si="6"/>
        <v>92.659199999999998</v>
      </c>
      <c r="H60" s="31">
        <f t="shared" si="4"/>
        <v>-0.73408000000000051</v>
      </c>
    </row>
    <row r="61" spans="1:8" s="107" customFormat="1" ht="12.75" thickBot="1" x14ac:dyDescent="0.25">
      <c r="A61" s="135" t="s">
        <v>104</v>
      </c>
      <c r="B61" s="136" t="s">
        <v>105</v>
      </c>
      <c r="C61" s="137"/>
      <c r="D61" s="137">
        <v>104.62582999999999</v>
      </c>
      <c r="E61" s="112">
        <v>104.62582999999999</v>
      </c>
      <c r="F61" s="137">
        <v>132.65884</v>
      </c>
      <c r="G61" s="30">
        <f t="shared" si="6"/>
        <v>100</v>
      </c>
      <c r="H61" s="31">
        <f t="shared" si="4"/>
        <v>0</v>
      </c>
    </row>
    <row r="62" spans="1:8" s="54" customFormat="1" ht="12.75" thickBot="1" x14ac:dyDescent="0.25">
      <c r="A62" s="139" t="s">
        <v>106</v>
      </c>
      <c r="B62" s="140" t="s">
        <v>107</v>
      </c>
      <c r="C62" s="43">
        <f>C63+C64+C65</f>
        <v>125</v>
      </c>
      <c r="D62" s="43">
        <f t="shared" ref="D62:F62" si="7">D63+D64+D65</f>
        <v>304</v>
      </c>
      <c r="E62" s="43">
        <f t="shared" si="7"/>
        <v>568.63238999999999</v>
      </c>
      <c r="F62" s="43">
        <f t="shared" si="7"/>
        <v>1260.3856000000001</v>
      </c>
      <c r="G62" s="14">
        <f t="shared" si="6"/>
        <v>187.05012828947366</v>
      </c>
      <c r="H62" s="15">
        <f t="shared" si="4"/>
        <v>264.63238999999999</v>
      </c>
    </row>
    <row r="63" spans="1:8" s="54" customFormat="1" ht="48" x14ac:dyDescent="0.2">
      <c r="A63" s="365" t="s">
        <v>407</v>
      </c>
      <c r="B63" s="360" t="s">
        <v>408</v>
      </c>
      <c r="C63" s="174"/>
      <c r="D63" s="174"/>
      <c r="E63" s="173">
        <v>156.15600000000001</v>
      </c>
      <c r="F63" s="173"/>
      <c r="G63" s="55" t="e">
        <f t="shared" si="6"/>
        <v>#DIV/0!</v>
      </c>
      <c r="H63" s="25">
        <f t="shared" si="4"/>
        <v>156.15600000000001</v>
      </c>
    </row>
    <row r="64" spans="1:8" ht="36" x14ac:dyDescent="0.2">
      <c r="A64" s="142" t="s">
        <v>108</v>
      </c>
      <c r="B64" s="143" t="s">
        <v>109</v>
      </c>
      <c r="C64" s="144">
        <v>125</v>
      </c>
      <c r="D64" s="144">
        <v>304</v>
      </c>
      <c r="E64" s="33">
        <v>412.47638999999998</v>
      </c>
      <c r="F64" s="34">
        <v>1204.29305</v>
      </c>
      <c r="G64" s="55">
        <f t="shared" si="6"/>
        <v>135.68302302631579</v>
      </c>
      <c r="H64" s="122">
        <f t="shared" si="4"/>
        <v>108.47638999999998</v>
      </c>
    </row>
    <row r="65" spans="1:9" s="106" customFormat="1" ht="24.75" thickBot="1" x14ac:dyDescent="0.25">
      <c r="A65" s="145" t="s">
        <v>110</v>
      </c>
      <c r="B65" s="146" t="s">
        <v>111</v>
      </c>
      <c r="C65" s="137"/>
      <c r="D65" s="137"/>
      <c r="E65" s="112"/>
      <c r="F65" s="112">
        <v>56.092550000000003</v>
      </c>
      <c r="G65" s="35"/>
      <c r="H65" s="122">
        <f t="shared" si="4"/>
        <v>0</v>
      </c>
      <c r="I65" s="147"/>
    </row>
    <row r="66" spans="1:9" ht="12.75" thickBot="1" x14ac:dyDescent="0.25">
      <c r="A66" s="11" t="s">
        <v>112</v>
      </c>
      <c r="B66" s="86" t="s">
        <v>113</v>
      </c>
      <c r="C66" s="92">
        <f>C67+C70+C73+C75+C79+C81+C83+C85+C87+C96+C77+C99</f>
        <v>119</v>
      </c>
      <c r="D66" s="92">
        <f>D67+D70+D73+D75+D79+D81+D83+D85+D87+D96+D77+D99+D90+D92</f>
        <v>587.1</v>
      </c>
      <c r="E66" s="92">
        <f>E67+E70+E73+E75+E79+E81+E83+E85+E87+E96+E77+E99+E90+E92+E94</f>
        <v>608.98132999999996</v>
      </c>
      <c r="F66" s="92">
        <f>F67+F70+F73+F75+F79+F81+F83+F85+F87+F96+F77+F99</f>
        <v>424.35320999999999</v>
      </c>
      <c r="G66" s="148">
        <f t="shared" si="6"/>
        <v>103.72701924714698</v>
      </c>
      <c r="H66" s="80">
        <f>E66-D66</f>
        <v>21.881329999999934</v>
      </c>
    </row>
    <row r="67" spans="1:9" s="10" customFormat="1" ht="36" x14ac:dyDescent="0.2">
      <c r="A67" s="149" t="s">
        <v>114</v>
      </c>
      <c r="B67" s="150" t="s">
        <v>115</v>
      </c>
      <c r="C67" s="95">
        <f>C68</f>
        <v>8</v>
      </c>
      <c r="D67" s="95">
        <f>D68+D69</f>
        <v>8</v>
      </c>
      <c r="E67" s="95">
        <f>E68+E69</f>
        <v>17.02581</v>
      </c>
      <c r="F67" s="95">
        <f t="shared" ref="F67" si="8">F68</f>
        <v>4.95</v>
      </c>
      <c r="G67" s="132">
        <f>E67/D67*100</f>
        <v>212.82262499999999</v>
      </c>
      <c r="H67" s="46">
        <f t="shared" si="4"/>
        <v>9.0258099999999999</v>
      </c>
    </row>
    <row r="68" spans="1:9" ht="48" x14ac:dyDescent="0.2">
      <c r="A68" s="151" t="s">
        <v>116</v>
      </c>
      <c r="B68" s="152" t="s">
        <v>117</v>
      </c>
      <c r="C68" s="95">
        <v>8</v>
      </c>
      <c r="D68" s="95">
        <v>3</v>
      </c>
      <c r="E68" s="46">
        <v>13.450810000000001</v>
      </c>
      <c r="F68" s="153">
        <v>4.95</v>
      </c>
      <c r="G68" s="132">
        <f>E68/D68*100</f>
        <v>448.36033333333336</v>
      </c>
      <c r="H68" s="28">
        <f t="shared" si="4"/>
        <v>10.450810000000001</v>
      </c>
    </row>
    <row r="69" spans="1:9" ht="48" x14ac:dyDescent="0.2">
      <c r="A69" s="151" t="s">
        <v>316</v>
      </c>
      <c r="B69" s="152" t="s">
        <v>117</v>
      </c>
      <c r="C69" s="95"/>
      <c r="D69" s="95">
        <v>5</v>
      </c>
      <c r="E69" s="46">
        <v>3.5750000000000002</v>
      </c>
      <c r="F69" s="321"/>
      <c r="G69" s="132">
        <f t="shared" ref="G69:G75" si="9">E69/D69*100</f>
        <v>71.500000000000014</v>
      </c>
      <c r="H69" s="28">
        <f t="shared" si="4"/>
        <v>-1.4249999999999998</v>
      </c>
    </row>
    <row r="70" spans="1:9" ht="38.25" customHeight="1" x14ac:dyDescent="0.2">
      <c r="A70" s="149" t="s">
        <v>118</v>
      </c>
      <c r="B70" s="367" t="s">
        <v>119</v>
      </c>
      <c r="C70" s="95">
        <f>C71</f>
        <v>17</v>
      </c>
      <c r="D70" s="95">
        <f>D71+D72</f>
        <v>41</v>
      </c>
      <c r="E70" s="95">
        <f>E71+E72</f>
        <v>53.733609999999999</v>
      </c>
      <c r="F70" s="95">
        <f>F71</f>
        <v>51.21134</v>
      </c>
      <c r="G70" s="132">
        <f t="shared" si="9"/>
        <v>131.05758536585367</v>
      </c>
      <c r="H70" s="28">
        <f t="shared" si="4"/>
        <v>12.733609999999999</v>
      </c>
    </row>
    <row r="71" spans="1:9" ht="60" x14ac:dyDescent="0.2">
      <c r="A71" s="151" t="s">
        <v>120</v>
      </c>
      <c r="B71" s="69" t="s">
        <v>121</v>
      </c>
      <c r="C71" s="95">
        <v>17</v>
      </c>
      <c r="D71" s="95">
        <v>38</v>
      </c>
      <c r="E71" s="46">
        <v>53.733609999999999</v>
      </c>
      <c r="F71" s="29">
        <v>51.21134</v>
      </c>
      <c r="G71" s="132">
        <f t="shared" si="9"/>
        <v>141.40423684210526</v>
      </c>
      <c r="H71" s="28">
        <f t="shared" si="4"/>
        <v>15.733609999999999</v>
      </c>
    </row>
    <row r="72" spans="1:9" ht="60" x14ac:dyDescent="0.2">
      <c r="A72" s="151" t="s">
        <v>120</v>
      </c>
      <c r="B72" s="69" t="s">
        <v>121</v>
      </c>
      <c r="C72" s="95"/>
      <c r="D72" s="95">
        <v>3</v>
      </c>
      <c r="E72" s="46"/>
      <c r="F72" s="95"/>
      <c r="G72" s="132">
        <f t="shared" si="9"/>
        <v>0</v>
      </c>
      <c r="H72" s="28">
        <f t="shared" si="4"/>
        <v>-3</v>
      </c>
    </row>
    <row r="73" spans="1:9" ht="36" x14ac:dyDescent="0.2">
      <c r="A73" s="149" t="s">
        <v>122</v>
      </c>
      <c r="B73" s="123" t="s">
        <v>123</v>
      </c>
      <c r="C73" s="95">
        <f>C74</f>
        <v>4</v>
      </c>
      <c r="D73" s="95">
        <f>D74</f>
        <v>4</v>
      </c>
      <c r="E73" s="95">
        <f>E74</f>
        <v>8.4076500000000003</v>
      </c>
      <c r="F73" s="95">
        <f>F74</f>
        <v>0.4</v>
      </c>
      <c r="G73" s="155">
        <f t="shared" si="9"/>
        <v>210.19125</v>
      </c>
      <c r="H73" s="156">
        <f t="shared" si="4"/>
        <v>4.4076500000000003</v>
      </c>
    </row>
    <row r="74" spans="1:9" ht="48" x14ac:dyDescent="0.2">
      <c r="A74" s="151" t="s">
        <v>124</v>
      </c>
      <c r="B74" s="69" t="s">
        <v>125</v>
      </c>
      <c r="C74" s="95">
        <v>4</v>
      </c>
      <c r="D74" s="95">
        <v>4</v>
      </c>
      <c r="E74" s="46">
        <v>8.4076500000000003</v>
      </c>
      <c r="F74" s="29">
        <v>0.4</v>
      </c>
      <c r="G74" s="155">
        <f t="shared" si="9"/>
        <v>210.19125</v>
      </c>
      <c r="H74" s="156">
        <f t="shared" si="4"/>
        <v>4.4076500000000003</v>
      </c>
    </row>
    <row r="75" spans="1:9" ht="36" x14ac:dyDescent="0.2">
      <c r="A75" s="149" t="s">
        <v>126</v>
      </c>
      <c r="B75" s="123" t="s">
        <v>127</v>
      </c>
      <c r="C75" s="95">
        <f>C76</f>
        <v>3</v>
      </c>
      <c r="D75" s="95">
        <f>D76</f>
        <v>3</v>
      </c>
      <c r="E75" s="95">
        <f>E76</f>
        <v>0</v>
      </c>
      <c r="F75" s="95">
        <f>F76</f>
        <v>0</v>
      </c>
      <c r="G75" s="155">
        <f t="shared" si="9"/>
        <v>0</v>
      </c>
      <c r="H75" s="156">
        <f t="shared" si="4"/>
        <v>-3</v>
      </c>
    </row>
    <row r="76" spans="1:9" ht="48" x14ac:dyDescent="0.2">
      <c r="A76" s="151" t="s">
        <v>128</v>
      </c>
      <c r="B76" s="69" t="s">
        <v>129</v>
      </c>
      <c r="C76" s="95">
        <v>3</v>
      </c>
      <c r="D76" s="95">
        <v>3</v>
      </c>
      <c r="E76" s="46"/>
      <c r="F76" s="28"/>
      <c r="G76" s="155">
        <f>E76/D76*100</f>
        <v>0</v>
      </c>
      <c r="H76" s="28">
        <f>E76-D76</f>
        <v>-3</v>
      </c>
    </row>
    <row r="77" spans="1:9" ht="36" x14ac:dyDescent="0.2">
      <c r="A77" s="149" t="s">
        <v>283</v>
      </c>
      <c r="B77" s="123" t="s">
        <v>284</v>
      </c>
      <c r="C77" s="95">
        <f>C78</f>
        <v>5</v>
      </c>
      <c r="D77" s="95">
        <f>D78</f>
        <v>5</v>
      </c>
      <c r="E77" s="95">
        <f t="shared" ref="E77:F77" si="10">E78</f>
        <v>5</v>
      </c>
      <c r="F77" s="95">
        <f t="shared" si="10"/>
        <v>0</v>
      </c>
      <c r="G77" s="155">
        <f t="shared" ref="G77:G78" si="11">E77/D77*100</f>
        <v>100</v>
      </c>
      <c r="H77" s="28">
        <f t="shared" ref="H77:H78" si="12">E77-D77</f>
        <v>0</v>
      </c>
    </row>
    <row r="78" spans="1:9" ht="48" x14ac:dyDescent="0.2">
      <c r="A78" s="151" t="s">
        <v>285</v>
      </c>
      <c r="B78" s="69" t="s">
        <v>286</v>
      </c>
      <c r="C78" s="271">
        <v>5</v>
      </c>
      <c r="D78" s="271">
        <v>5</v>
      </c>
      <c r="E78" s="185">
        <v>5</v>
      </c>
      <c r="F78" s="51"/>
      <c r="G78" s="272">
        <f t="shared" si="11"/>
        <v>100</v>
      </c>
      <c r="H78" s="51">
        <f t="shared" si="12"/>
        <v>0</v>
      </c>
    </row>
    <row r="79" spans="1:9" ht="36" x14ac:dyDescent="0.2">
      <c r="A79" s="149" t="s">
        <v>130</v>
      </c>
      <c r="B79" s="123" t="s">
        <v>131</v>
      </c>
      <c r="C79" s="95">
        <f>C80</f>
        <v>3</v>
      </c>
      <c r="D79" s="95">
        <f>D80</f>
        <v>10</v>
      </c>
      <c r="E79" s="95">
        <f>E80</f>
        <v>9.3084100000000003</v>
      </c>
      <c r="F79" s="95">
        <f>F80</f>
        <v>1</v>
      </c>
      <c r="G79" s="155">
        <f>E79/D79*100</f>
        <v>93.084100000000007</v>
      </c>
      <c r="H79" s="28">
        <f>E79-D79</f>
        <v>-0.6915899999999997</v>
      </c>
    </row>
    <row r="80" spans="1:9" ht="48" x14ac:dyDescent="0.2">
      <c r="A80" s="151" t="s">
        <v>132</v>
      </c>
      <c r="B80" s="69" t="s">
        <v>133</v>
      </c>
      <c r="C80" s="95">
        <v>3</v>
      </c>
      <c r="D80" s="95">
        <v>10</v>
      </c>
      <c r="E80" s="46">
        <v>9.3084100000000003</v>
      </c>
      <c r="F80" s="29">
        <v>1</v>
      </c>
      <c r="G80" s="155">
        <f>E80/D80*100</f>
        <v>93.084100000000007</v>
      </c>
      <c r="H80" s="28">
        <f>E81-D80</f>
        <v>-8.4022600000000001</v>
      </c>
    </row>
    <row r="81" spans="1:9" ht="36" x14ac:dyDescent="0.2">
      <c r="A81" s="149" t="s">
        <v>134</v>
      </c>
      <c r="B81" s="123" t="s">
        <v>135</v>
      </c>
      <c r="C81" s="95">
        <f>C82</f>
        <v>2</v>
      </c>
      <c r="D81" s="95">
        <f>D82</f>
        <v>2</v>
      </c>
      <c r="E81" s="95">
        <f>E82</f>
        <v>1.5977399999999999</v>
      </c>
      <c r="F81" s="95">
        <f>F82</f>
        <v>0.69596999999999998</v>
      </c>
      <c r="G81" s="132"/>
      <c r="H81" s="28"/>
    </row>
    <row r="82" spans="1:9" ht="60" x14ac:dyDescent="0.2">
      <c r="A82" s="151" t="s">
        <v>136</v>
      </c>
      <c r="B82" s="69" t="s">
        <v>137</v>
      </c>
      <c r="C82" s="95">
        <v>2</v>
      </c>
      <c r="D82" s="95">
        <v>2</v>
      </c>
      <c r="E82" s="46">
        <v>1.5977399999999999</v>
      </c>
      <c r="F82" s="29">
        <v>0.69596999999999998</v>
      </c>
      <c r="G82" s="155">
        <f>E82/D82*100</f>
        <v>79.887</v>
      </c>
      <c r="H82" s="28">
        <f>E82-D82</f>
        <v>-0.40226000000000006</v>
      </c>
    </row>
    <row r="83" spans="1:9" ht="36" x14ac:dyDescent="0.2">
      <c r="A83" s="149" t="s">
        <v>138</v>
      </c>
      <c r="B83" s="123" t="s">
        <v>139</v>
      </c>
      <c r="C83" s="95">
        <f>C84</f>
        <v>1</v>
      </c>
      <c r="D83" s="95">
        <f>D84</f>
        <v>1</v>
      </c>
      <c r="E83" s="95">
        <f>E84</f>
        <v>0</v>
      </c>
      <c r="F83" s="95">
        <f>F84</f>
        <v>1</v>
      </c>
      <c r="G83" s="155"/>
      <c r="H83" s="28">
        <f>E83-D83</f>
        <v>-1</v>
      </c>
    </row>
    <row r="84" spans="1:9" ht="48" x14ac:dyDescent="0.2">
      <c r="A84" s="151" t="s">
        <v>140</v>
      </c>
      <c r="B84" s="69" t="s">
        <v>141</v>
      </c>
      <c r="C84" s="95">
        <v>1</v>
      </c>
      <c r="D84" s="95">
        <v>1</v>
      </c>
      <c r="E84" s="46"/>
      <c r="F84" s="29">
        <v>1</v>
      </c>
      <c r="G84" s="155">
        <f>E84/D84*100</f>
        <v>0</v>
      </c>
      <c r="H84" s="157">
        <f>E84-D84</f>
        <v>-1</v>
      </c>
    </row>
    <row r="85" spans="1:9" ht="36" x14ac:dyDescent="0.2">
      <c r="A85" s="149" t="s">
        <v>142</v>
      </c>
      <c r="B85" s="123" t="s">
        <v>143</v>
      </c>
      <c r="C85" s="95">
        <f>C86</f>
        <v>48</v>
      </c>
      <c r="D85" s="95">
        <f>D86</f>
        <v>48</v>
      </c>
      <c r="E85" s="95">
        <f>E86</f>
        <v>2.0034100000000001</v>
      </c>
      <c r="F85" s="95">
        <f>F86</f>
        <v>89.107839999999996</v>
      </c>
      <c r="G85" s="132"/>
      <c r="H85" s="158"/>
    </row>
    <row r="86" spans="1:9" ht="48" x14ac:dyDescent="0.2">
      <c r="A86" s="151" t="s">
        <v>144</v>
      </c>
      <c r="B86" s="69" t="s">
        <v>145</v>
      </c>
      <c r="C86" s="95">
        <v>48</v>
      </c>
      <c r="D86" s="95">
        <v>48</v>
      </c>
      <c r="E86" s="46">
        <v>2.0034100000000001</v>
      </c>
      <c r="F86" s="29">
        <v>89.107839999999996</v>
      </c>
      <c r="G86" s="155">
        <f t="shared" ref="G86:G100" si="13">E86/D86*100</f>
        <v>4.1737708333333341</v>
      </c>
      <c r="H86" s="28">
        <f t="shared" ref="H86:H98" si="14">E86-D86</f>
        <v>-45.996589999999998</v>
      </c>
    </row>
    <row r="87" spans="1:9" ht="36" x14ac:dyDescent="0.2">
      <c r="A87" s="149" t="s">
        <v>146</v>
      </c>
      <c r="B87" s="154" t="s">
        <v>147</v>
      </c>
      <c r="C87" s="95">
        <f>C88</f>
        <v>28</v>
      </c>
      <c r="D87" s="95">
        <f>D88+D89</f>
        <v>88</v>
      </c>
      <c r="E87" s="95">
        <f>E88+E89</f>
        <v>111.90361</v>
      </c>
      <c r="F87" s="95">
        <f>F88</f>
        <v>57.535310000000003</v>
      </c>
      <c r="G87" s="155">
        <f t="shared" si="13"/>
        <v>127.16319318181819</v>
      </c>
      <c r="H87" s="28">
        <f t="shared" si="14"/>
        <v>23.90361</v>
      </c>
    </row>
    <row r="88" spans="1:9" ht="48" x14ac:dyDescent="0.2">
      <c r="A88" s="159" t="s">
        <v>148</v>
      </c>
      <c r="B88" s="160" t="s">
        <v>149</v>
      </c>
      <c r="C88" s="95">
        <v>28</v>
      </c>
      <c r="D88" s="95">
        <v>83</v>
      </c>
      <c r="E88" s="46">
        <v>111.90361</v>
      </c>
      <c r="F88" s="29">
        <v>57.535310000000003</v>
      </c>
      <c r="G88" s="155">
        <f t="shared" si="13"/>
        <v>134.82362650602411</v>
      </c>
      <c r="H88" s="28">
        <f t="shared" si="14"/>
        <v>28.90361</v>
      </c>
    </row>
    <row r="89" spans="1:9" ht="48" x14ac:dyDescent="0.2">
      <c r="A89" s="159" t="s">
        <v>324</v>
      </c>
      <c r="B89" s="160" t="s">
        <v>149</v>
      </c>
      <c r="C89" s="95"/>
      <c r="D89" s="95">
        <v>5</v>
      </c>
      <c r="E89" s="46"/>
      <c r="F89" s="29"/>
      <c r="G89" s="155">
        <f t="shared" si="13"/>
        <v>0</v>
      </c>
      <c r="H89" s="28">
        <f t="shared" si="14"/>
        <v>-5</v>
      </c>
    </row>
    <row r="90" spans="1:9" ht="60" x14ac:dyDescent="0.2">
      <c r="A90" s="161" t="s">
        <v>396</v>
      </c>
      <c r="B90" s="162" t="s">
        <v>397</v>
      </c>
      <c r="C90" s="95"/>
      <c r="D90" s="95">
        <f>D91</f>
        <v>7.5</v>
      </c>
      <c r="E90" s="95">
        <f>E91</f>
        <v>7.5</v>
      </c>
      <c r="F90" s="29"/>
      <c r="G90" s="155">
        <f t="shared" si="13"/>
        <v>100</v>
      </c>
      <c r="H90" s="28">
        <f t="shared" si="14"/>
        <v>0</v>
      </c>
    </row>
    <row r="91" spans="1:9" ht="72" x14ac:dyDescent="0.2">
      <c r="A91" s="163" t="s">
        <v>398</v>
      </c>
      <c r="B91" s="164" t="s">
        <v>399</v>
      </c>
      <c r="C91" s="95"/>
      <c r="D91" s="271">
        <v>7.5</v>
      </c>
      <c r="E91" s="185">
        <v>7.5</v>
      </c>
      <c r="F91" s="52"/>
      <c r="G91" s="272">
        <f t="shared" si="13"/>
        <v>100</v>
      </c>
      <c r="H91" s="51">
        <f t="shared" si="14"/>
        <v>0</v>
      </c>
    </row>
    <row r="92" spans="1:9" ht="24" x14ac:dyDescent="0.2">
      <c r="A92" s="161" t="s">
        <v>331</v>
      </c>
      <c r="B92" s="162" t="s">
        <v>332</v>
      </c>
      <c r="C92" s="95"/>
      <c r="D92" s="95">
        <f>D93</f>
        <v>9.6</v>
      </c>
      <c r="E92" s="46">
        <f>E93</f>
        <v>10</v>
      </c>
      <c r="F92" s="29"/>
      <c r="G92" s="155">
        <f t="shared" si="13"/>
        <v>104.16666666666667</v>
      </c>
      <c r="H92" s="28">
        <f t="shared" si="14"/>
        <v>0.40000000000000036</v>
      </c>
    </row>
    <row r="93" spans="1:9" ht="36" x14ac:dyDescent="0.2">
      <c r="A93" s="163" t="s">
        <v>333</v>
      </c>
      <c r="B93" s="164" t="s">
        <v>334</v>
      </c>
      <c r="C93" s="271"/>
      <c r="D93" s="271">
        <v>9.6</v>
      </c>
      <c r="E93" s="185">
        <v>10</v>
      </c>
      <c r="F93" s="52"/>
      <c r="G93" s="272">
        <f t="shared" si="13"/>
        <v>104.16666666666667</v>
      </c>
      <c r="H93" s="51">
        <f t="shared" si="14"/>
        <v>0.40000000000000036</v>
      </c>
      <c r="I93" s="54"/>
    </row>
    <row r="94" spans="1:9" ht="36" x14ac:dyDescent="0.2">
      <c r="A94" s="161" t="s">
        <v>150</v>
      </c>
      <c r="B94" s="162" t="s">
        <v>151</v>
      </c>
      <c r="C94" s="364"/>
      <c r="D94" s="364"/>
      <c r="E94" s="95">
        <f>E95</f>
        <v>8.0244700000000009</v>
      </c>
      <c r="F94" s="29"/>
      <c r="G94" s="155" t="e">
        <f>E94/D94*100</f>
        <v>#DIV/0!</v>
      </c>
      <c r="H94" s="28">
        <f>E94-D94</f>
        <v>8.0244700000000009</v>
      </c>
      <c r="I94" s="54"/>
    </row>
    <row r="95" spans="1:9" ht="36" x14ac:dyDescent="0.2">
      <c r="A95" s="163" t="s">
        <v>152</v>
      </c>
      <c r="B95" s="164" t="s">
        <v>153</v>
      </c>
      <c r="C95" s="95"/>
      <c r="D95" s="95"/>
      <c r="E95" s="271">
        <v>8.0244700000000009</v>
      </c>
      <c r="F95" s="29"/>
      <c r="G95" s="155" t="e">
        <f>E95/D95*100</f>
        <v>#DIV/0!</v>
      </c>
      <c r="H95" s="28">
        <f>E95-D95</f>
        <v>8.0244700000000009</v>
      </c>
      <c r="I95" s="54"/>
    </row>
    <row r="96" spans="1:9" ht="36" x14ac:dyDescent="0.2">
      <c r="A96" s="165" t="s">
        <v>154</v>
      </c>
      <c r="B96" s="166" t="s">
        <v>155</v>
      </c>
      <c r="C96" s="29">
        <f>C97+C98</f>
        <v>0</v>
      </c>
      <c r="D96" s="29">
        <f>D97+D98</f>
        <v>0</v>
      </c>
      <c r="E96" s="29">
        <f t="shared" ref="E96:F96" si="15">E97+E98</f>
        <v>14.47662</v>
      </c>
      <c r="F96" s="29">
        <f t="shared" si="15"/>
        <v>218.45275000000001</v>
      </c>
      <c r="G96" s="155" t="e">
        <f t="shared" si="13"/>
        <v>#DIV/0!</v>
      </c>
      <c r="H96" s="28">
        <f t="shared" si="14"/>
        <v>14.47662</v>
      </c>
    </row>
    <row r="97" spans="1:8" ht="36" x14ac:dyDescent="0.2">
      <c r="A97" s="167" t="s">
        <v>156</v>
      </c>
      <c r="B97" s="168" t="s">
        <v>157</v>
      </c>
      <c r="C97" s="71"/>
      <c r="D97" s="71"/>
      <c r="E97" s="59">
        <v>12.4056</v>
      </c>
      <c r="F97" s="59">
        <v>214.30950000000001</v>
      </c>
      <c r="G97" s="155"/>
      <c r="H97" s="84"/>
    </row>
    <row r="98" spans="1:8" ht="36" x14ac:dyDescent="0.2">
      <c r="A98" s="167" t="s">
        <v>158</v>
      </c>
      <c r="B98" s="168" t="s">
        <v>159</v>
      </c>
      <c r="C98" s="71"/>
      <c r="D98" s="71"/>
      <c r="E98" s="58">
        <v>2.0710199999999999</v>
      </c>
      <c r="F98" s="59">
        <v>4.1432500000000001</v>
      </c>
      <c r="G98" s="273" t="e">
        <f t="shared" si="13"/>
        <v>#DIV/0!</v>
      </c>
      <c r="H98" s="84">
        <f t="shared" si="14"/>
        <v>2.0710199999999999</v>
      </c>
    </row>
    <row r="99" spans="1:8" x14ac:dyDescent="0.2">
      <c r="A99" s="275" t="s">
        <v>287</v>
      </c>
      <c r="B99" s="89" t="s">
        <v>288</v>
      </c>
      <c r="C99" s="29">
        <f>C100</f>
        <v>0</v>
      </c>
      <c r="D99" s="29">
        <f>D100</f>
        <v>360</v>
      </c>
      <c r="E99" s="29">
        <f t="shared" ref="E99:F99" si="16">E100</f>
        <v>360</v>
      </c>
      <c r="F99" s="29">
        <f t="shared" si="16"/>
        <v>0</v>
      </c>
      <c r="G99" s="273">
        <f t="shared" si="13"/>
        <v>100</v>
      </c>
      <c r="H99" s="28"/>
    </row>
    <row r="100" spans="1:8" ht="60.75" thickBot="1" x14ac:dyDescent="0.25">
      <c r="A100" s="276" t="s">
        <v>289</v>
      </c>
      <c r="B100" s="277" t="s">
        <v>290</v>
      </c>
      <c r="C100" s="269"/>
      <c r="D100" s="269">
        <v>360</v>
      </c>
      <c r="E100" s="113">
        <v>360</v>
      </c>
      <c r="F100" s="269"/>
      <c r="G100" s="278">
        <f t="shared" si="13"/>
        <v>100</v>
      </c>
      <c r="H100" s="113"/>
    </row>
    <row r="101" spans="1:8" ht="12.75" thickBot="1" x14ac:dyDescent="0.25">
      <c r="A101" s="323" t="s">
        <v>335</v>
      </c>
      <c r="B101" s="18" t="s">
        <v>161</v>
      </c>
      <c r="C101" s="264">
        <f>C102+C103+C104+C105+C106</f>
        <v>1881.6444999999999</v>
      </c>
      <c r="D101" s="264">
        <f>D102+D103+D104+D105+D106</f>
        <v>2526.11159</v>
      </c>
      <c r="E101" s="264">
        <f>E102+E103+E104+E105+E106</f>
        <v>2270.0511700000002</v>
      </c>
      <c r="F101" s="264">
        <f t="shared" ref="F101" si="17">F102+F103+F104+F105</f>
        <v>459.74862000000002</v>
      </c>
      <c r="G101" s="274">
        <f>E101/D101*100</f>
        <v>89.863455715351051</v>
      </c>
      <c r="H101" s="170">
        <f t="shared" si="4"/>
        <v>-256.06041999999979</v>
      </c>
    </row>
    <row r="102" spans="1:8" x14ac:dyDescent="0.2">
      <c r="A102" s="324" t="s">
        <v>336</v>
      </c>
      <c r="B102" s="22" t="s">
        <v>163</v>
      </c>
      <c r="C102" s="33"/>
      <c r="D102" s="33"/>
      <c r="E102" s="169"/>
      <c r="F102" s="47"/>
      <c r="G102" s="30"/>
      <c r="H102" s="25">
        <f t="shared" si="4"/>
        <v>0</v>
      </c>
    </row>
    <row r="103" spans="1:8" x14ac:dyDescent="0.2">
      <c r="A103" s="325" t="s">
        <v>337</v>
      </c>
      <c r="B103" s="87" t="s">
        <v>165</v>
      </c>
      <c r="C103" s="73"/>
      <c r="D103" s="73"/>
      <c r="E103" s="73"/>
      <c r="F103" s="47"/>
      <c r="G103" s="30"/>
      <c r="H103" s="31">
        <f t="shared" si="4"/>
        <v>0</v>
      </c>
    </row>
    <row r="104" spans="1:8" x14ac:dyDescent="0.2">
      <c r="A104" s="325" t="s">
        <v>338</v>
      </c>
      <c r="B104" s="83" t="s">
        <v>167</v>
      </c>
      <c r="C104" s="37"/>
      <c r="D104" s="37">
        <v>174.5</v>
      </c>
      <c r="E104" s="37">
        <v>233.31379999999999</v>
      </c>
      <c r="F104" s="38">
        <v>212.34862000000001</v>
      </c>
      <c r="G104" s="30">
        <f>E104/D104*100</f>
        <v>133.70418338108882</v>
      </c>
      <c r="H104" s="31">
        <f t="shared" si="4"/>
        <v>58.813799999999986</v>
      </c>
    </row>
    <row r="105" spans="1:8" x14ac:dyDescent="0.2">
      <c r="A105" s="325" t="s">
        <v>339</v>
      </c>
      <c r="B105" s="83" t="s">
        <v>169</v>
      </c>
      <c r="C105" s="37">
        <v>761.69349999999997</v>
      </c>
      <c r="D105" s="37">
        <v>554.65</v>
      </c>
      <c r="E105" s="84">
        <v>663.38699999999994</v>
      </c>
      <c r="F105" s="71">
        <v>247.4</v>
      </c>
      <c r="G105" s="79">
        <f t="shared" ref="G105:G113" si="18">E105/D105*100</f>
        <v>119.60461552330297</v>
      </c>
      <c r="H105" s="31">
        <f t="shared" si="4"/>
        <v>108.73699999999997</v>
      </c>
    </row>
    <row r="106" spans="1:8" x14ac:dyDescent="0.2">
      <c r="A106" s="326" t="s">
        <v>340</v>
      </c>
      <c r="B106" s="70" t="s">
        <v>293</v>
      </c>
      <c r="C106" s="28">
        <f>C107</f>
        <v>1119.951</v>
      </c>
      <c r="D106" s="28">
        <f>D107</f>
        <v>1796.9615899999999</v>
      </c>
      <c r="E106" s="28">
        <f>E107</f>
        <v>1373.3503700000001</v>
      </c>
      <c r="F106" s="28">
        <f t="shared" ref="F106" si="19">F107</f>
        <v>0</v>
      </c>
      <c r="G106" s="79">
        <f t="shared" si="18"/>
        <v>76.426250713572585</v>
      </c>
      <c r="H106" s="31">
        <f t="shared" si="4"/>
        <v>-423.61121999999978</v>
      </c>
    </row>
    <row r="107" spans="1:8" ht="12.75" thickBot="1" x14ac:dyDescent="0.25">
      <c r="A107" s="327" t="s">
        <v>341</v>
      </c>
      <c r="B107" s="279" t="s">
        <v>294</v>
      </c>
      <c r="C107" s="113">
        <v>1119.951</v>
      </c>
      <c r="D107" s="113">
        <v>1796.9615899999999</v>
      </c>
      <c r="E107" s="113">
        <v>1373.3503700000001</v>
      </c>
      <c r="F107" s="269"/>
      <c r="G107" s="39">
        <f t="shared" si="18"/>
        <v>76.426250713572585</v>
      </c>
      <c r="H107" s="40">
        <f t="shared" si="4"/>
        <v>-423.61121999999978</v>
      </c>
    </row>
    <row r="108" spans="1:8" ht="12.75" thickBot="1" x14ac:dyDescent="0.25">
      <c r="A108" s="328" t="s">
        <v>342</v>
      </c>
      <c r="B108" s="114" t="s">
        <v>171</v>
      </c>
      <c r="C108" s="299">
        <f>C109+C162+C164</f>
        <v>385304.09999999992</v>
      </c>
      <c r="D108" s="299">
        <f>D109+D164</f>
        <v>393110.10600000003</v>
      </c>
      <c r="E108" s="299">
        <f>E109+E164+E167+E170</f>
        <v>332668.57212999993</v>
      </c>
      <c r="F108" s="13">
        <f>F109+F162+F164</f>
        <v>356756.82987999998</v>
      </c>
      <c r="G108" s="234">
        <f t="shared" si="18"/>
        <v>84.624782485240885</v>
      </c>
      <c r="H108" s="265">
        <f t="shared" si="4"/>
        <v>-60441.533870000101</v>
      </c>
    </row>
    <row r="109" spans="1:8" ht="12.75" thickBot="1" x14ac:dyDescent="0.25">
      <c r="A109" s="329" t="s">
        <v>343</v>
      </c>
      <c r="B109" s="303" t="s">
        <v>173</v>
      </c>
      <c r="C109" s="304">
        <f>C110+C113+C136+C159</f>
        <v>385304.09999999992</v>
      </c>
      <c r="D109" s="304">
        <f>D110+D113+D136+D159</f>
        <v>393066.10000000003</v>
      </c>
      <c r="E109" s="305">
        <f>E110+E113+E136+E159</f>
        <v>332393.91213999997</v>
      </c>
      <c r="F109" s="305">
        <f>F110+F113+F136+F159</f>
        <v>356756.82987999998</v>
      </c>
      <c r="G109" s="240">
        <f t="shared" si="18"/>
        <v>84.564380428635261</v>
      </c>
      <c r="H109" s="15">
        <f t="shared" si="4"/>
        <v>-60672.187860000064</v>
      </c>
    </row>
    <row r="110" spans="1:8" ht="12.75" thickBot="1" x14ac:dyDescent="0.25">
      <c r="A110" s="328" t="s">
        <v>344</v>
      </c>
      <c r="B110" s="114" t="s">
        <v>175</v>
      </c>
      <c r="C110" s="299">
        <f>C111+C112</f>
        <v>139797</v>
      </c>
      <c r="D110" s="299">
        <f>D111+D112</f>
        <v>139797</v>
      </c>
      <c r="E110" s="13">
        <f>E111+E112</f>
        <v>118246.3</v>
      </c>
      <c r="F110" s="13">
        <f>F111+F112</f>
        <v>127738.11023000001</v>
      </c>
      <c r="G110" s="240">
        <f t="shared" si="18"/>
        <v>84.584290077755611</v>
      </c>
      <c r="H110" s="15">
        <f t="shared" si="4"/>
        <v>-21550.699999999997</v>
      </c>
    </row>
    <row r="111" spans="1:8" x14ac:dyDescent="0.2">
      <c r="A111" s="330" t="s">
        <v>345</v>
      </c>
      <c r="B111" s="171" t="s">
        <v>177</v>
      </c>
      <c r="C111" s="172">
        <v>139797</v>
      </c>
      <c r="D111" s="173">
        <v>139797</v>
      </c>
      <c r="E111" s="173">
        <v>118246.3</v>
      </c>
      <c r="F111" s="174">
        <v>127532.6</v>
      </c>
      <c r="G111" s="48">
        <f t="shared" si="18"/>
        <v>84.584290077755611</v>
      </c>
      <c r="H111" s="25">
        <f t="shared" si="4"/>
        <v>-21550.699999999997</v>
      </c>
    </row>
    <row r="112" spans="1:8" ht="24.75" thickBot="1" x14ac:dyDescent="0.25">
      <c r="A112" s="331" t="s">
        <v>346</v>
      </c>
      <c r="B112" s="176" t="s">
        <v>179</v>
      </c>
      <c r="C112" s="177"/>
      <c r="D112" s="177"/>
      <c r="E112" s="112"/>
      <c r="F112" s="137">
        <v>205.51023000000001</v>
      </c>
      <c r="G112" s="85" t="e">
        <f t="shared" si="18"/>
        <v>#DIV/0!</v>
      </c>
      <c r="H112" s="40">
        <f t="shared" si="4"/>
        <v>0</v>
      </c>
    </row>
    <row r="113" spans="1:8" ht="12.75" thickBot="1" x14ac:dyDescent="0.25">
      <c r="A113" s="328" t="s">
        <v>347</v>
      </c>
      <c r="B113" s="114" t="s">
        <v>181</v>
      </c>
      <c r="C113" s="299">
        <f>C115+C125+C121+C116+C122+C114+C120+C119+C118+C124</f>
        <v>53484.9</v>
      </c>
      <c r="D113" s="299">
        <f>D115+D125+D121+D116+D122+D114+D120+D119+D118+D124</f>
        <v>58723.6</v>
      </c>
      <c r="E113" s="13">
        <f>E115+E125+E121+E116+E122+E114+E120+E119+E118+E124</f>
        <v>52577.437530000003</v>
      </c>
      <c r="F113" s="13">
        <f>F115+F125+F121+F116+F122+F114+F123+F117+F118+F120+F119</f>
        <v>79165.016420000014</v>
      </c>
      <c r="G113" s="240">
        <f t="shared" si="18"/>
        <v>89.533743724839766</v>
      </c>
      <c r="H113" s="15">
        <f t="shared" si="4"/>
        <v>-6146.1624699999957</v>
      </c>
    </row>
    <row r="114" spans="1:8" ht="24" x14ac:dyDescent="0.2">
      <c r="A114" s="332" t="s">
        <v>348</v>
      </c>
      <c r="B114" s="64" t="s">
        <v>183</v>
      </c>
      <c r="C114" s="172"/>
      <c r="D114" s="172"/>
      <c r="E114" s="173"/>
      <c r="F114" s="174">
        <v>50759.1</v>
      </c>
      <c r="G114" s="48" t="e">
        <f>E114/D114*100</f>
        <v>#DIV/0!</v>
      </c>
      <c r="H114" s="25">
        <f>E114-D114</f>
        <v>0</v>
      </c>
    </row>
    <row r="115" spans="1:8" x14ac:dyDescent="0.2">
      <c r="A115" s="333" t="s">
        <v>349</v>
      </c>
      <c r="B115" s="70" t="s">
        <v>185</v>
      </c>
      <c r="C115" s="51">
        <v>3178.2</v>
      </c>
      <c r="D115" s="28">
        <v>3178.2</v>
      </c>
      <c r="E115" s="28">
        <v>3178.2</v>
      </c>
      <c r="F115" s="29">
        <v>3247.7</v>
      </c>
      <c r="G115" s="30">
        <f>E115/D115*100</f>
        <v>100</v>
      </c>
      <c r="H115" s="31">
        <f>E115-D115</f>
        <v>0</v>
      </c>
    </row>
    <row r="116" spans="1:8" s="10" customFormat="1" x14ac:dyDescent="0.2">
      <c r="A116" s="334" t="s">
        <v>350</v>
      </c>
      <c r="B116" s="70" t="s">
        <v>187</v>
      </c>
      <c r="C116" s="51"/>
      <c r="D116" s="28"/>
      <c r="E116" s="28"/>
      <c r="F116" s="181"/>
      <c r="G116" s="30" t="e">
        <f>E116/D116*100</f>
        <v>#DIV/0!</v>
      </c>
      <c r="H116" s="122">
        <f>E116-D116</f>
        <v>0</v>
      </c>
    </row>
    <row r="117" spans="1:8" s="10" customFormat="1" x14ac:dyDescent="0.2">
      <c r="A117" s="334" t="s">
        <v>351</v>
      </c>
      <c r="B117" s="87" t="s">
        <v>189</v>
      </c>
      <c r="C117" s="51"/>
      <c r="D117" s="28"/>
      <c r="E117" s="28"/>
      <c r="F117" s="28"/>
      <c r="G117" s="30"/>
      <c r="H117" s="122"/>
    </row>
    <row r="118" spans="1:8" s="10" customFormat="1" x14ac:dyDescent="0.2">
      <c r="A118" s="334" t="s">
        <v>352</v>
      </c>
      <c r="B118" s="87" t="s">
        <v>191</v>
      </c>
      <c r="C118" s="51">
        <v>27154.799999999999</v>
      </c>
      <c r="D118" s="28">
        <v>27154.799999999999</v>
      </c>
      <c r="E118" s="28">
        <v>27154.76814</v>
      </c>
      <c r="F118" s="28"/>
      <c r="G118" s="30">
        <f>E118/D118*100</f>
        <v>99.999882672676648</v>
      </c>
      <c r="H118" s="122">
        <f>E118-D118</f>
        <v>-3.1859999999142019E-2</v>
      </c>
    </row>
    <row r="119" spans="1:8" s="10" customFormat="1" ht="36" x14ac:dyDescent="0.2">
      <c r="A119" s="335" t="s">
        <v>353</v>
      </c>
      <c r="B119" s="123" t="s">
        <v>193</v>
      </c>
      <c r="C119" s="58">
        <v>5976.5</v>
      </c>
      <c r="D119" s="84">
        <v>5976.5</v>
      </c>
      <c r="E119" s="84">
        <v>3911.962</v>
      </c>
      <c r="F119" s="183">
        <v>1278.46</v>
      </c>
      <c r="G119" s="30">
        <f>E119/D119*100</f>
        <v>65.45573496193424</v>
      </c>
      <c r="H119" s="122">
        <f t="shared" si="4"/>
        <v>-2064.538</v>
      </c>
    </row>
    <row r="120" spans="1:8" s="10" customFormat="1" ht="24" x14ac:dyDescent="0.2">
      <c r="A120" s="336" t="s">
        <v>354</v>
      </c>
      <c r="B120" s="89" t="s">
        <v>195</v>
      </c>
      <c r="C120" s="51"/>
      <c r="D120" s="28"/>
      <c r="E120" s="28"/>
      <c r="F120" s="29">
        <v>3514.4252499999998</v>
      </c>
      <c r="G120" s="30"/>
      <c r="H120" s="31">
        <f t="shared" si="4"/>
        <v>0</v>
      </c>
    </row>
    <row r="121" spans="1:8" s="10" customFormat="1" x14ac:dyDescent="0.2">
      <c r="A121" s="330" t="s">
        <v>355</v>
      </c>
      <c r="B121" s="63" t="s">
        <v>197</v>
      </c>
      <c r="C121" s="185">
        <v>3236.5</v>
      </c>
      <c r="D121" s="46">
        <v>3236.5</v>
      </c>
      <c r="E121" s="46">
        <v>3236.5</v>
      </c>
      <c r="F121" s="183">
        <v>2943.29999</v>
      </c>
      <c r="G121" s="55">
        <f>E121/D121*100</f>
        <v>100</v>
      </c>
      <c r="H121" s="122">
        <f>E121-D121</f>
        <v>0</v>
      </c>
    </row>
    <row r="122" spans="1:8" s="10" customFormat="1" x14ac:dyDescent="0.2">
      <c r="A122" s="334" t="s">
        <v>356</v>
      </c>
      <c r="B122" s="186" t="s">
        <v>199</v>
      </c>
      <c r="C122" s="117"/>
      <c r="D122" s="23"/>
      <c r="E122" s="23"/>
      <c r="F122" s="187">
        <v>89</v>
      </c>
      <c r="G122" s="79" t="e">
        <f>E122/D122*100</f>
        <v>#DIV/0!</v>
      </c>
      <c r="H122" s="90">
        <f t="shared" si="4"/>
        <v>0</v>
      </c>
    </row>
    <row r="123" spans="1:8" s="10" customFormat="1" ht="24" x14ac:dyDescent="0.2">
      <c r="A123" s="337" t="s">
        <v>357</v>
      </c>
      <c r="B123" s="192" t="s">
        <v>201</v>
      </c>
      <c r="C123" s="58"/>
      <c r="D123" s="84"/>
      <c r="E123" s="84"/>
      <c r="F123" s="282"/>
      <c r="G123" s="79"/>
      <c r="H123" s="110"/>
    </row>
    <row r="124" spans="1:8" s="10" customFormat="1" ht="12.75" thickBot="1" x14ac:dyDescent="0.25">
      <c r="A124" s="338" t="s">
        <v>358</v>
      </c>
      <c r="B124" s="176" t="s">
        <v>296</v>
      </c>
      <c r="C124" s="113">
        <v>4989.1000000000004</v>
      </c>
      <c r="D124" s="112">
        <v>6404.1</v>
      </c>
      <c r="E124" s="112">
        <v>3199.5804699999999</v>
      </c>
      <c r="F124" s="137"/>
      <c r="G124" s="39"/>
      <c r="H124" s="208"/>
    </row>
    <row r="125" spans="1:8" ht="12.75" thickBot="1" x14ac:dyDescent="0.25">
      <c r="A125" s="328" t="s">
        <v>359</v>
      </c>
      <c r="B125" s="306" t="s">
        <v>203</v>
      </c>
      <c r="C125" s="299">
        <f>C126+C127+C128+C129+C131+C133+C134+C135+C130+C132</f>
        <v>8949.7999999999993</v>
      </c>
      <c r="D125" s="299">
        <f>D126+D127+D128+D129+D131+D133+D134+D135+D130+D132</f>
        <v>12773.5</v>
      </c>
      <c r="E125" s="13">
        <f>E126+E127+E128+E129+E131+E133+E134+E135+E130+E132</f>
        <v>11896.426920000002</v>
      </c>
      <c r="F125" s="13">
        <f>F126+F127+F128+F129+F131+F133+F134+F135+F132</f>
        <v>17333.031180000002</v>
      </c>
      <c r="G125" s="234">
        <f t="shared" ref="G125:G131" si="20">E125/D125*100</f>
        <v>93.13365107449016</v>
      </c>
      <c r="H125" s="265">
        <f t="shared" si="4"/>
        <v>-877.0730799999983</v>
      </c>
    </row>
    <row r="126" spans="1:8" x14ac:dyDescent="0.2">
      <c r="A126" s="324" t="s">
        <v>359</v>
      </c>
      <c r="B126" s="171" t="s">
        <v>204</v>
      </c>
      <c r="C126" s="173">
        <v>907.8</v>
      </c>
      <c r="D126" s="173">
        <v>907.8</v>
      </c>
      <c r="E126" s="173">
        <v>696.37482</v>
      </c>
      <c r="F126" s="190">
        <v>642.30696</v>
      </c>
      <c r="G126" s="48">
        <f t="shared" si="20"/>
        <v>76.710158625247857</v>
      </c>
      <c r="H126" s="25">
        <f t="shared" si="4"/>
        <v>-211.42517999999995</v>
      </c>
    </row>
    <row r="127" spans="1:8" ht="24" x14ac:dyDescent="0.2">
      <c r="A127" s="339" t="s">
        <v>359</v>
      </c>
      <c r="B127" s="192" t="s">
        <v>205</v>
      </c>
      <c r="C127" s="28">
        <v>1147.9000000000001</v>
      </c>
      <c r="D127" s="28">
        <v>1147.9000000000001</v>
      </c>
      <c r="E127" s="28">
        <v>824.95799999999997</v>
      </c>
      <c r="F127" s="190">
        <v>1429.4159999999999</v>
      </c>
      <c r="G127" s="30">
        <f t="shared" si="20"/>
        <v>71.866713128321265</v>
      </c>
      <c r="H127" s="122">
        <f t="shared" si="4"/>
        <v>-322.94200000000012</v>
      </c>
    </row>
    <row r="128" spans="1:8" x14ac:dyDescent="0.2">
      <c r="A128" s="325" t="s">
        <v>359</v>
      </c>
      <c r="B128" s="166" t="s">
        <v>206</v>
      </c>
      <c r="C128" s="28"/>
      <c r="D128" s="28"/>
      <c r="E128" s="190"/>
      <c r="F128" s="71">
        <v>930.59</v>
      </c>
      <c r="G128" s="30" t="e">
        <f t="shared" si="20"/>
        <v>#DIV/0!</v>
      </c>
      <c r="H128" s="122">
        <f t="shared" si="4"/>
        <v>0</v>
      </c>
    </row>
    <row r="129" spans="1:8" x14ac:dyDescent="0.2">
      <c r="A129" s="325" t="s">
        <v>360</v>
      </c>
      <c r="B129" s="166" t="s">
        <v>208</v>
      </c>
      <c r="C129" s="37"/>
      <c r="D129" s="37"/>
      <c r="E129" s="37"/>
      <c r="F129" s="29">
        <v>568.44000000000005</v>
      </c>
      <c r="G129" s="30" t="e">
        <f t="shared" si="20"/>
        <v>#DIV/0!</v>
      </c>
      <c r="H129" s="122">
        <f t="shared" si="4"/>
        <v>0</v>
      </c>
    </row>
    <row r="130" spans="1:8" x14ac:dyDescent="0.2">
      <c r="A130" s="340" t="s">
        <v>360</v>
      </c>
      <c r="B130" s="193" t="s">
        <v>308</v>
      </c>
      <c r="C130" s="37"/>
      <c r="D130" s="37">
        <v>3200</v>
      </c>
      <c r="E130" s="37">
        <v>3200</v>
      </c>
      <c r="F130" s="71"/>
      <c r="G130" s="30"/>
      <c r="H130" s="122"/>
    </row>
    <row r="131" spans="1:8" ht="24" x14ac:dyDescent="0.2">
      <c r="A131" s="340" t="s">
        <v>360</v>
      </c>
      <c r="B131" s="193" t="s">
        <v>210</v>
      </c>
      <c r="C131" s="84">
        <v>2531.6999999999998</v>
      </c>
      <c r="D131" s="84">
        <v>1291.5</v>
      </c>
      <c r="E131" s="84">
        <v>1291.39795</v>
      </c>
      <c r="F131" s="84"/>
      <c r="G131" s="30">
        <f t="shared" si="20"/>
        <v>99.992098335269077</v>
      </c>
      <c r="H131" s="122">
        <f t="shared" si="4"/>
        <v>-0.10204999999996289</v>
      </c>
    </row>
    <row r="132" spans="1:8" ht="26.25" customHeight="1" x14ac:dyDescent="0.2">
      <c r="A132" s="340" t="s">
        <v>360</v>
      </c>
      <c r="B132" s="284" t="s">
        <v>297</v>
      </c>
      <c r="C132" s="84">
        <v>1230.4000000000001</v>
      </c>
      <c r="D132" s="84">
        <v>3094.3</v>
      </c>
      <c r="E132" s="84">
        <v>3094.1819999999998</v>
      </c>
      <c r="F132" s="190">
        <v>1158.3920000000001</v>
      </c>
      <c r="G132" s="30"/>
      <c r="H132" s="122"/>
    </row>
    <row r="133" spans="1:8" ht="24" x14ac:dyDescent="0.2">
      <c r="A133" s="326" t="s">
        <v>359</v>
      </c>
      <c r="B133" s="194" t="s">
        <v>211</v>
      </c>
      <c r="C133" s="28"/>
      <c r="D133" s="28"/>
      <c r="E133" s="28"/>
      <c r="F133" s="28"/>
      <c r="G133" s="30" t="e">
        <f>E133/D133*100</f>
        <v>#DIV/0!</v>
      </c>
      <c r="H133" s="122">
        <f t="shared" si="4"/>
        <v>0</v>
      </c>
    </row>
    <row r="134" spans="1:8" ht="24" x14ac:dyDescent="0.2">
      <c r="A134" s="326" t="s">
        <v>359</v>
      </c>
      <c r="B134" s="195" t="s">
        <v>212</v>
      </c>
      <c r="C134" s="84">
        <v>3132</v>
      </c>
      <c r="D134" s="84">
        <v>3132</v>
      </c>
      <c r="E134" s="84">
        <v>2789.51415</v>
      </c>
      <c r="F134" s="29">
        <v>2576.0862200000001</v>
      </c>
      <c r="G134" s="30"/>
      <c r="H134" s="122"/>
    </row>
    <row r="135" spans="1:8" ht="24.75" thickBot="1" x14ac:dyDescent="0.25">
      <c r="A135" s="341" t="s">
        <v>359</v>
      </c>
      <c r="B135" s="197" t="s">
        <v>213</v>
      </c>
      <c r="C135" s="84"/>
      <c r="D135" s="84"/>
      <c r="E135" s="84"/>
      <c r="F135" s="198">
        <v>10027.799999999999</v>
      </c>
      <c r="G135" s="85"/>
      <c r="H135" s="122">
        <f t="shared" si="4"/>
        <v>0</v>
      </c>
    </row>
    <row r="136" spans="1:8" ht="12.75" thickBot="1" x14ac:dyDescent="0.25">
      <c r="A136" s="328" t="s">
        <v>361</v>
      </c>
      <c r="B136" s="114" t="s">
        <v>215</v>
      </c>
      <c r="C136" s="299">
        <f>C137+C149+C151+C153+C155+C156+C157+C152+C150+C154</f>
        <v>179714.39999999997</v>
      </c>
      <c r="D136" s="299">
        <f>D137+D149+D151+D153+D155+D156+D157+D152+D150+D154</f>
        <v>180937.7</v>
      </c>
      <c r="E136" s="13">
        <f>E137+E149+E151+E153+E155+E156+E157+E152+E150</f>
        <v>149833.92560999998</v>
      </c>
      <c r="F136" s="13">
        <f>F137+F149+F151+F153+F155+F156+F157+F152+F150</f>
        <v>147338.16923</v>
      </c>
      <c r="G136" s="240">
        <f>E136/D136*100</f>
        <v>82.809677369613937</v>
      </c>
      <c r="H136" s="15">
        <f t="shared" si="4"/>
        <v>-31103.774390000035</v>
      </c>
    </row>
    <row r="137" spans="1:8" ht="12.75" thickBot="1" x14ac:dyDescent="0.25">
      <c r="A137" s="328" t="s">
        <v>362</v>
      </c>
      <c r="B137" s="114" t="s">
        <v>217</v>
      </c>
      <c r="C137" s="307">
        <f>C140+C144+C139+C138+C141+C146+C142+C143+C147+C148+C145</f>
        <v>132753.1</v>
      </c>
      <c r="D137" s="307">
        <f>D140+D144+D139+D138+D141+D146+D142+D143+D147+D148+D145</f>
        <v>133834.80000000002</v>
      </c>
      <c r="E137" s="127">
        <f>E140+E144+E139+E138+E141+E146+E142+E143+E147+E148+E145</f>
        <v>110859.11879999997</v>
      </c>
      <c r="F137" s="127">
        <f>F140+F144+F139+F138+F141+F146+F142+F143+F147+F148</f>
        <v>109796.42826</v>
      </c>
      <c r="G137" s="240">
        <f>E137/D137*100</f>
        <v>82.832804920693235</v>
      </c>
      <c r="H137" s="15">
        <f t="shared" si="4"/>
        <v>-22975.68120000005</v>
      </c>
    </row>
    <row r="138" spans="1:8" ht="24" x14ac:dyDescent="0.2">
      <c r="A138" s="342" t="s">
        <v>363</v>
      </c>
      <c r="B138" s="64" t="s">
        <v>219</v>
      </c>
      <c r="C138" s="200">
        <v>1523.5</v>
      </c>
      <c r="D138" s="200">
        <v>1523.5</v>
      </c>
      <c r="E138" s="173">
        <v>1379.87111</v>
      </c>
      <c r="F138" s="201"/>
      <c r="G138" s="48">
        <f>E138/D138*100</f>
        <v>90.572439120446347</v>
      </c>
      <c r="H138" s="25">
        <f t="shared" si="4"/>
        <v>-143.62888999999996</v>
      </c>
    </row>
    <row r="139" spans="1:8" ht="24" x14ac:dyDescent="0.2">
      <c r="A139" s="342" t="s">
        <v>363</v>
      </c>
      <c r="B139" s="166" t="s">
        <v>220</v>
      </c>
      <c r="C139" s="203">
        <v>9.6999999999999993</v>
      </c>
      <c r="D139" s="203">
        <v>9.6999999999999993</v>
      </c>
      <c r="E139" s="46"/>
      <c r="F139" s="183"/>
      <c r="G139" s="30">
        <f t="shared" ref="G139:G156" si="21">E139/D139*100</f>
        <v>0</v>
      </c>
      <c r="H139" s="122">
        <f t="shared" ref="H139:H156" si="22">E139-D139</f>
        <v>-9.6999999999999993</v>
      </c>
    </row>
    <row r="140" spans="1:8" x14ac:dyDescent="0.2">
      <c r="A140" s="330" t="s">
        <v>363</v>
      </c>
      <c r="B140" s="70" t="s">
        <v>221</v>
      </c>
      <c r="C140" s="28">
        <v>96609.4</v>
      </c>
      <c r="D140" s="28">
        <v>96609.4</v>
      </c>
      <c r="E140" s="46">
        <v>80500</v>
      </c>
      <c r="F140" s="204">
        <v>80545</v>
      </c>
      <c r="G140" s="30">
        <f t="shared" si="21"/>
        <v>83.325225081617333</v>
      </c>
      <c r="H140" s="122">
        <f t="shared" si="22"/>
        <v>-16109.399999999994</v>
      </c>
    </row>
    <row r="141" spans="1:8" x14ac:dyDescent="0.2">
      <c r="A141" s="330" t="s">
        <v>363</v>
      </c>
      <c r="B141" s="70" t="s">
        <v>222</v>
      </c>
      <c r="C141" s="28">
        <v>15126.8</v>
      </c>
      <c r="D141" s="28">
        <v>17169.3</v>
      </c>
      <c r="E141" s="46">
        <v>13966</v>
      </c>
      <c r="F141" s="204">
        <v>13545</v>
      </c>
      <c r="G141" s="30">
        <f t="shared" si="21"/>
        <v>81.342861968746547</v>
      </c>
      <c r="H141" s="122">
        <f t="shared" si="22"/>
        <v>-3203.2999999999993</v>
      </c>
    </row>
    <row r="142" spans="1:8" x14ac:dyDescent="0.2">
      <c r="A142" s="330" t="s">
        <v>363</v>
      </c>
      <c r="B142" s="70" t="s">
        <v>223</v>
      </c>
      <c r="C142" s="28">
        <v>543.20000000000005</v>
      </c>
      <c r="D142" s="28">
        <v>543.20000000000005</v>
      </c>
      <c r="E142" s="46">
        <v>299.19310999999999</v>
      </c>
      <c r="F142" s="204">
        <v>172.43529000000001</v>
      </c>
      <c r="G142" s="55">
        <f t="shared" si="21"/>
        <v>55.079733063328419</v>
      </c>
      <c r="H142" s="122">
        <f t="shared" si="22"/>
        <v>-244.00689000000006</v>
      </c>
    </row>
    <row r="143" spans="1:8" x14ac:dyDescent="0.2">
      <c r="A143" s="330" t="s">
        <v>363</v>
      </c>
      <c r="B143" s="123" t="s">
        <v>224</v>
      </c>
      <c r="C143" s="28">
        <v>225</v>
      </c>
      <c r="D143" s="28">
        <v>359.8</v>
      </c>
      <c r="E143" s="46">
        <v>357.35590000000002</v>
      </c>
      <c r="F143" s="204"/>
      <c r="G143" s="30">
        <f t="shared" si="21"/>
        <v>99.320705947748749</v>
      </c>
      <c r="H143" s="122">
        <f t="shared" si="22"/>
        <v>-2.4440999999999917</v>
      </c>
    </row>
    <row r="144" spans="1:8" x14ac:dyDescent="0.2">
      <c r="A144" s="330" t="s">
        <v>363</v>
      </c>
      <c r="B144" s="70" t="s">
        <v>225</v>
      </c>
      <c r="C144" s="28">
        <v>305.10000000000002</v>
      </c>
      <c r="D144" s="28">
        <v>173.1</v>
      </c>
      <c r="E144" s="46">
        <v>97.412000000000006</v>
      </c>
      <c r="F144" s="181">
        <v>165.8</v>
      </c>
      <c r="G144" s="55">
        <f t="shared" si="21"/>
        <v>56.27498555748123</v>
      </c>
      <c r="H144" s="122">
        <f t="shared" si="22"/>
        <v>-75.687999999999988</v>
      </c>
    </row>
    <row r="145" spans="1:8" x14ac:dyDescent="0.2">
      <c r="A145" s="330" t="s">
        <v>363</v>
      </c>
      <c r="B145" s="205" t="s">
        <v>298</v>
      </c>
      <c r="C145" s="28">
        <v>1087.5999999999999</v>
      </c>
      <c r="D145" s="28">
        <v>1087.5999999999999</v>
      </c>
      <c r="E145" s="46">
        <v>668.43</v>
      </c>
      <c r="F145" s="189"/>
      <c r="G145" s="55"/>
      <c r="H145" s="122"/>
    </row>
    <row r="146" spans="1:8" ht="36" x14ac:dyDescent="0.2">
      <c r="A146" s="342" t="s">
        <v>363</v>
      </c>
      <c r="B146" s="166" t="s">
        <v>226</v>
      </c>
      <c r="C146" s="28">
        <v>1320.2</v>
      </c>
      <c r="D146" s="28">
        <v>1008.5</v>
      </c>
      <c r="E146" s="46">
        <v>1008.49217</v>
      </c>
      <c r="F146" s="204">
        <v>705.50800000000004</v>
      </c>
      <c r="G146" s="55">
        <f t="shared" si="21"/>
        <v>99.999223599405056</v>
      </c>
      <c r="H146" s="122">
        <f t="shared" si="22"/>
        <v>-7.8300000000126602E-3</v>
      </c>
    </row>
    <row r="147" spans="1:8" x14ac:dyDescent="0.2">
      <c r="A147" s="330" t="s">
        <v>363</v>
      </c>
      <c r="B147" s="205" t="s">
        <v>227</v>
      </c>
      <c r="C147" s="28">
        <v>11413.3</v>
      </c>
      <c r="D147" s="28">
        <v>11413.3</v>
      </c>
      <c r="E147" s="46">
        <v>8647.9069999999992</v>
      </c>
      <c r="F147" s="190">
        <v>9072.86</v>
      </c>
      <c r="G147" s="30">
        <f t="shared" si="21"/>
        <v>75.770434493091386</v>
      </c>
      <c r="H147" s="122">
        <f t="shared" si="22"/>
        <v>-2765.393</v>
      </c>
    </row>
    <row r="148" spans="1:8" ht="36.75" thickBot="1" x14ac:dyDescent="0.25">
      <c r="A148" s="343" t="s">
        <v>363</v>
      </c>
      <c r="B148" s="207" t="s">
        <v>228</v>
      </c>
      <c r="C148" s="112">
        <v>4589.3</v>
      </c>
      <c r="D148" s="112">
        <v>3937.4</v>
      </c>
      <c r="E148" s="112">
        <v>3934.4575100000002</v>
      </c>
      <c r="F148" s="112">
        <v>5589.8249699999997</v>
      </c>
      <c r="G148" s="39">
        <f t="shared" si="21"/>
        <v>99.925268197287551</v>
      </c>
      <c r="H148" s="208">
        <f t="shared" si="22"/>
        <v>-2.942489999999907</v>
      </c>
    </row>
    <row r="149" spans="1:8" x14ac:dyDescent="0.2">
      <c r="A149" s="330" t="s">
        <v>364</v>
      </c>
      <c r="B149" s="209" t="s">
        <v>230</v>
      </c>
      <c r="C149" s="46">
        <v>1765.9</v>
      </c>
      <c r="D149" s="46">
        <v>1765.9</v>
      </c>
      <c r="E149" s="210">
        <v>834.59699999999998</v>
      </c>
      <c r="F149" s="95">
        <v>505.45</v>
      </c>
      <c r="G149" s="55">
        <f t="shared" si="21"/>
        <v>47.261849481850611</v>
      </c>
      <c r="H149" s="122">
        <f t="shared" si="22"/>
        <v>-931.30300000000011</v>
      </c>
    </row>
    <row r="150" spans="1:8" ht="25.5" customHeight="1" x14ac:dyDescent="0.2">
      <c r="A150" s="342" t="s">
        <v>365</v>
      </c>
      <c r="B150" s="368" t="s">
        <v>232</v>
      </c>
      <c r="C150" s="28">
        <v>1173.5</v>
      </c>
      <c r="D150" s="28">
        <v>1173.5</v>
      </c>
      <c r="E150" s="190">
        <v>1173.5</v>
      </c>
      <c r="F150" s="29">
        <v>1211.3</v>
      </c>
      <c r="G150" s="30">
        <f t="shared" si="21"/>
        <v>100</v>
      </c>
      <c r="H150" s="122">
        <f t="shared" si="22"/>
        <v>0</v>
      </c>
    </row>
    <row r="151" spans="1:8" x14ac:dyDescent="0.2">
      <c r="A151" s="344" t="s">
        <v>366</v>
      </c>
      <c r="B151" s="70" t="s">
        <v>234</v>
      </c>
      <c r="C151" s="212">
        <v>1733.3</v>
      </c>
      <c r="D151" s="212">
        <v>1733.3</v>
      </c>
      <c r="E151" s="212">
        <v>1733.3</v>
      </c>
      <c r="F151" s="95">
        <v>1686.7</v>
      </c>
      <c r="G151" s="30">
        <f t="shared" si="21"/>
        <v>100</v>
      </c>
      <c r="H151" s="122">
        <f t="shared" si="22"/>
        <v>0</v>
      </c>
    </row>
    <row r="152" spans="1:8" ht="24" x14ac:dyDescent="0.2">
      <c r="A152" s="345" t="s">
        <v>367</v>
      </c>
      <c r="B152" s="192" t="s">
        <v>236</v>
      </c>
      <c r="C152" s="213"/>
      <c r="D152" s="213"/>
      <c r="E152" s="84"/>
      <c r="F152" s="71"/>
      <c r="G152" s="55" t="e">
        <f>E152/D152*100</f>
        <v>#DIV/0!</v>
      </c>
      <c r="H152" s="122">
        <f>E152-D152</f>
        <v>0</v>
      </c>
    </row>
    <row r="153" spans="1:8" ht="18" customHeight="1" x14ac:dyDescent="0.2">
      <c r="A153" s="345" t="s">
        <v>368</v>
      </c>
      <c r="B153" s="121" t="s">
        <v>238</v>
      </c>
      <c r="C153" s="214">
        <v>234.3</v>
      </c>
      <c r="D153" s="214">
        <v>242.1</v>
      </c>
      <c r="E153" s="212">
        <v>242.03455</v>
      </c>
      <c r="F153" s="29">
        <v>124.22844000000001</v>
      </c>
      <c r="G153" s="55">
        <f t="shared" si="21"/>
        <v>99.972965716646016</v>
      </c>
      <c r="H153" s="122">
        <f t="shared" si="22"/>
        <v>-6.5449999999998454E-2</v>
      </c>
    </row>
    <row r="154" spans="1:8" ht="24" x14ac:dyDescent="0.2">
      <c r="A154" s="165" t="s">
        <v>369</v>
      </c>
      <c r="B154" s="89" t="s">
        <v>300</v>
      </c>
      <c r="C154" s="214">
        <v>212.2</v>
      </c>
      <c r="D154" s="214">
        <v>212.2</v>
      </c>
      <c r="E154" s="212"/>
      <c r="F154" s="29"/>
      <c r="G154" s="55"/>
      <c r="H154" s="122"/>
    </row>
    <row r="155" spans="1:8" x14ac:dyDescent="0.2">
      <c r="A155" s="344" t="s">
        <v>370</v>
      </c>
      <c r="B155" s="123" t="s">
        <v>240</v>
      </c>
      <c r="C155" s="214">
        <v>635.29999999999995</v>
      </c>
      <c r="D155" s="214">
        <v>769.1</v>
      </c>
      <c r="E155" s="212">
        <v>632.44961000000001</v>
      </c>
      <c r="F155" s="29">
        <v>511.25</v>
      </c>
      <c r="G155" s="30">
        <f t="shared" si="21"/>
        <v>82.232428812898192</v>
      </c>
      <c r="H155" s="122">
        <f t="shared" si="22"/>
        <v>-136.65039000000002</v>
      </c>
    </row>
    <row r="156" spans="1:8" ht="12.75" thickBot="1" x14ac:dyDescent="0.25">
      <c r="A156" s="344" t="s">
        <v>371</v>
      </c>
      <c r="B156" s="70" t="s">
        <v>242</v>
      </c>
      <c r="C156" s="212">
        <v>1576.8</v>
      </c>
      <c r="D156" s="212">
        <v>1576.8</v>
      </c>
      <c r="E156" s="212">
        <v>1332.9256499999999</v>
      </c>
      <c r="F156" s="29">
        <v>1219.8125299999999</v>
      </c>
      <c r="G156" s="30">
        <f t="shared" si="21"/>
        <v>84.533590182648396</v>
      </c>
      <c r="H156" s="122">
        <f t="shared" si="22"/>
        <v>-243.87435000000005</v>
      </c>
    </row>
    <row r="157" spans="1:8" ht="12.75" thickBot="1" x14ac:dyDescent="0.25">
      <c r="A157" s="328" t="s">
        <v>372</v>
      </c>
      <c r="B157" s="114" t="s">
        <v>244</v>
      </c>
      <c r="C157" s="307">
        <f>C158</f>
        <v>39630</v>
      </c>
      <c r="D157" s="307">
        <f>D158</f>
        <v>39630</v>
      </c>
      <c r="E157" s="127">
        <f>E158</f>
        <v>33026</v>
      </c>
      <c r="F157" s="126">
        <f>F158</f>
        <v>32283</v>
      </c>
      <c r="G157" s="240">
        <f>E157/D157*100</f>
        <v>83.33585667423668</v>
      </c>
      <c r="H157" s="15">
        <f>E157-D157</f>
        <v>-6604</v>
      </c>
    </row>
    <row r="158" spans="1:8" ht="12.75" thickBot="1" x14ac:dyDescent="0.25">
      <c r="A158" s="346" t="s">
        <v>373</v>
      </c>
      <c r="B158" s="216" t="s">
        <v>246</v>
      </c>
      <c r="C158" s="23">
        <v>39630</v>
      </c>
      <c r="D158" s="23">
        <v>39630</v>
      </c>
      <c r="E158" s="217">
        <v>33026</v>
      </c>
      <c r="F158" s="293">
        <v>32283</v>
      </c>
      <c r="G158" s="24">
        <f>E158/D158*100</f>
        <v>83.33585667423668</v>
      </c>
      <c r="H158" s="96">
        <f>E158-D158</f>
        <v>-6604</v>
      </c>
    </row>
    <row r="159" spans="1:8" ht="12.75" thickBot="1" x14ac:dyDescent="0.25">
      <c r="A159" s="218" t="s">
        <v>374</v>
      </c>
      <c r="B159" s="311" t="s">
        <v>248</v>
      </c>
      <c r="C159" s="309">
        <f>C160+C161</f>
        <v>12307.8</v>
      </c>
      <c r="D159" s="366">
        <f>D160+D161+D162</f>
        <v>13607.8</v>
      </c>
      <c r="E159" s="366">
        <f>E160+E161+E162</f>
        <v>11736.249</v>
      </c>
      <c r="F159" s="322">
        <f>F160+F161</f>
        <v>2515.5340000000001</v>
      </c>
      <c r="G159" s="240">
        <f>E159/D159*100</f>
        <v>86.246483634386166</v>
      </c>
      <c r="H159" s="15">
        <f>E159-D159</f>
        <v>-1871.5509999999995</v>
      </c>
    </row>
    <row r="160" spans="1:8" ht="36" x14ac:dyDescent="0.2">
      <c r="A160" s="219" t="s">
        <v>375</v>
      </c>
      <c r="B160" s="220" t="s">
        <v>250</v>
      </c>
      <c r="C160" s="221">
        <v>12307.8</v>
      </c>
      <c r="D160" s="222">
        <v>12307.8</v>
      </c>
      <c r="E160" s="222">
        <v>10436.249</v>
      </c>
      <c r="F160" s="223">
        <v>2138.4169999999999</v>
      </c>
      <c r="G160" s="48">
        <f>E160/D160*100</f>
        <v>84.79378117941468</v>
      </c>
      <c r="H160" s="25">
        <f>E160-D160</f>
        <v>-1871.5509999999995</v>
      </c>
    </row>
    <row r="161" spans="1:8" ht="24.75" thickBot="1" x14ac:dyDescent="0.25">
      <c r="A161" s="224" t="s">
        <v>376</v>
      </c>
      <c r="B161" s="225" t="s">
        <v>252</v>
      </c>
      <c r="C161" s="226"/>
      <c r="D161" s="226"/>
      <c r="E161" s="226"/>
      <c r="F161" s="137">
        <v>377.11700000000002</v>
      </c>
      <c r="G161" s="35"/>
      <c r="H161" s="90">
        <f>E161-D161</f>
        <v>0</v>
      </c>
    </row>
    <row r="162" spans="1:8" ht="12.75" thickBot="1" x14ac:dyDescent="0.25">
      <c r="A162" s="361" t="s">
        <v>392</v>
      </c>
      <c r="B162" s="350" t="s">
        <v>393</v>
      </c>
      <c r="C162" s="307">
        <f t="shared" ref="C162:H162" si="23">C163</f>
        <v>0</v>
      </c>
      <c r="D162" s="307">
        <f t="shared" si="23"/>
        <v>1300</v>
      </c>
      <c r="E162" s="127">
        <f t="shared" si="23"/>
        <v>1300</v>
      </c>
      <c r="F162" s="127">
        <f t="shared" si="23"/>
        <v>0</v>
      </c>
      <c r="G162" s="128">
        <f t="shared" si="23"/>
        <v>0</v>
      </c>
      <c r="H162" s="290">
        <f t="shared" si="23"/>
        <v>0</v>
      </c>
    </row>
    <row r="163" spans="1:8" ht="12.75" thickBot="1" x14ac:dyDescent="0.25">
      <c r="A163" s="362" t="s">
        <v>394</v>
      </c>
      <c r="B163" s="363" t="s">
        <v>395</v>
      </c>
      <c r="C163" s="228"/>
      <c r="D163" s="229">
        <v>1300</v>
      </c>
      <c r="E163" s="229">
        <v>1300</v>
      </c>
      <c r="F163" s="230"/>
      <c r="G163" s="85"/>
      <c r="H163" s="40">
        <f>E163-D163</f>
        <v>0</v>
      </c>
    </row>
    <row r="164" spans="1:8" ht="12.75" thickBot="1" x14ac:dyDescent="0.25">
      <c r="A164" s="328" t="s">
        <v>379</v>
      </c>
      <c r="B164" s="301" t="s">
        <v>258</v>
      </c>
      <c r="C164" s="307">
        <f t="shared" ref="C164:H164" si="24">C165+C166</f>
        <v>0</v>
      </c>
      <c r="D164" s="307">
        <f t="shared" si="24"/>
        <v>44.006</v>
      </c>
      <c r="E164" s="127">
        <f t="shared" si="24"/>
        <v>246.006</v>
      </c>
      <c r="F164" s="127">
        <f t="shared" si="24"/>
        <v>0</v>
      </c>
      <c r="G164" s="128">
        <f t="shared" si="24"/>
        <v>0</v>
      </c>
      <c r="H164" s="319">
        <f t="shared" si="24"/>
        <v>246.006</v>
      </c>
    </row>
    <row r="165" spans="1:8" x14ac:dyDescent="0.2">
      <c r="A165" s="348" t="s">
        <v>380</v>
      </c>
      <c r="B165" s="141" t="s">
        <v>318</v>
      </c>
      <c r="C165" s="28"/>
      <c r="D165" s="28"/>
      <c r="E165" s="28">
        <v>3</v>
      </c>
      <c r="F165" s="29"/>
      <c r="G165" s="30"/>
      <c r="H165" s="31">
        <f>E165-D165</f>
        <v>3</v>
      </c>
    </row>
    <row r="166" spans="1:8" ht="12.75" thickBot="1" x14ac:dyDescent="0.25">
      <c r="A166" s="349" t="s">
        <v>381</v>
      </c>
      <c r="B166" s="232" t="s">
        <v>262</v>
      </c>
      <c r="C166" s="112"/>
      <c r="D166" s="112">
        <v>44.006</v>
      </c>
      <c r="E166" s="112">
        <v>243.006</v>
      </c>
      <c r="F166" s="137"/>
      <c r="G166" s="233">
        <v>0</v>
      </c>
      <c r="H166" s="208">
        <f>E166-C166</f>
        <v>243.006</v>
      </c>
    </row>
    <row r="167" spans="1:8" ht="12.75" thickBot="1" x14ac:dyDescent="0.25">
      <c r="A167" s="350" t="s">
        <v>382</v>
      </c>
      <c r="B167" s="286" t="s">
        <v>301</v>
      </c>
      <c r="C167" s="317"/>
      <c r="D167" s="317"/>
      <c r="E167" s="318">
        <f>E168+E169</f>
        <v>68.267740000000003</v>
      </c>
      <c r="F167" s="318">
        <f>F168</f>
        <v>0</v>
      </c>
      <c r="G167" s="234">
        <v>0</v>
      </c>
      <c r="H167" s="235">
        <f>E167-D167</f>
        <v>68.267740000000003</v>
      </c>
    </row>
    <row r="168" spans="1:8" ht="24" x14ac:dyDescent="0.2">
      <c r="A168" s="165" t="s">
        <v>386</v>
      </c>
      <c r="B168" s="360" t="s">
        <v>387</v>
      </c>
      <c r="C168" s="355"/>
      <c r="D168" s="355"/>
      <c r="E168" s="355">
        <v>68.267740000000003</v>
      </c>
      <c r="F168" s="356"/>
      <c r="G168" s="48">
        <v>0</v>
      </c>
      <c r="H168" s="357">
        <f>E168-D168</f>
        <v>68.267740000000003</v>
      </c>
    </row>
    <row r="169" spans="1:8" ht="24.75" thickBot="1" x14ac:dyDescent="0.25">
      <c r="A169" s="359" t="s">
        <v>383</v>
      </c>
      <c r="B169" s="136" t="s">
        <v>388</v>
      </c>
      <c r="C169" s="353"/>
      <c r="D169" s="353"/>
      <c r="E169" s="353"/>
      <c r="F169" s="354"/>
      <c r="G169" s="55">
        <v>0</v>
      </c>
      <c r="H169" s="358">
        <f>E169-D169</f>
        <v>0</v>
      </c>
    </row>
    <row r="170" spans="1:8" ht="12.75" thickBot="1" x14ac:dyDescent="0.25">
      <c r="A170" s="351" t="s">
        <v>384</v>
      </c>
      <c r="B170" s="315" t="s">
        <v>266</v>
      </c>
      <c r="C170" s="307">
        <f>C171</f>
        <v>0</v>
      </c>
      <c r="D170" s="307">
        <f>D171</f>
        <v>0</v>
      </c>
      <c r="E170" s="127">
        <f t="shared" ref="E170:F170" si="25">E171</f>
        <v>-39.613750000000003</v>
      </c>
      <c r="F170" s="127">
        <f t="shared" si="25"/>
        <v>0</v>
      </c>
      <c r="G170" s="240">
        <v>0</v>
      </c>
      <c r="H170" s="15">
        <f>E170-C170</f>
        <v>-39.613750000000003</v>
      </c>
    </row>
    <row r="171" spans="1:8" ht="12.75" thickBot="1" x14ac:dyDescent="0.25">
      <c r="A171" s="352" t="s">
        <v>385</v>
      </c>
      <c r="B171" s="291" t="s">
        <v>304</v>
      </c>
      <c r="C171" s="292"/>
      <c r="D171" s="292"/>
      <c r="E171" s="217">
        <v>-39.613750000000003</v>
      </c>
      <c r="F171" s="293"/>
      <c r="G171" s="238"/>
      <c r="H171" s="294"/>
    </row>
    <row r="172" spans="1:8" ht="12.75" thickBot="1" x14ac:dyDescent="0.25">
      <c r="A172" s="295"/>
      <c r="B172" s="320" t="s">
        <v>267</v>
      </c>
      <c r="C172" s="307">
        <f>C8+C108</f>
        <v>521356.55352999992</v>
      </c>
      <c r="D172" s="307">
        <f>D8+D108</f>
        <v>537071.29275000002</v>
      </c>
      <c r="E172" s="127">
        <f>E8+E108</f>
        <v>449431.26090999995</v>
      </c>
      <c r="F172" s="127">
        <f>F8+F108</f>
        <v>464631.59539999999</v>
      </c>
      <c r="G172" s="14">
        <f>E172/D172*100</f>
        <v>83.681862534254762</v>
      </c>
      <c r="H172" s="15">
        <f>E172-D172</f>
        <v>-87640.031840000069</v>
      </c>
    </row>
    <row r="173" spans="1:8" x14ac:dyDescent="0.2">
      <c r="A173" s="1"/>
      <c r="B173" s="241"/>
      <c r="C173" s="242"/>
      <c r="D173" s="242"/>
      <c r="E173" s="237"/>
      <c r="F173" s="243"/>
      <c r="G173" s="243"/>
      <c r="H173" s="244"/>
    </row>
    <row r="174" spans="1:8" x14ac:dyDescent="0.2">
      <c r="A174" s="16" t="s">
        <v>268</v>
      </c>
      <c r="B174" s="16"/>
      <c r="C174" s="245"/>
      <c r="D174" s="245"/>
      <c r="E174" s="246"/>
      <c r="F174" s="247"/>
      <c r="G174" s="248"/>
      <c r="H174" s="16"/>
    </row>
    <row r="175" spans="1:8" x14ac:dyDescent="0.2">
      <c r="A175" s="16" t="s">
        <v>269</v>
      </c>
      <c r="B175" s="249"/>
      <c r="C175" s="250"/>
      <c r="D175" s="250"/>
      <c r="E175" s="246" t="s">
        <v>414</v>
      </c>
      <c r="F175" s="251"/>
      <c r="G175" s="251"/>
      <c r="H175" s="16"/>
    </row>
    <row r="176" spans="1:8" x14ac:dyDescent="0.2">
      <c r="A176" s="16"/>
      <c r="B176" s="249"/>
      <c r="C176" s="250"/>
      <c r="D176" s="250"/>
      <c r="E176" s="246"/>
      <c r="F176" s="251"/>
      <c r="G176" s="251"/>
      <c r="H176" s="16"/>
    </row>
    <row r="177" spans="1:8" x14ac:dyDescent="0.2">
      <c r="A177" s="252" t="s">
        <v>403</v>
      </c>
      <c r="B177" s="16"/>
      <c r="C177" s="253"/>
      <c r="D177" s="253"/>
      <c r="E177" s="254"/>
      <c r="F177" s="255"/>
      <c r="G177" s="256"/>
      <c r="H177" s="1"/>
    </row>
    <row r="178" spans="1:8" x14ac:dyDescent="0.2">
      <c r="A178" s="252" t="s">
        <v>272</v>
      </c>
      <c r="C178" s="253"/>
      <c r="D178" s="253"/>
      <c r="E178" s="254"/>
      <c r="F178" s="255"/>
      <c r="G178" s="255"/>
      <c r="H178" s="1"/>
    </row>
    <row r="179" spans="1:8" x14ac:dyDescent="0.2">
      <c r="A179" s="1"/>
      <c r="E179" s="237"/>
      <c r="F179" s="258"/>
      <c r="G179" s="259"/>
      <c r="H179" s="1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  <row r="1870" spans="3:6" customFormat="1" ht="15" x14ac:dyDescent="0.25">
      <c r="C1870" s="260"/>
      <c r="D1870" s="260"/>
      <c r="E1870" s="261"/>
      <c r="F187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11811023622047245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D15" sqref="D15"/>
    </sheetView>
  </sheetViews>
  <sheetFormatPr defaultRowHeight="12" x14ac:dyDescent="0.2"/>
  <cols>
    <col min="1" max="1" width="21" style="22" customWidth="1"/>
    <col min="2" max="2" width="73.85546875" style="1" customWidth="1"/>
    <col min="3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306</v>
      </c>
      <c r="F5" s="382" t="s">
        <v>307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 x14ac:dyDescent="0.2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x14ac:dyDescent="0.2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 x14ac:dyDescent="0.2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75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 x14ac:dyDescent="0.2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x14ac:dyDescent="0.2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 x14ac:dyDescent="0.2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75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36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24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 x14ac:dyDescent="0.2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75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75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 x14ac:dyDescent="0.2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4"/>
  <sheetViews>
    <sheetView topLeftCell="A84" workbookViewId="0">
      <selection activeCell="C5" sqref="C5:D7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310</v>
      </c>
      <c r="F5" s="382" t="s">
        <v>311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138362.50302999999</v>
      </c>
      <c r="E8" s="13">
        <f>E9+E20+E33+E52+E65+E96+E39+E30+E14+E62+E58</f>
        <v>29510.942529999997</v>
      </c>
      <c r="F8" s="13">
        <f>F9+F20+F33+F52+F65+F96+F39+F30+F14+F62</f>
        <v>27983.133120000002</v>
      </c>
      <c r="G8" s="14">
        <f t="shared" ref="G8:G27" si="0">E8/D8*100</f>
        <v>21.328713982285638</v>
      </c>
      <c r="H8" s="15">
        <f t="shared" ref="H8:H42" si="1">E8-D8</f>
        <v>-108851.56049999999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16906.031209999997</v>
      </c>
      <c r="F9" s="20">
        <f>F10</f>
        <v>17182.549780000001</v>
      </c>
      <c r="G9" s="14">
        <f t="shared" si="0"/>
        <v>25.108225683710007</v>
      </c>
      <c r="H9" s="15">
        <f t="shared" si="1"/>
        <v>-50426.608789999998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16906.031209999997</v>
      </c>
      <c r="F10" s="23">
        <f>F11+F12+F13</f>
        <v>17182.549780000001</v>
      </c>
      <c r="G10" s="24">
        <f t="shared" si="0"/>
        <v>25.108225683710007</v>
      </c>
      <c r="H10" s="25">
        <f t="shared" si="1"/>
        <v>-50426.608789999998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16777.483349999999</v>
      </c>
      <c r="F11" s="29">
        <v>17107.304830000001</v>
      </c>
      <c r="G11" s="30">
        <f t="shared" si="0"/>
        <v>25.119023867251045</v>
      </c>
      <c r="H11" s="31">
        <f t="shared" si="1"/>
        <v>-50014.456650000007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88.79813</v>
      </c>
      <c r="F12" s="34">
        <v>6.1034600000000001</v>
      </c>
      <c r="G12" s="35">
        <f t="shared" si="0"/>
        <v>33.133630597014921</v>
      </c>
      <c r="H12" s="31">
        <f t="shared" si="1"/>
        <v>-179.20186999999999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39.74973</v>
      </c>
      <c r="F13" s="38">
        <v>69.141490000000005</v>
      </c>
      <c r="G13" s="39">
        <f t="shared" si="0"/>
        <v>14.576358635863587</v>
      </c>
      <c r="H13" s="40">
        <f t="shared" si="1"/>
        <v>-232.95026999999999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2277.7866600000002</v>
      </c>
      <c r="F14" s="300">
        <f>F15</f>
        <v>2186.8498799999998</v>
      </c>
      <c r="G14" s="44">
        <f t="shared" si="0"/>
        <v>22.422052638643109</v>
      </c>
      <c r="H14" s="15">
        <f t="shared" si="1"/>
        <v>-7880.9026300000023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2277.7866600000002</v>
      </c>
      <c r="F15" s="47">
        <f>F16+F17+F18+F19</f>
        <v>2186.8498799999998</v>
      </c>
      <c r="G15" s="48">
        <f t="shared" si="0"/>
        <v>22.422052638643109</v>
      </c>
      <c r="H15" s="25">
        <f t="shared" si="1"/>
        <v>-7880.9026300000023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1022.22991</v>
      </c>
      <c r="F16" s="52">
        <v>992.43696</v>
      </c>
      <c r="G16" s="30">
        <f t="shared" si="0"/>
        <v>21.91507383861402</v>
      </c>
      <c r="H16" s="53">
        <f t="shared" si="1"/>
        <v>-3642.2759800000003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7.1695500000000001</v>
      </c>
      <c r="F17" s="52">
        <v>6.4696699999999998</v>
      </c>
      <c r="G17" s="30">
        <f t="shared" si="0"/>
        <v>26.97131493977345</v>
      </c>
      <c r="H17" s="53">
        <f t="shared" si="1"/>
        <v>-19.412579999999998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1430.95029</v>
      </c>
      <c r="F18" s="52">
        <v>1392.9380699999999</v>
      </c>
      <c r="G18" s="55">
        <f t="shared" si="0"/>
        <v>23.321009481915212</v>
      </c>
      <c r="H18" s="53">
        <f t="shared" si="1"/>
        <v>-4704.9345700000003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-182.56308999999999</v>
      </c>
      <c r="F19" s="59">
        <v>-204.99482</v>
      </c>
      <c r="G19" s="35">
        <f t="shared" si="0"/>
        <v>27.31820633213513</v>
      </c>
      <c r="H19" s="53">
        <f t="shared" si="1"/>
        <v>485.72050000000002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23974.83999</v>
      </c>
      <c r="E20" s="61">
        <f>E21+E25+E27+E29+E28+E26</f>
        <v>7022.2249199999997</v>
      </c>
      <c r="F20" s="61">
        <f>F21+F25+F27+F29+F28</f>
        <v>4046.02963</v>
      </c>
      <c r="G20" s="14">
        <f t="shared" si="0"/>
        <v>29.289976170556287</v>
      </c>
      <c r="H20" s="296">
        <f t="shared" si="1"/>
        <v>-16952.61507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2475.4701700000001</v>
      </c>
      <c r="F21" s="46">
        <f>F22+F23+F24</f>
        <v>1496.03676</v>
      </c>
      <c r="G21" s="55">
        <f t="shared" si="0"/>
        <v>12.984370154733806</v>
      </c>
      <c r="H21" s="25">
        <f t="shared" si="1"/>
        <v>-16589.529829999999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383.12493000000001</v>
      </c>
      <c r="F22" s="52">
        <v>552.91417000000001</v>
      </c>
      <c r="G22" s="30">
        <f t="shared" si="0"/>
        <v>2.6486341513999307</v>
      </c>
      <c r="H22" s="31">
        <f t="shared" si="1"/>
        <v>-14081.87507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2092.3445400000001</v>
      </c>
      <c r="F23" s="52">
        <v>943.12258999999995</v>
      </c>
      <c r="G23" s="30">
        <f t="shared" si="0"/>
        <v>45.485750869565216</v>
      </c>
      <c r="H23" s="31">
        <f t="shared" si="1"/>
        <v>-2507.6554599999999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118.75855</v>
      </c>
      <c r="F25" s="71">
        <v>362.56898000000001</v>
      </c>
      <c r="G25" s="30">
        <f t="shared" si="0"/>
        <v>86.056920289855071</v>
      </c>
      <c r="H25" s="31">
        <f t="shared" si="1"/>
        <v>-19.24145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5.042E-2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4018.8399899999999</v>
      </c>
      <c r="E27" s="73">
        <v>4189.4215000000004</v>
      </c>
      <c r="F27" s="74">
        <v>1963.3177900000001</v>
      </c>
      <c r="G27" s="30">
        <f t="shared" si="0"/>
        <v>104.24454594919068</v>
      </c>
      <c r="H27" s="31">
        <f t="shared" si="1"/>
        <v>170.58151000000043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238.52428</v>
      </c>
      <c r="F29" s="38">
        <v>224.1061</v>
      </c>
      <c r="G29" s="79">
        <f t="shared" ref="G29:G42" si="2">E29/D29*100</f>
        <v>31.676531208499338</v>
      </c>
      <c r="H29" s="31">
        <f t="shared" si="1"/>
        <v>-514.47572000000002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1220.83341</v>
      </c>
      <c r="F30" s="13">
        <f>F31+F32</f>
        <v>1322.1007400000001</v>
      </c>
      <c r="G30" s="14">
        <f t="shared" si="2"/>
        <v>12.549638021313248</v>
      </c>
      <c r="H30" s="296">
        <f t="shared" si="1"/>
        <v>-8507.2034300000014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101.19815</v>
      </c>
      <c r="F31" s="82">
        <v>94.565659999999994</v>
      </c>
      <c r="G31" s="48">
        <f t="shared" si="2"/>
        <v>9.035549107142856</v>
      </c>
      <c r="H31" s="25">
        <f t="shared" si="1"/>
        <v>-1018.8018500000001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1119.63526</v>
      </c>
      <c r="F32" s="71">
        <v>1227.5350800000001</v>
      </c>
      <c r="G32" s="85">
        <f t="shared" si="2"/>
        <v>13.006859529193186</v>
      </c>
      <c r="H32" s="40">
        <f t="shared" si="1"/>
        <v>-7488.4015800000006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305.39796000000001</v>
      </c>
      <c r="F33" s="13">
        <f>F34+F36+F38+F37</f>
        <v>606.16508999999996</v>
      </c>
      <c r="G33" s="240">
        <f t="shared" si="2"/>
        <v>27.727405282224016</v>
      </c>
      <c r="H33" s="296">
        <f t="shared" si="1"/>
        <v>-796.03204000000005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300.95796000000001</v>
      </c>
      <c r="F34" s="34">
        <f>F35</f>
        <v>425.91424999999998</v>
      </c>
      <c r="G34" s="55">
        <f t="shared" si="2"/>
        <v>30.053720790892751</v>
      </c>
      <c r="H34" s="25">
        <f t="shared" si="1"/>
        <v>-700.44203999999991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300.95796000000001</v>
      </c>
      <c r="F35" s="71">
        <v>425.91424999999998</v>
      </c>
      <c r="G35" s="55">
        <f t="shared" si="2"/>
        <v>30.053720790892751</v>
      </c>
      <c r="H35" s="31">
        <f t="shared" si="1"/>
        <v>-700.44203999999991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4.4400000000000004</v>
      </c>
      <c r="F36" s="74">
        <v>8.0399999999999991</v>
      </c>
      <c r="G36" s="55">
        <f t="shared" si="2"/>
        <v>4.6722087761759452</v>
      </c>
      <c r="H36" s="31">
        <f t="shared" si="1"/>
        <v>-90.59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172.21083999999999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23758.745249999996</v>
      </c>
      <c r="E39" s="92">
        <f>E40+E48+E49</f>
        <v>1309.3156999999999</v>
      </c>
      <c r="F39" s="91">
        <f>F40+F48+F49+F47</f>
        <v>1662.0926699999998</v>
      </c>
      <c r="G39" s="14">
        <f t="shared" si="2"/>
        <v>5.5108789888641114</v>
      </c>
      <c r="H39" s="15">
        <f t="shared" si="1"/>
        <v>-22449.429549999997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22645.578249999999</v>
      </c>
      <c r="E40" s="95">
        <f>E41+E43+E45+E47</f>
        <v>1100.01019</v>
      </c>
      <c r="F40" s="46">
        <f>F41+F43+F45</f>
        <v>1515.30853</v>
      </c>
      <c r="G40" s="24">
        <f t="shared" si="2"/>
        <v>4.8575054160959654</v>
      </c>
      <c r="H40" s="96">
        <f t="shared" si="1"/>
        <v>-21545.568059999998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565.94102999999996</v>
      </c>
      <c r="F41" s="28">
        <f>F42</f>
        <v>685.75734999999997</v>
      </c>
      <c r="G41" s="30">
        <f t="shared" si="2"/>
        <v>6.3686914688903142</v>
      </c>
      <c r="H41" s="31">
        <f t="shared" si="1"/>
        <v>-8320.3589699999993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565.94102999999996</v>
      </c>
      <c r="F42" s="84">
        <v>685.75734999999997</v>
      </c>
      <c r="G42" s="79">
        <f t="shared" si="2"/>
        <v>6.3686914688903142</v>
      </c>
      <c r="H42" s="90">
        <f t="shared" si="1"/>
        <v>-8320.3589699999993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13362.99495</v>
      </c>
      <c r="E43" s="28">
        <f>E44</f>
        <v>409.38578999999999</v>
      </c>
      <c r="F43" s="84">
        <f>F44</f>
        <v>743.24589000000003</v>
      </c>
      <c r="G43" s="103">
        <f>G44</f>
        <v>3.0635781240043047</v>
      </c>
      <c r="H43" s="28">
        <f>E43-D43</f>
        <v>-12953.60916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13362.99495</v>
      </c>
      <c r="E44" s="28">
        <v>409.38578999999999</v>
      </c>
      <c r="F44" s="28">
        <v>743.24589000000003</v>
      </c>
      <c r="G44" s="103">
        <f>E44/D44*100</f>
        <v>3.0635781240043047</v>
      </c>
      <c r="H44" s="28">
        <f>E44-D44</f>
        <v>-12953.60916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102.77737</v>
      </c>
      <c r="F45" s="28">
        <f>F46</f>
        <v>86.305289999999999</v>
      </c>
      <c r="G45" s="103">
        <f>G46</f>
        <v>25.935327075352404</v>
      </c>
      <c r="H45" s="84">
        <f>E45-D45</f>
        <v>-293.50592999999998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102.77737</v>
      </c>
      <c r="F46" s="84">
        <v>86.305289999999999</v>
      </c>
      <c r="G46" s="103">
        <f>E46/D46*100</f>
        <v>25.935327075352404</v>
      </c>
      <c r="H46" s="28">
        <f>H45</f>
        <v>-293.50592999999998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21.905999999999999</v>
      </c>
      <c r="F47" s="84">
        <v>21.905999999999999</v>
      </c>
      <c r="G47" s="79">
        <f t="shared" ref="G47:G54" si="3">E47/D47*100</f>
        <v>12.084202164631119</v>
      </c>
      <c r="H47" s="110">
        <f t="shared" ref="H47:H133" si="4">E47-D47</f>
        <v>-159.37199999999999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90.236260000000001</v>
      </c>
      <c r="F48" s="112">
        <v>54.299660000000003</v>
      </c>
      <c r="G48" s="79">
        <f t="shared" si="3"/>
        <v>15.728412190721874</v>
      </c>
      <c r="H48" s="110">
        <f t="shared" si="4"/>
        <v>-483.47874000000002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119.06925</v>
      </c>
      <c r="F49" s="13">
        <f t="shared" si="5"/>
        <v>70.578479999999999</v>
      </c>
      <c r="G49" s="14">
        <f t="shared" si="3"/>
        <v>33.243409627722841</v>
      </c>
      <c r="H49" s="15">
        <f t="shared" si="4"/>
        <v>-239.10474999999997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119.06925</v>
      </c>
      <c r="F50" s="118">
        <v>70.578479999999999</v>
      </c>
      <c r="G50" s="35">
        <f t="shared" si="3"/>
        <v>34.198202622826521</v>
      </c>
      <c r="H50" s="90">
        <f t="shared" si="4"/>
        <v>-229.10474999999997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8.3858800000000002</v>
      </c>
      <c r="F52" s="91">
        <f>+F53</f>
        <v>24.558430000000001</v>
      </c>
      <c r="G52" s="44">
        <f t="shared" si="3"/>
        <v>7.4231034787996819</v>
      </c>
      <c r="H52" s="265">
        <f t="shared" si="4"/>
        <v>-104.58412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8.3858800000000002</v>
      </c>
      <c r="F53" s="33">
        <f>F54+F55+F56+F57</f>
        <v>24.558430000000001</v>
      </c>
      <c r="G53" s="48">
        <f t="shared" si="3"/>
        <v>7.4231034787996819</v>
      </c>
      <c r="H53" s="25">
        <f t="shared" si="4"/>
        <v>-104.58412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7.0049599999999996</v>
      </c>
      <c r="F54" s="52">
        <v>20.50685</v>
      </c>
      <c r="G54" s="30">
        <f t="shared" si="3"/>
        <v>6.8168158816660176</v>
      </c>
      <c r="H54" s="122">
        <f t="shared" si="4"/>
        <v>-95.755040000000008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1.3809199999999999</v>
      </c>
      <c r="F56" s="52">
        <v>4.0515800000000004</v>
      </c>
      <c r="G56" s="30">
        <f t="shared" ref="G56:G65" si="6">E56/D56*100</f>
        <v>13.525171400587658</v>
      </c>
      <c r="H56" s="31">
        <f t="shared" si="4"/>
        <v>-8.8290800000000011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/>
      <c r="F57" s="52"/>
      <c r="G57" s="55"/>
      <c r="H57" s="31">
        <f t="shared" si="4"/>
        <v>0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69.507159999999999</v>
      </c>
      <c r="E58" s="127">
        <f>E59</f>
        <v>69.507159999999999</v>
      </c>
      <c r="F58" s="127">
        <f>F59</f>
        <v>0</v>
      </c>
      <c r="G58" s="44">
        <f t="shared" ref="G58" si="7">E58/D58*100</f>
        <v>100</v>
      </c>
      <c r="H58" s="265">
        <f t="shared" ref="H58" si="8">E58-D58</f>
        <v>0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69.507159999999999</v>
      </c>
      <c r="E59" s="46">
        <f>E61+E60</f>
        <v>69.507159999999999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69.507159999999999</v>
      </c>
      <c r="E61" s="112">
        <v>69.507159999999999</v>
      </c>
      <c r="F61" s="137"/>
      <c r="G61" s="30">
        <f t="shared" si="6"/>
        <v>100</v>
      </c>
      <c r="H61" s="31">
        <f t="shared" si="4"/>
        <v>0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9">E63+E64</f>
        <v>0</v>
      </c>
      <c r="F62" s="43">
        <f t="shared" si="9"/>
        <v>577.18682000000001</v>
      </c>
      <c r="G62" s="14">
        <f t="shared" si="6"/>
        <v>0</v>
      </c>
      <c r="H62" s="15">
        <f t="shared" si="4"/>
        <v>-125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/>
      <c r="F63" s="34">
        <v>571.42362000000003</v>
      </c>
      <c r="G63" s="30">
        <f t="shared" si="6"/>
        <v>0</v>
      </c>
      <c r="H63" s="31">
        <f t="shared" si="4"/>
        <v>-125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119</v>
      </c>
      <c r="E65" s="92">
        <f t="shared" ref="E65" si="10">E66+E69+E72+E74+E78+E80+E82+E84+E86+E91+E76+E94</f>
        <v>184.50609</v>
      </c>
      <c r="F65" s="92">
        <f>F66+F69+F72+F74+F78+F80+F82+F84+F86+F91+F76+F94</f>
        <v>120.29394000000001</v>
      </c>
      <c r="G65" s="148">
        <f t="shared" si="6"/>
        <v>155.0471344537815</v>
      </c>
      <c r="H65" s="80">
        <f>E65-D65</f>
        <v>65.50609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0.1</v>
      </c>
      <c r="F66" s="95">
        <f t="shared" ref="F66" si="11">F67</f>
        <v>0</v>
      </c>
      <c r="G66" s="132">
        <f>E66/D66*100</f>
        <v>1.25</v>
      </c>
      <c r="H66" s="46">
        <f t="shared" si="4"/>
        <v>-7.9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/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0.1</v>
      </c>
      <c r="F68" s="321"/>
      <c r="G68" s="132">
        <f t="shared" ref="G68:G71" si="12">E68/D68*100</f>
        <v>2</v>
      </c>
      <c r="H68" s="28">
        <f t="shared" si="4"/>
        <v>-4.9000000000000004</v>
      </c>
    </row>
    <row r="69" spans="1:8" ht="38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21.94566</v>
      </c>
      <c r="F69" s="95">
        <f>F70</f>
        <v>0</v>
      </c>
      <c r="G69" s="132">
        <f t="shared" si="12"/>
        <v>129.09211764705884</v>
      </c>
      <c r="H69" s="28">
        <f t="shared" si="4"/>
        <v>4.9456600000000002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21.94566</v>
      </c>
      <c r="F70" s="29"/>
      <c r="G70" s="132">
        <f t="shared" si="12"/>
        <v>156.75471428571427</v>
      </c>
      <c r="H70" s="28">
        <f t="shared" si="4"/>
        <v>7.9456600000000002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2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ref="G72:G74" si="13">E72/D72*100</f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3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3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4">E77</f>
        <v>0</v>
      </c>
      <c r="F76" s="95">
        <f t="shared" si="14"/>
        <v>0</v>
      </c>
      <c r="G76" s="155">
        <f t="shared" ref="G76:G77" si="15">E76/D76*100</f>
        <v>0</v>
      </c>
      <c r="H76" s="28">
        <f t="shared" ref="H76:H77" si="16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5"/>
        <v>0</v>
      </c>
      <c r="H77" s="51">
        <f t="shared" si="16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7.4995000000000003</v>
      </c>
      <c r="F78" s="95">
        <f>F79</f>
        <v>0.75</v>
      </c>
      <c r="G78" s="155">
        <f>E78/D78*100</f>
        <v>249.98333333333335</v>
      </c>
      <c r="H78" s="28">
        <f>E78-D78</f>
        <v>4.4995000000000003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7.4995000000000003</v>
      </c>
      <c r="F79" s="29">
        <v>0.75</v>
      </c>
      <c r="G79" s="155">
        <f>E79/D79*100</f>
        <v>249.98333333333335</v>
      </c>
      <c r="H79" s="28">
        <f>E80-D79</f>
        <v>-2.4522599999999999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0.54774</v>
      </c>
      <c r="F80" s="95">
        <f>F81</f>
        <v>0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0.54774</v>
      </c>
      <c r="F81" s="29"/>
      <c r="G81" s="155">
        <f>E81/D81*100</f>
        <v>27.387</v>
      </c>
      <c r="H81" s="28">
        <f>E81-D81</f>
        <v>-1.4522599999999999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1.5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1.5</v>
      </c>
      <c r="F85" s="29">
        <v>3</v>
      </c>
      <c r="G85" s="155">
        <f t="shared" ref="G85:G95" si="17">E85/D85*100</f>
        <v>3.125</v>
      </c>
      <c r="H85" s="28">
        <f t="shared" ref="H85:H93" si="18">E85-D85</f>
        <v>-46.5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D87+D90</f>
        <v>28</v>
      </c>
      <c r="E86" s="95">
        <f>E87+E90</f>
        <v>25.25318</v>
      </c>
      <c r="F86" s="95">
        <f>F87</f>
        <v>10.45</v>
      </c>
      <c r="G86" s="155">
        <f t="shared" si="17"/>
        <v>90.189928571428567</v>
      </c>
      <c r="H86" s="28">
        <f t="shared" si="18"/>
        <v>-2.7468199999999996</v>
      </c>
    </row>
    <row r="87" spans="1:8" ht="47.25" customHeight="1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25.25318</v>
      </c>
      <c r="F87" s="29">
        <v>10.45</v>
      </c>
      <c r="G87" s="155">
        <f t="shared" si="17"/>
        <v>109.7964347826087</v>
      </c>
      <c r="H87" s="28">
        <f t="shared" si="18"/>
        <v>2.2531800000000004</v>
      </c>
    </row>
    <row r="88" spans="1:8" ht="48" hidden="1" x14ac:dyDescent="0.2">
      <c r="A88" s="161" t="s">
        <v>150</v>
      </c>
      <c r="B88" s="160" t="s">
        <v>149</v>
      </c>
      <c r="C88" s="95"/>
      <c r="D88" s="95"/>
      <c r="E88" s="46">
        <f>E89</f>
        <v>0</v>
      </c>
      <c r="F88" s="29"/>
      <c r="G88" s="155" t="e">
        <f t="shared" si="17"/>
        <v>#DIV/0!</v>
      </c>
      <c r="H88" s="28">
        <f t="shared" si="18"/>
        <v>0</v>
      </c>
    </row>
    <row r="89" spans="1:8" ht="48" hidden="1" x14ac:dyDescent="0.2">
      <c r="A89" s="163" t="s">
        <v>152</v>
      </c>
      <c r="B89" s="160" t="s">
        <v>149</v>
      </c>
      <c r="C89" s="95"/>
      <c r="D89" s="95"/>
      <c r="E89" s="46"/>
      <c r="F89" s="29"/>
      <c r="G89" s="155" t="e">
        <f t="shared" si="17"/>
        <v>#DIV/0!</v>
      </c>
      <c r="H89" s="28">
        <f t="shared" si="18"/>
        <v>0</v>
      </c>
    </row>
    <row r="90" spans="1:8" ht="48" x14ac:dyDescent="0.2">
      <c r="A90" s="159" t="s">
        <v>148</v>
      </c>
      <c r="B90" s="160" t="s">
        <v>149</v>
      </c>
      <c r="C90" s="95"/>
      <c r="D90" s="95">
        <v>5</v>
      </c>
      <c r="E90" s="46"/>
      <c r="F90" s="29"/>
      <c r="G90" s="155">
        <f t="shared" si="17"/>
        <v>0</v>
      </c>
      <c r="H90" s="28">
        <f t="shared" si="18"/>
        <v>-5</v>
      </c>
    </row>
    <row r="91" spans="1:8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9">E92+E93</f>
        <v>7.6600099999999998</v>
      </c>
      <c r="F91" s="29">
        <f t="shared" si="19"/>
        <v>105.84394</v>
      </c>
      <c r="G91" s="155" t="e">
        <f t="shared" si="17"/>
        <v>#DIV/0!</v>
      </c>
      <c r="H91" s="28">
        <f t="shared" si="18"/>
        <v>7.6600099999999998</v>
      </c>
    </row>
    <row r="92" spans="1:8" ht="36" x14ac:dyDescent="0.2">
      <c r="A92" s="167" t="s">
        <v>156</v>
      </c>
      <c r="B92" s="168" t="s">
        <v>157</v>
      </c>
      <c r="C92" s="71"/>
      <c r="D92" s="71"/>
      <c r="E92" s="71">
        <v>7.0208899999999996</v>
      </c>
      <c r="F92" s="71">
        <v>104.06144</v>
      </c>
      <c r="G92" s="155"/>
      <c r="H92" s="84"/>
    </row>
    <row r="93" spans="1:8" ht="36" x14ac:dyDescent="0.2">
      <c r="A93" s="167" t="s">
        <v>158</v>
      </c>
      <c r="B93" s="168" t="s">
        <v>159</v>
      </c>
      <c r="C93" s="71"/>
      <c r="D93" s="71"/>
      <c r="E93" s="84">
        <v>0.63912000000000002</v>
      </c>
      <c r="F93" s="71">
        <v>1.7825</v>
      </c>
      <c r="G93" s="273" t="e">
        <f t="shared" si="17"/>
        <v>#DIV/0!</v>
      </c>
      <c r="H93" s="84">
        <f t="shared" si="18"/>
        <v>0.63912000000000002</v>
      </c>
    </row>
    <row r="94" spans="1:8" x14ac:dyDescent="0.2">
      <c r="A94" s="275" t="s">
        <v>287</v>
      </c>
      <c r="B94" s="89" t="s">
        <v>288</v>
      </c>
      <c r="C94" s="29">
        <f>C95</f>
        <v>0</v>
      </c>
      <c r="D94" s="29">
        <f>D95</f>
        <v>0</v>
      </c>
      <c r="E94" s="29">
        <f t="shared" ref="E94:F94" si="20">E95</f>
        <v>120</v>
      </c>
      <c r="F94" s="29">
        <f t="shared" si="20"/>
        <v>0</v>
      </c>
      <c r="G94" s="273" t="e">
        <f t="shared" si="17"/>
        <v>#DIV/0!</v>
      </c>
      <c r="H94" s="28"/>
    </row>
    <row r="95" spans="1:8" ht="60.75" thickBot="1" x14ac:dyDescent="0.25">
      <c r="A95" s="276" t="s">
        <v>289</v>
      </c>
      <c r="B95" s="277" t="s">
        <v>290</v>
      </c>
      <c r="C95" s="269"/>
      <c r="D95" s="269"/>
      <c r="E95" s="113">
        <v>120</v>
      </c>
      <c r="F95" s="269"/>
      <c r="G95" s="278" t="e">
        <f t="shared" si="17"/>
        <v>#DIV/0!</v>
      </c>
      <c r="H95" s="113"/>
    </row>
    <row r="96" spans="1:8" ht="12.75" thickBot="1" x14ac:dyDescent="0.25">
      <c r="A96" s="17" t="s">
        <v>160</v>
      </c>
      <c r="B96" s="18" t="s">
        <v>161</v>
      </c>
      <c r="C96" s="264">
        <f>C97+C98+C99+C100+C101</f>
        <v>1881.6444999999999</v>
      </c>
      <c r="D96" s="264">
        <f>D97+D98+D99+D100+D101</f>
        <v>1881.6444999999999</v>
      </c>
      <c r="E96" s="264">
        <f>E97+E98+E99+E100+E101</f>
        <v>206.95354</v>
      </c>
      <c r="F96" s="264">
        <f t="shared" ref="F96" si="21">F97+F98+F99+F100</f>
        <v>255.30614</v>
      </c>
      <c r="G96" s="274">
        <f>E96/D96*100</f>
        <v>10.998546218480696</v>
      </c>
      <c r="H96" s="170">
        <f t="shared" si="4"/>
        <v>-1674.6909599999999</v>
      </c>
    </row>
    <row r="97" spans="1:8" x14ac:dyDescent="0.2">
      <c r="A97" s="22" t="s">
        <v>162</v>
      </c>
      <c r="B97" s="22" t="s">
        <v>163</v>
      </c>
      <c r="C97" s="33"/>
      <c r="D97" s="33"/>
      <c r="E97" s="169"/>
      <c r="F97" s="47"/>
      <c r="G97" s="30" t="e">
        <f t="shared" ref="G97:G108" si="22">E97/D97*100</f>
        <v>#DIV/0!</v>
      </c>
      <c r="H97" s="25">
        <f t="shared" si="4"/>
        <v>0</v>
      </c>
    </row>
    <row r="98" spans="1:8" x14ac:dyDescent="0.2">
      <c r="A98" s="83" t="s">
        <v>164</v>
      </c>
      <c r="B98" s="87" t="s">
        <v>165</v>
      </c>
      <c r="C98" s="73"/>
      <c r="D98" s="73"/>
      <c r="E98" s="73">
        <v>0.2</v>
      </c>
      <c r="F98" s="47">
        <v>7.9061399999999997</v>
      </c>
      <c r="G98" s="30" t="e">
        <f t="shared" si="22"/>
        <v>#DIV/0!</v>
      </c>
      <c r="H98" s="31">
        <f t="shared" si="4"/>
        <v>0.2</v>
      </c>
    </row>
    <row r="99" spans="1:8" x14ac:dyDescent="0.2">
      <c r="A99" s="83" t="s">
        <v>166</v>
      </c>
      <c r="B99" s="83" t="s">
        <v>167</v>
      </c>
      <c r="C99" s="37"/>
      <c r="D99" s="37"/>
      <c r="E99" s="37">
        <v>56.753540000000001</v>
      </c>
      <c r="F99" s="38"/>
      <c r="G99" s="30"/>
      <c r="H99" s="31"/>
    </row>
    <row r="100" spans="1:8" x14ac:dyDescent="0.2">
      <c r="A100" s="83" t="s">
        <v>168</v>
      </c>
      <c r="B100" s="83" t="s">
        <v>169</v>
      </c>
      <c r="C100" s="37">
        <v>761.69349999999997</v>
      </c>
      <c r="D100" s="37">
        <v>605.79049999999995</v>
      </c>
      <c r="E100" s="84"/>
      <c r="F100" s="71">
        <v>247.4</v>
      </c>
      <c r="G100" s="79">
        <f t="shared" si="22"/>
        <v>0</v>
      </c>
      <c r="H100" s="31">
        <f t="shared" si="4"/>
        <v>-605.79049999999995</v>
      </c>
    </row>
    <row r="101" spans="1:8" x14ac:dyDescent="0.2">
      <c r="A101" s="70" t="s">
        <v>291</v>
      </c>
      <c r="B101" s="70" t="s">
        <v>293</v>
      </c>
      <c r="C101" s="28">
        <f>C102</f>
        <v>1119.951</v>
      </c>
      <c r="D101" s="28">
        <f>D102</f>
        <v>1275.854</v>
      </c>
      <c r="E101" s="28">
        <f>E102</f>
        <v>150</v>
      </c>
      <c r="F101" s="28">
        <f t="shared" ref="F101" si="23">F102</f>
        <v>0</v>
      </c>
      <c r="G101" s="79">
        <f t="shared" si="22"/>
        <v>11.756831110769728</v>
      </c>
      <c r="H101" s="31">
        <f t="shared" si="4"/>
        <v>-1125.854</v>
      </c>
    </row>
    <row r="102" spans="1:8" ht="12.75" thickBot="1" x14ac:dyDescent="0.25">
      <c r="A102" s="279" t="s">
        <v>292</v>
      </c>
      <c r="B102" s="279" t="s">
        <v>294</v>
      </c>
      <c r="C102" s="113">
        <v>1119.951</v>
      </c>
      <c r="D102" s="113">
        <v>1275.854</v>
      </c>
      <c r="E102" s="113">
        <v>150</v>
      </c>
      <c r="F102" s="269"/>
      <c r="G102" s="39">
        <f t="shared" si="22"/>
        <v>11.756831110769728</v>
      </c>
      <c r="H102" s="40">
        <f t="shared" si="4"/>
        <v>-1125.854</v>
      </c>
    </row>
    <row r="103" spans="1:8" ht="12.75" thickBot="1" x14ac:dyDescent="0.25">
      <c r="A103" s="295" t="s">
        <v>170</v>
      </c>
      <c r="B103" s="114" t="s">
        <v>171</v>
      </c>
      <c r="C103" s="299">
        <f>C104+C157+C159</f>
        <v>385304.09999999992</v>
      </c>
      <c r="D103" s="299">
        <f>D104+D157+D159</f>
        <v>388504.09999999992</v>
      </c>
      <c r="E103" s="13">
        <f>E104+E157+E159+E162+E164</f>
        <v>111550.99993999999</v>
      </c>
      <c r="F103" s="13">
        <f>F104+F157+F159</f>
        <v>87203.861120000016</v>
      </c>
      <c r="G103" s="234">
        <f t="shared" si="22"/>
        <v>28.712953078230068</v>
      </c>
      <c r="H103" s="265">
        <f t="shared" si="4"/>
        <v>-276953.10005999991</v>
      </c>
    </row>
    <row r="104" spans="1:8" ht="12.75" thickBot="1" x14ac:dyDescent="0.25">
      <c r="A104" s="302" t="s">
        <v>172</v>
      </c>
      <c r="B104" s="303" t="s">
        <v>173</v>
      </c>
      <c r="C104" s="304">
        <f>C105+C108+C131+C154</f>
        <v>385304.09999999992</v>
      </c>
      <c r="D104" s="304">
        <f>D105+D108+D131+D154</f>
        <v>388504.09999999992</v>
      </c>
      <c r="E104" s="305">
        <f>E105+E108+E131+E154</f>
        <v>111565.32272</v>
      </c>
      <c r="F104" s="305">
        <f>F105+F108+F131</f>
        <v>87203.861120000016</v>
      </c>
      <c r="G104" s="240">
        <f t="shared" si="22"/>
        <v>28.716639726582045</v>
      </c>
      <c r="H104" s="15">
        <f t="shared" si="4"/>
        <v>-276938.77727999992</v>
      </c>
    </row>
    <row r="105" spans="1:8" ht="12.75" thickBot="1" x14ac:dyDescent="0.25">
      <c r="A105" s="295" t="s">
        <v>174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37850</v>
      </c>
      <c r="F105" s="13">
        <f>F106+F107</f>
        <v>42995.7</v>
      </c>
      <c r="G105" s="240">
        <f t="shared" si="22"/>
        <v>27.0749729965593</v>
      </c>
      <c r="H105" s="15">
        <f t="shared" si="4"/>
        <v>-101947</v>
      </c>
    </row>
    <row r="106" spans="1:8" x14ac:dyDescent="0.2">
      <c r="A106" s="72" t="s">
        <v>176</v>
      </c>
      <c r="B106" s="171" t="s">
        <v>177</v>
      </c>
      <c r="C106" s="172">
        <v>139797</v>
      </c>
      <c r="D106" s="172">
        <v>139797</v>
      </c>
      <c r="E106" s="173">
        <v>37850</v>
      </c>
      <c r="F106" s="174">
        <v>42995.7</v>
      </c>
      <c r="G106" s="48">
        <f t="shared" si="22"/>
        <v>27.0749729965593</v>
      </c>
      <c r="H106" s="25">
        <f t="shared" si="4"/>
        <v>-101947</v>
      </c>
    </row>
    <row r="107" spans="1:8" ht="24.75" thickBot="1" x14ac:dyDescent="0.25">
      <c r="A107" s="175" t="s">
        <v>178</v>
      </c>
      <c r="B107" s="176" t="s">
        <v>179</v>
      </c>
      <c r="C107" s="177"/>
      <c r="D107" s="177"/>
      <c r="E107" s="112"/>
      <c r="F107" s="137"/>
      <c r="G107" s="85" t="e">
        <f t="shared" si="22"/>
        <v>#DIV/0!</v>
      </c>
      <c r="H107" s="40">
        <f t="shared" si="4"/>
        <v>0</v>
      </c>
    </row>
    <row r="108" spans="1:8" ht="12.75" thickBot="1" x14ac:dyDescent="0.25">
      <c r="A108" s="295" t="s">
        <v>180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56684.9</v>
      </c>
      <c r="E108" s="13">
        <f>E110+E120+E116+E111+E117+E109+E115+E114+E113</f>
        <v>28239.458210000001</v>
      </c>
      <c r="F108" s="13">
        <f>F110+F120+F116+F111+F117+F109+F118+F112+F113</f>
        <v>1438.34365</v>
      </c>
      <c r="G108" s="240">
        <f t="shared" si="22"/>
        <v>49.818308244347257</v>
      </c>
      <c r="H108" s="15">
        <f t="shared" si="4"/>
        <v>-28445.441790000001</v>
      </c>
    </row>
    <row r="109" spans="1:8" ht="24" x14ac:dyDescent="0.2">
      <c r="A109" s="178" t="s">
        <v>182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179" t="s">
        <v>184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180" t="s">
        <v>186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180" t="s">
        <v>188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180" t="s">
        <v>190</v>
      </c>
      <c r="B113" s="87" t="s">
        <v>191</v>
      </c>
      <c r="C113" s="51">
        <v>27154.799999999999</v>
      </c>
      <c r="D113" s="51">
        <v>27154.799999999999</v>
      </c>
      <c r="E113" s="28">
        <v>21957.738290000001</v>
      </c>
      <c r="F113" s="28"/>
      <c r="G113" s="30">
        <f>E113/D113*100</f>
        <v>80.861351547424391</v>
      </c>
      <c r="H113" s="122">
        <f>E113-D113</f>
        <v>-5197.0617099999981</v>
      </c>
    </row>
    <row r="114" spans="1:8" s="10" customFormat="1" ht="36" x14ac:dyDescent="0.2">
      <c r="A114" s="182" t="s">
        <v>192</v>
      </c>
      <c r="B114" s="123" t="s">
        <v>193</v>
      </c>
      <c r="C114" s="58">
        <v>5976.5</v>
      </c>
      <c r="D114" s="58">
        <v>5976.5</v>
      </c>
      <c r="E114" s="84">
        <v>1767.41</v>
      </c>
      <c r="F114" s="183"/>
      <c r="G114" s="30">
        <f>E114/D114*100</f>
        <v>29.572659583368193</v>
      </c>
      <c r="H114" s="122">
        <f t="shared" si="4"/>
        <v>-4209.09</v>
      </c>
    </row>
    <row r="115" spans="1:8" s="10" customFormat="1" ht="24" x14ac:dyDescent="0.2">
      <c r="A115" s="184" t="s">
        <v>194</v>
      </c>
      <c r="B115" s="89" t="s">
        <v>195</v>
      </c>
      <c r="C115" s="51"/>
      <c r="D115" s="51"/>
      <c r="E115" s="28"/>
      <c r="F115" s="29"/>
      <c r="G115" s="30"/>
      <c r="H115" s="31">
        <f t="shared" si="4"/>
        <v>0</v>
      </c>
    </row>
    <row r="116" spans="1:8" s="10" customFormat="1" x14ac:dyDescent="0.2">
      <c r="A116" s="72" t="s">
        <v>196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/>
      <c r="G116" s="55">
        <f>E116/D116*100</f>
        <v>100</v>
      </c>
      <c r="H116" s="122">
        <f>E116-D116</f>
        <v>0</v>
      </c>
    </row>
    <row r="117" spans="1:8" s="10" customFormat="1" x14ac:dyDescent="0.2">
      <c r="A117" s="180" t="s">
        <v>198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188" t="s">
        <v>200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283" t="s">
        <v>295</v>
      </c>
      <c r="B119" s="176" t="s">
        <v>296</v>
      </c>
      <c r="C119" s="113">
        <v>4989.1000000000004</v>
      </c>
      <c r="D119" s="113">
        <v>4989.1000000000004</v>
      </c>
      <c r="E119" s="112"/>
      <c r="F119" s="137"/>
      <c r="G119" s="39"/>
      <c r="H119" s="208"/>
    </row>
    <row r="120" spans="1:8" ht="12.75" thickBot="1" x14ac:dyDescent="0.25">
      <c r="A120" s="295" t="s">
        <v>202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12149.8</v>
      </c>
      <c r="E120" s="13">
        <f>E121+E122+E123+E124+E126+E128+E129+E130+E125</f>
        <v>1277.8099200000001</v>
      </c>
      <c r="F120" s="13">
        <f>F121+F122+F123+F124+F126+F128+F129+F130+F127</f>
        <v>1438.34365</v>
      </c>
      <c r="G120" s="234">
        <f t="shared" ref="G120:G126" si="24">E120/D120*100</f>
        <v>10.517127195509394</v>
      </c>
      <c r="H120" s="265">
        <f t="shared" si="4"/>
        <v>-10871.99008</v>
      </c>
    </row>
    <row r="121" spans="1:8" x14ac:dyDescent="0.2">
      <c r="A121" s="22" t="s">
        <v>202</v>
      </c>
      <c r="B121" s="171" t="s">
        <v>204</v>
      </c>
      <c r="C121" s="173">
        <v>907.8</v>
      </c>
      <c r="D121" s="173">
        <v>907.8</v>
      </c>
      <c r="E121" s="173">
        <v>52.749479999999998</v>
      </c>
      <c r="F121" s="190"/>
      <c r="G121" s="48">
        <f t="shared" si="24"/>
        <v>5.810693985459352</v>
      </c>
      <c r="H121" s="25">
        <f t="shared" si="4"/>
        <v>-855.05052000000001</v>
      </c>
    </row>
    <row r="122" spans="1:8" ht="24" x14ac:dyDescent="0.2">
      <c r="A122" s="191" t="s">
        <v>202</v>
      </c>
      <c r="B122" s="192" t="s">
        <v>205</v>
      </c>
      <c r="C122" s="28">
        <v>1147.9000000000001</v>
      </c>
      <c r="D122" s="28">
        <v>1147.9000000000001</v>
      </c>
      <c r="E122" s="28">
        <v>346.392</v>
      </c>
      <c r="F122" s="190">
        <v>608.04</v>
      </c>
      <c r="G122" s="30">
        <f t="shared" si="24"/>
        <v>30.176147748061677</v>
      </c>
      <c r="H122" s="122">
        <f t="shared" si="4"/>
        <v>-801.50800000000004</v>
      </c>
    </row>
    <row r="123" spans="1:8" x14ac:dyDescent="0.2">
      <c r="A123" s="83" t="s">
        <v>202</v>
      </c>
      <c r="B123" s="166" t="s">
        <v>206</v>
      </c>
      <c r="C123" s="28"/>
      <c r="D123" s="28"/>
      <c r="E123" s="190"/>
      <c r="F123" s="71">
        <v>320</v>
      </c>
      <c r="G123" s="30" t="e">
        <f t="shared" si="24"/>
        <v>#DIV/0!</v>
      </c>
      <c r="H123" s="122">
        <f t="shared" si="4"/>
        <v>0</v>
      </c>
    </row>
    <row r="124" spans="1:8" x14ac:dyDescent="0.2">
      <c r="A124" s="83" t="s">
        <v>207</v>
      </c>
      <c r="B124" s="166" t="s">
        <v>208</v>
      </c>
      <c r="C124" s="37"/>
      <c r="D124" s="37"/>
      <c r="E124" s="37"/>
      <c r="F124" s="29"/>
      <c r="G124" s="30" t="e">
        <f t="shared" si="24"/>
        <v>#DIV/0!</v>
      </c>
      <c r="H124" s="122">
        <f t="shared" si="4"/>
        <v>0</v>
      </c>
    </row>
    <row r="125" spans="1:8" x14ac:dyDescent="0.2">
      <c r="A125" s="108" t="s">
        <v>207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108" t="s">
        <v>207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4"/>
        <v>0</v>
      </c>
      <c r="H126" s="122">
        <f t="shared" si="4"/>
        <v>-2531.6999999999998</v>
      </c>
    </row>
    <row r="127" spans="1:8" ht="36" x14ac:dyDescent="0.2">
      <c r="A127" s="108" t="s">
        <v>207</v>
      </c>
      <c r="B127" s="284" t="s">
        <v>297</v>
      </c>
      <c r="C127" s="84">
        <v>1230.4000000000001</v>
      </c>
      <c r="D127" s="84">
        <v>1230.4000000000001</v>
      </c>
      <c r="E127" s="84"/>
      <c r="F127" s="190"/>
      <c r="G127" s="30"/>
      <c r="H127" s="122"/>
    </row>
    <row r="128" spans="1:8" ht="24" x14ac:dyDescent="0.2">
      <c r="A128" s="70" t="s">
        <v>202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70" t="s">
        <v>202</v>
      </c>
      <c r="B129" s="195" t="s">
        <v>212</v>
      </c>
      <c r="C129" s="84">
        <v>3132</v>
      </c>
      <c r="D129" s="84">
        <v>3132</v>
      </c>
      <c r="E129" s="84">
        <v>878.66844000000003</v>
      </c>
      <c r="F129" s="29">
        <v>510.30365</v>
      </c>
      <c r="G129" s="30"/>
      <c r="H129" s="122"/>
    </row>
    <row r="130" spans="1:8" ht="24.75" thickBot="1" x14ac:dyDescent="0.25">
      <c r="A130" s="196" t="s">
        <v>202</v>
      </c>
      <c r="B130" s="197" t="s">
        <v>213</v>
      </c>
      <c r="C130" s="84"/>
      <c r="D130" s="84"/>
      <c r="E130" s="84"/>
      <c r="F130" s="198"/>
      <c r="G130" s="85"/>
      <c r="H130" s="122">
        <f t="shared" si="4"/>
        <v>0</v>
      </c>
    </row>
    <row r="131" spans="1:8" ht="12.75" thickBot="1" x14ac:dyDescent="0.25">
      <c r="A131" s="295" t="s">
        <v>214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179714.39999999997</v>
      </c>
      <c r="E131" s="13">
        <f>E132+E144+E146+E148+E150+E151+E152+E147+E145</f>
        <v>42279.011509999997</v>
      </c>
      <c r="F131" s="13">
        <f>F132+F144+F146+F148+F150+F151+F152+F147+F145</f>
        <v>42769.817470000009</v>
      </c>
      <c r="G131" s="240">
        <f>E131/D131*100</f>
        <v>23.525667119607558</v>
      </c>
      <c r="H131" s="15">
        <f t="shared" si="4"/>
        <v>-137435.38848999998</v>
      </c>
    </row>
    <row r="132" spans="1:8" ht="12.75" thickBot="1" x14ac:dyDescent="0.25">
      <c r="A132" s="295" t="s">
        <v>216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30890.937000000002</v>
      </c>
      <c r="F132" s="127">
        <f>F135+F139+F134+F133+F136+F141+F137+F138+F142+F143</f>
        <v>30982.81</v>
      </c>
      <c r="G132" s="240">
        <f>E132/D132*100</f>
        <v>23.269465647129898</v>
      </c>
      <c r="H132" s="15">
        <f t="shared" si="4"/>
        <v>-101862.163</v>
      </c>
    </row>
    <row r="133" spans="1:8" ht="24" x14ac:dyDescent="0.2">
      <c r="A133" s="199" t="s">
        <v>218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202" t="s">
        <v>218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5">E134/D134*100</f>
        <v>0</v>
      </c>
      <c r="H134" s="122">
        <f t="shared" ref="H134:H151" si="26">E134-D134</f>
        <v>-9.6999999999999993</v>
      </c>
    </row>
    <row r="135" spans="1:8" x14ac:dyDescent="0.2">
      <c r="A135" s="72" t="s">
        <v>218</v>
      </c>
      <c r="B135" s="70" t="s">
        <v>221</v>
      </c>
      <c r="C135" s="28">
        <v>96609.4</v>
      </c>
      <c r="D135" s="28">
        <v>96609.4</v>
      </c>
      <c r="E135" s="46">
        <v>24152</v>
      </c>
      <c r="F135" s="204">
        <v>24130</v>
      </c>
      <c r="G135" s="30">
        <f t="shared" si="25"/>
        <v>24.999637716412689</v>
      </c>
      <c r="H135" s="122">
        <f t="shared" si="26"/>
        <v>-72457.399999999994</v>
      </c>
    </row>
    <row r="136" spans="1:8" x14ac:dyDescent="0.2">
      <c r="A136" s="72" t="s">
        <v>218</v>
      </c>
      <c r="B136" s="70" t="s">
        <v>222</v>
      </c>
      <c r="C136" s="28">
        <v>15126.8</v>
      </c>
      <c r="D136" s="28">
        <v>15126.8</v>
      </c>
      <c r="E136" s="46">
        <v>3782</v>
      </c>
      <c r="F136" s="204">
        <v>4100</v>
      </c>
      <c r="G136" s="30">
        <f t="shared" si="25"/>
        <v>25.001983235053022</v>
      </c>
      <c r="H136" s="122">
        <f t="shared" si="26"/>
        <v>-11344.8</v>
      </c>
    </row>
    <row r="137" spans="1:8" x14ac:dyDescent="0.2">
      <c r="A137" s="72" t="s">
        <v>218</v>
      </c>
      <c r="B137" s="70" t="s">
        <v>223</v>
      </c>
      <c r="C137" s="28">
        <v>543.20000000000005</v>
      </c>
      <c r="D137" s="28">
        <v>543.20000000000005</v>
      </c>
      <c r="E137" s="46"/>
      <c r="F137" s="204"/>
      <c r="G137" s="55">
        <f t="shared" si="25"/>
        <v>0</v>
      </c>
      <c r="H137" s="122">
        <f t="shared" si="26"/>
        <v>-543.20000000000005</v>
      </c>
    </row>
    <row r="138" spans="1:8" x14ac:dyDescent="0.2">
      <c r="A138" s="72" t="s">
        <v>218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5"/>
        <v>0</v>
      </c>
      <c r="H138" s="122">
        <f t="shared" si="26"/>
        <v>-225</v>
      </c>
    </row>
    <row r="139" spans="1:8" x14ac:dyDescent="0.2">
      <c r="A139" s="72" t="s">
        <v>218</v>
      </c>
      <c r="B139" s="70" t="s">
        <v>225</v>
      </c>
      <c r="C139" s="28">
        <v>305.10000000000002</v>
      </c>
      <c r="D139" s="28">
        <v>305.10000000000002</v>
      </c>
      <c r="E139" s="46"/>
      <c r="F139" s="181">
        <v>25.43</v>
      </c>
      <c r="G139" s="55">
        <f t="shared" si="25"/>
        <v>0</v>
      </c>
      <c r="H139" s="122">
        <f t="shared" si="26"/>
        <v>-305.10000000000002</v>
      </c>
    </row>
    <row r="140" spans="1:8" x14ac:dyDescent="0.2">
      <c r="A140" s="72" t="s">
        <v>218</v>
      </c>
      <c r="B140" s="205" t="s">
        <v>298</v>
      </c>
      <c r="C140" s="28">
        <v>1087.5999999999999</v>
      </c>
      <c r="D140" s="28">
        <v>1087.5999999999999</v>
      </c>
      <c r="E140" s="46">
        <v>281.77499999999998</v>
      </c>
      <c r="F140" s="189"/>
      <c r="G140" s="55"/>
      <c r="H140" s="122"/>
    </row>
    <row r="141" spans="1:8" ht="36" x14ac:dyDescent="0.2">
      <c r="A141" s="199" t="s">
        <v>218</v>
      </c>
      <c r="B141" s="166" t="s">
        <v>226</v>
      </c>
      <c r="C141" s="28">
        <v>1320.2</v>
      </c>
      <c r="D141" s="28">
        <v>1320.2</v>
      </c>
      <c r="E141" s="46"/>
      <c r="F141" s="204"/>
      <c r="G141" s="55">
        <f t="shared" si="25"/>
        <v>0</v>
      </c>
      <c r="H141" s="122">
        <f t="shared" si="26"/>
        <v>-1320.2</v>
      </c>
    </row>
    <row r="142" spans="1:8" x14ac:dyDescent="0.2">
      <c r="A142" s="72" t="s">
        <v>218</v>
      </c>
      <c r="B142" s="205" t="s">
        <v>227</v>
      </c>
      <c r="C142" s="28">
        <v>11413.3</v>
      </c>
      <c r="D142" s="28">
        <v>11413.3</v>
      </c>
      <c r="E142" s="46">
        <v>2675.1619999999998</v>
      </c>
      <c r="F142" s="190">
        <v>2727.38</v>
      </c>
      <c r="G142" s="30">
        <f t="shared" si="25"/>
        <v>23.438987847511235</v>
      </c>
      <c r="H142" s="122">
        <f t="shared" si="26"/>
        <v>-8738.137999999999</v>
      </c>
    </row>
    <row r="143" spans="1:8" ht="36.75" thickBot="1" x14ac:dyDescent="0.25">
      <c r="A143" s="206" t="s">
        <v>218</v>
      </c>
      <c r="B143" s="207" t="s">
        <v>228</v>
      </c>
      <c r="C143" s="112">
        <v>4589.3</v>
      </c>
      <c r="D143" s="112">
        <v>4589.3</v>
      </c>
      <c r="E143" s="112"/>
      <c r="F143" s="112"/>
      <c r="G143" s="39">
        <f t="shared" si="25"/>
        <v>0</v>
      </c>
      <c r="H143" s="208">
        <f t="shared" si="26"/>
        <v>-4589.3</v>
      </c>
    </row>
    <row r="144" spans="1:8" x14ac:dyDescent="0.2">
      <c r="A144" s="72" t="s">
        <v>229</v>
      </c>
      <c r="B144" s="209" t="s">
        <v>230</v>
      </c>
      <c r="C144" s="46">
        <v>1765.9</v>
      </c>
      <c r="D144" s="46">
        <v>1765.9</v>
      </c>
      <c r="E144" s="210">
        <v>310.08699999999999</v>
      </c>
      <c r="F144" s="95">
        <v>370.47</v>
      </c>
      <c r="G144" s="55">
        <f t="shared" si="25"/>
        <v>17.559714593125317</v>
      </c>
      <c r="H144" s="122">
        <f t="shared" si="26"/>
        <v>-1455.8130000000001</v>
      </c>
    </row>
    <row r="145" spans="1:8" ht="36" x14ac:dyDescent="0.2">
      <c r="A145" s="199" t="s">
        <v>231</v>
      </c>
      <c r="B145" s="211" t="s">
        <v>232</v>
      </c>
      <c r="C145" s="28">
        <v>1173.5</v>
      </c>
      <c r="D145" s="28">
        <v>1173.5</v>
      </c>
      <c r="E145" s="190"/>
      <c r="F145" s="29"/>
      <c r="G145" s="30">
        <f t="shared" si="25"/>
        <v>0</v>
      </c>
      <c r="H145" s="122">
        <f t="shared" si="26"/>
        <v>-1173.5</v>
      </c>
    </row>
    <row r="146" spans="1:8" x14ac:dyDescent="0.2">
      <c r="A146" s="87" t="s">
        <v>233</v>
      </c>
      <c r="B146" s="70" t="s">
        <v>234</v>
      </c>
      <c r="C146" s="212">
        <v>1733.3</v>
      </c>
      <c r="D146" s="212">
        <v>1733.3</v>
      </c>
      <c r="E146" s="212">
        <v>433.32499999999999</v>
      </c>
      <c r="F146" s="95">
        <v>391.77499999999998</v>
      </c>
      <c r="G146" s="30">
        <f t="shared" si="25"/>
        <v>25</v>
      </c>
      <c r="H146" s="122">
        <f t="shared" si="26"/>
        <v>-1299.9749999999999</v>
      </c>
    </row>
    <row r="147" spans="1:8" ht="24" x14ac:dyDescent="0.2">
      <c r="A147" s="65" t="s">
        <v>235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11.25" customHeight="1" x14ac:dyDescent="0.2">
      <c r="A148" s="65" t="s">
        <v>237</v>
      </c>
      <c r="B148" s="123" t="s">
        <v>238</v>
      </c>
      <c r="C148" s="214">
        <v>234.3</v>
      </c>
      <c r="D148" s="214">
        <v>234.3</v>
      </c>
      <c r="E148" s="212">
        <v>220.31528</v>
      </c>
      <c r="F148" s="29"/>
      <c r="G148" s="55">
        <f t="shared" si="25"/>
        <v>94.031276141698669</v>
      </c>
      <c r="H148" s="122">
        <f t="shared" si="26"/>
        <v>-13.98472000000001</v>
      </c>
    </row>
    <row r="149" spans="1:8" ht="24" x14ac:dyDescent="0.2">
      <c r="A149" s="88" t="s">
        <v>299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87" t="s">
        <v>239</v>
      </c>
      <c r="B150" s="123" t="s">
        <v>240</v>
      </c>
      <c r="C150" s="214">
        <v>635.29999999999995</v>
      </c>
      <c r="D150" s="214">
        <v>635.29999999999995</v>
      </c>
      <c r="E150" s="212">
        <v>158.82300000000001</v>
      </c>
      <c r="F150" s="29">
        <v>153.375</v>
      </c>
      <c r="G150" s="30">
        <f t="shared" si="25"/>
        <v>24.999685188100113</v>
      </c>
      <c r="H150" s="122">
        <f t="shared" si="26"/>
        <v>-476.47699999999998</v>
      </c>
    </row>
    <row r="151" spans="1:8" ht="12.75" thickBot="1" x14ac:dyDescent="0.25">
      <c r="A151" s="87" t="s">
        <v>241</v>
      </c>
      <c r="B151" s="70" t="s">
        <v>242</v>
      </c>
      <c r="C151" s="212">
        <v>1576.8</v>
      </c>
      <c r="D151" s="212">
        <v>1576.8</v>
      </c>
      <c r="E151" s="212">
        <v>353.52422999999999</v>
      </c>
      <c r="F151" s="29">
        <v>344.38747000000001</v>
      </c>
      <c r="G151" s="30">
        <f t="shared" si="25"/>
        <v>22.420359589041094</v>
      </c>
      <c r="H151" s="122">
        <f t="shared" si="26"/>
        <v>-1223.27577</v>
      </c>
    </row>
    <row r="152" spans="1:8" ht="12.75" thickBot="1" x14ac:dyDescent="0.25">
      <c r="A152" s="295" t="s">
        <v>243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9912</v>
      </c>
      <c r="F152" s="126">
        <f>F153</f>
        <v>10527</v>
      </c>
      <c r="G152" s="240">
        <f>E152/D152*100</f>
        <v>25.011355034065101</v>
      </c>
      <c r="H152" s="15">
        <f>E152-D152</f>
        <v>-29718</v>
      </c>
    </row>
    <row r="153" spans="1:8" ht="12.75" thickBot="1" x14ac:dyDescent="0.25">
      <c r="A153" s="215" t="s">
        <v>245</v>
      </c>
      <c r="B153" s="216" t="s">
        <v>246</v>
      </c>
      <c r="C153" s="23">
        <v>39630</v>
      </c>
      <c r="D153" s="23">
        <v>39630</v>
      </c>
      <c r="E153" s="217">
        <v>9912</v>
      </c>
      <c r="F153" s="293">
        <v>10527</v>
      </c>
      <c r="G153" s="24">
        <f>E153/D153*100</f>
        <v>25.011355034065101</v>
      </c>
      <c r="H153" s="96">
        <f>E153-D153</f>
        <v>-29718</v>
      </c>
    </row>
    <row r="154" spans="1:8" ht="12.75" thickBot="1" x14ac:dyDescent="0.25">
      <c r="A154" s="218" t="s">
        <v>247</v>
      </c>
      <c r="B154" s="311" t="s">
        <v>248</v>
      </c>
      <c r="C154" s="309">
        <f>C155+C156</f>
        <v>12307.8</v>
      </c>
      <c r="D154" s="309">
        <f>D155+D156</f>
        <v>12307.8</v>
      </c>
      <c r="E154" s="310">
        <f>E155+E156</f>
        <v>3196.8530000000001</v>
      </c>
      <c r="F154" s="308"/>
      <c r="G154" s="240">
        <f>E154/D154*100</f>
        <v>25.974203350720682</v>
      </c>
      <c r="H154" s="15">
        <f>E154-D154</f>
        <v>-9110.9470000000001</v>
      </c>
    </row>
    <row r="155" spans="1:8" ht="36" x14ac:dyDescent="0.2">
      <c r="A155" s="219" t="s">
        <v>249</v>
      </c>
      <c r="B155" s="220" t="s">
        <v>250</v>
      </c>
      <c r="C155" s="221">
        <v>12307.8</v>
      </c>
      <c r="D155" s="221">
        <v>12307.8</v>
      </c>
      <c r="E155" s="222">
        <v>3196.8530000000001</v>
      </c>
      <c r="F155" s="223"/>
      <c r="G155" s="48">
        <f>E155/D155*100</f>
        <v>25.974203350720682</v>
      </c>
      <c r="H155" s="25">
        <f>E155-D155</f>
        <v>-9110.9470000000001</v>
      </c>
    </row>
    <row r="156" spans="1:8" ht="24.75" thickBot="1" x14ac:dyDescent="0.25">
      <c r="A156" s="224" t="s">
        <v>251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295" t="s">
        <v>253</v>
      </c>
      <c r="B157" s="312" t="s">
        <v>254</v>
      </c>
      <c r="C157" s="307">
        <f t="shared" ref="C157:H157" si="27">C158</f>
        <v>0</v>
      </c>
      <c r="D157" s="307">
        <f t="shared" si="27"/>
        <v>0</v>
      </c>
      <c r="E157" s="127">
        <f t="shared" si="27"/>
        <v>0</v>
      </c>
      <c r="F157" s="127">
        <f t="shared" si="27"/>
        <v>0</v>
      </c>
      <c r="G157" s="128">
        <f t="shared" si="27"/>
        <v>0</v>
      </c>
      <c r="H157" s="290">
        <f t="shared" si="27"/>
        <v>0</v>
      </c>
    </row>
    <row r="158" spans="1:8" ht="24.75" thickBot="1" x14ac:dyDescent="0.25">
      <c r="A158" s="313" t="s">
        <v>255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295" t="s">
        <v>257</v>
      </c>
      <c r="B159" s="301" t="s">
        <v>258</v>
      </c>
      <c r="C159" s="307">
        <f t="shared" ref="C159:H159" si="28">C160+C161</f>
        <v>0</v>
      </c>
      <c r="D159" s="307">
        <f t="shared" si="28"/>
        <v>0</v>
      </c>
      <c r="E159" s="127">
        <f t="shared" si="28"/>
        <v>3</v>
      </c>
      <c r="F159" s="127">
        <f t="shared" si="28"/>
        <v>0</v>
      </c>
      <c r="G159" s="128">
        <f t="shared" si="28"/>
        <v>0</v>
      </c>
      <c r="H159" s="319">
        <f t="shared" si="28"/>
        <v>3</v>
      </c>
    </row>
    <row r="160" spans="1:8" x14ac:dyDescent="0.2">
      <c r="A160" s="67" t="s">
        <v>317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231" t="s">
        <v>261</v>
      </c>
      <c r="B161" s="232" t="s">
        <v>262</v>
      </c>
      <c r="C161" s="112"/>
      <c r="D161" s="112"/>
      <c r="E161" s="112"/>
      <c r="F161" s="137"/>
      <c r="G161" s="233">
        <v>0</v>
      </c>
      <c r="H161" s="208">
        <f>E161-C161</f>
        <v>0</v>
      </c>
    </row>
    <row r="162" spans="1:8" ht="12.75" thickBot="1" x14ac:dyDescent="0.25">
      <c r="A162" s="285" t="s">
        <v>263</v>
      </c>
      <c r="B162" s="286" t="s">
        <v>301</v>
      </c>
      <c r="C162" s="317"/>
      <c r="D162" s="317"/>
      <c r="E162" s="318">
        <f>E163</f>
        <v>0</v>
      </c>
      <c r="F162" s="318">
        <f>F163</f>
        <v>0</v>
      </c>
      <c r="G162" s="234">
        <v>0</v>
      </c>
      <c r="H162" s="235">
        <f>E162-D162</f>
        <v>0</v>
      </c>
    </row>
    <row r="163" spans="1:8" ht="12.75" thickBot="1" x14ac:dyDescent="0.25">
      <c r="A163" s="287" t="s">
        <v>302</v>
      </c>
      <c r="B163" s="289" t="s">
        <v>264</v>
      </c>
      <c r="C163" s="236"/>
      <c r="D163" s="236"/>
      <c r="E163" s="236"/>
      <c r="F163" s="316"/>
      <c r="G163" s="238">
        <v>0</v>
      </c>
      <c r="H163" s="239">
        <f>E163-D163</f>
        <v>0</v>
      </c>
    </row>
    <row r="164" spans="1:8" ht="12.75" thickBot="1" x14ac:dyDescent="0.25">
      <c r="A164" s="314" t="s">
        <v>265</v>
      </c>
      <c r="B164" s="315" t="s">
        <v>266</v>
      </c>
      <c r="C164" s="307">
        <f>C165</f>
        <v>0</v>
      </c>
      <c r="D164" s="307">
        <f>D165</f>
        <v>0</v>
      </c>
      <c r="E164" s="127">
        <f t="shared" ref="E164:F164" si="29">E165</f>
        <v>-17.322780000000002</v>
      </c>
      <c r="F164" s="127">
        <f t="shared" si="29"/>
        <v>0</v>
      </c>
      <c r="G164" s="240">
        <v>0</v>
      </c>
      <c r="H164" s="15">
        <f>E164-C164</f>
        <v>-17.322780000000002</v>
      </c>
    </row>
    <row r="165" spans="1:8" ht="12.75" thickBot="1" x14ac:dyDescent="0.25">
      <c r="A165" s="288" t="s">
        <v>303</v>
      </c>
      <c r="B165" s="291" t="s">
        <v>304</v>
      </c>
      <c r="C165" s="292"/>
      <c r="D165" s="292"/>
      <c r="E165" s="217">
        <v>-17.322780000000002</v>
      </c>
      <c r="F165" s="293"/>
      <c r="G165" s="238"/>
      <c r="H165" s="294"/>
    </row>
    <row r="166" spans="1:8" ht="12.75" thickBot="1" x14ac:dyDescent="0.25">
      <c r="A166" s="295"/>
      <c r="B166" s="320" t="s">
        <v>267</v>
      </c>
      <c r="C166" s="307">
        <f>C8+C103</f>
        <v>521356.55352999992</v>
      </c>
      <c r="D166" s="307">
        <f>D8+D103</f>
        <v>526866.60302999988</v>
      </c>
      <c r="E166" s="127">
        <f>E8+E103</f>
        <v>141061.94246999998</v>
      </c>
      <c r="F166" s="127">
        <f>F8+F103</f>
        <v>115186.99424000001</v>
      </c>
      <c r="G166" s="14">
        <f>E166/D166*100</f>
        <v>26.773749115763916</v>
      </c>
      <c r="H166" s="15">
        <f>E166-D166</f>
        <v>-385804.66055999987</v>
      </c>
    </row>
    <row r="167" spans="1:8" x14ac:dyDescent="0.2">
      <c r="A167" s="1"/>
      <c r="B167" s="241"/>
      <c r="C167" s="242"/>
      <c r="D167" s="242"/>
      <c r="E167" s="237"/>
      <c r="F167" s="243"/>
      <c r="G167" s="243"/>
      <c r="H167" s="244"/>
    </row>
    <row r="168" spans="1:8" x14ac:dyDescent="0.2">
      <c r="A168" s="16" t="s">
        <v>268</v>
      </c>
      <c r="B168" s="16"/>
      <c r="C168" s="245"/>
      <c r="D168" s="245"/>
      <c r="E168" s="246"/>
      <c r="F168" s="247"/>
      <c r="G168" s="248"/>
      <c r="H168" s="16"/>
    </row>
    <row r="169" spans="1:8" x14ac:dyDescent="0.2">
      <c r="A169" s="16" t="s">
        <v>269</v>
      </c>
      <c r="B169" s="249"/>
      <c r="C169" s="250"/>
      <c r="D169" s="250"/>
      <c r="E169" s="246" t="s">
        <v>270</v>
      </c>
      <c r="F169" s="251"/>
      <c r="G169" s="251"/>
      <c r="H169" s="16"/>
    </row>
    <row r="170" spans="1:8" x14ac:dyDescent="0.2">
      <c r="A170" s="16"/>
      <c r="B170" s="249"/>
      <c r="C170" s="250"/>
      <c r="D170" s="250"/>
      <c r="E170" s="246"/>
      <c r="F170" s="251"/>
      <c r="G170" s="251"/>
      <c r="H170" s="16"/>
    </row>
    <row r="171" spans="1:8" x14ac:dyDescent="0.2">
      <c r="A171" s="252" t="s">
        <v>271</v>
      </c>
      <c r="B171" s="16"/>
      <c r="C171" s="253"/>
      <c r="D171" s="253"/>
      <c r="E171" s="254"/>
      <c r="F171" s="255"/>
      <c r="G171" s="256"/>
      <c r="H171" s="1"/>
    </row>
    <row r="172" spans="1:8" x14ac:dyDescent="0.2">
      <c r="A172" s="252" t="s">
        <v>272</v>
      </c>
      <c r="C172" s="253"/>
      <c r="D172" s="253"/>
      <c r="E172" s="254"/>
      <c r="F172" s="255"/>
      <c r="G172" s="255"/>
      <c r="H172" s="1"/>
    </row>
    <row r="173" spans="1:8" x14ac:dyDescent="0.2">
      <c r="A173" s="1"/>
      <c r="E173" s="237"/>
      <c r="F173" s="258"/>
      <c r="G173" s="259"/>
      <c r="H173" s="1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topLeftCell="A79" workbookViewId="0">
      <selection activeCell="A79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319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320</v>
      </c>
      <c r="F5" s="382" t="s">
        <v>321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138581.89254999999</v>
      </c>
      <c r="E8" s="13">
        <f>E9+E20+E33+E52+E65+E94+E39+E30+E14+E62+E58</f>
        <v>47898.333500000008</v>
      </c>
      <c r="F8" s="13">
        <f>F9+F20+F33+F52+F65+F94+F39+F30+F14+F62</f>
        <v>46246.146530000005</v>
      </c>
      <c r="G8" s="14">
        <f t="shared" ref="G8:G27" si="0">E8/D8*100</f>
        <v>34.563197701112657</v>
      </c>
      <c r="H8" s="15">
        <f t="shared" ref="H8:H42" si="1">E8-D8</f>
        <v>-90683.559049999982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24218.662250000001</v>
      </c>
      <c r="F9" s="20">
        <f>F10</f>
        <v>21382.720839999998</v>
      </c>
      <c r="G9" s="14">
        <f t="shared" si="0"/>
        <v>35.968680642850188</v>
      </c>
      <c r="H9" s="15">
        <f t="shared" si="1"/>
        <v>-43113.977749999998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24218.662250000001</v>
      </c>
      <c r="F10" s="23">
        <f>F11+F12+F13</f>
        <v>21382.720839999998</v>
      </c>
      <c r="G10" s="24">
        <f t="shared" si="0"/>
        <v>35.968680642850188</v>
      </c>
      <c r="H10" s="25">
        <f t="shared" si="1"/>
        <v>-43113.977749999998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24098.585849999999</v>
      </c>
      <c r="F11" s="29">
        <v>21306.956139999998</v>
      </c>
      <c r="G11" s="30">
        <f t="shared" si="0"/>
        <v>36.080080695365332</v>
      </c>
      <c r="H11" s="31">
        <f t="shared" si="1"/>
        <v>-42693.354149999999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104.58955</v>
      </c>
      <c r="F12" s="34">
        <v>6.1034600000000001</v>
      </c>
      <c r="G12" s="35">
        <f t="shared" si="0"/>
        <v>39.025951492537317</v>
      </c>
      <c r="H12" s="31">
        <f t="shared" si="1"/>
        <v>-163.41045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15.48685</v>
      </c>
      <c r="F13" s="38">
        <v>69.661240000000006</v>
      </c>
      <c r="G13" s="39">
        <f t="shared" si="0"/>
        <v>5.6790795746241294</v>
      </c>
      <c r="H13" s="40">
        <f t="shared" si="1"/>
        <v>-257.21314999999998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3132.7245299999995</v>
      </c>
      <c r="F14" s="300">
        <f>F15</f>
        <v>2948.5163299999999</v>
      </c>
      <c r="G14" s="44">
        <f t="shared" si="0"/>
        <v>30.837881153465212</v>
      </c>
      <c r="H14" s="15">
        <f t="shared" si="1"/>
        <v>-7025.9647600000026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3132.7245299999995</v>
      </c>
      <c r="F15" s="47">
        <f>F16+F17+F18+F19</f>
        <v>2948.5163299999999</v>
      </c>
      <c r="G15" s="48">
        <f t="shared" si="0"/>
        <v>30.837881153465212</v>
      </c>
      <c r="H15" s="25">
        <f t="shared" si="1"/>
        <v>-7025.9647600000026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1415.3838699999999</v>
      </c>
      <c r="F16" s="52">
        <v>1350.0729100000001</v>
      </c>
      <c r="G16" s="30">
        <f t="shared" si="0"/>
        <v>30.343704207435351</v>
      </c>
      <c r="H16" s="53">
        <f t="shared" si="1"/>
        <v>-3249.1220200000007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10.45096</v>
      </c>
      <c r="F17" s="52">
        <v>8.0995399999999993</v>
      </c>
      <c r="G17" s="30">
        <f t="shared" si="0"/>
        <v>39.315735796943287</v>
      </c>
      <c r="H17" s="53">
        <f t="shared" si="1"/>
        <v>-16.131169999999997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1963.8881899999999</v>
      </c>
      <c r="F18" s="52">
        <v>1856.3581899999999</v>
      </c>
      <c r="G18" s="55">
        <f t="shared" si="0"/>
        <v>32.006601082146119</v>
      </c>
      <c r="H18" s="53">
        <f t="shared" si="1"/>
        <v>-4171.9966700000004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-256.99849</v>
      </c>
      <c r="F19" s="59">
        <v>-266.01431000000002</v>
      </c>
      <c r="G19" s="35">
        <f t="shared" si="0"/>
        <v>38.456501677678482</v>
      </c>
      <c r="H19" s="53">
        <f t="shared" si="1"/>
        <v>411.2851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24030.47149</v>
      </c>
      <c r="E20" s="61">
        <f>E21+E25+E27+E29+E28+E26</f>
        <v>15671.417039999998</v>
      </c>
      <c r="F20" s="61">
        <f>F21+F25+F27+F29+F28</f>
        <v>16271.964910000001</v>
      </c>
      <c r="G20" s="14">
        <f t="shared" si="0"/>
        <v>65.214771364438178</v>
      </c>
      <c r="H20" s="296">
        <f t="shared" si="1"/>
        <v>-8359.0544500000015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10287.17798</v>
      </c>
      <c r="F21" s="46">
        <f>F22+F23+F24</f>
        <v>12877.06963</v>
      </c>
      <c r="G21" s="55">
        <f t="shared" si="0"/>
        <v>53.95844731182796</v>
      </c>
      <c r="H21" s="25">
        <f t="shared" si="1"/>
        <v>-8777.8220199999996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7190.27268</v>
      </c>
      <c r="F22" s="52">
        <v>11270.18339</v>
      </c>
      <c r="G22" s="30">
        <f t="shared" si="0"/>
        <v>49.708072450743174</v>
      </c>
      <c r="H22" s="31">
        <f t="shared" si="1"/>
        <v>-7274.72732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3096.9045999999998</v>
      </c>
      <c r="F23" s="52">
        <v>1606.88624</v>
      </c>
      <c r="G23" s="30">
        <f t="shared" si="0"/>
        <v>67.32401304347826</v>
      </c>
      <c r="H23" s="31">
        <f t="shared" si="1"/>
        <v>-1503.0954000000002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128.25513000000001</v>
      </c>
      <c r="F25" s="71">
        <v>660.68965000000003</v>
      </c>
      <c r="G25" s="30">
        <f t="shared" si="0"/>
        <v>92.938500000000005</v>
      </c>
      <c r="H25" s="31">
        <f t="shared" si="1"/>
        <v>-9.7448699999999917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4074.4714899999999</v>
      </c>
      <c r="E27" s="73">
        <v>4862.0953499999996</v>
      </c>
      <c r="F27" s="74">
        <v>2475.2250300000001</v>
      </c>
      <c r="G27" s="30">
        <f t="shared" si="0"/>
        <v>119.33069999220929</v>
      </c>
      <c r="H27" s="31">
        <f t="shared" si="1"/>
        <v>787.62385999999969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393.53622999999999</v>
      </c>
      <c r="F29" s="38">
        <v>258.98059999999998</v>
      </c>
      <c r="G29" s="79">
        <f t="shared" ref="G29:G42" si="2">E29/D29*100</f>
        <v>52.262447543160683</v>
      </c>
      <c r="H29" s="31">
        <f t="shared" si="1"/>
        <v>-359.46377000000001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1451.8832200000002</v>
      </c>
      <c r="F30" s="13">
        <f>F31+F32</f>
        <v>1682.47873</v>
      </c>
      <c r="G30" s="14">
        <f t="shared" si="2"/>
        <v>14.924729869752426</v>
      </c>
      <c r="H30" s="296">
        <f t="shared" si="1"/>
        <v>-8276.153620000001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114.42359</v>
      </c>
      <c r="F31" s="82">
        <v>99.176000000000002</v>
      </c>
      <c r="G31" s="48">
        <f t="shared" si="2"/>
        <v>10.216391964285714</v>
      </c>
      <c r="H31" s="25">
        <f t="shared" si="1"/>
        <v>-1005.57641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1337.4596300000001</v>
      </c>
      <c r="F32" s="71">
        <v>1583.3027300000001</v>
      </c>
      <c r="G32" s="85">
        <f t="shared" si="2"/>
        <v>15.53733626911383</v>
      </c>
      <c r="H32" s="40">
        <f t="shared" si="1"/>
        <v>-7270.5772100000004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535.03195999999991</v>
      </c>
      <c r="F33" s="13">
        <f>F34+F36+F38+F37</f>
        <v>759.66956000000005</v>
      </c>
      <c r="G33" s="240">
        <f t="shared" si="2"/>
        <v>48.576120134733927</v>
      </c>
      <c r="H33" s="296">
        <f t="shared" si="1"/>
        <v>-566.39804000000015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526.99195999999995</v>
      </c>
      <c r="F34" s="34">
        <f>F35</f>
        <v>518.78872000000001</v>
      </c>
      <c r="G34" s="55">
        <f t="shared" si="2"/>
        <v>52.625520271619727</v>
      </c>
      <c r="H34" s="25">
        <f t="shared" si="1"/>
        <v>-474.40804000000003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526.99195999999995</v>
      </c>
      <c r="F35" s="71">
        <v>518.78872000000001</v>
      </c>
      <c r="G35" s="55">
        <f t="shared" si="2"/>
        <v>52.625520271619727</v>
      </c>
      <c r="H35" s="31">
        <f t="shared" si="1"/>
        <v>-474.40804000000003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8.0399999999999991</v>
      </c>
      <c r="F36" s="74">
        <v>9.27</v>
      </c>
      <c r="G36" s="55">
        <f t="shared" si="2"/>
        <v>8.4604861622645462</v>
      </c>
      <c r="H36" s="31">
        <f t="shared" si="1"/>
        <v>-86.990000000000009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231.61084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23760.981429999996</v>
      </c>
      <c r="E39" s="92">
        <f>E40+E48+E49</f>
        <v>1941.95633</v>
      </c>
      <c r="F39" s="91">
        <f>F40+F48+F49+F47</f>
        <v>2119.15497</v>
      </c>
      <c r="G39" s="14">
        <f t="shared" si="2"/>
        <v>8.1728792883451202</v>
      </c>
      <c r="H39" s="15">
        <f t="shared" si="1"/>
        <v>-21819.025099999995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22647.814429999999</v>
      </c>
      <c r="E40" s="95">
        <f>E41+E43+E45+E47</f>
        <v>1592.30521</v>
      </c>
      <c r="F40" s="46">
        <f>F41+F43+F45</f>
        <v>1858.1522300000001</v>
      </c>
      <c r="G40" s="24">
        <f t="shared" si="2"/>
        <v>7.0307234939667422</v>
      </c>
      <c r="H40" s="96">
        <f t="shared" si="1"/>
        <v>-21055.50922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853.80282999999997</v>
      </c>
      <c r="F41" s="28">
        <f>F42</f>
        <v>933.98414000000002</v>
      </c>
      <c r="G41" s="30">
        <f t="shared" si="2"/>
        <v>9.6080801908555884</v>
      </c>
      <c r="H41" s="31">
        <f t="shared" si="1"/>
        <v>-8032.4971699999996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853.80282999999997</v>
      </c>
      <c r="F42" s="84">
        <v>933.98414000000002</v>
      </c>
      <c r="G42" s="79">
        <f t="shared" si="2"/>
        <v>9.6080801908555884</v>
      </c>
      <c r="H42" s="90">
        <f t="shared" si="1"/>
        <v>-8032.4971699999996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13365.23113</v>
      </c>
      <c r="E43" s="28">
        <f>E44</f>
        <v>563.33290999999997</v>
      </c>
      <c r="F43" s="84">
        <f>F44</f>
        <v>810.78462999999999</v>
      </c>
      <c r="G43" s="103">
        <f>G44</f>
        <v>4.2149133413452606</v>
      </c>
      <c r="H43" s="28">
        <f>E43-D43</f>
        <v>-12801.898220000001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13365.23113</v>
      </c>
      <c r="E44" s="28">
        <v>563.33290999999997</v>
      </c>
      <c r="F44" s="28">
        <v>810.78462999999999</v>
      </c>
      <c r="G44" s="103">
        <f>E44/D44*100</f>
        <v>4.2149133413452606</v>
      </c>
      <c r="H44" s="28">
        <f>E44-D44</f>
        <v>-12801.898220000001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122.16797</v>
      </c>
      <c r="F45" s="28">
        <f>F46</f>
        <v>113.38346</v>
      </c>
      <c r="G45" s="103">
        <f>G46</f>
        <v>30.828442682293193</v>
      </c>
      <c r="H45" s="84">
        <f>E45-D45</f>
        <v>-274.11532999999997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122.16797</v>
      </c>
      <c r="F46" s="84">
        <v>113.38346</v>
      </c>
      <c r="G46" s="103">
        <f>E46/D46*100</f>
        <v>30.828442682293193</v>
      </c>
      <c r="H46" s="28">
        <f>H45</f>
        <v>-274.11532999999997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53.0015</v>
      </c>
      <c r="F47" s="84">
        <v>32.859000000000002</v>
      </c>
      <c r="G47" s="79">
        <f t="shared" ref="G47:G54" si="3">E47/D47*100</f>
        <v>29.237690177517408</v>
      </c>
      <c r="H47" s="110">
        <f t="shared" ref="H47:H131" si="4">E47-D47</f>
        <v>-128.2765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179.78583</v>
      </c>
      <c r="F48" s="112">
        <v>142.45926</v>
      </c>
      <c r="G48" s="79">
        <f t="shared" si="3"/>
        <v>31.337132548390752</v>
      </c>
      <c r="H48" s="110">
        <f t="shared" si="4"/>
        <v>-393.92917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169.86528999999999</v>
      </c>
      <c r="F49" s="13">
        <f t="shared" si="5"/>
        <v>85.684479999999994</v>
      </c>
      <c r="G49" s="14">
        <f t="shared" si="3"/>
        <v>47.425354715864351</v>
      </c>
      <c r="H49" s="15">
        <f t="shared" si="4"/>
        <v>-188.30870999999999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169.86528999999999</v>
      </c>
      <c r="F50" s="118">
        <v>85.684479999999994</v>
      </c>
      <c r="G50" s="35">
        <f t="shared" si="3"/>
        <v>48.787471206925268</v>
      </c>
      <c r="H50" s="90">
        <f t="shared" si="4"/>
        <v>-178.30870999999999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29.73405</v>
      </c>
      <c r="F52" s="91">
        <f>+F53</f>
        <v>36.066760000000002</v>
      </c>
      <c r="G52" s="44">
        <f t="shared" si="3"/>
        <v>26.32030627600248</v>
      </c>
      <c r="H52" s="265">
        <f t="shared" si="4"/>
        <v>-83.235950000000003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29.73405</v>
      </c>
      <c r="F53" s="33">
        <f>F54+F55+F56+F57</f>
        <v>36.066760000000002</v>
      </c>
      <c r="G53" s="48">
        <f t="shared" si="3"/>
        <v>26.32030627600248</v>
      </c>
      <c r="H53" s="25">
        <f t="shared" si="4"/>
        <v>-83.235950000000003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26.502089999999999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1.38456</v>
      </c>
      <c r="F56" s="52">
        <v>9.4667499999999993</v>
      </c>
      <c r="G56" s="30">
        <f t="shared" ref="G56:G65" si="6">E56/D56*100</f>
        <v>13.560822722820761</v>
      </c>
      <c r="H56" s="31">
        <f t="shared" si="4"/>
        <v>-8.8254400000000004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0.34742000000000001</v>
      </c>
      <c r="F57" s="52">
        <v>9.7919999999999993E-2</v>
      </c>
      <c r="G57" s="55"/>
      <c r="H57" s="31">
        <f t="shared" si="4"/>
        <v>0.34742000000000001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0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596.12382000000002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590.36062000000004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442.92802999999998</v>
      </c>
      <c r="F65" s="92">
        <f>F66+F69+F72+F74+F78+F80+F82+F84+F86+F89+F76+F92</f>
        <v>145.29706999999999</v>
      </c>
      <c r="G65" s="148">
        <f t="shared" si="6"/>
        <v>372.20842857142856</v>
      </c>
      <c r="H65" s="80">
        <f>E65-D65</f>
        <v>323.92802999999998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1.075</v>
      </c>
      <c r="F66" s="95">
        <f t="shared" ref="F66" si="9">F67</f>
        <v>0.05</v>
      </c>
      <c r="G66" s="132">
        <f>E66/D66*100</f>
        <v>13.4375</v>
      </c>
      <c r="H66" s="46">
        <f t="shared" si="4"/>
        <v>-6.9249999999999998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0.05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1.075</v>
      </c>
      <c r="F68" s="321"/>
      <c r="G68" s="132">
        <f t="shared" ref="G68:G74" si="10">E68/D68*100</f>
        <v>21.5</v>
      </c>
      <c r="H68" s="28">
        <f t="shared" si="4"/>
        <v>-3.9249999999999998</v>
      </c>
    </row>
    <row r="69" spans="1:8" ht="35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26.94566</v>
      </c>
      <c r="F69" s="95">
        <f>F70</f>
        <v>2.5</v>
      </c>
      <c r="G69" s="132">
        <f t="shared" si="10"/>
        <v>158.50388235294116</v>
      </c>
      <c r="H69" s="28">
        <f t="shared" si="4"/>
        <v>9.9456600000000002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26.94566</v>
      </c>
      <c r="F70" s="29">
        <v>2.5</v>
      </c>
      <c r="G70" s="132">
        <f t="shared" si="10"/>
        <v>192.46899999999999</v>
      </c>
      <c r="H70" s="28">
        <f t="shared" si="4"/>
        <v>12.94566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si="10"/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0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8.9994999999999994</v>
      </c>
      <c r="F78" s="95">
        <f>F79</f>
        <v>0.75</v>
      </c>
      <c r="G78" s="155">
        <f>E78/D78*100</f>
        <v>299.98333333333329</v>
      </c>
      <c r="H78" s="28">
        <f>E78-D78</f>
        <v>5.9994999999999994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8.9994999999999994</v>
      </c>
      <c r="F79" s="29">
        <v>0.75</v>
      </c>
      <c r="G79" s="155">
        <f>E79/D79*100</f>
        <v>299.98333333333329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31.03396</v>
      </c>
      <c r="F86" s="95">
        <f>F87</f>
        <v>11.75</v>
      </c>
      <c r="G86" s="155">
        <f t="shared" si="14"/>
        <v>110.83557142857143</v>
      </c>
      <c r="H86" s="28">
        <f t="shared" si="15"/>
        <v>3.0339600000000004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31.03396</v>
      </c>
      <c r="F87" s="29">
        <v>11.75</v>
      </c>
      <c r="G87" s="155">
        <f t="shared" si="14"/>
        <v>134.93026086956522</v>
      </c>
      <c r="H87" s="28">
        <f t="shared" si="15"/>
        <v>8.0339600000000004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12.176169999999999</v>
      </c>
      <c r="F89" s="29">
        <f t="shared" si="16"/>
        <v>126.84707</v>
      </c>
      <c r="G89" s="155" t="e">
        <f t="shared" si="14"/>
        <v>#DIV/0!</v>
      </c>
      <c r="H89" s="28">
        <f t="shared" si="15"/>
        <v>12.176169999999999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11.57856</v>
      </c>
      <c r="F90" s="71">
        <v>124.49207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0.59760999999999997</v>
      </c>
      <c r="F91" s="71">
        <v>2.355</v>
      </c>
      <c r="G91" s="273" t="e">
        <f t="shared" si="14"/>
        <v>#DIV/0!</v>
      </c>
      <c r="H91" s="84">
        <f t="shared" si="15"/>
        <v>0.59760999999999997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2031.6444999999999</v>
      </c>
      <c r="E94" s="264">
        <f>E95+E96+E97+E98+E99</f>
        <v>270.40696000000003</v>
      </c>
      <c r="F94" s="264">
        <f t="shared" ref="F94" si="18">F95+F96+F97+F98</f>
        <v>304.15354000000002</v>
      </c>
      <c r="G94" s="274">
        <f>E94/D94*100</f>
        <v>13.309757686445636</v>
      </c>
      <c r="H94" s="170">
        <f t="shared" si="4"/>
        <v>-1761.2375399999999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4.8</v>
      </c>
      <c r="F96" s="47"/>
      <c r="G96" s="30" t="e">
        <f t="shared" si="19"/>
        <v>#DIV/0!</v>
      </c>
      <c r="H96" s="31">
        <f t="shared" si="4"/>
        <v>4.8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>
        <v>398.69049999999999</v>
      </c>
      <c r="E98" s="84"/>
      <c r="F98" s="71">
        <v>247.4</v>
      </c>
      <c r="G98" s="79">
        <f t="shared" si="19"/>
        <v>0</v>
      </c>
      <c r="H98" s="31">
        <f t="shared" si="4"/>
        <v>-398.69049999999999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1632.954</v>
      </c>
      <c r="E99" s="28">
        <f>E100</f>
        <v>150</v>
      </c>
      <c r="F99" s="28">
        <f t="shared" ref="F99" si="20">F100</f>
        <v>0</v>
      </c>
      <c r="G99" s="79">
        <f t="shared" si="19"/>
        <v>9.1858068261567691</v>
      </c>
      <c r="H99" s="31">
        <f t="shared" si="4"/>
        <v>-1482.954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1632.954</v>
      </c>
      <c r="E100" s="113">
        <v>150</v>
      </c>
      <c r="F100" s="269"/>
      <c r="G100" s="39">
        <f t="shared" si="19"/>
        <v>9.1858068261567691</v>
      </c>
      <c r="H100" s="40">
        <f t="shared" si="4"/>
        <v>-1482.954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13">
        <f>E102+E155+E157+E160+E162</f>
        <v>148185.99815000003</v>
      </c>
      <c r="F101" s="13">
        <f>F102+F155+F157</f>
        <v>136328.27575999999</v>
      </c>
      <c r="G101" s="234">
        <f t="shared" si="19"/>
        <v>38.141502476032571</v>
      </c>
      <c r="H101" s="265">
        <f t="shared" si="4"/>
        <v>-240330.41711999991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148179.00566000002</v>
      </c>
      <c r="F102" s="305">
        <f>F103+F106+F129</f>
        <v>136328.27575999999</v>
      </c>
      <c r="G102" s="240">
        <f t="shared" si="19"/>
        <v>38.140911681498359</v>
      </c>
      <c r="H102" s="15">
        <f t="shared" si="4"/>
        <v>-240325.09433999989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55648.6</v>
      </c>
      <c r="F103" s="13">
        <f>F104+F105</f>
        <v>63694.9</v>
      </c>
      <c r="G103" s="240">
        <f t="shared" si="19"/>
        <v>39.806719743628264</v>
      </c>
      <c r="H103" s="15">
        <f t="shared" si="4"/>
        <v>-84148.4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55648.6</v>
      </c>
      <c r="F104" s="174">
        <v>63694.9</v>
      </c>
      <c r="G104" s="48">
        <f t="shared" si="19"/>
        <v>39.806719743628264</v>
      </c>
      <c r="H104" s="25">
        <f t="shared" si="4"/>
        <v>-84148.4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29305.693139999999</v>
      </c>
      <c r="F106" s="13">
        <f>F108+F118+F114+F109+F115+F107+F116+F110+F111</f>
        <v>13106.966399999999</v>
      </c>
      <c r="G106" s="240">
        <f t="shared" si="19"/>
        <v>51.699294062439904</v>
      </c>
      <c r="H106" s="15">
        <f t="shared" si="4"/>
        <v>-27379.206860000002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2307.5929999999998</v>
      </c>
      <c r="F112" s="183"/>
      <c r="G112" s="30">
        <f>E112/D112*100</f>
        <v>38.611110181544376</v>
      </c>
      <c r="H112" s="122">
        <f t="shared" si="4"/>
        <v>-3668.9070000000002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792.42972999999995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1803.8618499999998</v>
      </c>
      <c r="F118" s="13">
        <f>F119+F120+F121+F122+F124+F126+F127+F128+F125</f>
        <v>12314.53667</v>
      </c>
      <c r="G118" s="234">
        <f t="shared" ref="G118:G124" si="21">E118/D118*100</f>
        <v>14.846843980970878</v>
      </c>
      <c r="H118" s="265">
        <f t="shared" si="4"/>
        <v>-10345.93815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249.03064000000001</v>
      </c>
      <c r="F119" s="190">
        <v>129.11546999999999</v>
      </c>
      <c r="G119" s="48">
        <f t="shared" si="21"/>
        <v>27.432324300506721</v>
      </c>
      <c r="H119" s="25">
        <f t="shared" si="4"/>
        <v>-658.76936000000001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443.71499999999997</v>
      </c>
      <c r="F120" s="190">
        <v>781.74</v>
      </c>
      <c r="G120" s="30">
        <f t="shared" si="21"/>
        <v>38.654499520864185</v>
      </c>
      <c r="H120" s="122">
        <f t="shared" si="4"/>
        <v>-704.18500000000017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1111.1162099999999</v>
      </c>
      <c r="F127" s="29">
        <v>1055.8812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58984.41952000001</v>
      </c>
      <c r="F129" s="13">
        <f>F130+F142+F144+F146+F148+F149+F150+F145+F143</f>
        <v>59526.409360000005</v>
      </c>
      <c r="G129" s="240">
        <f>E129/D129*100</f>
        <v>32.821198256789671</v>
      </c>
      <c r="H129" s="15">
        <f t="shared" si="4"/>
        <v>-120729.98047999995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42595.331240000007</v>
      </c>
      <c r="F130" s="127">
        <f>F133+F137+F132+F131+F134+F139+F135+F136+F140+F141</f>
        <v>42818.934699999998</v>
      </c>
      <c r="G130" s="240">
        <f>E130/D130*100</f>
        <v>32.086129242932934</v>
      </c>
      <c r="H130" s="15">
        <f t="shared" si="4"/>
        <v>-90157.768760000006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32725</v>
      </c>
      <c r="F133" s="204">
        <v>32695</v>
      </c>
      <c r="G133" s="30">
        <f t="shared" si="22"/>
        <v>33.873515413613994</v>
      </c>
      <c r="H133" s="122">
        <f t="shared" si="23"/>
        <v>-63884.399999999994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4966</v>
      </c>
      <c r="F134" s="204">
        <v>5384</v>
      </c>
      <c r="G134" s="30">
        <f t="shared" si="22"/>
        <v>32.829150910965971</v>
      </c>
      <c r="H134" s="122">
        <f t="shared" si="23"/>
        <v>-10160.799999999999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/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381.19499999999999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/>
      <c r="F139" s="204"/>
      <c r="G139" s="55">
        <f t="shared" si="22"/>
        <v>0</v>
      </c>
      <c r="H139" s="122">
        <f t="shared" si="23"/>
        <v>-1320.2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3555.9740000000002</v>
      </c>
      <c r="F140" s="190">
        <v>3666.1</v>
      </c>
      <c r="G140" s="30">
        <f t="shared" si="22"/>
        <v>31.156405246510655</v>
      </c>
      <c r="H140" s="122">
        <f t="shared" si="23"/>
        <v>-7857.3259999999991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891.75343999999996</v>
      </c>
      <c r="F141" s="112">
        <v>1048.4047</v>
      </c>
      <c r="G141" s="39">
        <f t="shared" si="22"/>
        <v>19.431142875819841</v>
      </c>
      <c r="H141" s="208">
        <f t="shared" si="23"/>
        <v>-3697.5465600000002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1043.2764400000001</v>
      </c>
      <c r="F143" s="29">
        <v>1211.3</v>
      </c>
      <c r="G143" s="30">
        <f t="shared" si="22"/>
        <v>88.902977417980409</v>
      </c>
      <c r="H143" s="122">
        <f t="shared" si="23"/>
        <v>-130.22355999999991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/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181.011</v>
      </c>
      <c r="F148" s="29">
        <v>185.95638</v>
      </c>
      <c r="G148" s="30">
        <f t="shared" si="22"/>
        <v>28.492208405477726</v>
      </c>
      <c r="H148" s="122">
        <f t="shared" si="23"/>
        <v>-454.28899999999999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553.74856</v>
      </c>
      <c r="F149" s="29">
        <v>441.19828000000001</v>
      </c>
      <c r="G149" s="30">
        <f t="shared" si="22"/>
        <v>35.118503297818364</v>
      </c>
      <c r="H149" s="122">
        <f t="shared" si="23"/>
        <v>-1023.05144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13214</v>
      </c>
      <c r="F150" s="126">
        <f>F151</f>
        <v>13715</v>
      </c>
      <c r="G150" s="240">
        <f>E150/D150*100</f>
        <v>33.343426696946757</v>
      </c>
      <c r="H150" s="15">
        <f>E150-D150</f>
        <v>-26416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13214</v>
      </c>
      <c r="F151" s="293">
        <v>13715</v>
      </c>
      <c r="G151" s="24">
        <f>E151/D151*100</f>
        <v>33.343426696946757</v>
      </c>
      <c r="H151" s="96">
        <f>E151-D151</f>
        <v>-26416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10">
        <f>E153+E154</f>
        <v>4240.2929999999997</v>
      </c>
      <c r="F152" s="308"/>
      <c r="G152" s="240">
        <f>E152/D152*100</f>
        <v>34.452079169307268</v>
      </c>
      <c r="H152" s="15">
        <f>E152-D152</f>
        <v>-8067.5069999999996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4240.2929999999997</v>
      </c>
      <c r="F153" s="223"/>
      <c r="G153" s="48">
        <f>E153/D153*100</f>
        <v>34.452079169307268</v>
      </c>
      <c r="H153" s="25">
        <f>E153-D153</f>
        <v>-8067.5069999999996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24.315270000000002</v>
      </c>
      <c r="F157" s="127">
        <f t="shared" si="25"/>
        <v>0</v>
      </c>
      <c r="G157" s="128">
        <f t="shared" si="25"/>
        <v>0</v>
      </c>
      <c r="H157" s="319">
        <f t="shared" si="25"/>
        <v>24.315270000000002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21.315270000000002</v>
      </c>
      <c r="F159" s="137"/>
      <c r="G159" s="233">
        <v>0</v>
      </c>
      <c r="H159" s="208">
        <f>E159-C159</f>
        <v>21.315270000000002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-17.322780000000002</v>
      </c>
      <c r="F162" s="127">
        <f t="shared" si="26"/>
        <v>0</v>
      </c>
      <c r="G162" s="240">
        <v>0</v>
      </c>
      <c r="H162" s="15">
        <f>E162-C162</f>
        <v>-17.322780000000002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-17.322780000000002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527098.30781999999</v>
      </c>
      <c r="E164" s="127">
        <f>E8+E101</f>
        <v>196084.33165000004</v>
      </c>
      <c r="F164" s="127">
        <f>F8+F101</f>
        <v>182574.42228999999</v>
      </c>
      <c r="G164" s="14">
        <f>E164/D164*100</f>
        <v>37.200713555878338</v>
      </c>
      <c r="H164" s="15">
        <f>E164-D164</f>
        <v>-331013.97616999992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326</v>
      </c>
      <c r="F5" s="382" t="s">
        <v>327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138731.89254999999</v>
      </c>
      <c r="E8" s="13">
        <f>E9+E20+E33+E52+E65+E94+E39+E30+E14+E62+E58</f>
        <v>56638.227010000002</v>
      </c>
      <c r="F8" s="13">
        <f>F9+F20+F33+F52+F65+F94+F39+F30+F14+F62+F58</f>
        <v>52251.433669999999</v>
      </c>
      <c r="G8" s="14">
        <f t="shared" ref="G8:G27" si="0">E8/D8*100</f>
        <v>40.825671710336664</v>
      </c>
      <c r="H8" s="15">
        <f t="shared" ref="H8:H42" si="1">E8-D8</f>
        <v>-82093.665539999987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30441.442179999998</v>
      </c>
      <c r="F9" s="20">
        <f>F10</f>
        <v>25183.610929999999</v>
      </c>
      <c r="G9" s="14">
        <f t="shared" si="0"/>
        <v>45.210528177715886</v>
      </c>
      <c r="H9" s="15">
        <f t="shared" si="1"/>
        <v>-36891.197820000001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30441.442179999998</v>
      </c>
      <c r="F10" s="23">
        <f>F11+F12+F13</f>
        <v>25183.610929999999</v>
      </c>
      <c r="G10" s="24">
        <f t="shared" si="0"/>
        <v>45.210528177715886</v>
      </c>
      <c r="H10" s="25">
        <f t="shared" si="1"/>
        <v>-36891.197820000001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30316.508999999998</v>
      </c>
      <c r="F11" s="29">
        <v>25012.383900000001</v>
      </c>
      <c r="G11" s="30">
        <f t="shared" si="0"/>
        <v>45.389472142896281</v>
      </c>
      <c r="H11" s="31">
        <f t="shared" si="1"/>
        <v>-36475.431000000004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105.60348999999999</v>
      </c>
      <c r="F12" s="34">
        <v>6.1034600000000001</v>
      </c>
      <c r="G12" s="35">
        <f t="shared" si="0"/>
        <v>39.404287313432832</v>
      </c>
      <c r="H12" s="31">
        <f t="shared" si="1"/>
        <v>-162.39651000000001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19.329689999999999</v>
      </c>
      <c r="F13" s="38">
        <v>165.12357</v>
      </c>
      <c r="G13" s="39">
        <f t="shared" si="0"/>
        <v>7.0882618261826185</v>
      </c>
      <c r="H13" s="40">
        <f t="shared" si="1"/>
        <v>-253.37030999999999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3965.6396800000007</v>
      </c>
      <c r="F14" s="300">
        <f>F15</f>
        <v>3482.6212299999997</v>
      </c>
      <c r="G14" s="44">
        <f t="shared" si="0"/>
        <v>39.036922646149755</v>
      </c>
      <c r="H14" s="15">
        <f t="shared" si="1"/>
        <v>-6193.0496100000018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3965.6396800000007</v>
      </c>
      <c r="F15" s="47">
        <f>F16+F17+F18+F19</f>
        <v>3482.6212299999997</v>
      </c>
      <c r="G15" s="48">
        <f t="shared" si="0"/>
        <v>39.036922646149755</v>
      </c>
      <c r="H15" s="25">
        <f t="shared" si="1"/>
        <v>-6193.0496100000018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1797.21965</v>
      </c>
      <c r="F16" s="52">
        <v>1637.9206300000001</v>
      </c>
      <c r="G16" s="30">
        <f t="shared" si="0"/>
        <v>38.529689797433178</v>
      </c>
      <c r="H16" s="53">
        <f t="shared" si="1"/>
        <v>-2867.2862400000004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13.53084</v>
      </c>
      <c r="F17" s="52">
        <v>10.43078</v>
      </c>
      <c r="G17" s="30">
        <f t="shared" si="0"/>
        <v>50.902015752687987</v>
      </c>
      <c r="H17" s="53">
        <f t="shared" si="1"/>
        <v>-13.05129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2467.7060000000001</v>
      </c>
      <c r="F18" s="52">
        <v>2177.4497299999998</v>
      </c>
      <c r="G18" s="55">
        <f t="shared" si="0"/>
        <v>40.21760603897642</v>
      </c>
      <c r="H18" s="53">
        <f t="shared" si="1"/>
        <v>-3668.17886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-312.81680999999998</v>
      </c>
      <c r="F19" s="59">
        <v>-343.17991000000001</v>
      </c>
      <c r="G19" s="35">
        <f t="shared" si="0"/>
        <v>46.808991673729409</v>
      </c>
      <c r="H19" s="53">
        <f t="shared" si="1"/>
        <v>355.46678000000003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24110.47149</v>
      </c>
      <c r="E20" s="61">
        <f>E21+E25+E27+E29+E28+E26</f>
        <v>16495.254050000003</v>
      </c>
      <c r="F20" s="61">
        <f>F21+F25+F27+F29+F28</f>
        <v>16614.219380000002</v>
      </c>
      <c r="G20" s="14">
        <f t="shared" si="0"/>
        <v>68.415310985691562</v>
      </c>
      <c r="H20" s="296">
        <f t="shared" si="1"/>
        <v>-7615.2174399999967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11006.806329999999</v>
      </c>
      <c r="F21" s="46">
        <f>F22+F23+F24</f>
        <v>13044.42049</v>
      </c>
      <c r="G21" s="55">
        <f t="shared" si="0"/>
        <v>57.733051822711765</v>
      </c>
      <c r="H21" s="25">
        <f t="shared" si="1"/>
        <v>-8058.1936700000006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7202.4324299999998</v>
      </c>
      <c r="F22" s="52">
        <v>11303.948200000001</v>
      </c>
      <c r="G22" s="30">
        <f t="shared" si="0"/>
        <v>49.792135706878668</v>
      </c>
      <c r="H22" s="31">
        <f t="shared" si="1"/>
        <v>-7262.5675700000002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3804.3732</v>
      </c>
      <c r="F23" s="52">
        <v>1740.4722899999999</v>
      </c>
      <c r="G23" s="30">
        <f t="shared" si="0"/>
        <v>82.703765217391307</v>
      </c>
      <c r="H23" s="31">
        <f t="shared" si="1"/>
        <v>-795.6268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132.45841999999999</v>
      </c>
      <c r="F25" s="71">
        <v>662.35526000000004</v>
      </c>
      <c r="G25" s="30">
        <f t="shared" si="0"/>
        <v>95.984362318840581</v>
      </c>
      <c r="H25" s="31">
        <f t="shared" si="1"/>
        <v>-5.5415800000000104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4154.4714899999999</v>
      </c>
      <c r="E27" s="73">
        <v>4940.5842899999998</v>
      </c>
      <c r="F27" s="74">
        <v>2638.99503</v>
      </c>
      <c r="G27" s="30">
        <f t="shared" si="0"/>
        <v>118.92208917288778</v>
      </c>
      <c r="H27" s="31">
        <f t="shared" si="1"/>
        <v>786.11279999999988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415.05266</v>
      </c>
      <c r="F29" s="38">
        <v>268.4486</v>
      </c>
      <c r="G29" s="79">
        <f t="shared" ref="G29:G42" si="2">E29/D29*100</f>
        <v>55.11987516600265</v>
      </c>
      <c r="H29" s="31">
        <f t="shared" si="1"/>
        <v>-337.94734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1696.1215</v>
      </c>
      <c r="F30" s="13">
        <f>F31+F32</f>
        <v>2091.9766800000002</v>
      </c>
      <c r="G30" s="14">
        <f t="shared" si="2"/>
        <v>17.435393470405483</v>
      </c>
      <c r="H30" s="296">
        <f t="shared" si="1"/>
        <v>-8031.9153400000005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132.11089000000001</v>
      </c>
      <c r="F31" s="82">
        <v>61.62189</v>
      </c>
      <c r="G31" s="48">
        <f t="shared" si="2"/>
        <v>11.795615178571429</v>
      </c>
      <c r="H31" s="25">
        <f t="shared" si="1"/>
        <v>-987.88910999999996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1564.01061</v>
      </c>
      <c r="F32" s="71">
        <v>2030.3547900000001</v>
      </c>
      <c r="G32" s="85">
        <f t="shared" si="2"/>
        <v>18.169190479440374</v>
      </c>
      <c r="H32" s="40">
        <f t="shared" si="1"/>
        <v>-7044.0262300000004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632.19832000000008</v>
      </c>
      <c r="F33" s="13">
        <f>F34+F36+F38+F37</f>
        <v>872.36735999999996</v>
      </c>
      <c r="G33" s="240">
        <f t="shared" si="2"/>
        <v>57.397957201093128</v>
      </c>
      <c r="H33" s="296">
        <f t="shared" si="1"/>
        <v>-469.23167999999998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622.85832000000005</v>
      </c>
      <c r="F34" s="34">
        <f>F35</f>
        <v>596.88901999999996</v>
      </c>
      <c r="G34" s="55">
        <f t="shared" si="2"/>
        <v>62.198753744757354</v>
      </c>
      <c r="H34" s="25">
        <f t="shared" si="1"/>
        <v>-378.54167999999993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622.85832000000005</v>
      </c>
      <c r="F35" s="71">
        <v>596.88901999999996</v>
      </c>
      <c r="G35" s="55">
        <f t="shared" si="2"/>
        <v>62.198753744757354</v>
      </c>
      <c r="H35" s="31">
        <f t="shared" si="1"/>
        <v>-378.54167999999993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9.34</v>
      </c>
      <c r="F36" s="74">
        <v>12.48</v>
      </c>
      <c r="G36" s="55">
        <f t="shared" si="2"/>
        <v>9.8284752183521</v>
      </c>
      <c r="H36" s="31">
        <f t="shared" si="1"/>
        <v>-85.69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262.99833999999998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23830.981429999996</v>
      </c>
      <c r="E39" s="92">
        <f>E40+E48+E49</f>
        <v>2328.7966999999999</v>
      </c>
      <c r="F39" s="91">
        <f>F40+F48+F49+F47</f>
        <v>2758.2213399999996</v>
      </c>
      <c r="G39" s="14">
        <f t="shared" si="2"/>
        <v>9.7721392920408992</v>
      </c>
      <c r="H39" s="15">
        <f t="shared" si="1"/>
        <v>-21502.184729999997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22717.814429999999</v>
      </c>
      <c r="E40" s="95">
        <f>E41+E43+E45+E47</f>
        <v>1958.22729</v>
      </c>
      <c r="F40" s="46">
        <f>F41+F43+F45</f>
        <v>2460.4874799999998</v>
      </c>
      <c r="G40" s="24">
        <f t="shared" si="2"/>
        <v>8.6197873304839749</v>
      </c>
      <c r="H40" s="96">
        <f t="shared" si="1"/>
        <v>-20759.58714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956.48914000000002</v>
      </c>
      <c r="F41" s="28">
        <f>F42</f>
        <v>1046.0722599999999</v>
      </c>
      <c r="G41" s="30">
        <f t="shared" si="2"/>
        <v>10.763637734490171</v>
      </c>
      <c r="H41" s="31">
        <f t="shared" si="1"/>
        <v>-7929.8108599999996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956.48914000000002</v>
      </c>
      <c r="F42" s="84">
        <v>1046.0722599999999</v>
      </c>
      <c r="G42" s="79">
        <f t="shared" si="2"/>
        <v>10.763637734490171</v>
      </c>
      <c r="H42" s="90">
        <f t="shared" si="1"/>
        <v>-7929.8108599999996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13435.23113</v>
      </c>
      <c r="E43" s="28">
        <f>E44</f>
        <v>805.447</v>
      </c>
      <c r="F43" s="84">
        <f>F44</f>
        <v>1274.8397299999999</v>
      </c>
      <c r="G43" s="103">
        <f>G44</f>
        <v>5.9950364248032111</v>
      </c>
      <c r="H43" s="28">
        <f>E43-D43</f>
        <v>-12629.78413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13435.23113</v>
      </c>
      <c r="E44" s="28">
        <v>805.447</v>
      </c>
      <c r="F44" s="28">
        <v>1274.8397299999999</v>
      </c>
      <c r="G44" s="103">
        <f>E44/D44*100</f>
        <v>5.9950364248032111</v>
      </c>
      <c r="H44" s="28">
        <f>E44-D44</f>
        <v>-12629.78413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132.33664999999999</v>
      </c>
      <c r="F45" s="28">
        <f>F46</f>
        <v>139.57549</v>
      </c>
      <c r="G45" s="103">
        <f>G46</f>
        <v>33.394455431253348</v>
      </c>
      <c r="H45" s="84">
        <f>E45-D45</f>
        <v>-263.94664999999998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132.33664999999999</v>
      </c>
      <c r="F46" s="84">
        <v>139.57549</v>
      </c>
      <c r="G46" s="103">
        <f>E46/D46*100</f>
        <v>33.394455431253348</v>
      </c>
      <c r="H46" s="28">
        <f>H45</f>
        <v>-263.94664999999998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63.954500000000003</v>
      </c>
      <c r="F47" s="84">
        <v>43.811999999999998</v>
      </c>
      <c r="G47" s="79">
        <f t="shared" ref="G47:G54" si="3">E47/D47*100</f>
        <v>35.279791259832969</v>
      </c>
      <c r="H47" s="110">
        <f t="shared" ref="H47:H131" si="4">E47-D47</f>
        <v>-117.3235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180.82416000000001</v>
      </c>
      <c r="F48" s="112">
        <v>143.49759</v>
      </c>
      <c r="G48" s="79">
        <f t="shared" si="3"/>
        <v>31.518116137803613</v>
      </c>
      <c r="H48" s="110">
        <f t="shared" si="4"/>
        <v>-392.89084000000003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189.74525</v>
      </c>
      <c r="F49" s="13">
        <f t="shared" si="5"/>
        <v>110.42427000000001</v>
      </c>
      <c r="G49" s="14">
        <f t="shared" si="3"/>
        <v>52.975718505530836</v>
      </c>
      <c r="H49" s="15">
        <f t="shared" si="4"/>
        <v>-168.42874999999998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189.74525</v>
      </c>
      <c r="F50" s="118">
        <v>110.42427000000001</v>
      </c>
      <c r="G50" s="35">
        <f t="shared" si="3"/>
        <v>54.497248502185691</v>
      </c>
      <c r="H50" s="90">
        <f t="shared" si="4"/>
        <v>-158.42874999999998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20.559460000000001</v>
      </c>
      <c r="F52" s="91">
        <f>+F53</f>
        <v>46.549029999999995</v>
      </c>
      <c r="G52" s="44">
        <f t="shared" si="3"/>
        <v>18.199043993980705</v>
      </c>
      <c r="H52" s="265">
        <f t="shared" si="4"/>
        <v>-92.410539999999997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20.559460000000001</v>
      </c>
      <c r="F53" s="33">
        <f>F54+F55+F56+F57</f>
        <v>46.549029999999995</v>
      </c>
      <c r="G53" s="48">
        <f t="shared" si="3"/>
        <v>18.199043993980705</v>
      </c>
      <c r="H53" s="25">
        <f t="shared" si="4"/>
        <v>-92.410539999999997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36.82931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2.9350800000000001</v>
      </c>
      <c r="F56" s="52">
        <v>9.4667499999999993</v>
      </c>
      <c r="G56" s="30">
        <f t="shared" ref="G56:G65" si="6">E56/D56*100</f>
        <v>28.747110675808031</v>
      </c>
      <c r="H56" s="31">
        <f t="shared" si="4"/>
        <v>-7.2749200000000007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-10.377689999999999</v>
      </c>
      <c r="F57" s="52">
        <v>0.25296999999999997</v>
      </c>
      <c r="G57" s="55"/>
      <c r="H57" s="31">
        <f t="shared" si="4"/>
        <v>-10.377689999999999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10.89409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10.89409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451.08629000000002</v>
      </c>
      <c r="F65" s="92">
        <f>F66+F69+F72+F74+F78+F80+F82+F84+F86+F89+F76+F92</f>
        <v>199.22692000000001</v>
      </c>
      <c r="G65" s="148">
        <f t="shared" si="6"/>
        <v>379.06410924369749</v>
      </c>
      <c r="H65" s="80">
        <f>E65-D65</f>
        <v>332.08629000000002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1.05</v>
      </c>
      <c r="F66" s="95">
        <f t="shared" ref="F66" si="9">F67</f>
        <v>0.35</v>
      </c>
      <c r="G66" s="132">
        <f>E66/D66*100</f>
        <v>13.125</v>
      </c>
      <c r="H66" s="46">
        <f t="shared" si="4"/>
        <v>-6.95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0.35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1.05</v>
      </c>
      <c r="F68" s="321"/>
      <c r="G68" s="132">
        <f t="shared" ref="G68:G74" si="10">E68/D68*100</f>
        <v>21.000000000000004</v>
      </c>
      <c r="H68" s="28">
        <f t="shared" si="4"/>
        <v>-3.95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29.44566</v>
      </c>
      <c r="F69" s="95">
        <f>F70</f>
        <v>17.5</v>
      </c>
      <c r="G69" s="132">
        <f t="shared" si="10"/>
        <v>173.20976470588235</v>
      </c>
      <c r="H69" s="28">
        <f t="shared" si="4"/>
        <v>12.44566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29.44566</v>
      </c>
      <c r="F70" s="29">
        <v>17.5</v>
      </c>
      <c r="G70" s="132">
        <f t="shared" si="10"/>
        <v>210.32614285714283</v>
      </c>
      <c r="H70" s="28">
        <f t="shared" si="4"/>
        <v>15.44566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3.3270000000000001E-2</v>
      </c>
      <c r="F72" s="95">
        <f>F73</f>
        <v>0</v>
      </c>
      <c r="G72" s="155">
        <f t="shared" si="10"/>
        <v>0.83174999999999999</v>
      </c>
      <c r="H72" s="156">
        <f t="shared" si="4"/>
        <v>-3.9667300000000001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3.3270000000000001E-2</v>
      </c>
      <c r="F73" s="29"/>
      <c r="G73" s="155">
        <f t="shared" si="10"/>
        <v>0.83174999999999999</v>
      </c>
      <c r="H73" s="156">
        <f t="shared" si="4"/>
        <v>-3.9667300000000001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9.0584100000000003</v>
      </c>
      <c r="F78" s="95">
        <f>F79</f>
        <v>1</v>
      </c>
      <c r="G78" s="155">
        <f>E78/D78*100</f>
        <v>301.947</v>
      </c>
      <c r="H78" s="28">
        <f>E78-D78</f>
        <v>6.0584100000000003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9.0584100000000003</v>
      </c>
      <c r="F79" s="29">
        <v>1</v>
      </c>
      <c r="G79" s="155">
        <f>E79/D79*100</f>
        <v>301.947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36.589530000000003</v>
      </c>
      <c r="F86" s="95">
        <f>F87</f>
        <v>17.277989999999999</v>
      </c>
      <c r="G86" s="155">
        <f t="shared" si="14"/>
        <v>130.67689285714289</v>
      </c>
      <c r="H86" s="28">
        <f t="shared" si="15"/>
        <v>8.5895300000000034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36.589530000000003</v>
      </c>
      <c r="F87" s="29">
        <v>17.277989999999999</v>
      </c>
      <c r="G87" s="155">
        <f t="shared" si="14"/>
        <v>159.08491304347828</v>
      </c>
      <c r="H87" s="28">
        <f t="shared" si="15"/>
        <v>13.589530000000003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12.211679999999999</v>
      </c>
      <c r="F89" s="29">
        <f t="shared" si="16"/>
        <v>159.69892999999999</v>
      </c>
      <c r="G89" s="155" t="e">
        <f t="shared" si="14"/>
        <v>#DIV/0!</v>
      </c>
      <c r="H89" s="28">
        <f t="shared" si="15"/>
        <v>12.211679999999999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11.59958</v>
      </c>
      <c r="F90" s="71">
        <v>156.41758999999999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0.61209999999999998</v>
      </c>
      <c r="F91" s="71">
        <v>3.2813400000000001</v>
      </c>
      <c r="G91" s="273" t="e">
        <f t="shared" si="14"/>
        <v>#DIV/0!</v>
      </c>
      <c r="H91" s="84">
        <f t="shared" si="15"/>
        <v>0.61209999999999998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2031.6445000000001</v>
      </c>
      <c r="E94" s="264">
        <f>E95+E96+E97+E98+E99</f>
        <v>403.53969999999998</v>
      </c>
      <c r="F94" s="264">
        <f t="shared" ref="F94" si="18">F95+F96+F97+F98</f>
        <v>304.15354000000002</v>
      </c>
      <c r="G94" s="274">
        <f>E94/D94*100</f>
        <v>19.862712201864056</v>
      </c>
      <c r="H94" s="170">
        <f t="shared" si="4"/>
        <v>-1628.1048000000001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4.7930000000000001</v>
      </c>
      <c r="F96" s="47"/>
      <c r="G96" s="30" t="e">
        <f t="shared" si="19"/>
        <v>#DIV/0!</v>
      </c>
      <c r="H96" s="31">
        <f t="shared" si="4"/>
        <v>4.7930000000000001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/>
      <c r="E98" s="84">
        <v>17.7</v>
      </c>
      <c r="F98" s="71">
        <v>247.4</v>
      </c>
      <c r="G98" s="79" t="e">
        <f t="shared" si="19"/>
        <v>#DIV/0!</v>
      </c>
      <c r="H98" s="31">
        <f t="shared" si="4"/>
        <v>17.7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2031.6445000000001</v>
      </c>
      <c r="E99" s="28">
        <f>E100</f>
        <v>265.43973999999997</v>
      </c>
      <c r="F99" s="28">
        <f t="shared" ref="F99" si="20">F100</f>
        <v>0</v>
      </c>
      <c r="G99" s="79">
        <f t="shared" si="19"/>
        <v>13.065265109127111</v>
      </c>
      <c r="H99" s="31">
        <f t="shared" si="4"/>
        <v>-1766.2047600000001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2031.6445000000001</v>
      </c>
      <c r="E100" s="113">
        <v>265.43973999999997</v>
      </c>
      <c r="F100" s="269"/>
      <c r="G100" s="39">
        <f t="shared" si="19"/>
        <v>13.065265109127111</v>
      </c>
      <c r="H100" s="40">
        <f t="shared" si="4"/>
        <v>-1766.2047600000001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299">
        <f>E102+E155+E157+E162</f>
        <v>173599.16070000001</v>
      </c>
      <c r="F101" s="13">
        <f>F102+F155+F157</f>
        <v>182685.2089</v>
      </c>
      <c r="G101" s="234">
        <f t="shared" si="19"/>
        <v>44.682580677925046</v>
      </c>
      <c r="H101" s="265">
        <f t="shared" si="4"/>
        <v>-214917.25456999993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173592.76845</v>
      </c>
      <c r="F102" s="305">
        <f>F103+F106+F129</f>
        <v>182685.2089</v>
      </c>
      <c r="G102" s="240">
        <f t="shared" si="19"/>
        <v>44.682351730650986</v>
      </c>
      <c r="H102" s="15">
        <f t="shared" si="4"/>
        <v>-214911.33154999992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56359.6</v>
      </c>
      <c r="F103" s="13">
        <f>F104+F105</f>
        <v>79135.899999999994</v>
      </c>
      <c r="G103" s="240">
        <f t="shared" si="19"/>
        <v>40.315314348662703</v>
      </c>
      <c r="H103" s="15">
        <f t="shared" si="4"/>
        <v>-83437.399999999994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56359.6</v>
      </c>
      <c r="F104" s="174">
        <v>79135.899999999994</v>
      </c>
      <c r="G104" s="48">
        <f t="shared" si="19"/>
        <v>40.315314348662703</v>
      </c>
      <c r="H104" s="25">
        <f t="shared" si="4"/>
        <v>-83437.399999999994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30050.887650000001</v>
      </c>
      <c r="F106" s="13">
        <f>F108+F118+F114+F109+F115+F107+F116+F110+F111</f>
        <v>14490.109939999998</v>
      </c>
      <c r="G106" s="240">
        <f t="shared" si="19"/>
        <v>53.013920197442353</v>
      </c>
      <c r="H106" s="15">
        <f t="shared" si="4"/>
        <v>-26634.012350000001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2560.9560000000001</v>
      </c>
      <c r="F112" s="183"/>
      <c r="G112" s="30">
        <f>E112/D112*100</f>
        <v>42.850430854178867</v>
      </c>
      <c r="H112" s="122">
        <f t="shared" si="4"/>
        <v>-3415.5439999999999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1426.3588999999999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2295.6933600000002</v>
      </c>
      <c r="F118" s="13">
        <f>F119+F120+F121+F122+F124+F126+F127+F128+F125</f>
        <v>13063.751039999999</v>
      </c>
      <c r="G118" s="234">
        <f t="shared" ref="G118:G124" si="21">E118/D118*100</f>
        <v>18.894906582824412</v>
      </c>
      <c r="H118" s="265">
        <f t="shared" si="4"/>
        <v>-9854.1066399999982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328.85649000000001</v>
      </c>
      <c r="F119" s="190">
        <v>303.11523999999997</v>
      </c>
      <c r="G119" s="48">
        <f t="shared" si="21"/>
        <v>36.225654329147396</v>
      </c>
      <c r="H119" s="25">
        <f t="shared" si="4"/>
        <v>-578.94350999999995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536.32600000000002</v>
      </c>
      <c r="F120" s="190">
        <v>1153.992</v>
      </c>
      <c r="G120" s="30">
        <f t="shared" si="21"/>
        <v>46.722362575137204</v>
      </c>
      <c r="H120" s="122">
        <f t="shared" si="4"/>
        <v>-611.57400000000007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1430.5108700000001</v>
      </c>
      <c r="F127" s="29">
        <v>1258.8438000000001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81192.637199999997</v>
      </c>
      <c r="F129" s="13">
        <f>F130+F142+F144+F146+F148+F149+F150+F145+F143</f>
        <v>89059.198960000009</v>
      </c>
      <c r="G129" s="240">
        <f>E129/D129*100</f>
        <v>45.178704210680955</v>
      </c>
      <c r="H129" s="15">
        <f t="shared" si="4"/>
        <v>-98521.762799999968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61168.479759999995</v>
      </c>
      <c r="F130" s="127">
        <f>F133+F137+F132+F131+F134+F139+F135+F136+F140+F141</f>
        <v>68898.78413</v>
      </c>
      <c r="G130" s="240">
        <f>E130/D130*100</f>
        <v>46.076874860172751</v>
      </c>
      <c r="H130" s="15">
        <f t="shared" si="4"/>
        <v>-71584.620240000018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46408</v>
      </c>
      <c r="F133" s="204">
        <v>54551</v>
      </c>
      <c r="G133" s="30">
        <f t="shared" si="22"/>
        <v>48.036733485561449</v>
      </c>
      <c r="H133" s="122">
        <f t="shared" si="23"/>
        <v>-50201.399999999994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6994</v>
      </c>
      <c r="F134" s="204">
        <v>8588</v>
      </c>
      <c r="G134" s="30">
        <f t="shared" si="22"/>
        <v>46.235819869370921</v>
      </c>
      <c r="H134" s="122">
        <f t="shared" si="23"/>
        <v>-8132.7999999999993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>
        <v>104.66943000000001</v>
      </c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440.67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>
        <v>993.58834999999999</v>
      </c>
      <c r="F139" s="204"/>
      <c r="G139" s="55">
        <f t="shared" si="22"/>
        <v>75.260441599757613</v>
      </c>
      <c r="H139" s="122">
        <f t="shared" si="23"/>
        <v>-326.61165000000005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4422.7569999999996</v>
      </c>
      <c r="F140" s="190">
        <v>4581.28</v>
      </c>
      <c r="G140" s="30">
        <f t="shared" si="22"/>
        <v>38.750904646333659</v>
      </c>
      <c r="H140" s="122">
        <f t="shared" si="23"/>
        <v>-6990.5429999999997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1834.0556099999999</v>
      </c>
      <c r="F141" s="112">
        <v>1048.4047</v>
      </c>
      <c r="G141" s="39">
        <f t="shared" si="22"/>
        <v>39.963733249079375</v>
      </c>
      <c r="H141" s="208">
        <f t="shared" si="23"/>
        <v>-2755.2443900000003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1173.5</v>
      </c>
      <c r="F143" s="29">
        <v>1211.3</v>
      </c>
      <c r="G143" s="30">
        <f t="shared" si="22"/>
        <v>100</v>
      </c>
      <c r="H143" s="122">
        <f t="shared" si="23"/>
        <v>0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>
        <v>41.409480000000002</v>
      </c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264.70499999999998</v>
      </c>
      <c r="F148" s="29">
        <v>255.625</v>
      </c>
      <c r="G148" s="30">
        <f t="shared" si="22"/>
        <v>41.666141980166849</v>
      </c>
      <c r="H148" s="122">
        <f t="shared" si="23"/>
        <v>-370.59499999999997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672.90016000000003</v>
      </c>
      <c r="F149" s="29">
        <v>595.06034999999997</v>
      </c>
      <c r="G149" s="30">
        <f t="shared" si="22"/>
        <v>42.675048198883822</v>
      </c>
      <c r="H149" s="122">
        <f t="shared" si="23"/>
        <v>-903.89983999999993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16516</v>
      </c>
      <c r="F150" s="126">
        <f>F151</f>
        <v>16903</v>
      </c>
      <c r="G150" s="240">
        <f>E150/D150*100</f>
        <v>41.67549835982841</v>
      </c>
      <c r="H150" s="15">
        <f>E150-D150</f>
        <v>-23114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16516</v>
      </c>
      <c r="F151" s="293">
        <v>16903</v>
      </c>
      <c r="G151" s="24">
        <f>E151/D151*100</f>
        <v>41.67549835982841</v>
      </c>
      <c r="H151" s="96">
        <f>E151-D151</f>
        <v>-23114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22">
        <f>E153+E154</f>
        <v>5989.6436000000003</v>
      </c>
      <c r="F152" s="308"/>
      <c r="G152" s="240">
        <f>E152/D152*100</f>
        <v>48.665428427501269</v>
      </c>
      <c r="H152" s="15">
        <f>E152-D152</f>
        <v>-6318.1563999999989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5989.6436000000003</v>
      </c>
      <c r="F153" s="223"/>
      <c r="G153" s="48">
        <f>E153/D153*100</f>
        <v>48.665428427501269</v>
      </c>
      <c r="H153" s="25">
        <f>E153-D153</f>
        <v>-6318.1563999999989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46.006</v>
      </c>
      <c r="F157" s="127">
        <f t="shared" si="25"/>
        <v>0</v>
      </c>
      <c r="G157" s="128">
        <f t="shared" si="25"/>
        <v>0</v>
      </c>
      <c r="H157" s="319">
        <f t="shared" si="25"/>
        <v>46.006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43.006</v>
      </c>
      <c r="F159" s="137"/>
      <c r="G159" s="233">
        <v>0</v>
      </c>
      <c r="H159" s="208">
        <f>E159-C159</f>
        <v>43.006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-39.613750000000003</v>
      </c>
      <c r="F162" s="127">
        <f t="shared" si="26"/>
        <v>0</v>
      </c>
      <c r="G162" s="240">
        <v>0</v>
      </c>
      <c r="H162" s="15">
        <f>E162-C162</f>
        <v>-39.613750000000003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-39.613750000000003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527248.30781999999</v>
      </c>
      <c r="E164" s="127">
        <f>E8+E101</f>
        <v>230237.38771000001</v>
      </c>
      <c r="F164" s="127">
        <f>F8+F101</f>
        <v>234936.64257</v>
      </c>
      <c r="G164" s="14">
        <f>E164/D164*100</f>
        <v>43.66773383530743</v>
      </c>
      <c r="H164" s="15">
        <f>E164-D164</f>
        <v>-297010.92010999995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5"/>
  <sheetViews>
    <sheetView workbookViewId="0">
      <selection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328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329</v>
      </c>
      <c r="F5" s="382" t="s">
        <v>330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141518.08755</v>
      </c>
      <c r="E8" s="13">
        <f>E9+E20+E33+E52+E65+E96+E39+E30+E14+E62+E58</f>
        <v>65477.29196000001</v>
      </c>
      <c r="F8" s="13">
        <f>F9+F20+F33+F52+F65+F96+F39+F30+F14+F62+F58</f>
        <v>59548.86477</v>
      </c>
      <c r="G8" s="14">
        <f t="shared" ref="G8:G27" si="0">E8/D8*100</f>
        <v>46.267790282896605</v>
      </c>
      <c r="H8" s="15">
        <f t="shared" ref="H8:H42" si="1">E8-D8</f>
        <v>-76040.795589999994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36012.038740000004</v>
      </c>
      <c r="F9" s="20">
        <f>F10</f>
        <v>30203.614980000002</v>
      </c>
      <c r="G9" s="14">
        <f t="shared" si="0"/>
        <v>53.483776575521183</v>
      </c>
      <c r="H9" s="15">
        <f t="shared" si="1"/>
        <v>-31320.601259999996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36012.038740000004</v>
      </c>
      <c r="F10" s="23">
        <f>F11+F12+F13</f>
        <v>30203.614980000002</v>
      </c>
      <c r="G10" s="24">
        <f t="shared" si="0"/>
        <v>53.483776575521183</v>
      </c>
      <c r="H10" s="25">
        <f t="shared" si="1"/>
        <v>-31320.601259999996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35809.037550000001</v>
      </c>
      <c r="F11" s="29">
        <v>29942.08482</v>
      </c>
      <c r="G11" s="30">
        <f t="shared" si="0"/>
        <v>53.612812489051819</v>
      </c>
      <c r="H11" s="31">
        <f t="shared" si="1"/>
        <v>-30982.902450000001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34.124659999999999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58.233620000000002</v>
      </c>
      <c r="F13" s="38">
        <v>227.40549999999999</v>
      </c>
      <c r="G13" s="39">
        <f t="shared" si="0"/>
        <v>21.354462779611296</v>
      </c>
      <c r="H13" s="40">
        <f t="shared" si="1"/>
        <v>-214.46637999999999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4779.0580200000004</v>
      </c>
      <c r="F14" s="300">
        <f>F15</f>
        <v>4086.3958700000003</v>
      </c>
      <c r="G14" s="44">
        <f t="shared" si="0"/>
        <v>47.044041643289589</v>
      </c>
      <c r="H14" s="15">
        <f t="shared" si="1"/>
        <v>-5379.6312700000017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4779.0580200000004</v>
      </c>
      <c r="F15" s="47">
        <f>F16+F17+F18+F19</f>
        <v>4086.3958700000003</v>
      </c>
      <c r="G15" s="48">
        <f t="shared" si="0"/>
        <v>47.044041643289589</v>
      </c>
      <c r="H15" s="25">
        <f t="shared" si="1"/>
        <v>-5379.6312700000017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2161.11555</v>
      </c>
      <c r="F16" s="52">
        <v>1936.0558100000001</v>
      </c>
      <c r="G16" s="30">
        <f t="shared" si="0"/>
        <v>46.331071306675952</v>
      </c>
      <c r="H16" s="53">
        <f t="shared" si="1"/>
        <v>-2503.3903400000004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16.279730000000001</v>
      </c>
      <c r="F17" s="52">
        <v>12.667199999999999</v>
      </c>
      <c r="G17" s="30">
        <f t="shared" si="0"/>
        <v>61.243135896182885</v>
      </c>
      <c r="H17" s="53">
        <f t="shared" si="1"/>
        <v>-10.302399999999999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3005.0497099999998</v>
      </c>
      <c r="F18" s="52">
        <v>2523.0145900000002</v>
      </c>
      <c r="G18" s="55">
        <f t="shared" si="0"/>
        <v>48.975001626741729</v>
      </c>
      <c r="H18" s="53">
        <f t="shared" si="1"/>
        <v>-3130.8351500000003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-403.38697000000002</v>
      </c>
      <c r="F19" s="59">
        <v>-385.34172999999998</v>
      </c>
      <c r="G19" s="35">
        <f t="shared" si="0"/>
        <v>60.361645270984432</v>
      </c>
      <c r="H19" s="53">
        <f t="shared" si="1"/>
        <v>264.89661999999998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17115.765500000001</v>
      </c>
      <c r="F20" s="61">
        <f>F21+F25+F27+F29+F28</f>
        <v>16929.018899999999</v>
      </c>
      <c r="G20" s="14">
        <f t="shared" si="0"/>
        <v>67.442331777451642</v>
      </c>
      <c r="H20" s="296">
        <f t="shared" si="1"/>
        <v>-8262.60599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11365.5298</v>
      </c>
      <c r="F21" s="46">
        <f>F22+F23+F24</f>
        <v>13389.316150000001</v>
      </c>
      <c r="G21" s="55">
        <f t="shared" si="0"/>
        <v>59.614633097298722</v>
      </c>
      <c r="H21" s="25">
        <f t="shared" si="1"/>
        <v>-7699.4701999999997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7332.28791</v>
      </c>
      <c r="F22" s="52">
        <v>11465.38521</v>
      </c>
      <c r="G22" s="30">
        <f t="shared" si="0"/>
        <v>50.68985765641203</v>
      </c>
      <c r="H22" s="31">
        <f t="shared" si="1"/>
        <v>-7132.71209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4033.2411900000002</v>
      </c>
      <c r="F23" s="52">
        <v>1924.0047300000001</v>
      </c>
      <c r="G23" s="30">
        <f t="shared" si="0"/>
        <v>87.679156304347828</v>
      </c>
      <c r="H23" s="31">
        <f t="shared" si="1"/>
        <v>-566.75880999999981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-7.3789999999999994E-2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140.16087999999999</v>
      </c>
      <c r="F25" s="71">
        <v>664.73334</v>
      </c>
      <c r="G25" s="30">
        <f t="shared" si="0"/>
        <v>101.56585507246376</v>
      </c>
      <c r="H25" s="31">
        <f t="shared" si="1"/>
        <v>2.1608799999999917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5145.8646500000004</v>
      </c>
      <c r="F27" s="74">
        <v>2601.6643300000001</v>
      </c>
      <c r="G27" s="30">
        <f t="shared" si="0"/>
        <v>94.900628986598633</v>
      </c>
      <c r="H27" s="31">
        <f t="shared" si="1"/>
        <v>-276.50684000000001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463.85780999999997</v>
      </c>
      <c r="F29" s="38">
        <v>273.30507999999998</v>
      </c>
      <c r="G29" s="79">
        <f t="shared" ref="G29:G42" si="2">E29/D29*100</f>
        <v>61.601302788844613</v>
      </c>
      <c r="H29" s="31">
        <f t="shared" si="1"/>
        <v>-289.14219000000003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2249.6467499999999</v>
      </c>
      <c r="F30" s="13">
        <f>F31+F32</f>
        <v>2172.1786500000003</v>
      </c>
      <c r="G30" s="14">
        <f t="shared" si="2"/>
        <v>23.125392995530635</v>
      </c>
      <c r="H30" s="296">
        <f t="shared" si="1"/>
        <v>-7478.3900900000008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152.82953000000001</v>
      </c>
      <c r="F31" s="82">
        <v>71.088539999999995</v>
      </c>
      <c r="G31" s="48">
        <f t="shared" si="2"/>
        <v>13.645493750000002</v>
      </c>
      <c r="H31" s="25">
        <f t="shared" si="1"/>
        <v>-967.17047000000002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2096.8172199999999</v>
      </c>
      <c r="F32" s="71">
        <v>2101.0901100000001</v>
      </c>
      <c r="G32" s="85">
        <f t="shared" si="2"/>
        <v>24.358831856486336</v>
      </c>
      <c r="H32" s="40">
        <f t="shared" si="1"/>
        <v>-6511.2196200000008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782.34257000000002</v>
      </c>
      <c r="F33" s="13">
        <f>F34+F36+F38+F37</f>
        <v>1080.4098099999999</v>
      </c>
      <c r="G33" s="240">
        <f t="shared" si="2"/>
        <v>71.029713191033466</v>
      </c>
      <c r="H33" s="296">
        <f t="shared" si="1"/>
        <v>-319.08743000000004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768.00256999999999</v>
      </c>
      <c r="F34" s="34">
        <f>F35</f>
        <v>743.73146999999994</v>
      </c>
      <c r="G34" s="55">
        <f t="shared" si="2"/>
        <v>76.692886958258441</v>
      </c>
      <c r="H34" s="25">
        <f t="shared" si="1"/>
        <v>-233.39742999999999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768.00256999999999</v>
      </c>
      <c r="F35" s="71">
        <v>743.73146999999994</v>
      </c>
      <c r="G35" s="55">
        <f t="shared" si="2"/>
        <v>76.692886958258441</v>
      </c>
      <c r="H35" s="31">
        <f t="shared" si="1"/>
        <v>-233.39742999999999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14.34</v>
      </c>
      <c r="F36" s="74">
        <v>14.63</v>
      </c>
      <c r="G36" s="55">
        <f t="shared" si="2"/>
        <v>15.089971587919603</v>
      </c>
      <c r="H36" s="31">
        <f t="shared" si="1"/>
        <v>-80.69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322.04834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25009.211569999999</v>
      </c>
      <c r="E39" s="92">
        <f>E40+E48+E49</f>
        <v>2989.0570199999997</v>
      </c>
      <c r="F39" s="91">
        <f>F40+F48+F49+F47</f>
        <v>3047.1321899999998</v>
      </c>
      <c r="G39" s="14">
        <f t="shared" si="2"/>
        <v>11.951824277361654</v>
      </c>
      <c r="H39" s="15">
        <f t="shared" si="1"/>
        <v>-22020.154549999999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23896.044570000002</v>
      </c>
      <c r="E40" s="95">
        <f>E41+E43+E45+E47</f>
        <v>2586.5777199999998</v>
      </c>
      <c r="F40" s="46">
        <f>F41+F43+F45</f>
        <v>2717.9394200000002</v>
      </c>
      <c r="G40" s="24">
        <f t="shared" si="2"/>
        <v>10.824292331825022</v>
      </c>
      <c r="H40" s="96">
        <f t="shared" si="1"/>
        <v>-21309.466850000001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1111.08834</v>
      </c>
      <c r="F41" s="28">
        <f>F42</f>
        <v>1208.39067</v>
      </c>
      <c r="G41" s="30">
        <f t="shared" si="2"/>
        <v>12.503385436008237</v>
      </c>
      <c r="H41" s="31">
        <f t="shared" si="1"/>
        <v>-7775.211659999999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1111.08834</v>
      </c>
      <c r="F42" s="84">
        <v>1208.39067</v>
      </c>
      <c r="G42" s="79">
        <f t="shared" si="2"/>
        <v>12.503385436008237</v>
      </c>
      <c r="H42" s="90">
        <f t="shared" si="1"/>
        <v>-7775.211659999999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14605.827370000001</v>
      </c>
      <c r="E43" s="28">
        <f>E44</f>
        <v>1220.27504</v>
      </c>
      <c r="F43" s="84">
        <f>F44</f>
        <v>1346.62427</v>
      </c>
      <c r="G43" s="103">
        <f>G44</f>
        <v>8.3547135611530923</v>
      </c>
      <c r="H43" s="28">
        <f>E43-D43</f>
        <v>-13385.55233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14605.827370000001</v>
      </c>
      <c r="E44" s="28">
        <v>1220.27504</v>
      </c>
      <c r="F44" s="28">
        <v>1346.62427</v>
      </c>
      <c r="G44" s="103">
        <f>E44/D44*100</f>
        <v>8.3547135611530923</v>
      </c>
      <c r="H44" s="28">
        <f>E44-D44</f>
        <v>-13385.55233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180.30683999999999</v>
      </c>
      <c r="F45" s="28">
        <f>F46</f>
        <v>162.92447999999999</v>
      </c>
      <c r="G45" s="103">
        <f>G46</f>
        <v>44.639554839457197</v>
      </c>
      <c r="H45" s="84">
        <f>E45-D45</f>
        <v>-223.61035999999999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180.30683999999999</v>
      </c>
      <c r="F46" s="84">
        <v>162.92447999999999</v>
      </c>
      <c r="G46" s="103">
        <f>E46/D46*100</f>
        <v>44.639554839457197</v>
      </c>
      <c r="H46" s="28">
        <f>H45</f>
        <v>-223.61035999999999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74.907499999999999</v>
      </c>
      <c r="F47" s="84">
        <v>54.765000000000001</v>
      </c>
      <c r="G47" s="79">
        <f t="shared" ref="G47:G54" si="3">E47/D47*100</f>
        <v>41.321892342148523</v>
      </c>
      <c r="H47" s="110">
        <f t="shared" ref="H47:H133" si="4">E47-D47</f>
        <v>-106.37049999999999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181.86249000000001</v>
      </c>
      <c r="F48" s="112">
        <v>144.53592</v>
      </c>
      <c r="G48" s="79">
        <f t="shared" si="3"/>
        <v>31.699099727216474</v>
      </c>
      <c r="H48" s="110">
        <f t="shared" si="4"/>
        <v>-391.85251000000005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220.61680999999999</v>
      </c>
      <c r="F49" s="13">
        <f t="shared" si="5"/>
        <v>129.89185000000001</v>
      </c>
      <c r="G49" s="14">
        <f t="shared" si="3"/>
        <v>61.594870091073048</v>
      </c>
      <c r="H49" s="15">
        <f t="shared" si="4"/>
        <v>-137.55718999999999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220.61680999999999</v>
      </c>
      <c r="F50" s="118">
        <v>129.89185000000001</v>
      </c>
      <c r="G50" s="35">
        <f t="shared" si="3"/>
        <v>63.363953080930798</v>
      </c>
      <c r="H50" s="90">
        <f t="shared" si="4"/>
        <v>-127.55718999999999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28.10379</v>
      </c>
      <c r="F52" s="91">
        <f>+F53</f>
        <v>46.616999999999997</v>
      </c>
      <c r="G52" s="44">
        <f t="shared" si="3"/>
        <v>24.877215189873418</v>
      </c>
      <c r="H52" s="265">
        <f t="shared" si="4"/>
        <v>-84.866209999999995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28.10379</v>
      </c>
      <c r="F53" s="33">
        <f>F54+F55+F56+F57</f>
        <v>46.616999999999997</v>
      </c>
      <c r="G53" s="48">
        <f t="shared" si="3"/>
        <v>24.877215189873418</v>
      </c>
      <c r="H53" s="25">
        <f t="shared" si="4"/>
        <v>-84.866209999999995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36.829300000000003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10.479419999999999</v>
      </c>
      <c r="F56" s="52">
        <v>9.5347299999999997</v>
      </c>
      <c r="G56" s="30">
        <f t="shared" ref="G56:G65" si="6">E56/D56*100</f>
        <v>102.63878550440744</v>
      </c>
      <c r="H56" s="31">
        <f t="shared" si="4"/>
        <v>0.26941999999999844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-10.377700000000001</v>
      </c>
      <c r="F57" s="52">
        <v>0.25296999999999997</v>
      </c>
      <c r="G57" s="55"/>
      <c r="H57" s="31">
        <f t="shared" si="4"/>
        <v>-10.377700000000001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11.65709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11.65709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10.89409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0.76300000000000001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687.59316999999999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631.50062000000003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519</v>
      </c>
      <c r="E65" s="92">
        <f>E66+E69+E72+E74+E78+E80+E82+E84+E86+E91+E76+E94+E89</f>
        <v>461.98327999999998</v>
      </c>
      <c r="F65" s="92">
        <f>F66+F69+F72+F74+F78+F80+F82+F84+F86+F91+F76+F94</f>
        <v>279.07556999999997</v>
      </c>
      <c r="G65" s="148">
        <f t="shared" si="6"/>
        <v>89.014119460500964</v>
      </c>
      <c r="H65" s="80">
        <f>E65-D65</f>
        <v>-57.016720000000021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1.4750000000000001</v>
      </c>
      <c r="F66" s="95">
        <f t="shared" ref="F66" si="9">F67</f>
        <v>0.45</v>
      </c>
      <c r="G66" s="132">
        <f>E66/D66*100</f>
        <v>18.4375</v>
      </c>
      <c r="H66" s="46">
        <f t="shared" si="4"/>
        <v>-6.5250000000000004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0.45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1.4750000000000001</v>
      </c>
      <c r="F68" s="321"/>
      <c r="G68" s="132">
        <f t="shared" ref="G68:G74" si="10">E68/D68*100</f>
        <v>29.500000000000004</v>
      </c>
      <c r="H68" s="28">
        <f t="shared" si="4"/>
        <v>-3.5249999999999999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29.44566</v>
      </c>
      <c r="F69" s="95">
        <f>F70</f>
        <v>22.5</v>
      </c>
      <c r="G69" s="132">
        <f t="shared" si="10"/>
        <v>84.130457142857139</v>
      </c>
      <c r="H69" s="28">
        <f t="shared" si="4"/>
        <v>-5.5543399999999998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29.44566</v>
      </c>
      <c r="F70" s="29">
        <v>22.5</v>
      </c>
      <c r="G70" s="132">
        <f t="shared" si="10"/>
        <v>92.017687499999994</v>
      </c>
      <c r="H70" s="28">
        <f t="shared" si="4"/>
        <v>-2.5543399999999998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0.18554999999999999</v>
      </c>
      <c r="F72" s="95">
        <f>F73</f>
        <v>0.25</v>
      </c>
      <c r="G72" s="155">
        <f t="shared" si="10"/>
        <v>4.6387499999999999</v>
      </c>
      <c r="H72" s="156">
        <f t="shared" si="4"/>
        <v>-3.8144499999999999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0.18554999999999999</v>
      </c>
      <c r="F73" s="29">
        <v>0.25</v>
      </c>
      <c r="G73" s="155">
        <f t="shared" si="10"/>
        <v>4.6387499999999999</v>
      </c>
      <c r="H73" s="156">
        <f t="shared" si="4"/>
        <v>-3.8144499999999999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9.0584100000000003</v>
      </c>
      <c r="F78" s="95">
        <f>F79</f>
        <v>1</v>
      </c>
      <c r="G78" s="155">
        <f>E78/D78*100</f>
        <v>90.584100000000007</v>
      </c>
      <c r="H78" s="28">
        <f>E78-D78</f>
        <v>-0.9415899999999997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9.0584100000000003</v>
      </c>
      <c r="F79" s="29">
        <v>1</v>
      </c>
      <c r="G79" s="155">
        <f>E79/D79*100</f>
        <v>90.584100000000007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0.3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0.3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5" si="14">E85/D85*100</f>
        <v>4.1666666666666661</v>
      </c>
      <c r="H85" s="28">
        <f t="shared" ref="H85:H93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43.772210000000001</v>
      </c>
      <c r="F86" s="95">
        <f>F87</f>
        <v>20.662459999999999</v>
      </c>
      <c r="G86" s="155">
        <f t="shared" si="14"/>
        <v>101.79583720930232</v>
      </c>
      <c r="H86" s="28">
        <f t="shared" si="15"/>
        <v>0.77221000000000117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43.772210000000001</v>
      </c>
      <c r="F87" s="29">
        <v>20.662459999999999</v>
      </c>
      <c r="G87" s="155">
        <f t="shared" si="14"/>
        <v>115.19002631578947</v>
      </c>
      <c r="H87" s="28">
        <f t="shared" si="15"/>
        <v>5.7722100000000012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24" x14ac:dyDescent="0.2">
      <c r="A89" s="161" t="s">
        <v>331</v>
      </c>
      <c r="B89" s="162" t="s">
        <v>332</v>
      </c>
      <c r="C89" s="95"/>
      <c r="D89" s="95"/>
      <c r="E89" s="46">
        <f>E90</f>
        <v>1</v>
      </c>
      <c r="F89" s="29"/>
      <c r="G89" s="155" t="e">
        <f t="shared" si="14"/>
        <v>#DIV/0!</v>
      </c>
      <c r="H89" s="28">
        <f t="shared" si="15"/>
        <v>1</v>
      </c>
    </row>
    <row r="90" spans="1:9" ht="36" x14ac:dyDescent="0.2">
      <c r="A90" s="163" t="s">
        <v>333</v>
      </c>
      <c r="B90" s="164" t="s">
        <v>334</v>
      </c>
      <c r="C90" s="271"/>
      <c r="D90" s="271"/>
      <c r="E90" s="185">
        <v>1</v>
      </c>
      <c r="F90" s="52"/>
      <c r="G90" s="155" t="e">
        <f t="shared" si="14"/>
        <v>#DIV/0!</v>
      </c>
      <c r="H90" s="28">
        <f t="shared" si="15"/>
        <v>1</v>
      </c>
      <c r="I90" s="54"/>
    </row>
    <row r="91" spans="1:9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6">E92+E93</f>
        <v>13.748709999999999</v>
      </c>
      <c r="F91" s="29">
        <f t="shared" si="16"/>
        <v>179.91310999999999</v>
      </c>
      <c r="G91" s="155" t="e">
        <f t="shared" si="14"/>
        <v>#DIV/0!</v>
      </c>
      <c r="H91" s="28">
        <f t="shared" si="15"/>
        <v>13.748709999999999</v>
      </c>
    </row>
    <row r="92" spans="1:9" ht="36" x14ac:dyDescent="0.2">
      <c r="A92" s="167" t="s">
        <v>156</v>
      </c>
      <c r="B92" s="168" t="s">
        <v>157</v>
      </c>
      <c r="C92" s="71"/>
      <c r="D92" s="71"/>
      <c r="E92" s="71">
        <v>11.84296</v>
      </c>
      <c r="F92" s="71">
        <v>176.63176999999999</v>
      </c>
      <c r="G92" s="155"/>
      <c r="H92" s="84"/>
    </row>
    <row r="93" spans="1:9" ht="36" x14ac:dyDescent="0.2">
      <c r="A93" s="167" t="s">
        <v>158</v>
      </c>
      <c r="B93" s="168" t="s">
        <v>159</v>
      </c>
      <c r="C93" s="71"/>
      <c r="D93" s="71"/>
      <c r="E93" s="84">
        <v>1.9057500000000001</v>
      </c>
      <c r="F93" s="71">
        <v>3.2813400000000001</v>
      </c>
      <c r="G93" s="273" t="e">
        <f t="shared" si="14"/>
        <v>#DIV/0!</v>
      </c>
      <c r="H93" s="84">
        <f t="shared" si="15"/>
        <v>1.9057500000000001</v>
      </c>
    </row>
    <row r="94" spans="1:9" x14ac:dyDescent="0.2">
      <c r="A94" s="275" t="s">
        <v>287</v>
      </c>
      <c r="B94" s="89" t="s">
        <v>288</v>
      </c>
      <c r="C94" s="29">
        <f>C95</f>
        <v>0</v>
      </c>
      <c r="D94" s="29">
        <f>D95</f>
        <v>360</v>
      </c>
      <c r="E94" s="29">
        <f t="shared" ref="E94:F94" si="17">E95</f>
        <v>360</v>
      </c>
      <c r="F94" s="29">
        <f t="shared" si="17"/>
        <v>0</v>
      </c>
      <c r="G94" s="273">
        <f t="shared" si="14"/>
        <v>100</v>
      </c>
      <c r="H94" s="28"/>
    </row>
    <row r="95" spans="1:9" ht="60.75" thickBot="1" x14ac:dyDescent="0.25">
      <c r="A95" s="276" t="s">
        <v>289</v>
      </c>
      <c r="B95" s="277" t="s">
        <v>290</v>
      </c>
      <c r="C95" s="269"/>
      <c r="D95" s="269">
        <v>360</v>
      </c>
      <c r="E95" s="113">
        <v>360</v>
      </c>
      <c r="F95" s="269"/>
      <c r="G95" s="278">
        <f t="shared" si="14"/>
        <v>100</v>
      </c>
      <c r="H95" s="113"/>
    </row>
    <row r="96" spans="1:9" ht="12.75" thickBot="1" x14ac:dyDescent="0.25">
      <c r="A96" s="323" t="s">
        <v>335</v>
      </c>
      <c r="B96" s="18" t="s">
        <v>161</v>
      </c>
      <c r="C96" s="264">
        <f>C97+C98+C99+C100+C101</f>
        <v>1881.6444999999999</v>
      </c>
      <c r="D96" s="264">
        <f>D97+D98+D99+D100+D101</f>
        <v>1954.7044999999998</v>
      </c>
      <c r="E96" s="264">
        <f>E97+E98+E99+E100+E101</f>
        <v>834.52432999999996</v>
      </c>
      <c r="F96" s="264">
        <f t="shared" ref="F96" si="18">F97+F98+F99+F100</f>
        <v>1005.17154</v>
      </c>
      <c r="G96" s="274">
        <f>E96/D96*100</f>
        <v>42.693119599407481</v>
      </c>
      <c r="H96" s="170">
        <f t="shared" si="4"/>
        <v>-1120.1801699999999</v>
      </c>
    </row>
    <row r="97" spans="1:8" x14ac:dyDescent="0.2">
      <c r="A97" s="324" t="s">
        <v>336</v>
      </c>
      <c r="B97" s="22" t="s">
        <v>163</v>
      </c>
      <c r="C97" s="33"/>
      <c r="D97" s="33"/>
      <c r="E97" s="169"/>
      <c r="F97" s="47"/>
      <c r="G97" s="30" t="e">
        <f t="shared" ref="G97:G108" si="19">E97/D97*100</f>
        <v>#DIV/0!</v>
      </c>
      <c r="H97" s="25">
        <f t="shared" si="4"/>
        <v>0</v>
      </c>
    </row>
    <row r="98" spans="1:8" x14ac:dyDescent="0.2">
      <c r="A98" s="325" t="s">
        <v>337</v>
      </c>
      <c r="B98" s="87" t="s">
        <v>165</v>
      </c>
      <c r="C98" s="73"/>
      <c r="D98" s="73"/>
      <c r="E98" s="73">
        <v>25</v>
      </c>
      <c r="F98" s="47">
        <v>701.01800000000003</v>
      </c>
      <c r="G98" s="30" t="e">
        <f t="shared" si="19"/>
        <v>#DIV/0!</v>
      </c>
      <c r="H98" s="31">
        <f t="shared" si="4"/>
        <v>25</v>
      </c>
    </row>
    <row r="99" spans="1:8" x14ac:dyDescent="0.2">
      <c r="A99" s="325" t="s">
        <v>338</v>
      </c>
      <c r="B99" s="83" t="s">
        <v>167</v>
      </c>
      <c r="C99" s="37"/>
      <c r="D99" s="37"/>
      <c r="E99" s="37">
        <v>115.60696</v>
      </c>
      <c r="F99" s="38">
        <v>56.753540000000001</v>
      </c>
      <c r="G99" s="30"/>
      <c r="H99" s="31"/>
    </row>
    <row r="100" spans="1:8" x14ac:dyDescent="0.2">
      <c r="A100" s="325" t="s">
        <v>339</v>
      </c>
      <c r="B100" s="83" t="s">
        <v>169</v>
      </c>
      <c r="C100" s="37">
        <v>761.69349999999997</v>
      </c>
      <c r="D100" s="37">
        <v>110.45699999999999</v>
      </c>
      <c r="E100" s="84">
        <v>23.5</v>
      </c>
      <c r="F100" s="71">
        <v>247.4</v>
      </c>
      <c r="G100" s="79">
        <f t="shared" si="19"/>
        <v>21.275247381333916</v>
      </c>
      <c r="H100" s="31">
        <f t="shared" si="4"/>
        <v>-86.956999999999994</v>
      </c>
    </row>
    <row r="101" spans="1:8" x14ac:dyDescent="0.2">
      <c r="A101" s="326" t="s">
        <v>340</v>
      </c>
      <c r="B101" s="70" t="s">
        <v>293</v>
      </c>
      <c r="C101" s="28">
        <f>C102</f>
        <v>1119.951</v>
      </c>
      <c r="D101" s="28">
        <f>D102</f>
        <v>1844.2474999999999</v>
      </c>
      <c r="E101" s="28">
        <f>E102</f>
        <v>670.41737000000001</v>
      </c>
      <c r="F101" s="28">
        <f t="shared" ref="F101" si="20">F102</f>
        <v>0</v>
      </c>
      <c r="G101" s="79">
        <f t="shared" si="19"/>
        <v>36.351811240085731</v>
      </c>
      <c r="H101" s="31">
        <f t="shared" si="4"/>
        <v>-1173.8301299999998</v>
      </c>
    </row>
    <row r="102" spans="1:8" ht="12.75" thickBot="1" x14ac:dyDescent="0.25">
      <c r="A102" s="327" t="s">
        <v>341</v>
      </c>
      <c r="B102" s="279" t="s">
        <v>294</v>
      </c>
      <c r="C102" s="113">
        <v>1119.951</v>
      </c>
      <c r="D102" s="113">
        <v>1844.2474999999999</v>
      </c>
      <c r="E102" s="113">
        <v>670.41737000000001</v>
      </c>
      <c r="F102" s="269"/>
      <c r="G102" s="39">
        <f t="shared" si="19"/>
        <v>36.351811240085731</v>
      </c>
      <c r="H102" s="40">
        <f t="shared" si="4"/>
        <v>-1173.8301299999998</v>
      </c>
    </row>
    <row r="103" spans="1:8" ht="12.75" thickBot="1" x14ac:dyDescent="0.25">
      <c r="A103" s="328" t="s">
        <v>342</v>
      </c>
      <c r="B103" s="114" t="s">
        <v>171</v>
      </c>
      <c r="C103" s="299">
        <f>C104+C157+C159</f>
        <v>385304.09999999992</v>
      </c>
      <c r="D103" s="299">
        <f>D104+D157+D159</f>
        <v>390859.60599999997</v>
      </c>
      <c r="E103" s="299">
        <f>E104+E157+E159+E165+E162</f>
        <v>213466.12033999999</v>
      </c>
      <c r="F103" s="13">
        <f>F104+F157+F159</f>
        <v>198371.04709000001</v>
      </c>
      <c r="G103" s="234">
        <f t="shared" si="19"/>
        <v>54.614525794717196</v>
      </c>
      <c r="H103" s="265">
        <f t="shared" si="4"/>
        <v>-177393.48565999998</v>
      </c>
    </row>
    <row r="104" spans="1:8" ht="12.75" thickBot="1" x14ac:dyDescent="0.25">
      <c r="A104" s="329" t="s">
        <v>343</v>
      </c>
      <c r="B104" s="303" t="s">
        <v>173</v>
      </c>
      <c r="C104" s="304">
        <f>C105+C108+C131+C154</f>
        <v>385304.09999999992</v>
      </c>
      <c r="D104" s="304">
        <f>D105+D108+D131+D154</f>
        <v>390815.6</v>
      </c>
      <c r="E104" s="305">
        <f>E105+E108+E131+E154</f>
        <v>213434.96034999998</v>
      </c>
      <c r="F104" s="305">
        <f>F105+F108+F131</f>
        <v>198371.04709000001</v>
      </c>
      <c r="G104" s="240">
        <f t="shared" si="19"/>
        <v>54.612702346068062</v>
      </c>
      <c r="H104" s="15">
        <f t="shared" si="4"/>
        <v>-177380.63965</v>
      </c>
    </row>
    <row r="105" spans="1:8" ht="12.75" thickBot="1" x14ac:dyDescent="0.25">
      <c r="A105" s="328" t="s">
        <v>344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72167.600000000006</v>
      </c>
      <c r="F105" s="13">
        <f>F106+F107</f>
        <v>79329.410229999994</v>
      </c>
      <c r="G105" s="240">
        <f t="shared" si="19"/>
        <v>51.623139266221742</v>
      </c>
      <c r="H105" s="15">
        <f t="shared" si="4"/>
        <v>-67629.399999999994</v>
      </c>
    </row>
    <row r="106" spans="1:8" x14ac:dyDescent="0.2">
      <c r="A106" s="330" t="s">
        <v>345</v>
      </c>
      <c r="B106" s="171" t="s">
        <v>177</v>
      </c>
      <c r="C106" s="172">
        <v>139797</v>
      </c>
      <c r="D106" s="172">
        <v>139797</v>
      </c>
      <c r="E106" s="173">
        <v>72167.600000000006</v>
      </c>
      <c r="F106" s="174">
        <v>79329.410229999994</v>
      </c>
      <c r="G106" s="48">
        <f t="shared" si="19"/>
        <v>51.623139266221742</v>
      </c>
      <c r="H106" s="25">
        <f t="shared" si="4"/>
        <v>-67629.399999999994</v>
      </c>
    </row>
    <row r="107" spans="1:8" ht="24.75" thickBot="1" x14ac:dyDescent="0.25">
      <c r="A107" s="331" t="s">
        <v>346</v>
      </c>
      <c r="B107" s="176" t="s">
        <v>179</v>
      </c>
      <c r="C107" s="177"/>
      <c r="D107" s="177"/>
      <c r="E107" s="112"/>
      <c r="F107" s="137"/>
      <c r="G107" s="85" t="e">
        <f t="shared" si="19"/>
        <v>#DIV/0!</v>
      </c>
      <c r="H107" s="40">
        <f t="shared" si="4"/>
        <v>0</v>
      </c>
    </row>
    <row r="108" spans="1:8" ht="12.75" thickBot="1" x14ac:dyDescent="0.25">
      <c r="A108" s="328" t="s">
        <v>347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58988.6</v>
      </c>
      <c r="E108" s="13">
        <f>E110+E120+E116+E111+E117+E109+E115+E114+E113+E119</f>
        <v>36465.2929</v>
      </c>
      <c r="F108" s="13">
        <f>F110+F120+F116+F111+F117+F109+F118+F112+F113+F115</f>
        <v>19606.230939999998</v>
      </c>
      <c r="G108" s="240">
        <f t="shared" si="19"/>
        <v>61.817525589690213</v>
      </c>
      <c r="H108" s="15">
        <f t="shared" si="4"/>
        <v>-22523.307099999998</v>
      </c>
    </row>
    <row r="109" spans="1:8" ht="24" x14ac:dyDescent="0.2">
      <c r="A109" s="332" t="s">
        <v>348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333" t="s">
        <v>349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334" t="s">
        <v>350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334" t="s">
        <v>351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334" t="s">
        <v>352</v>
      </c>
      <c r="B113" s="87" t="s">
        <v>191</v>
      </c>
      <c r="C113" s="51">
        <v>27154.799999999999</v>
      </c>
      <c r="D113" s="51">
        <v>27154.799999999999</v>
      </c>
      <c r="E113" s="28">
        <v>27154.76814</v>
      </c>
      <c r="F113" s="28"/>
      <c r="G113" s="30">
        <f>E113/D113*100</f>
        <v>99.999882672676648</v>
      </c>
      <c r="H113" s="122">
        <f>E113-D113</f>
        <v>-3.1859999999142019E-2</v>
      </c>
    </row>
    <row r="114" spans="1:8" s="10" customFormat="1" ht="36" x14ac:dyDescent="0.2">
      <c r="A114" s="335" t="s">
        <v>353</v>
      </c>
      <c r="B114" s="123" t="s">
        <v>193</v>
      </c>
      <c r="C114" s="58">
        <v>5976.5</v>
      </c>
      <c r="D114" s="58">
        <v>5976.5</v>
      </c>
      <c r="E114" s="84">
        <v>2666.6370000000002</v>
      </c>
      <c r="F114" s="183"/>
      <c r="G114" s="30">
        <f>E114/D114*100</f>
        <v>44.618706600853351</v>
      </c>
      <c r="H114" s="122">
        <f t="shared" si="4"/>
        <v>-3309.8629999999998</v>
      </c>
    </row>
    <row r="115" spans="1:8" s="10" customFormat="1" ht="24" x14ac:dyDescent="0.2">
      <c r="A115" s="336" t="s">
        <v>354</v>
      </c>
      <c r="B115" s="89" t="s">
        <v>195</v>
      </c>
      <c r="C115" s="51"/>
      <c r="D115" s="51"/>
      <c r="E115" s="28"/>
      <c r="F115" s="29">
        <v>3514.4252499999998</v>
      </c>
      <c r="G115" s="30"/>
      <c r="H115" s="31">
        <f t="shared" si="4"/>
        <v>0</v>
      </c>
    </row>
    <row r="116" spans="1:8" s="10" customFormat="1" x14ac:dyDescent="0.2">
      <c r="A116" s="330" t="s">
        <v>355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>
        <v>2218.78863</v>
      </c>
      <c r="G116" s="55">
        <f>E116/D116*100</f>
        <v>100</v>
      </c>
      <c r="H116" s="122">
        <f>E116-D116</f>
        <v>0</v>
      </c>
    </row>
    <row r="117" spans="1:8" s="10" customFormat="1" x14ac:dyDescent="0.2">
      <c r="A117" s="334" t="s">
        <v>356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337" t="s">
        <v>357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338" t="s">
        <v>358</v>
      </c>
      <c r="B119" s="176" t="s">
        <v>296</v>
      </c>
      <c r="C119" s="113">
        <v>4989.1000000000004</v>
      </c>
      <c r="D119" s="113">
        <v>4989.1000000000004</v>
      </c>
      <c r="E119" s="112">
        <v>696.69056999999998</v>
      </c>
      <c r="F119" s="137"/>
      <c r="G119" s="39"/>
      <c r="H119" s="208"/>
    </row>
    <row r="120" spans="1:8" ht="12.75" thickBot="1" x14ac:dyDescent="0.25">
      <c r="A120" s="328" t="s">
        <v>359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14453.5</v>
      </c>
      <c r="E120" s="13">
        <f>E121+E122+E123+E124+E126+E128+E129+E130+E125</f>
        <v>2710.6971899999999</v>
      </c>
      <c r="F120" s="13">
        <f>F121+F122+F123+F124+F126+F128+F129+F130+F127</f>
        <v>13873.017059999998</v>
      </c>
      <c r="G120" s="234">
        <f t="shared" ref="G120:G126" si="21">E120/D120*100</f>
        <v>18.754607465319818</v>
      </c>
      <c r="H120" s="265">
        <f t="shared" si="4"/>
        <v>-11742.802810000001</v>
      </c>
    </row>
    <row r="121" spans="1:8" x14ac:dyDescent="0.2">
      <c r="A121" s="324" t="s">
        <v>359</v>
      </c>
      <c r="B121" s="171" t="s">
        <v>204</v>
      </c>
      <c r="C121" s="173">
        <v>907.8</v>
      </c>
      <c r="D121" s="173">
        <v>907.8</v>
      </c>
      <c r="E121" s="173">
        <v>401.89413999999999</v>
      </c>
      <c r="F121" s="190">
        <v>371.8245</v>
      </c>
      <c r="G121" s="48">
        <f t="shared" si="21"/>
        <v>44.271220533157084</v>
      </c>
      <c r="H121" s="25">
        <f t="shared" si="4"/>
        <v>-505.90585999999996</v>
      </c>
    </row>
    <row r="122" spans="1:8" ht="24" x14ac:dyDescent="0.2">
      <c r="A122" s="339" t="s">
        <v>359</v>
      </c>
      <c r="B122" s="192" t="s">
        <v>205</v>
      </c>
      <c r="C122" s="28">
        <v>1147.9000000000001</v>
      </c>
      <c r="D122" s="28">
        <v>1147.9000000000001</v>
      </c>
      <c r="E122" s="28">
        <v>536.32600000000002</v>
      </c>
      <c r="F122" s="190">
        <v>1153.992</v>
      </c>
      <c r="G122" s="30">
        <f t="shared" si="21"/>
        <v>46.722362575137204</v>
      </c>
      <c r="H122" s="122">
        <f t="shared" si="4"/>
        <v>-611.57400000000007</v>
      </c>
    </row>
    <row r="123" spans="1:8" x14ac:dyDescent="0.2">
      <c r="A123" s="325" t="s">
        <v>359</v>
      </c>
      <c r="B123" s="166" t="s">
        <v>206</v>
      </c>
      <c r="C123" s="28"/>
      <c r="D123" s="28"/>
      <c r="E123" s="190"/>
      <c r="F123" s="71">
        <v>635</v>
      </c>
      <c r="G123" s="30" t="e">
        <f t="shared" si="21"/>
        <v>#DIV/0!</v>
      </c>
      <c r="H123" s="122">
        <f t="shared" si="4"/>
        <v>0</v>
      </c>
    </row>
    <row r="124" spans="1:8" x14ac:dyDescent="0.2">
      <c r="A124" s="325" t="s">
        <v>360</v>
      </c>
      <c r="B124" s="166" t="s">
        <v>208</v>
      </c>
      <c r="C124" s="37"/>
      <c r="D124" s="37"/>
      <c r="E124" s="37"/>
      <c r="F124" s="29"/>
      <c r="G124" s="30" t="e">
        <f t="shared" si="21"/>
        <v>#DIV/0!</v>
      </c>
      <c r="H124" s="122">
        <f t="shared" si="4"/>
        <v>0</v>
      </c>
    </row>
    <row r="125" spans="1:8" x14ac:dyDescent="0.2">
      <c r="A125" s="340" t="s">
        <v>360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340" t="s">
        <v>360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1"/>
        <v>0</v>
      </c>
      <c r="H126" s="122">
        <f t="shared" si="4"/>
        <v>-2531.6999999999998</v>
      </c>
    </row>
    <row r="127" spans="1:8" ht="27.75" customHeight="1" x14ac:dyDescent="0.2">
      <c r="A127" s="340" t="s">
        <v>360</v>
      </c>
      <c r="B127" s="284" t="s">
        <v>297</v>
      </c>
      <c r="C127" s="84">
        <v>1230.4000000000001</v>
      </c>
      <c r="D127" s="84">
        <v>3534.1</v>
      </c>
      <c r="E127" s="84"/>
      <c r="F127" s="190"/>
      <c r="G127" s="30"/>
      <c r="H127" s="122"/>
    </row>
    <row r="128" spans="1:8" ht="24" x14ac:dyDescent="0.2">
      <c r="A128" s="326" t="s">
        <v>359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326" t="s">
        <v>359</v>
      </c>
      <c r="B129" s="195" t="s">
        <v>212</v>
      </c>
      <c r="C129" s="84">
        <v>3132</v>
      </c>
      <c r="D129" s="84">
        <v>3132</v>
      </c>
      <c r="E129" s="84">
        <v>1772.47705</v>
      </c>
      <c r="F129" s="29">
        <v>1684.40056</v>
      </c>
      <c r="G129" s="30"/>
      <c r="H129" s="122"/>
    </row>
    <row r="130" spans="1:8" ht="24.75" thickBot="1" x14ac:dyDescent="0.25">
      <c r="A130" s="341" t="s">
        <v>359</v>
      </c>
      <c r="B130" s="197" t="s">
        <v>213</v>
      </c>
      <c r="C130" s="84"/>
      <c r="D130" s="84"/>
      <c r="E130" s="84"/>
      <c r="F130" s="198">
        <v>10027.799999999999</v>
      </c>
      <c r="G130" s="85"/>
      <c r="H130" s="122">
        <f t="shared" si="4"/>
        <v>0</v>
      </c>
    </row>
    <row r="131" spans="1:8" ht="12.75" thickBot="1" x14ac:dyDescent="0.25">
      <c r="A131" s="328" t="s">
        <v>361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179722.19999999998</v>
      </c>
      <c r="E131" s="13">
        <f>E132+E144+E146+E148+E150+E151+E152+E147+E145</f>
        <v>96973.507449999976</v>
      </c>
      <c r="F131" s="13">
        <f>F132+F144+F146+F148+F150+F151+F152+F147+F145</f>
        <v>99435.405920000019</v>
      </c>
      <c r="G131" s="240">
        <f>E131/D131*100</f>
        <v>53.957445129204949</v>
      </c>
      <c r="H131" s="15">
        <f t="shared" si="4"/>
        <v>-82748.692550000007</v>
      </c>
    </row>
    <row r="132" spans="1:8" ht="12.75" thickBot="1" x14ac:dyDescent="0.25">
      <c r="A132" s="328" t="s">
        <v>362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73097.911159999989</v>
      </c>
      <c r="F132" s="127">
        <f>F135+F139+F134+F133+F136+F141+F137+F138+F142+F143</f>
        <v>76094.488230000003</v>
      </c>
      <c r="G132" s="240">
        <f>E132/D132*100</f>
        <v>55.063054015311117</v>
      </c>
      <c r="H132" s="15">
        <f t="shared" si="4"/>
        <v>-59655.188840000017</v>
      </c>
    </row>
    <row r="133" spans="1:8" ht="24" x14ac:dyDescent="0.2">
      <c r="A133" s="342" t="s">
        <v>363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342" t="s">
        <v>363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2">E134/D134*100</f>
        <v>0</v>
      </c>
      <c r="H134" s="122">
        <f t="shared" ref="H134:H151" si="23">E134-D134</f>
        <v>-9.6999999999999993</v>
      </c>
    </row>
    <row r="135" spans="1:8" x14ac:dyDescent="0.2">
      <c r="A135" s="330" t="s">
        <v>363</v>
      </c>
      <c r="B135" s="70" t="s">
        <v>221</v>
      </c>
      <c r="C135" s="28">
        <v>96609.4</v>
      </c>
      <c r="D135" s="28">
        <v>96609.4</v>
      </c>
      <c r="E135" s="46">
        <v>53999</v>
      </c>
      <c r="F135" s="204">
        <v>55947</v>
      </c>
      <c r="G135" s="30">
        <f t="shared" si="22"/>
        <v>55.894146946363399</v>
      </c>
      <c r="H135" s="122">
        <f t="shared" si="23"/>
        <v>-42610.399999999994</v>
      </c>
    </row>
    <row r="136" spans="1:8" x14ac:dyDescent="0.2">
      <c r="A136" s="330" t="s">
        <v>363</v>
      </c>
      <c r="B136" s="70" t="s">
        <v>222</v>
      </c>
      <c r="C136" s="28">
        <v>15126.8</v>
      </c>
      <c r="D136" s="28">
        <v>15126.8</v>
      </c>
      <c r="E136" s="46">
        <v>8320</v>
      </c>
      <c r="F136" s="204">
        <v>9019</v>
      </c>
      <c r="G136" s="30">
        <f t="shared" si="22"/>
        <v>55.00171880371262</v>
      </c>
      <c r="H136" s="122">
        <f t="shared" si="23"/>
        <v>-6806.7999999999993</v>
      </c>
    </row>
    <row r="137" spans="1:8" x14ac:dyDescent="0.2">
      <c r="A137" s="330" t="s">
        <v>363</v>
      </c>
      <c r="B137" s="70" t="s">
        <v>223</v>
      </c>
      <c r="C137" s="28">
        <v>543.20000000000005</v>
      </c>
      <c r="D137" s="28">
        <v>543.20000000000005</v>
      </c>
      <c r="E137" s="46">
        <v>128.61984000000001</v>
      </c>
      <c r="F137" s="204">
        <v>104.66943000000001</v>
      </c>
      <c r="G137" s="55">
        <f t="shared" si="22"/>
        <v>23.678173784977911</v>
      </c>
      <c r="H137" s="122">
        <f t="shared" si="23"/>
        <v>-414.58016000000003</v>
      </c>
    </row>
    <row r="138" spans="1:8" x14ac:dyDescent="0.2">
      <c r="A138" s="330" t="s">
        <v>363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2"/>
        <v>0</v>
      </c>
      <c r="H138" s="122">
        <f t="shared" si="23"/>
        <v>-225</v>
      </c>
    </row>
    <row r="139" spans="1:8" x14ac:dyDescent="0.2">
      <c r="A139" s="330" t="s">
        <v>363</v>
      </c>
      <c r="B139" s="70" t="s">
        <v>225</v>
      </c>
      <c r="C139" s="28">
        <v>305.10000000000002</v>
      </c>
      <c r="D139" s="28">
        <v>305.10000000000002</v>
      </c>
      <c r="E139" s="46">
        <v>41.311999999999998</v>
      </c>
      <c r="F139" s="181">
        <v>25.43</v>
      </c>
      <c r="G139" s="55">
        <f t="shared" si="22"/>
        <v>13.540478531628972</v>
      </c>
      <c r="H139" s="122">
        <f t="shared" si="23"/>
        <v>-263.78800000000001</v>
      </c>
    </row>
    <row r="140" spans="1:8" x14ac:dyDescent="0.2">
      <c r="A140" s="330" t="s">
        <v>363</v>
      </c>
      <c r="B140" s="205" t="s">
        <v>298</v>
      </c>
      <c r="C140" s="28">
        <v>1087.5999999999999</v>
      </c>
      <c r="D140" s="28">
        <v>1087.5999999999999</v>
      </c>
      <c r="E140" s="46">
        <v>440.67</v>
      </c>
      <c r="F140" s="189"/>
      <c r="G140" s="55"/>
      <c r="H140" s="122"/>
    </row>
    <row r="141" spans="1:8" ht="36" x14ac:dyDescent="0.2">
      <c r="A141" s="342" t="s">
        <v>363</v>
      </c>
      <c r="B141" s="166" t="s">
        <v>226</v>
      </c>
      <c r="C141" s="28">
        <v>1320.2</v>
      </c>
      <c r="D141" s="28">
        <v>1320.2</v>
      </c>
      <c r="E141" s="46">
        <v>1008.49217</v>
      </c>
      <c r="F141" s="204"/>
      <c r="G141" s="55">
        <f t="shared" si="22"/>
        <v>76.389347826086947</v>
      </c>
      <c r="H141" s="122">
        <f t="shared" si="23"/>
        <v>-311.70783000000006</v>
      </c>
    </row>
    <row r="142" spans="1:8" x14ac:dyDescent="0.2">
      <c r="A142" s="330" t="s">
        <v>363</v>
      </c>
      <c r="B142" s="205" t="s">
        <v>227</v>
      </c>
      <c r="C142" s="28">
        <v>11413.3</v>
      </c>
      <c r="D142" s="28">
        <v>11413.3</v>
      </c>
      <c r="E142" s="46">
        <v>5297.9669999999996</v>
      </c>
      <c r="F142" s="190">
        <v>5496.46</v>
      </c>
      <c r="G142" s="30">
        <f t="shared" si="22"/>
        <v>46.419238958057704</v>
      </c>
      <c r="H142" s="122">
        <f t="shared" si="23"/>
        <v>-6115.3329999999996</v>
      </c>
    </row>
    <row r="143" spans="1:8" ht="36.75" thickBot="1" x14ac:dyDescent="0.25">
      <c r="A143" s="343" t="s">
        <v>363</v>
      </c>
      <c r="B143" s="207" t="s">
        <v>228</v>
      </c>
      <c r="C143" s="112">
        <v>4589.3</v>
      </c>
      <c r="D143" s="112">
        <v>4589.3</v>
      </c>
      <c r="E143" s="112">
        <v>3861.8501500000002</v>
      </c>
      <c r="F143" s="112">
        <v>5501.9287999999997</v>
      </c>
      <c r="G143" s="39">
        <f t="shared" si="22"/>
        <v>84.149002026452834</v>
      </c>
      <c r="H143" s="208">
        <f t="shared" si="23"/>
        <v>-727.44984999999997</v>
      </c>
    </row>
    <row r="144" spans="1:8" x14ac:dyDescent="0.2">
      <c r="A144" s="330" t="s">
        <v>364</v>
      </c>
      <c r="B144" s="209" t="s">
        <v>230</v>
      </c>
      <c r="C144" s="46">
        <v>1765.9</v>
      </c>
      <c r="D144" s="46">
        <v>1765.9</v>
      </c>
      <c r="E144" s="210">
        <v>638.60699999999997</v>
      </c>
      <c r="F144" s="95">
        <v>476.41</v>
      </c>
      <c r="G144" s="55">
        <f t="shared" si="22"/>
        <v>36.163259527719575</v>
      </c>
      <c r="H144" s="122">
        <f t="shared" si="23"/>
        <v>-1127.2930000000001</v>
      </c>
    </row>
    <row r="145" spans="1:8" ht="36" x14ac:dyDescent="0.2">
      <c r="A145" s="342" t="s">
        <v>365</v>
      </c>
      <c r="B145" s="211" t="s">
        <v>232</v>
      </c>
      <c r="C145" s="28">
        <v>1173.5</v>
      </c>
      <c r="D145" s="28">
        <v>1173.5</v>
      </c>
      <c r="E145" s="190">
        <v>1173.5</v>
      </c>
      <c r="F145" s="29">
        <v>1211.3</v>
      </c>
      <c r="G145" s="30">
        <f t="shared" si="22"/>
        <v>100</v>
      </c>
      <c r="H145" s="122">
        <f t="shared" si="23"/>
        <v>0</v>
      </c>
    </row>
    <row r="146" spans="1:8" x14ac:dyDescent="0.2">
      <c r="A146" s="344" t="s">
        <v>366</v>
      </c>
      <c r="B146" s="70" t="s">
        <v>234</v>
      </c>
      <c r="C146" s="212">
        <v>1733.3</v>
      </c>
      <c r="D146" s="212">
        <v>1733.3</v>
      </c>
      <c r="E146" s="212">
        <v>866.65</v>
      </c>
      <c r="F146" s="95">
        <v>783.55</v>
      </c>
      <c r="G146" s="30">
        <f t="shared" si="22"/>
        <v>50</v>
      </c>
      <c r="H146" s="122">
        <f t="shared" si="23"/>
        <v>-866.65</v>
      </c>
    </row>
    <row r="147" spans="1:8" ht="24" x14ac:dyDescent="0.2">
      <c r="A147" s="345" t="s">
        <v>367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24" x14ac:dyDescent="0.2">
      <c r="A148" s="345" t="s">
        <v>368</v>
      </c>
      <c r="B148" s="123" t="s">
        <v>238</v>
      </c>
      <c r="C148" s="214">
        <v>234.3</v>
      </c>
      <c r="D148" s="214">
        <v>242.1</v>
      </c>
      <c r="E148" s="212">
        <v>242.03455</v>
      </c>
      <c r="F148" s="29">
        <v>41.409480000000002</v>
      </c>
      <c r="G148" s="55">
        <f t="shared" si="22"/>
        <v>99.972965716646016</v>
      </c>
      <c r="H148" s="122">
        <f t="shared" si="23"/>
        <v>-6.5449999999998454E-2</v>
      </c>
    </row>
    <row r="149" spans="1:8" ht="24" x14ac:dyDescent="0.2">
      <c r="A149" s="165" t="s">
        <v>369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344" t="s">
        <v>370</v>
      </c>
      <c r="B150" s="123" t="s">
        <v>240</v>
      </c>
      <c r="C150" s="214">
        <v>635.29999999999995</v>
      </c>
      <c r="D150" s="214">
        <v>635.29999999999995</v>
      </c>
      <c r="E150" s="212">
        <v>317.64600000000002</v>
      </c>
      <c r="F150" s="29">
        <v>306.75</v>
      </c>
      <c r="G150" s="30">
        <f t="shared" si="22"/>
        <v>49.999370376200226</v>
      </c>
      <c r="H150" s="122">
        <f t="shared" si="23"/>
        <v>-317.65399999999994</v>
      </c>
    </row>
    <row r="151" spans="1:8" ht="12.75" thickBot="1" x14ac:dyDescent="0.25">
      <c r="A151" s="344" t="s">
        <v>371</v>
      </c>
      <c r="B151" s="70" t="s">
        <v>242</v>
      </c>
      <c r="C151" s="212">
        <v>1576.8</v>
      </c>
      <c r="D151" s="212">
        <v>1576.8</v>
      </c>
      <c r="E151" s="212">
        <v>819.15873999999997</v>
      </c>
      <c r="F151" s="29">
        <v>750.49820999999997</v>
      </c>
      <c r="G151" s="30">
        <f t="shared" si="22"/>
        <v>51.950706494165402</v>
      </c>
      <c r="H151" s="122">
        <f t="shared" si="23"/>
        <v>-757.64125999999999</v>
      </c>
    </row>
    <row r="152" spans="1:8" ht="12.75" thickBot="1" x14ac:dyDescent="0.25">
      <c r="A152" s="328" t="s">
        <v>372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19818</v>
      </c>
      <c r="F152" s="126">
        <f>F153</f>
        <v>19771</v>
      </c>
      <c r="G152" s="240">
        <f>E152/D152*100</f>
        <v>50.00757002271007</v>
      </c>
      <c r="H152" s="15">
        <f>E152-D152</f>
        <v>-19812</v>
      </c>
    </row>
    <row r="153" spans="1:8" ht="12.75" thickBot="1" x14ac:dyDescent="0.25">
      <c r="A153" s="346" t="s">
        <v>373</v>
      </c>
      <c r="B153" s="216" t="s">
        <v>246</v>
      </c>
      <c r="C153" s="23">
        <v>39630</v>
      </c>
      <c r="D153" s="23">
        <v>39630</v>
      </c>
      <c r="E153" s="217">
        <v>19818</v>
      </c>
      <c r="F153" s="293">
        <v>19771</v>
      </c>
      <c r="G153" s="24">
        <f>E153/D153*100</f>
        <v>50.00757002271007</v>
      </c>
      <c r="H153" s="96">
        <f>E153-D153</f>
        <v>-19812</v>
      </c>
    </row>
    <row r="154" spans="1:8" ht="12.75" thickBot="1" x14ac:dyDescent="0.25">
      <c r="A154" s="218" t="s">
        <v>374</v>
      </c>
      <c r="B154" s="311" t="s">
        <v>248</v>
      </c>
      <c r="C154" s="309">
        <f>C155+C156</f>
        <v>12307.8</v>
      </c>
      <c r="D154" s="309">
        <f>D155+D156</f>
        <v>12307.8</v>
      </c>
      <c r="E154" s="322">
        <f>E155+E156</f>
        <v>7828.56</v>
      </c>
      <c r="F154" s="308"/>
      <c r="G154" s="240">
        <f>E154/D154*100</f>
        <v>63.60649344318238</v>
      </c>
      <c r="H154" s="15">
        <f>E154-D154</f>
        <v>-4479.2399999999989</v>
      </c>
    </row>
    <row r="155" spans="1:8" ht="36" x14ac:dyDescent="0.2">
      <c r="A155" s="219" t="s">
        <v>375</v>
      </c>
      <c r="B155" s="220" t="s">
        <v>250</v>
      </c>
      <c r="C155" s="221">
        <v>12307.8</v>
      </c>
      <c r="D155" s="221">
        <v>12307.8</v>
      </c>
      <c r="E155" s="222">
        <v>7828.56</v>
      </c>
      <c r="F155" s="223"/>
      <c r="G155" s="48">
        <f>E155/D155*100</f>
        <v>63.60649344318238</v>
      </c>
      <c r="H155" s="25">
        <f>E155-D155</f>
        <v>-4479.2399999999989</v>
      </c>
    </row>
    <row r="156" spans="1:8" ht="24.75" thickBot="1" x14ac:dyDescent="0.25">
      <c r="A156" s="224" t="s">
        <v>376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328" t="s">
        <v>377</v>
      </c>
      <c r="B157" s="312" t="s">
        <v>254</v>
      </c>
      <c r="C157" s="307">
        <f t="shared" ref="C157:H157" si="24">C158</f>
        <v>0</v>
      </c>
      <c r="D157" s="307">
        <f t="shared" si="24"/>
        <v>0</v>
      </c>
      <c r="E157" s="127">
        <f t="shared" si="24"/>
        <v>0</v>
      </c>
      <c r="F157" s="127">
        <f t="shared" si="24"/>
        <v>0</v>
      </c>
      <c r="G157" s="128">
        <f t="shared" si="24"/>
        <v>0</v>
      </c>
      <c r="H157" s="290">
        <f t="shared" si="24"/>
        <v>0</v>
      </c>
    </row>
    <row r="158" spans="1:8" ht="24.75" thickBot="1" x14ac:dyDescent="0.25">
      <c r="A158" s="347" t="s">
        <v>378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328" t="s">
        <v>379</v>
      </c>
      <c r="B159" s="301" t="s">
        <v>258</v>
      </c>
      <c r="C159" s="307">
        <f t="shared" ref="C159:H159" si="25">C160+C161</f>
        <v>0</v>
      </c>
      <c r="D159" s="307">
        <f t="shared" si="25"/>
        <v>44.006</v>
      </c>
      <c r="E159" s="127">
        <f t="shared" si="25"/>
        <v>46.006</v>
      </c>
      <c r="F159" s="127">
        <f t="shared" si="25"/>
        <v>0</v>
      </c>
      <c r="G159" s="128">
        <f t="shared" si="25"/>
        <v>0</v>
      </c>
      <c r="H159" s="319">
        <f t="shared" si="25"/>
        <v>46.006</v>
      </c>
    </row>
    <row r="160" spans="1:8" x14ac:dyDescent="0.2">
      <c r="A160" s="348" t="s">
        <v>380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349" t="s">
        <v>381</v>
      </c>
      <c r="B161" s="232" t="s">
        <v>262</v>
      </c>
      <c r="C161" s="112"/>
      <c r="D161" s="112">
        <v>44.006</v>
      </c>
      <c r="E161" s="112">
        <v>43.006</v>
      </c>
      <c r="F161" s="137"/>
      <c r="G161" s="233">
        <v>0</v>
      </c>
      <c r="H161" s="208">
        <f>E161-C161</f>
        <v>43.006</v>
      </c>
    </row>
    <row r="162" spans="1:8" ht="12.75" thickBot="1" x14ac:dyDescent="0.25">
      <c r="A162" s="350" t="s">
        <v>382</v>
      </c>
      <c r="B162" s="286" t="s">
        <v>301</v>
      </c>
      <c r="C162" s="317"/>
      <c r="D162" s="317"/>
      <c r="E162" s="318">
        <f>E163+E164</f>
        <v>24.76774</v>
      </c>
      <c r="F162" s="318">
        <f>F163</f>
        <v>0</v>
      </c>
      <c r="G162" s="234">
        <v>0</v>
      </c>
      <c r="H162" s="235">
        <f>E162-D162</f>
        <v>24.76774</v>
      </c>
    </row>
    <row r="163" spans="1:8" ht="24" x14ac:dyDescent="0.2">
      <c r="A163" s="165" t="s">
        <v>386</v>
      </c>
      <c r="B163" s="360" t="s">
        <v>387</v>
      </c>
      <c r="C163" s="355"/>
      <c r="D163" s="355"/>
      <c r="E163" s="355">
        <v>24.76774</v>
      </c>
      <c r="F163" s="356"/>
      <c r="G163" s="48">
        <v>0</v>
      </c>
      <c r="H163" s="357">
        <f>E163-D163</f>
        <v>24.76774</v>
      </c>
    </row>
    <row r="164" spans="1:8" ht="24.75" thickBot="1" x14ac:dyDescent="0.25">
      <c r="A164" s="359" t="s">
        <v>383</v>
      </c>
      <c r="B164" s="136" t="s">
        <v>388</v>
      </c>
      <c r="C164" s="353"/>
      <c r="D164" s="353"/>
      <c r="E164" s="353"/>
      <c r="F164" s="354"/>
      <c r="G164" s="55">
        <v>0</v>
      </c>
      <c r="H164" s="358">
        <f>E164-D164</f>
        <v>0</v>
      </c>
    </row>
    <row r="165" spans="1:8" ht="12.75" thickBot="1" x14ac:dyDescent="0.25">
      <c r="A165" s="351" t="s">
        <v>384</v>
      </c>
      <c r="B165" s="315" t="s">
        <v>266</v>
      </c>
      <c r="C165" s="307">
        <f>C166</f>
        <v>0</v>
      </c>
      <c r="D165" s="307">
        <f>D166</f>
        <v>0</v>
      </c>
      <c r="E165" s="127">
        <f t="shared" ref="E165:F165" si="26">E166</f>
        <v>-39.613750000000003</v>
      </c>
      <c r="F165" s="127">
        <f t="shared" si="26"/>
        <v>0</v>
      </c>
      <c r="G165" s="240">
        <v>0</v>
      </c>
      <c r="H165" s="15">
        <f>E165-C165</f>
        <v>-39.613750000000003</v>
      </c>
    </row>
    <row r="166" spans="1:8" ht="12.75" thickBot="1" x14ac:dyDescent="0.25">
      <c r="A166" s="352" t="s">
        <v>385</v>
      </c>
      <c r="B166" s="291" t="s">
        <v>304</v>
      </c>
      <c r="C166" s="292"/>
      <c r="D166" s="292"/>
      <c r="E166" s="217">
        <v>-39.613750000000003</v>
      </c>
      <c r="F166" s="293"/>
      <c r="G166" s="238"/>
      <c r="H166" s="294"/>
    </row>
    <row r="167" spans="1:8" ht="12.75" thickBot="1" x14ac:dyDescent="0.25">
      <c r="A167" s="295"/>
      <c r="B167" s="320" t="s">
        <v>267</v>
      </c>
      <c r="C167" s="307">
        <f>C8+C103</f>
        <v>521356.55352999992</v>
      </c>
      <c r="D167" s="307">
        <f>D8+D103</f>
        <v>532377.69354999997</v>
      </c>
      <c r="E167" s="127">
        <f>E8+E103</f>
        <v>278943.41230000003</v>
      </c>
      <c r="F167" s="127">
        <f>F8+F103</f>
        <v>257919.91185999999</v>
      </c>
      <c r="G167" s="14">
        <f>E167/D167*100</f>
        <v>52.395773842429435</v>
      </c>
      <c r="H167" s="15">
        <f>E167-D167</f>
        <v>-253434.28124999994</v>
      </c>
    </row>
    <row r="168" spans="1:8" x14ac:dyDescent="0.2">
      <c r="A168" s="1"/>
      <c r="B168" s="241"/>
      <c r="C168" s="242"/>
      <c r="D168" s="242"/>
      <c r="E168" s="237"/>
      <c r="F168" s="243"/>
      <c r="G168" s="243"/>
      <c r="H168" s="244"/>
    </row>
    <row r="169" spans="1:8" x14ac:dyDescent="0.2">
      <c r="A169" s="16" t="s">
        <v>268</v>
      </c>
      <c r="B169" s="16"/>
      <c r="C169" s="245"/>
      <c r="D169" s="245"/>
      <c r="E169" s="246"/>
      <c r="F169" s="247"/>
      <c r="G169" s="248"/>
      <c r="H169" s="16"/>
    </row>
    <row r="170" spans="1:8" x14ac:dyDescent="0.2">
      <c r="A170" s="16" t="s">
        <v>269</v>
      </c>
      <c r="B170" s="249"/>
      <c r="C170" s="250"/>
      <c r="D170" s="250"/>
      <c r="E170" s="246" t="s">
        <v>270</v>
      </c>
      <c r="F170" s="251"/>
      <c r="G170" s="251"/>
      <c r="H170" s="16"/>
    </row>
    <row r="171" spans="1:8" x14ac:dyDescent="0.2">
      <c r="A171" s="16"/>
      <c r="B171" s="249"/>
      <c r="C171" s="250"/>
      <c r="D171" s="250"/>
      <c r="E171" s="246"/>
      <c r="F171" s="251"/>
      <c r="G171" s="251"/>
      <c r="H171" s="16"/>
    </row>
    <row r="172" spans="1:8" x14ac:dyDescent="0.2">
      <c r="A172" s="252" t="s">
        <v>271</v>
      </c>
      <c r="B172" s="16"/>
      <c r="C172" s="253"/>
      <c r="D172" s="253"/>
      <c r="E172" s="254"/>
      <c r="F172" s="255"/>
      <c r="G172" s="256"/>
      <c r="H172" s="1"/>
    </row>
    <row r="173" spans="1:8" x14ac:dyDescent="0.2">
      <c r="A173" s="252" t="s">
        <v>272</v>
      </c>
      <c r="C173" s="253"/>
      <c r="D173" s="253"/>
      <c r="E173" s="254"/>
      <c r="F173" s="255"/>
      <c r="G173" s="255"/>
      <c r="H173" s="1"/>
    </row>
    <row r="174" spans="1:8" x14ac:dyDescent="0.2">
      <c r="A174" s="1"/>
      <c r="E174" s="237"/>
      <c r="F174" s="258"/>
      <c r="G174" s="259"/>
      <c r="H174" s="1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15748031496062992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7"/>
  <sheetViews>
    <sheetView topLeftCell="A154" workbookViewId="0">
      <selection activeCell="A154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389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390</v>
      </c>
      <c r="F5" s="382" t="s">
        <v>391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C9+C14+C20+C30+C33+C39+C52+C58+C62+C65+C98</f>
        <v>136052.45353</v>
      </c>
      <c r="D8" s="13">
        <f>D9+D14+D20+D30+D33+D39+D52+D58+D62+D65+D98</f>
        <v>142194.92054999998</v>
      </c>
      <c r="E8" s="13">
        <f>E9+E20+E33+E52+E65+E98+E39+E30+E14+E62+E58</f>
        <v>76528.294239999988</v>
      </c>
      <c r="F8" s="13">
        <f>F9+F20+F33+F52+F65+F98+F39+F30+F14+F62+F58</f>
        <v>67925.08679999999</v>
      </c>
      <c r="G8" s="14">
        <f t="shared" ref="G8:G27" si="0">E8/D8*100</f>
        <v>53.819288300871726</v>
      </c>
      <c r="H8" s="15">
        <f t="shared" ref="H8:H42" si="1">E8-D8</f>
        <v>-65666.626309999992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40430.973700000002</v>
      </c>
      <c r="F9" s="20">
        <f>F10</f>
        <v>35687.214739999996</v>
      </c>
      <c r="G9" s="14">
        <f t="shared" si="0"/>
        <v>60.046618846372283</v>
      </c>
      <c r="H9" s="15">
        <f t="shared" si="1"/>
        <v>-26901.666299999997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40430.973700000002</v>
      </c>
      <c r="F10" s="23">
        <f>F11+F12+F13</f>
        <v>35687.214739999996</v>
      </c>
      <c r="G10" s="24">
        <f t="shared" si="0"/>
        <v>60.046618846372283</v>
      </c>
      <c r="H10" s="25">
        <f t="shared" si="1"/>
        <v>-26901.666299999997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40126.376279999997</v>
      </c>
      <c r="F11" s="29">
        <v>35336.081259999999</v>
      </c>
      <c r="G11" s="30">
        <f t="shared" si="0"/>
        <v>60.076674341245365</v>
      </c>
      <c r="H11" s="31">
        <f t="shared" si="1"/>
        <v>-26665.563720000006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159.82984999999999</v>
      </c>
      <c r="F13" s="38">
        <v>291.79414000000003</v>
      </c>
      <c r="G13" s="39">
        <f t="shared" si="0"/>
        <v>58.610139347268067</v>
      </c>
      <c r="H13" s="40">
        <f t="shared" si="1"/>
        <v>-112.87015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5659.3022299999993</v>
      </c>
      <c r="F14" s="300">
        <f>F15</f>
        <v>4851.5784900000008</v>
      </c>
      <c r="G14" s="44">
        <f t="shared" si="0"/>
        <v>55.708980444661258</v>
      </c>
      <c r="H14" s="15">
        <f t="shared" si="1"/>
        <v>-4499.3870600000027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5659.3022299999993</v>
      </c>
      <c r="F15" s="47">
        <f>F16+F17+F18+F19</f>
        <v>4851.5784900000008</v>
      </c>
      <c r="G15" s="48">
        <f t="shared" si="0"/>
        <v>55.708980444661258</v>
      </c>
      <c r="H15" s="25">
        <f t="shared" si="1"/>
        <v>-4499.3870600000027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2542.9208699999999</v>
      </c>
      <c r="F16" s="52">
        <v>2279.95253</v>
      </c>
      <c r="G16" s="30">
        <f t="shared" si="0"/>
        <v>54.516403880025962</v>
      </c>
      <c r="H16" s="53">
        <f t="shared" si="1"/>
        <v>-2121.5850200000004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19.05696</v>
      </c>
      <c r="F17" s="52">
        <v>14.89565</v>
      </c>
      <c r="G17" s="30">
        <f t="shared" si="0"/>
        <v>71.690869016139786</v>
      </c>
      <c r="H17" s="53">
        <f t="shared" si="1"/>
        <v>-7.5251699999999992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3561.8308000000002</v>
      </c>
      <c r="F18" s="52">
        <v>3007.9719300000002</v>
      </c>
      <c r="G18" s="55">
        <f t="shared" si="0"/>
        <v>58.049179234435634</v>
      </c>
      <c r="H18" s="53">
        <f t="shared" si="1"/>
        <v>-2574.0540599999999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-464.50639999999999</v>
      </c>
      <c r="F19" s="59">
        <v>-451.24162000000001</v>
      </c>
      <c r="G19" s="35">
        <f t="shared" si="0"/>
        <v>69.507377848377217</v>
      </c>
      <c r="H19" s="53">
        <f t="shared" si="1"/>
        <v>203.77719000000002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20264.192380000004</v>
      </c>
      <c r="F20" s="61">
        <f>F21+F25+F27+F29+F28</f>
        <v>18266.482530000001</v>
      </c>
      <c r="G20" s="14">
        <f t="shared" si="0"/>
        <v>79.848277057433847</v>
      </c>
      <c r="H20" s="296">
        <f t="shared" si="1"/>
        <v>-5114.1791099999973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14010.961770000002</v>
      </c>
      <c r="F21" s="46">
        <f>F22+F23+F24</f>
        <v>14222.430970000001</v>
      </c>
      <c r="G21" s="55">
        <f t="shared" si="0"/>
        <v>73.490489221085767</v>
      </c>
      <c r="H21" s="25">
        <f t="shared" si="1"/>
        <v>-5054.0382299999983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9171.5302200000006</v>
      </c>
      <c r="F22" s="52">
        <v>12083.12247</v>
      </c>
      <c r="G22" s="30">
        <f t="shared" si="0"/>
        <v>63.404979052886276</v>
      </c>
      <c r="H22" s="31">
        <f t="shared" si="1"/>
        <v>-5293.4697799999994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4839.4308499999997</v>
      </c>
      <c r="F23" s="52">
        <v>2138.9556200000002</v>
      </c>
      <c r="G23" s="30">
        <f t="shared" si="0"/>
        <v>105.20501847826087</v>
      </c>
      <c r="H23" s="31">
        <f t="shared" si="1"/>
        <v>239.43084999999974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0.35288000000000003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168.38866999999999</v>
      </c>
      <c r="F25" s="71">
        <v>798.11292000000003</v>
      </c>
      <c r="G25" s="30">
        <f t="shared" si="0"/>
        <v>122.02077536231883</v>
      </c>
      <c r="H25" s="31">
        <f t="shared" si="1"/>
        <v>30.388669999999991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0.35236000000000001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5593.9076500000001</v>
      </c>
      <c r="F27" s="74">
        <v>2962.1025599999998</v>
      </c>
      <c r="G27" s="30">
        <f t="shared" si="0"/>
        <v>103.16348963394245</v>
      </c>
      <c r="H27" s="31">
        <f t="shared" si="1"/>
        <v>171.53615999999965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490.58193</v>
      </c>
      <c r="F29" s="38">
        <v>283.83607999999998</v>
      </c>
      <c r="G29" s="79">
        <f t="shared" ref="G29:G42" si="2">E29/D29*100</f>
        <v>65.150322709163348</v>
      </c>
      <c r="H29" s="31">
        <f t="shared" si="1"/>
        <v>-262.41807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2489.8800099999999</v>
      </c>
      <c r="F30" s="13">
        <f>F31+F32</f>
        <v>2709.1476699999998</v>
      </c>
      <c r="G30" s="14">
        <f t="shared" si="2"/>
        <v>25.594886727423205</v>
      </c>
      <c r="H30" s="296">
        <f t="shared" si="1"/>
        <v>-7238.1568300000008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158.74556999999999</v>
      </c>
      <c r="F31" s="82">
        <v>90.486829999999998</v>
      </c>
      <c r="G31" s="48">
        <f t="shared" si="2"/>
        <v>14.173711607142856</v>
      </c>
      <c r="H31" s="25">
        <f t="shared" si="1"/>
        <v>-961.25442999999996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2331.1344399999998</v>
      </c>
      <c r="F32" s="71">
        <v>2618.66084</v>
      </c>
      <c r="G32" s="85">
        <f t="shared" si="2"/>
        <v>27.080906870282394</v>
      </c>
      <c r="H32" s="40">
        <f t="shared" si="1"/>
        <v>-6276.9024000000009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949.07278999999994</v>
      </c>
      <c r="F33" s="13">
        <f>F34+F36+F38+F37</f>
        <v>1241.90642</v>
      </c>
      <c r="G33" s="240">
        <f t="shared" si="2"/>
        <v>86.167327020328116</v>
      </c>
      <c r="H33" s="296">
        <f t="shared" si="1"/>
        <v>-152.35721000000012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932.80278999999996</v>
      </c>
      <c r="F34" s="34">
        <f>F35</f>
        <v>854.07807000000003</v>
      </c>
      <c r="G34" s="55">
        <f t="shared" si="2"/>
        <v>93.149869183143593</v>
      </c>
      <c r="H34" s="25">
        <f t="shared" si="1"/>
        <v>-68.597210000000018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932.80278999999996</v>
      </c>
      <c r="F35" s="71">
        <v>854.07807000000003</v>
      </c>
      <c r="G35" s="55">
        <f t="shared" si="2"/>
        <v>93.149869183143593</v>
      </c>
      <c r="H35" s="31">
        <f t="shared" si="1"/>
        <v>-68.597210000000018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16.27</v>
      </c>
      <c r="F36" s="74">
        <v>16.829999999999998</v>
      </c>
      <c r="G36" s="55">
        <f t="shared" si="2"/>
        <v>17.120909186572661</v>
      </c>
      <c r="H36" s="31">
        <f t="shared" si="1"/>
        <v>-78.760000000000005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370.99835000000002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25686.044569999998</v>
      </c>
      <c r="E39" s="92">
        <f>E40+E48+E49</f>
        <v>3882.5807799999998</v>
      </c>
      <c r="F39" s="91">
        <f>F40+F48+F49+F47</f>
        <v>3623.1191399999998</v>
      </c>
      <c r="G39" s="14">
        <f t="shared" si="2"/>
        <v>15.115526134898394</v>
      </c>
      <c r="H39" s="15">
        <f t="shared" si="1"/>
        <v>-21803.463789999998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24572.877570000001</v>
      </c>
      <c r="E40" s="95">
        <f>E41+E43+E45+E47</f>
        <v>3335.9397300000001</v>
      </c>
      <c r="F40" s="46">
        <f>F41+F43+F45</f>
        <v>3172.4167699999998</v>
      </c>
      <c r="G40" s="24">
        <f t="shared" si="2"/>
        <v>13.575698330392976</v>
      </c>
      <c r="H40" s="96">
        <f t="shared" si="1"/>
        <v>-21236.937839999999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1379.1712199999999</v>
      </c>
      <c r="F41" s="28">
        <f>F42</f>
        <v>1451.60555</v>
      </c>
      <c r="G41" s="30">
        <f t="shared" si="2"/>
        <v>15.520196482225449</v>
      </c>
      <c r="H41" s="31">
        <f t="shared" si="1"/>
        <v>-7507.1287799999991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1379.1712199999999</v>
      </c>
      <c r="F42" s="84">
        <v>1451.60555</v>
      </c>
      <c r="G42" s="79">
        <f t="shared" si="2"/>
        <v>15.520196482225449</v>
      </c>
      <c r="H42" s="90">
        <f t="shared" si="1"/>
        <v>-7507.1287799999991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15282.66037</v>
      </c>
      <c r="E43" s="28">
        <f>E44</f>
        <v>1636.2993100000001</v>
      </c>
      <c r="F43" s="84">
        <f>F44</f>
        <v>1537.4771499999999</v>
      </c>
      <c r="G43" s="103">
        <f>G44</f>
        <v>10.706900960856727</v>
      </c>
      <c r="H43" s="28">
        <f>E43-D43</f>
        <v>-13646.361059999999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15282.66037</v>
      </c>
      <c r="E44" s="28">
        <v>1636.2993100000001</v>
      </c>
      <c r="F44" s="28">
        <v>1537.4771499999999</v>
      </c>
      <c r="G44" s="103">
        <f>E44/D44*100</f>
        <v>10.706900960856727</v>
      </c>
      <c r="H44" s="28">
        <f>E44-D44</f>
        <v>-13646.361059999999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229.57320000000001</v>
      </c>
      <c r="F45" s="28">
        <f>F46</f>
        <v>183.33407</v>
      </c>
      <c r="G45" s="103">
        <f>G46</f>
        <v>56.836698214386516</v>
      </c>
      <c r="H45" s="84">
        <f>E45-D45</f>
        <v>-174.34399999999997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229.57320000000001</v>
      </c>
      <c r="F46" s="84">
        <v>183.33407</v>
      </c>
      <c r="G46" s="103">
        <f>E46/D46*100</f>
        <v>56.836698214386516</v>
      </c>
      <c r="H46" s="28">
        <f>H45</f>
        <v>-174.34399999999997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90.896000000000001</v>
      </c>
      <c r="F47" s="84">
        <v>65.718000000000004</v>
      </c>
      <c r="G47" s="79">
        <f t="shared" ref="G47:G54" si="3">E47/D47*100</f>
        <v>50.141771202241856</v>
      </c>
      <c r="H47" s="110">
        <f t="shared" ref="H47:H135" si="4">E47-D47</f>
        <v>-90.381999999999991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273.24558000000002</v>
      </c>
      <c r="F48" s="112">
        <v>232.69551999999999</v>
      </c>
      <c r="G48" s="79">
        <f t="shared" si="3"/>
        <v>47.627407336395251</v>
      </c>
      <c r="H48" s="110">
        <f t="shared" si="4"/>
        <v>-300.46942000000001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273.39546999999999</v>
      </c>
      <c r="F49" s="13">
        <f t="shared" si="5"/>
        <v>152.28885</v>
      </c>
      <c r="G49" s="14">
        <f t="shared" si="3"/>
        <v>76.330350611713854</v>
      </c>
      <c r="H49" s="15">
        <f t="shared" si="4"/>
        <v>-84.778529999999989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265.13992999999999</v>
      </c>
      <c r="F50" s="118">
        <v>152.28885</v>
      </c>
      <c r="G50" s="35">
        <f t="shared" si="3"/>
        <v>76.151559277832348</v>
      </c>
      <c r="H50" s="90">
        <f t="shared" si="4"/>
        <v>-83.034069999999986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68.76276</v>
      </c>
      <c r="F52" s="91">
        <f>+F53</f>
        <v>48.55686</v>
      </c>
      <c r="G52" s="44">
        <f t="shared" si="3"/>
        <v>60.868159688412845</v>
      </c>
      <c r="H52" s="265">
        <f t="shared" si="4"/>
        <v>-44.207239999999999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68.76276</v>
      </c>
      <c r="F53" s="33">
        <f>F54+F55+F56+F57</f>
        <v>48.55686</v>
      </c>
      <c r="G53" s="48">
        <f t="shared" si="3"/>
        <v>60.868159688412845</v>
      </c>
      <c r="H53" s="25">
        <f t="shared" si="4"/>
        <v>-44.207239999999999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10.48306</v>
      </c>
      <c r="F56" s="52">
        <v>9.6972400000000007</v>
      </c>
      <c r="G56" s="30">
        <f t="shared" ref="G56:G65" si="6">E56/D56*100</f>
        <v>102.67443682664054</v>
      </c>
      <c r="H56" s="31">
        <f t="shared" si="4"/>
        <v>0.27305999999999919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687.59316999999999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631.50062000000003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C66+C69+C72+C74+C78+C80+C82+C84+C86+C93+C76+C96</f>
        <v>119</v>
      </c>
      <c r="D65" s="92">
        <f>D66+D69+D72+D74+D78+D80+D82+D84+D86+D93+D76+D96+D89+D91</f>
        <v>519</v>
      </c>
      <c r="E65" s="92">
        <f>E66+E69+E72+E74+E78+E80+E82+E84+E86+E93+E76+E96+E89+E91</f>
        <v>509.93529000000001</v>
      </c>
      <c r="F65" s="92">
        <f>F66+F69+F72+F74+F78+F80+F82+F84+F86+F93+F76+F96</f>
        <v>297.42813000000001</v>
      </c>
      <c r="G65" s="148">
        <f t="shared" si="6"/>
        <v>98.253427745664752</v>
      </c>
      <c r="H65" s="80">
        <f>E65-D65</f>
        <v>-9.0647099999999909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</v>
      </c>
      <c r="F66" s="95">
        <f t="shared" ref="F66" si="9">F67</f>
        <v>0.875</v>
      </c>
      <c r="G66" s="132">
        <f>E66/D66*100</f>
        <v>60</v>
      </c>
      <c r="H66" s="46">
        <f t="shared" si="4"/>
        <v>-3.2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0.875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2.2999999999999998</v>
      </c>
      <c r="F68" s="321"/>
      <c r="G68" s="132">
        <f t="shared" ref="G68:G74" si="10">E68/D68*100</f>
        <v>46</v>
      </c>
      <c r="H68" s="28">
        <f t="shared" si="4"/>
        <v>-2.7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32.46369</v>
      </c>
      <c r="F69" s="95">
        <f>F70</f>
        <v>32.5</v>
      </c>
      <c r="G69" s="132">
        <f t="shared" si="10"/>
        <v>92.753399999999999</v>
      </c>
      <c r="H69" s="28">
        <f t="shared" si="4"/>
        <v>-2.5363100000000003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32.46369</v>
      </c>
      <c r="F70" s="29">
        <v>32.5</v>
      </c>
      <c r="G70" s="132">
        <f t="shared" si="10"/>
        <v>101.44903125</v>
      </c>
      <c r="H70" s="28">
        <f t="shared" si="4"/>
        <v>0.46368999999999971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0.20646999999999999</v>
      </c>
      <c r="F72" s="95">
        <f>F73</f>
        <v>0.4</v>
      </c>
      <c r="G72" s="155">
        <f t="shared" si="10"/>
        <v>5.1617499999999996</v>
      </c>
      <c r="H72" s="156">
        <f t="shared" si="4"/>
        <v>-3.7935300000000001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0.20646999999999999</v>
      </c>
      <c r="F73" s="29">
        <v>0.4</v>
      </c>
      <c r="G73" s="155">
        <f t="shared" si="10"/>
        <v>5.1617499999999996</v>
      </c>
      <c r="H73" s="156">
        <f t="shared" si="4"/>
        <v>-3.7935300000000001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53.5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53.5</v>
      </c>
      <c r="G85" s="155">
        <f t="shared" ref="G85:G97" si="14">E85/D85*100</f>
        <v>4.1666666666666661</v>
      </c>
      <c r="H85" s="28">
        <f t="shared" ref="H85:H95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75.385720000000006</v>
      </c>
      <c r="F86" s="95">
        <f>F87</f>
        <v>35.069020000000002</v>
      </c>
      <c r="G86" s="155">
        <f t="shared" si="14"/>
        <v>175.31562790697677</v>
      </c>
      <c r="H86" s="28">
        <f t="shared" si="15"/>
        <v>32.385720000000006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75.385720000000006</v>
      </c>
      <c r="F87" s="29">
        <v>35.069020000000002</v>
      </c>
      <c r="G87" s="155">
        <f t="shared" si="14"/>
        <v>198.38347368421054</v>
      </c>
      <c r="H87" s="28">
        <f t="shared" si="15"/>
        <v>37.385720000000006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3</v>
      </c>
      <c r="F91" s="29"/>
      <c r="G91" s="155" t="e">
        <f t="shared" si="14"/>
        <v>#DIV/0!</v>
      </c>
      <c r="H91" s="28">
        <f t="shared" si="15"/>
        <v>3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3</v>
      </c>
      <c r="F92" s="52"/>
      <c r="G92" s="155" t="e">
        <f t="shared" si="14"/>
        <v>#DIV/0!</v>
      </c>
      <c r="H92" s="28">
        <f t="shared" si="15"/>
        <v>3</v>
      </c>
      <c r="I92" s="54"/>
    </row>
    <row r="93" spans="1:9" ht="36" x14ac:dyDescent="0.2">
      <c r="A93" s="165" t="s">
        <v>154</v>
      </c>
      <c r="B93" s="166" t="s">
        <v>155</v>
      </c>
      <c r="C93" s="29">
        <f>C94+C95</f>
        <v>0</v>
      </c>
      <c r="D93" s="29">
        <f>D94+D95</f>
        <v>0</v>
      </c>
      <c r="E93" s="29">
        <f t="shared" ref="E93:F93" si="16">E94+E95</f>
        <v>13.97326</v>
      </c>
      <c r="F93" s="29">
        <f t="shared" si="16"/>
        <v>173.03411</v>
      </c>
      <c r="G93" s="155" t="e">
        <f t="shared" si="14"/>
        <v>#DIV/0!</v>
      </c>
      <c r="H93" s="28">
        <f t="shared" si="15"/>
        <v>13.97326</v>
      </c>
    </row>
    <row r="94" spans="1:9" ht="36" x14ac:dyDescent="0.2">
      <c r="A94" s="167" t="s">
        <v>156</v>
      </c>
      <c r="B94" s="168" t="s">
        <v>157</v>
      </c>
      <c r="C94" s="71"/>
      <c r="D94" s="71"/>
      <c r="E94" s="71">
        <v>11.90225</v>
      </c>
      <c r="F94" s="71">
        <v>169.67005</v>
      </c>
      <c r="G94" s="155"/>
      <c r="H94" s="84"/>
    </row>
    <row r="95" spans="1:9" ht="36" x14ac:dyDescent="0.2">
      <c r="A95" s="167" t="s">
        <v>158</v>
      </c>
      <c r="B95" s="168" t="s">
        <v>159</v>
      </c>
      <c r="C95" s="71"/>
      <c r="D95" s="71"/>
      <c r="E95" s="84">
        <v>2.0710099999999998</v>
      </c>
      <c r="F95" s="71">
        <v>3.3640599999999998</v>
      </c>
      <c r="G95" s="273" t="e">
        <f t="shared" si="14"/>
        <v>#DIV/0!</v>
      </c>
      <c r="H95" s="84">
        <f t="shared" si="15"/>
        <v>2.0710099999999998</v>
      </c>
    </row>
    <row r="96" spans="1:9" x14ac:dyDescent="0.2">
      <c r="A96" s="275" t="s">
        <v>287</v>
      </c>
      <c r="B96" s="89" t="s">
        <v>288</v>
      </c>
      <c r="C96" s="29">
        <f>C97</f>
        <v>0</v>
      </c>
      <c r="D96" s="29">
        <f>D97</f>
        <v>360</v>
      </c>
      <c r="E96" s="29">
        <f t="shared" ref="E96:F96" si="17">E97</f>
        <v>360</v>
      </c>
      <c r="F96" s="29">
        <f t="shared" si="17"/>
        <v>0</v>
      </c>
      <c r="G96" s="273">
        <f t="shared" si="14"/>
        <v>100</v>
      </c>
      <c r="H96" s="28"/>
    </row>
    <row r="97" spans="1:8" ht="60.75" thickBot="1" x14ac:dyDescent="0.25">
      <c r="A97" s="276" t="s">
        <v>289</v>
      </c>
      <c r="B97" s="277" t="s">
        <v>290</v>
      </c>
      <c r="C97" s="269"/>
      <c r="D97" s="269">
        <v>360</v>
      </c>
      <c r="E97" s="113">
        <v>360</v>
      </c>
      <c r="F97" s="269"/>
      <c r="G97" s="278">
        <f t="shared" si="14"/>
        <v>100</v>
      </c>
      <c r="H97" s="113"/>
    </row>
    <row r="98" spans="1:8" ht="12.75" thickBot="1" x14ac:dyDescent="0.25">
      <c r="A98" s="323" t="s">
        <v>335</v>
      </c>
      <c r="B98" s="18" t="s">
        <v>161</v>
      </c>
      <c r="C98" s="264">
        <f>C99+C100+C101+C102+C103</f>
        <v>1881.6444999999999</v>
      </c>
      <c r="D98" s="264">
        <f>D99+D100+D101+D102+D103</f>
        <v>1954.7044999999998</v>
      </c>
      <c r="E98" s="264">
        <f>E99+E100+E101+E102+E103</f>
        <v>1856.4611199999999</v>
      </c>
      <c r="F98" s="264">
        <f t="shared" ref="F98" si="18">F99+F100+F101+F102</f>
        <v>360.90708000000001</v>
      </c>
      <c r="G98" s="274">
        <f>E98/D98*100</f>
        <v>94.974003487483657</v>
      </c>
      <c r="H98" s="170">
        <f t="shared" si="4"/>
        <v>-98.243379999999888</v>
      </c>
    </row>
    <row r="99" spans="1:8" x14ac:dyDescent="0.2">
      <c r="A99" s="324" t="s">
        <v>336</v>
      </c>
      <c r="B99" s="22" t="s">
        <v>163</v>
      </c>
      <c r="C99" s="33"/>
      <c r="D99" s="33"/>
      <c r="E99" s="169"/>
      <c r="F99" s="47"/>
      <c r="G99" s="30" t="e">
        <f t="shared" ref="G99:G110" si="19">E99/D99*100</f>
        <v>#DIV/0!</v>
      </c>
      <c r="H99" s="25">
        <f t="shared" si="4"/>
        <v>0</v>
      </c>
    </row>
    <row r="100" spans="1:8" x14ac:dyDescent="0.2">
      <c r="A100" s="325" t="s">
        <v>337</v>
      </c>
      <c r="B100" s="87" t="s">
        <v>165</v>
      </c>
      <c r="C100" s="73"/>
      <c r="D100" s="73"/>
      <c r="E100" s="73">
        <v>5.49</v>
      </c>
      <c r="F100" s="47"/>
      <c r="G100" s="30" t="e">
        <f t="shared" si="19"/>
        <v>#DIV/0!</v>
      </c>
      <c r="H100" s="31">
        <f t="shared" si="4"/>
        <v>5.49</v>
      </c>
    </row>
    <row r="101" spans="1:8" x14ac:dyDescent="0.2">
      <c r="A101" s="325" t="s">
        <v>338</v>
      </c>
      <c r="B101" s="83" t="s">
        <v>167</v>
      </c>
      <c r="C101" s="37"/>
      <c r="D101" s="37"/>
      <c r="E101" s="37">
        <v>174.46037999999999</v>
      </c>
      <c r="F101" s="38">
        <v>113.50708</v>
      </c>
      <c r="G101" s="30"/>
      <c r="H101" s="31"/>
    </row>
    <row r="102" spans="1:8" x14ac:dyDescent="0.2">
      <c r="A102" s="325" t="s">
        <v>339</v>
      </c>
      <c r="B102" s="83" t="s">
        <v>169</v>
      </c>
      <c r="C102" s="37">
        <v>761.69349999999997</v>
      </c>
      <c r="D102" s="37">
        <v>110.45699999999999</v>
      </c>
      <c r="E102" s="84">
        <v>58.5</v>
      </c>
      <c r="F102" s="71">
        <v>247.4</v>
      </c>
      <c r="G102" s="79">
        <f t="shared" si="19"/>
        <v>52.961786034384431</v>
      </c>
      <c r="H102" s="31">
        <f t="shared" si="4"/>
        <v>-51.956999999999994</v>
      </c>
    </row>
    <row r="103" spans="1:8" x14ac:dyDescent="0.2">
      <c r="A103" s="326" t="s">
        <v>340</v>
      </c>
      <c r="B103" s="70" t="s">
        <v>293</v>
      </c>
      <c r="C103" s="28">
        <f>C104</f>
        <v>1119.951</v>
      </c>
      <c r="D103" s="28">
        <f>D104</f>
        <v>1844.2474999999999</v>
      </c>
      <c r="E103" s="28">
        <f>E104</f>
        <v>1618.0107399999999</v>
      </c>
      <c r="F103" s="28">
        <f t="shared" ref="F103" si="20">F104</f>
        <v>0</v>
      </c>
      <c r="G103" s="79">
        <f t="shared" si="19"/>
        <v>87.732841714574633</v>
      </c>
      <c r="H103" s="31">
        <f t="shared" si="4"/>
        <v>-226.23676</v>
      </c>
    </row>
    <row r="104" spans="1:8" ht="12.75" thickBot="1" x14ac:dyDescent="0.25">
      <c r="A104" s="327" t="s">
        <v>341</v>
      </c>
      <c r="B104" s="279" t="s">
        <v>294</v>
      </c>
      <c r="C104" s="113">
        <v>1119.951</v>
      </c>
      <c r="D104" s="113">
        <v>1844.2474999999999</v>
      </c>
      <c r="E104" s="113">
        <v>1618.0107399999999</v>
      </c>
      <c r="F104" s="269"/>
      <c r="G104" s="39">
        <f t="shared" si="19"/>
        <v>87.732841714574633</v>
      </c>
      <c r="H104" s="40">
        <f t="shared" si="4"/>
        <v>-226.23676</v>
      </c>
    </row>
    <row r="105" spans="1:8" ht="12.75" thickBot="1" x14ac:dyDescent="0.25">
      <c r="A105" s="328" t="s">
        <v>342</v>
      </c>
      <c r="B105" s="114" t="s">
        <v>171</v>
      </c>
      <c r="C105" s="299">
        <f>C106+C159+C161</f>
        <v>385304.09999999992</v>
      </c>
      <c r="D105" s="299">
        <f>D106+D159+D161</f>
        <v>392294.40599999996</v>
      </c>
      <c r="E105" s="299">
        <f>E106+E159+E161+E167+E164</f>
        <v>241009.75546000001</v>
      </c>
      <c r="F105" s="13">
        <f>F106+F159+F161</f>
        <v>234461.14979</v>
      </c>
      <c r="G105" s="234">
        <f t="shared" si="19"/>
        <v>61.435939889492083</v>
      </c>
      <c r="H105" s="265">
        <f t="shared" si="4"/>
        <v>-151284.65053999994</v>
      </c>
    </row>
    <row r="106" spans="1:8" ht="12.75" thickBot="1" x14ac:dyDescent="0.25">
      <c r="A106" s="329" t="s">
        <v>343</v>
      </c>
      <c r="B106" s="303" t="s">
        <v>173</v>
      </c>
      <c r="C106" s="304">
        <f>C107+C110+C133+C156</f>
        <v>385304.09999999992</v>
      </c>
      <c r="D106" s="304">
        <f>D107+D110+D133+D156</f>
        <v>390950.39999999997</v>
      </c>
      <c r="E106" s="305">
        <f>E107+E110+E133+E156</f>
        <v>239435.09547</v>
      </c>
      <c r="F106" s="305">
        <f>F107+F110+F133</f>
        <v>234461.14979</v>
      </c>
      <c r="G106" s="240">
        <f t="shared" si="19"/>
        <v>61.244366413232989</v>
      </c>
      <c r="H106" s="15">
        <f t="shared" si="4"/>
        <v>-151515.30452999996</v>
      </c>
    </row>
    <row r="107" spans="1:8" ht="12.75" thickBot="1" x14ac:dyDescent="0.25">
      <c r="A107" s="328" t="s">
        <v>344</v>
      </c>
      <c r="B107" s="114" t="s">
        <v>175</v>
      </c>
      <c r="C107" s="299">
        <f>C108+C109</f>
        <v>139797</v>
      </c>
      <c r="D107" s="299">
        <f>D108+D109</f>
        <v>139797</v>
      </c>
      <c r="E107" s="13">
        <f>E108+E109</f>
        <v>85190.6</v>
      </c>
      <c r="F107" s="13">
        <f>F108+F109</f>
        <v>93171.51023</v>
      </c>
      <c r="G107" s="240">
        <f t="shared" si="19"/>
        <v>60.938789816662741</v>
      </c>
      <c r="H107" s="15">
        <f t="shared" si="4"/>
        <v>-54606.399999999994</v>
      </c>
    </row>
    <row r="108" spans="1:8" x14ac:dyDescent="0.2">
      <c r="A108" s="330" t="s">
        <v>345</v>
      </c>
      <c r="B108" s="171" t="s">
        <v>177</v>
      </c>
      <c r="C108" s="172">
        <v>139797</v>
      </c>
      <c r="D108" s="172">
        <v>139797</v>
      </c>
      <c r="E108" s="173">
        <v>85190.6</v>
      </c>
      <c r="F108" s="174">
        <v>92978</v>
      </c>
      <c r="G108" s="48">
        <f t="shared" si="19"/>
        <v>60.938789816662741</v>
      </c>
      <c r="H108" s="25">
        <f t="shared" si="4"/>
        <v>-54606.399999999994</v>
      </c>
    </row>
    <row r="109" spans="1:8" ht="24.75" thickBot="1" x14ac:dyDescent="0.25">
      <c r="A109" s="331" t="s">
        <v>346</v>
      </c>
      <c r="B109" s="176" t="s">
        <v>179</v>
      </c>
      <c r="C109" s="177"/>
      <c r="D109" s="177"/>
      <c r="E109" s="112"/>
      <c r="F109" s="137">
        <v>193.51023000000001</v>
      </c>
      <c r="G109" s="85" t="e">
        <f t="shared" si="19"/>
        <v>#DIV/0!</v>
      </c>
      <c r="H109" s="40">
        <f t="shared" si="4"/>
        <v>0</v>
      </c>
    </row>
    <row r="110" spans="1:8" ht="12.75" thickBot="1" x14ac:dyDescent="0.25">
      <c r="A110" s="328" t="s">
        <v>347</v>
      </c>
      <c r="B110" s="114" t="s">
        <v>181</v>
      </c>
      <c r="C110" s="299">
        <f>C112+C122+C118+C113+C119+C111+C117+C116+C115+C121</f>
        <v>53484.9</v>
      </c>
      <c r="D110" s="299">
        <f>D112+D122+D118+D113+D119+D111+D117+D116+D115+D121</f>
        <v>58988.6</v>
      </c>
      <c r="E110" s="13">
        <f>E112+E122+E118+E113+E119+E111+E117+E116+E115+E121</f>
        <v>40511.615409999999</v>
      </c>
      <c r="F110" s="13">
        <f>F112+F122+F118+F113+F119+F111+F120+F114+F115+F117</f>
        <v>35223.739240000003</v>
      </c>
      <c r="G110" s="240">
        <f t="shared" si="19"/>
        <v>68.677024730202106</v>
      </c>
      <c r="H110" s="15">
        <f t="shared" si="4"/>
        <v>-18476.98459</v>
      </c>
    </row>
    <row r="111" spans="1:8" ht="24" x14ac:dyDescent="0.2">
      <c r="A111" s="332" t="s">
        <v>348</v>
      </c>
      <c r="B111" s="64" t="s">
        <v>183</v>
      </c>
      <c r="C111" s="172"/>
      <c r="D111" s="172"/>
      <c r="E111" s="173"/>
      <c r="F111" s="174">
        <v>13490.6</v>
      </c>
      <c r="G111" s="48" t="e">
        <f>E111/D111*100</f>
        <v>#DIV/0!</v>
      </c>
      <c r="H111" s="25">
        <f>E111-D111</f>
        <v>0</v>
      </c>
    </row>
    <row r="112" spans="1:8" x14ac:dyDescent="0.2">
      <c r="A112" s="333" t="s">
        <v>349</v>
      </c>
      <c r="B112" s="70" t="s">
        <v>185</v>
      </c>
      <c r="C112" s="51">
        <v>3178.2</v>
      </c>
      <c r="D112" s="51">
        <v>3178.2</v>
      </c>
      <c r="E112" s="28"/>
      <c r="F112" s="29"/>
      <c r="G112" s="30">
        <f>E112/D112*100</f>
        <v>0</v>
      </c>
      <c r="H112" s="31">
        <f>E112-D112</f>
        <v>-3178.2</v>
      </c>
    </row>
    <row r="113" spans="1:8" s="10" customFormat="1" x14ac:dyDescent="0.2">
      <c r="A113" s="334" t="s">
        <v>350</v>
      </c>
      <c r="B113" s="70" t="s">
        <v>187</v>
      </c>
      <c r="C113" s="51"/>
      <c r="D113" s="51"/>
      <c r="E113" s="28"/>
      <c r="F113" s="181"/>
      <c r="G113" s="30" t="e">
        <f>E113/D113*100</f>
        <v>#DIV/0!</v>
      </c>
      <c r="H113" s="122">
        <f>E113-D113</f>
        <v>0</v>
      </c>
    </row>
    <row r="114" spans="1:8" s="10" customFormat="1" x14ac:dyDescent="0.2">
      <c r="A114" s="334" t="s">
        <v>351</v>
      </c>
      <c r="B114" s="87" t="s">
        <v>189</v>
      </c>
      <c r="C114" s="51"/>
      <c r="D114" s="51"/>
      <c r="E114" s="28"/>
      <c r="F114" s="28"/>
      <c r="G114" s="30"/>
      <c r="H114" s="122"/>
    </row>
    <row r="115" spans="1:8" s="10" customFormat="1" x14ac:dyDescent="0.2">
      <c r="A115" s="334" t="s">
        <v>352</v>
      </c>
      <c r="B115" s="87" t="s">
        <v>191</v>
      </c>
      <c r="C115" s="51">
        <v>27154.799999999999</v>
      </c>
      <c r="D115" s="51">
        <v>27154.799999999999</v>
      </c>
      <c r="E115" s="28">
        <v>27154.76814</v>
      </c>
      <c r="F115" s="28"/>
      <c r="G115" s="30">
        <f>E115/D115*100</f>
        <v>99.999882672676648</v>
      </c>
      <c r="H115" s="122">
        <f>E115-D115</f>
        <v>-3.1859999999142019E-2</v>
      </c>
    </row>
    <row r="116" spans="1:8" s="10" customFormat="1" ht="36" x14ac:dyDescent="0.2">
      <c r="A116" s="335" t="s">
        <v>353</v>
      </c>
      <c r="B116" s="123" t="s">
        <v>193</v>
      </c>
      <c r="C116" s="58">
        <v>5976.5</v>
      </c>
      <c r="D116" s="58">
        <v>5976.5</v>
      </c>
      <c r="E116" s="84">
        <v>2666.6370000000002</v>
      </c>
      <c r="F116" s="183"/>
      <c r="G116" s="30">
        <f>E116/D116*100</f>
        <v>44.618706600853351</v>
      </c>
      <c r="H116" s="122">
        <f t="shared" si="4"/>
        <v>-3309.8629999999998</v>
      </c>
    </row>
    <row r="117" spans="1:8" s="10" customFormat="1" ht="24" x14ac:dyDescent="0.2">
      <c r="A117" s="336" t="s">
        <v>354</v>
      </c>
      <c r="B117" s="89" t="s">
        <v>195</v>
      </c>
      <c r="C117" s="51"/>
      <c r="D117" s="51"/>
      <c r="E117" s="28"/>
      <c r="F117" s="29">
        <v>3514.4252499999998</v>
      </c>
      <c r="G117" s="30"/>
      <c r="H117" s="31">
        <f t="shared" si="4"/>
        <v>0</v>
      </c>
    </row>
    <row r="118" spans="1:8" s="10" customFormat="1" x14ac:dyDescent="0.2">
      <c r="A118" s="330" t="s">
        <v>355</v>
      </c>
      <c r="B118" s="63" t="s">
        <v>197</v>
      </c>
      <c r="C118" s="185">
        <v>3236.5</v>
      </c>
      <c r="D118" s="185">
        <v>3236.5</v>
      </c>
      <c r="E118" s="46">
        <v>3236.5</v>
      </c>
      <c r="F118" s="183">
        <v>2943.29999</v>
      </c>
      <c r="G118" s="55">
        <f>E118/D118*100</f>
        <v>100</v>
      </c>
      <c r="H118" s="122">
        <f>E118-D118</f>
        <v>0</v>
      </c>
    </row>
    <row r="119" spans="1:8" s="10" customFormat="1" x14ac:dyDescent="0.2">
      <c r="A119" s="334" t="s">
        <v>356</v>
      </c>
      <c r="B119" s="186" t="s">
        <v>199</v>
      </c>
      <c r="C119" s="117"/>
      <c r="D119" s="117"/>
      <c r="E119" s="23"/>
      <c r="F119" s="187"/>
      <c r="G119" s="79" t="e">
        <f>E119/D119*100</f>
        <v>#DIV/0!</v>
      </c>
      <c r="H119" s="90">
        <f t="shared" si="4"/>
        <v>0</v>
      </c>
    </row>
    <row r="120" spans="1:8" s="10" customFormat="1" ht="24" x14ac:dyDescent="0.2">
      <c r="A120" s="337" t="s">
        <v>357</v>
      </c>
      <c r="B120" s="192" t="s">
        <v>201</v>
      </c>
      <c r="C120" s="58"/>
      <c r="D120" s="58"/>
      <c r="E120" s="84"/>
      <c r="F120" s="282"/>
      <c r="G120" s="79"/>
      <c r="H120" s="110"/>
    </row>
    <row r="121" spans="1:8" s="10" customFormat="1" ht="12.75" thickBot="1" x14ac:dyDescent="0.25">
      <c r="A121" s="338" t="s">
        <v>358</v>
      </c>
      <c r="B121" s="176" t="s">
        <v>296</v>
      </c>
      <c r="C121" s="113">
        <v>4989.1000000000004</v>
      </c>
      <c r="D121" s="113">
        <v>4989.1000000000004</v>
      </c>
      <c r="E121" s="112">
        <v>2020.9944700000001</v>
      </c>
      <c r="F121" s="137"/>
      <c r="G121" s="39"/>
      <c r="H121" s="208"/>
    </row>
    <row r="122" spans="1:8" ht="12.75" thickBot="1" x14ac:dyDescent="0.25">
      <c r="A122" s="328" t="s">
        <v>359</v>
      </c>
      <c r="B122" s="306" t="s">
        <v>203</v>
      </c>
      <c r="C122" s="299">
        <f>C123+C124+C125+C126+C128+C130+C131+C132+C127+C129</f>
        <v>8949.7999999999993</v>
      </c>
      <c r="D122" s="299">
        <f>D123+D124+D125+D126+D128+D130+D131+D132+D127+D129</f>
        <v>14453.5</v>
      </c>
      <c r="E122" s="13">
        <f>E123+E124+E125+E126+E128+E130+E131+E132+E127+E129</f>
        <v>5432.7157999999999</v>
      </c>
      <c r="F122" s="13">
        <f>F123+F124+F125+F126+F128+F130+F131+F132+F129</f>
        <v>15275.413999999999</v>
      </c>
      <c r="G122" s="234">
        <f t="shared" ref="G122:G128" si="21">E122/D122*100</f>
        <v>37.587544885321897</v>
      </c>
      <c r="H122" s="265">
        <f t="shared" si="4"/>
        <v>-9020.7842000000001</v>
      </c>
    </row>
    <row r="123" spans="1:8" x14ac:dyDescent="0.2">
      <c r="A123" s="324" t="s">
        <v>359</v>
      </c>
      <c r="B123" s="171" t="s">
        <v>204</v>
      </c>
      <c r="C123" s="173">
        <v>907.8</v>
      </c>
      <c r="D123" s="173">
        <v>907.8</v>
      </c>
      <c r="E123" s="173">
        <v>475.97735999999998</v>
      </c>
      <c r="F123" s="190">
        <v>440.56211000000002</v>
      </c>
      <c r="G123" s="48">
        <f t="shared" si="21"/>
        <v>52.431962987442169</v>
      </c>
      <c r="H123" s="25">
        <f t="shared" si="4"/>
        <v>-431.82263999999998</v>
      </c>
    </row>
    <row r="124" spans="1:8" ht="24" x14ac:dyDescent="0.2">
      <c r="A124" s="339" t="s">
        <v>359</v>
      </c>
      <c r="B124" s="192" t="s">
        <v>205</v>
      </c>
      <c r="C124" s="28">
        <v>1147.9000000000001</v>
      </c>
      <c r="D124" s="28">
        <v>1147.9000000000001</v>
      </c>
      <c r="E124" s="28">
        <v>536.32600000000002</v>
      </c>
      <c r="F124" s="190">
        <v>1153.992</v>
      </c>
      <c r="G124" s="30">
        <f t="shared" si="21"/>
        <v>46.722362575137204</v>
      </c>
      <c r="H124" s="122">
        <f t="shared" si="4"/>
        <v>-611.57400000000007</v>
      </c>
    </row>
    <row r="125" spans="1:8" x14ac:dyDescent="0.2">
      <c r="A125" s="325" t="s">
        <v>359</v>
      </c>
      <c r="B125" s="166" t="s">
        <v>206</v>
      </c>
      <c r="C125" s="28"/>
      <c r="D125" s="28"/>
      <c r="E125" s="190"/>
      <c r="F125" s="71">
        <v>669.79</v>
      </c>
      <c r="G125" s="30" t="e">
        <f t="shared" si="21"/>
        <v>#DIV/0!</v>
      </c>
      <c r="H125" s="122">
        <f t="shared" si="4"/>
        <v>0</v>
      </c>
    </row>
    <row r="126" spans="1:8" x14ac:dyDescent="0.2">
      <c r="A126" s="325" t="s">
        <v>360</v>
      </c>
      <c r="B126" s="166" t="s">
        <v>208</v>
      </c>
      <c r="C126" s="37"/>
      <c r="D126" s="37"/>
      <c r="E126" s="37"/>
      <c r="F126" s="29"/>
      <c r="G126" s="30" t="e">
        <f t="shared" si="21"/>
        <v>#DIV/0!</v>
      </c>
      <c r="H126" s="122">
        <f t="shared" si="4"/>
        <v>0</v>
      </c>
    </row>
    <row r="127" spans="1:8" x14ac:dyDescent="0.2">
      <c r="A127" s="340" t="s">
        <v>360</v>
      </c>
      <c r="B127" s="193" t="s">
        <v>308</v>
      </c>
      <c r="C127" s="37"/>
      <c r="D127" s="37">
        <v>3200</v>
      </c>
      <c r="E127" s="37"/>
      <c r="F127" s="71"/>
      <c r="G127" s="30"/>
      <c r="H127" s="122"/>
    </row>
    <row r="128" spans="1:8" ht="24" x14ac:dyDescent="0.2">
      <c r="A128" s="340" t="s">
        <v>360</v>
      </c>
      <c r="B128" s="193" t="s">
        <v>210</v>
      </c>
      <c r="C128" s="84">
        <v>2531.6999999999998</v>
      </c>
      <c r="D128" s="84">
        <v>2531.6999999999998</v>
      </c>
      <c r="E128" s="84">
        <v>1291.39795</v>
      </c>
      <c r="F128" s="84"/>
      <c r="G128" s="30">
        <f t="shared" si="21"/>
        <v>51.009122328869935</v>
      </c>
      <c r="H128" s="122">
        <f t="shared" si="4"/>
        <v>-1240.3020499999998</v>
      </c>
    </row>
    <row r="129" spans="1:8" ht="20.25" customHeight="1" x14ac:dyDescent="0.2">
      <c r="A129" s="340" t="s">
        <v>360</v>
      </c>
      <c r="B129" s="284" t="s">
        <v>297</v>
      </c>
      <c r="C129" s="84">
        <v>1230.4000000000001</v>
      </c>
      <c r="D129" s="84">
        <v>3534.1</v>
      </c>
      <c r="E129" s="84">
        <v>1156.5820000000001</v>
      </c>
      <c r="F129" s="190">
        <v>1158.3920000000001</v>
      </c>
      <c r="G129" s="30"/>
      <c r="H129" s="122"/>
    </row>
    <row r="130" spans="1:8" ht="24" x14ac:dyDescent="0.2">
      <c r="A130" s="326" t="s">
        <v>359</v>
      </c>
      <c r="B130" s="194" t="s">
        <v>211</v>
      </c>
      <c r="C130" s="28"/>
      <c r="D130" s="28"/>
      <c r="E130" s="28"/>
      <c r="F130" s="28"/>
      <c r="G130" s="30" t="e">
        <f>E130/D130*100</f>
        <v>#DIV/0!</v>
      </c>
      <c r="H130" s="122">
        <f t="shared" si="4"/>
        <v>0</v>
      </c>
    </row>
    <row r="131" spans="1:8" ht="24" x14ac:dyDescent="0.2">
      <c r="A131" s="326" t="s">
        <v>359</v>
      </c>
      <c r="B131" s="195" t="s">
        <v>212</v>
      </c>
      <c r="C131" s="84">
        <v>3132</v>
      </c>
      <c r="D131" s="84">
        <v>3132</v>
      </c>
      <c r="E131" s="84">
        <v>1972.4324899999999</v>
      </c>
      <c r="F131" s="29">
        <v>1824.87789</v>
      </c>
      <c r="G131" s="30"/>
      <c r="H131" s="122"/>
    </row>
    <row r="132" spans="1:8" ht="24.75" thickBot="1" x14ac:dyDescent="0.25">
      <c r="A132" s="341" t="s">
        <v>359</v>
      </c>
      <c r="B132" s="197" t="s">
        <v>213</v>
      </c>
      <c r="C132" s="84"/>
      <c r="D132" s="84"/>
      <c r="E132" s="84"/>
      <c r="F132" s="198">
        <v>10027.799999999999</v>
      </c>
      <c r="G132" s="85"/>
      <c r="H132" s="122">
        <f t="shared" si="4"/>
        <v>0</v>
      </c>
    </row>
    <row r="133" spans="1:8" ht="12.75" thickBot="1" x14ac:dyDescent="0.25">
      <c r="A133" s="328" t="s">
        <v>361</v>
      </c>
      <c r="B133" s="114" t="s">
        <v>215</v>
      </c>
      <c r="C133" s="299">
        <f>C134+C146+C148+C150+C152+C153+C154+C149+C147+C151</f>
        <v>179714.39999999997</v>
      </c>
      <c r="D133" s="299">
        <f>D134+D146+D148+D150+D152+D153+D154+D149+D147+D151</f>
        <v>179856.99999999997</v>
      </c>
      <c r="E133" s="13">
        <f>E134+E146+E148+E150+E152+E153+E154+E149+E147</f>
        <v>105904.32006</v>
      </c>
      <c r="F133" s="13">
        <f>F134+F146+F148+F150+F152+F153+F154+F149+F147</f>
        <v>106065.90031999999</v>
      </c>
      <c r="G133" s="240">
        <f>E133/D133*100</f>
        <v>58.882512251399731</v>
      </c>
      <c r="H133" s="15">
        <f t="shared" si="4"/>
        <v>-73952.679939999973</v>
      </c>
    </row>
    <row r="134" spans="1:8" ht="12.75" thickBot="1" x14ac:dyDescent="0.25">
      <c r="A134" s="328" t="s">
        <v>362</v>
      </c>
      <c r="B134" s="114" t="s">
        <v>217</v>
      </c>
      <c r="C134" s="307">
        <f>C137+C141+C136+C135+C138+C143+C139+C140+C144+C145+C142</f>
        <v>132753.1</v>
      </c>
      <c r="D134" s="307">
        <f>D137+D141+D136+D135+D138+D143+D139+D140+D144+D145+D142</f>
        <v>132887.9</v>
      </c>
      <c r="E134" s="127">
        <f>E137+E141+E136+E135+E138+E143+E139+E140+E144+E145+E142</f>
        <v>78091.440669999996</v>
      </c>
      <c r="F134" s="127">
        <f>F137+F141+F136+F135+F138+F143+F139+F140+F144+F145</f>
        <v>79271.388229999982</v>
      </c>
      <c r="G134" s="240">
        <f>E134/D134*100</f>
        <v>58.76489933997</v>
      </c>
      <c r="H134" s="15">
        <f t="shared" si="4"/>
        <v>-54796.459329999998</v>
      </c>
    </row>
    <row r="135" spans="1:8" ht="24" x14ac:dyDescent="0.2">
      <c r="A135" s="342" t="s">
        <v>363</v>
      </c>
      <c r="B135" s="64" t="s">
        <v>219</v>
      </c>
      <c r="C135" s="200">
        <v>1523.5</v>
      </c>
      <c r="D135" s="200">
        <v>1523.5</v>
      </c>
      <c r="E135" s="173">
        <v>1379.87111</v>
      </c>
      <c r="F135" s="201"/>
      <c r="G135" s="48">
        <f>E135/D135*100</f>
        <v>90.572439120446347</v>
      </c>
      <c r="H135" s="25">
        <f t="shared" si="4"/>
        <v>-143.62888999999996</v>
      </c>
    </row>
    <row r="136" spans="1:8" ht="24" x14ac:dyDescent="0.2">
      <c r="A136" s="342" t="s">
        <v>363</v>
      </c>
      <c r="B136" s="166" t="s">
        <v>220</v>
      </c>
      <c r="C136" s="203">
        <v>9.6999999999999993</v>
      </c>
      <c r="D136" s="203">
        <v>9.6999999999999993</v>
      </c>
      <c r="E136" s="46"/>
      <c r="F136" s="183"/>
      <c r="G136" s="30">
        <f t="shared" ref="G136:G153" si="22">E136/D136*100</f>
        <v>0</v>
      </c>
      <c r="H136" s="122">
        <f t="shared" ref="H136:H153" si="23">E136-D136</f>
        <v>-9.6999999999999993</v>
      </c>
    </row>
    <row r="137" spans="1:8" x14ac:dyDescent="0.2">
      <c r="A137" s="330" t="s">
        <v>363</v>
      </c>
      <c r="B137" s="70" t="s">
        <v>221</v>
      </c>
      <c r="C137" s="28">
        <v>96609.4</v>
      </c>
      <c r="D137" s="28">
        <v>96609.4</v>
      </c>
      <c r="E137" s="46">
        <v>55749</v>
      </c>
      <c r="F137" s="204">
        <v>57198</v>
      </c>
      <c r="G137" s="30">
        <f t="shared" si="22"/>
        <v>57.705564882920299</v>
      </c>
      <c r="H137" s="122">
        <f t="shared" si="23"/>
        <v>-40860.399999999994</v>
      </c>
    </row>
    <row r="138" spans="1:8" x14ac:dyDescent="0.2">
      <c r="A138" s="330" t="s">
        <v>363</v>
      </c>
      <c r="B138" s="70" t="s">
        <v>222</v>
      </c>
      <c r="C138" s="28">
        <v>15126.8</v>
      </c>
      <c r="D138" s="28">
        <v>15126.8</v>
      </c>
      <c r="E138" s="46">
        <v>9228</v>
      </c>
      <c r="F138" s="204">
        <v>10003</v>
      </c>
      <c r="G138" s="30">
        <f t="shared" si="22"/>
        <v>61.004310230848567</v>
      </c>
      <c r="H138" s="122">
        <f t="shared" si="23"/>
        <v>-5898.7999999999993</v>
      </c>
    </row>
    <row r="139" spans="1:8" x14ac:dyDescent="0.2">
      <c r="A139" s="330" t="s">
        <v>363</v>
      </c>
      <c r="B139" s="70" t="s">
        <v>223</v>
      </c>
      <c r="C139" s="28">
        <v>543.20000000000005</v>
      </c>
      <c r="D139" s="28">
        <v>543.20000000000005</v>
      </c>
      <c r="E139" s="46">
        <v>128.61984000000001</v>
      </c>
      <c r="F139" s="204">
        <v>104.66943000000001</v>
      </c>
      <c r="G139" s="55">
        <f t="shared" si="22"/>
        <v>23.678173784977911</v>
      </c>
      <c r="H139" s="122">
        <f t="shared" si="23"/>
        <v>-414.58016000000003</v>
      </c>
    </row>
    <row r="140" spans="1:8" x14ac:dyDescent="0.2">
      <c r="A140" s="330" t="s">
        <v>363</v>
      </c>
      <c r="B140" s="123" t="s">
        <v>224</v>
      </c>
      <c r="C140" s="28">
        <v>225</v>
      </c>
      <c r="D140" s="28">
        <v>359.8</v>
      </c>
      <c r="E140" s="46">
        <v>109.24339999999999</v>
      </c>
      <c r="F140" s="204"/>
      <c r="G140" s="30">
        <f t="shared" si="22"/>
        <v>30.362256809338518</v>
      </c>
      <c r="H140" s="122">
        <f t="shared" si="23"/>
        <v>-250.5566</v>
      </c>
    </row>
    <row r="141" spans="1:8" x14ac:dyDescent="0.2">
      <c r="A141" s="330" t="s">
        <v>363</v>
      </c>
      <c r="B141" s="70" t="s">
        <v>225</v>
      </c>
      <c r="C141" s="28">
        <v>305.10000000000002</v>
      </c>
      <c r="D141" s="28">
        <v>305.10000000000002</v>
      </c>
      <c r="E141" s="46">
        <v>41.311999999999998</v>
      </c>
      <c r="F141" s="181">
        <v>25.43</v>
      </c>
      <c r="G141" s="55">
        <f t="shared" si="22"/>
        <v>13.540478531628972</v>
      </c>
      <c r="H141" s="122">
        <f t="shared" si="23"/>
        <v>-263.78800000000001</v>
      </c>
    </row>
    <row r="142" spans="1:8" x14ac:dyDescent="0.2">
      <c r="A142" s="330" t="s">
        <v>363</v>
      </c>
      <c r="B142" s="205" t="s">
        <v>298</v>
      </c>
      <c r="C142" s="28">
        <v>1087.5999999999999</v>
      </c>
      <c r="D142" s="28">
        <v>1087.5999999999999</v>
      </c>
      <c r="E142" s="46">
        <v>440.67</v>
      </c>
      <c r="F142" s="189"/>
      <c r="G142" s="55"/>
      <c r="H142" s="122"/>
    </row>
    <row r="143" spans="1:8" ht="36" x14ac:dyDescent="0.2">
      <c r="A143" s="342" t="s">
        <v>363</v>
      </c>
      <c r="B143" s="166" t="s">
        <v>226</v>
      </c>
      <c r="C143" s="28">
        <v>1320.2</v>
      </c>
      <c r="D143" s="28">
        <v>1320.2</v>
      </c>
      <c r="E143" s="46">
        <v>1008.49217</v>
      </c>
      <c r="F143" s="204"/>
      <c r="G143" s="55">
        <f t="shared" si="22"/>
        <v>76.389347826086947</v>
      </c>
      <c r="H143" s="122">
        <f t="shared" si="23"/>
        <v>-311.70783000000006</v>
      </c>
    </row>
    <row r="144" spans="1:8" x14ac:dyDescent="0.2">
      <c r="A144" s="330" t="s">
        <v>363</v>
      </c>
      <c r="B144" s="205" t="s">
        <v>227</v>
      </c>
      <c r="C144" s="28">
        <v>11413.3</v>
      </c>
      <c r="D144" s="28">
        <v>11413.3</v>
      </c>
      <c r="E144" s="46">
        <v>6144.3819999999996</v>
      </c>
      <c r="F144" s="190">
        <v>6438.36</v>
      </c>
      <c r="G144" s="30">
        <f t="shared" si="22"/>
        <v>53.835279892756695</v>
      </c>
      <c r="H144" s="122">
        <f t="shared" si="23"/>
        <v>-5268.9179999999997</v>
      </c>
    </row>
    <row r="145" spans="1:8" ht="36.75" thickBot="1" x14ac:dyDescent="0.25">
      <c r="A145" s="343" t="s">
        <v>363</v>
      </c>
      <c r="B145" s="207" t="s">
        <v>228</v>
      </c>
      <c r="C145" s="112">
        <v>4589.3</v>
      </c>
      <c r="D145" s="112">
        <v>4589.3</v>
      </c>
      <c r="E145" s="112">
        <v>3861.8501500000002</v>
      </c>
      <c r="F145" s="112">
        <v>5501.9287999999997</v>
      </c>
      <c r="G145" s="39">
        <f t="shared" si="22"/>
        <v>84.149002026452834</v>
      </c>
      <c r="H145" s="208">
        <f t="shared" si="23"/>
        <v>-727.44984999999997</v>
      </c>
    </row>
    <row r="146" spans="1:8" x14ac:dyDescent="0.2">
      <c r="A146" s="330" t="s">
        <v>364</v>
      </c>
      <c r="B146" s="209" t="s">
        <v>230</v>
      </c>
      <c r="C146" s="46">
        <v>1765.9</v>
      </c>
      <c r="D146" s="46">
        <v>1765.9</v>
      </c>
      <c r="E146" s="210">
        <v>638.60699999999997</v>
      </c>
      <c r="F146" s="95">
        <v>476.41</v>
      </c>
      <c r="G146" s="55">
        <f t="shared" si="22"/>
        <v>36.163259527719575</v>
      </c>
      <c r="H146" s="122">
        <f t="shared" si="23"/>
        <v>-1127.2930000000001</v>
      </c>
    </row>
    <row r="147" spans="1:8" ht="36" x14ac:dyDescent="0.2">
      <c r="A147" s="342" t="s">
        <v>365</v>
      </c>
      <c r="B147" s="211" t="s">
        <v>232</v>
      </c>
      <c r="C147" s="28">
        <v>1173.5</v>
      </c>
      <c r="D147" s="28">
        <v>1173.5</v>
      </c>
      <c r="E147" s="190">
        <v>1173.5</v>
      </c>
      <c r="F147" s="29">
        <v>1211.3</v>
      </c>
      <c r="G147" s="30">
        <f t="shared" si="22"/>
        <v>100</v>
      </c>
      <c r="H147" s="122">
        <f t="shared" si="23"/>
        <v>0</v>
      </c>
    </row>
    <row r="148" spans="1:8" x14ac:dyDescent="0.2">
      <c r="A148" s="344" t="s">
        <v>366</v>
      </c>
      <c r="B148" s="70" t="s">
        <v>234</v>
      </c>
      <c r="C148" s="212">
        <v>1733.3</v>
      </c>
      <c r="D148" s="212">
        <v>1733.3</v>
      </c>
      <c r="E148" s="212">
        <v>1299.9749999999999</v>
      </c>
      <c r="F148" s="95">
        <v>1175.325</v>
      </c>
      <c r="G148" s="30">
        <f t="shared" si="22"/>
        <v>75</v>
      </c>
      <c r="H148" s="122">
        <f t="shared" si="23"/>
        <v>-433.32500000000005</v>
      </c>
    </row>
    <row r="149" spans="1:8" ht="24" x14ac:dyDescent="0.2">
      <c r="A149" s="345" t="s">
        <v>367</v>
      </c>
      <c r="B149" s="192" t="s">
        <v>236</v>
      </c>
      <c r="C149" s="213"/>
      <c r="D149" s="213"/>
      <c r="E149" s="84"/>
      <c r="F149" s="71"/>
      <c r="G149" s="55" t="e">
        <f>E149/D149*100</f>
        <v>#DIV/0!</v>
      </c>
      <c r="H149" s="122">
        <f>E149-D149</f>
        <v>0</v>
      </c>
    </row>
    <row r="150" spans="1:8" ht="24" x14ac:dyDescent="0.2">
      <c r="A150" s="345" t="s">
        <v>368</v>
      </c>
      <c r="B150" s="123" t="s">
        <v>238</v>
      </c>
      <c r="C150" s="214">
        <v>234.3</v>
      </c>
      <c r="D150" s="214">
        <v>242.1</v>
      </c>
      <c r="E150" s="212">
        <v>242.03455</v>
      </c>
      <c r="F150" s="29">
        <v>41.409480000000002</v>
      </c>
      <c r="G150" s="55">
        <f t="shared" si="22"/>
        <v>99.972965716646016</v>
      </c>
      <c r="H150" s="122">
        <f t="shared" si="23"/>
        <v>-6.5449999999998454E-2</v>
      </c>
    </row>
    <row r="151" spans="1:8" ht="24" x14ac:dyDescent="0.2">
      <c r="A151" s="165" t="s">
        <v>369</v>
      </c>
      <c r="B151" s="89" t="s">
        <v>300</v>
      </c>
      <c r="C151" s="214">
        <v>212.2</v>
      </c>
      <c r="D151" s="214">
        <v>212.2</v>
      </c>
      <c r="E151" s="212"/>
      <c r="F151" s="29"/>
      <c r="G151" s="55"/>
      <c r="H151" s="122"/>
    </row>
    <row r="152" spans="1:8" x14ac:dyDescent="0.2">
      <c r="A152" s="344" t="s">
        <v>370</v>
      </c>
      <c r="B152" s="123" t="s">
        <v>240</v>
      </c>
      <c r="C152" s="214">
        <v>635.29999999999995</v>
      </c>
      <c r="D152" s="214">
        <v>635.29999999999995</v>
      </c>
      <c r="E152" s="212">
        <v>359.62866000000002</v>
      </c>
      <c r="F152" s="29">
        <v>357.875</v>
      </c>
      <c r="G152" s="30">
        <f t="shared" si="22"/>
        <v>56.60769085471432</v>
      </c>
      <c r="H152" s="122">
        <f t="shared" si="23"/>
        <v>-275.67133999999993</v>
      </c>
    </row>
    <row r="153" spans="1:8" ht="12.75" thickBot="1" x14ac:dyDescent="0.25">
      <c r="A153" s="344" t="s">
        <v>371</v>
      </c>
      <c r="B153" s="70" t="s">
        <v>242</v>
      </c>
      <c r="C153" s="212">
        <v>1576.8</v>
      </c>
      <c r="D153" s="212">
        <v>1576.8</v>
      </c>
      <c r="E153" s="212">
        <v>979.13418000000001</v>
      </c>
      <c r="F153" s="29">
        <v>893.19260999999995</v>
      </c>
      <c r="G153" s="30">
        <f t="shared" si="22"/>
        <v>62.096282343987831</v>
      </c>
      <c r="H153" s="122">
        <f t="shared" si="23"/>
        <v>-597.66581999999994</v>
      </c>
    </row>
    <row r="154" spans="1:8" ht="12.75" thickBot="1" x14ac:dyDescent="0.25">
      <c r="A154" s="328" t="s">
        <v>372</v>
      </c>
      <c r="B154" s="114" t="s">
        <v>244</v>
      </c>
      <c r="C154" s="307">
        <f>C155</f>
        <v>39630</v>
      </c>
      <c r="D154" s="307">
        <f>D155</f>
        <v>39630</v>
      </c>
      <c r="E154" s="127">
        <f>E155</f>
        <v>23120</v>
      </c>
      <c r="F154" s="126">
        <f>F155</f>
        <v>22639</v>
      </c>
      <c r="G154" s="240">
        <f>E154/D154*100</f>
        <v>58.339641685591722</v>
      </c>
      <c r="H154" s="15">
        <f>E154-D154</f>
        <v>-16510</v>
      </c>
    </row>
    <row r="155" spans="1:8" ht="12.75" thickBot="1" x14ac:dyDescent="0.25">
      <c r="A155" s="346" t="s">
        <v>373</v>
      </c>
      <c r="B155" s="216" t="s">
        <v>246</v>
      </c>
      <c r="C155" s="23">
        <v>39630</v>
      </c>
      <c r="D155" s="23">
        <v>39630</v>
      </c>
      <c r="E155" s="217">
        <v>23120</v>
      </c>
      <c r="F155" s="293">
        <v>22639</v>
      </c>
      <c r="G155" s="24">
        <f>E155/D155*100</f>
        <v>58.339641685591722</v>
      </c>
      <c r="H155" s="96">
        <f>E155-D155</f>
        <v>-16510</v>
      </c>
    </row>
    <row r="156" spans="1:8" ht="12.75" thickBot="1" x14ac:dyDescent="0.25">
      <c r="A156" s="218" t="s">
        <v>374</v>
      </c>
      <c r="B156" s="311" t="s">
        <v>248</v>
      </c>
      <c r="C156" s="309">
        <f>C157+C158</f>
        <v>12307.8</v>
      </c>
      <c r="D156" s="309">
        <f>D157+D158</f>
        <v>12307.8</v>
      </c>
      <c r="E156" s="322">
        <f>E157+E158</f>
        <v>7828.56</v>
      </c>
      <c r="F156" s="308"/>
      <c r="G156" s="240">
        <f>E156/D156*100</f>
        <v>63.60649344318238</v>
      </c>
      <c r="H156" s="15">
        <f>E156-D156</f>
        <v>-4479.2399999999989</v>
      </c>
    </row>
    <row r="157" spans="1:8" ht="36" x14ac:dyDescent="0.2">
      <c r="A157" s="219" t="s">
        <v>375</v>
      </c>
      <c r="B157" s="220" t="s">
        <v>250</v>
      </c>
      <c r="C157" s="221">
        <v>12307.8</v>
      </c>
      <c r="D157" s="221">
        <v>12307.8</v>
      </c>
      <c r="E157" s="222">
        <v>7828.56</v>
      </c>
      <c r="F157" s="223"/>
      <c r="G157" s="48">
        <f>E157/D157*100</f>
        <v>63.60649344318238</v>
      </c>
      <c r="H157" s="25">
        <f>E157-D157</f>
        <v>-4479.2399999999989</v>
      </c>
    </row>
    <row r="158" spans="1:8" ht="24.75" thickBot="1" x14ac:dyDescent="0.25">
      <c r="A158" s="224" t="s">
        <v>376</v>
      </c>
      <c r="B158" s="225" t="s">
        <v>252</v>
      </c>
      <c r="C158" s="226"/>
      <c r="D158" s="226"/>
      <c r="E158" s="226"/>
      <c r="F158" s="137"/>
      <c r="G158" s="35"/>
      <c r="H158" s="90">
        <f>E158-D158</f>
        <v>0</v>
      </c>
    </row>
    <row r="159" spans="1:8" ht="12.75" thickBot="1" x14ac:dyDescent="0.25">
      <c r="A159" s="361" t="s">
        <v>392</v>
      </c>
      <c r="B159" s="350" t="s">
        <v>393</v>
      </c>
      <c r="C159" s="307">
        <f t="shared" ref="C159:H159" si="24">C160</f>
        <v>0</v>
      </c>
      <c r="D159" s="307">
        <f t="shared" si="24"/>
        <v>1300</v>
      </c>
      <c r="E159" s="127">
        <f t="shared" si="24"/>
        <v>1300</v>
      </c>
      <c r="F159" s="127">
        <f t="shared" si="24"/>
        <v>0</v>
      </c>
      <c r="G159" s="128">
        <f t="shared" si="24"/>
        <v>0</v>
      </c>
      <c r="H159" s="290">
        <f t="shared" si="24"/>
        <v>0</v>
      </c>
    </row>
    <row r="160" spans="1:8" ht="12.75" thickBot="1" x14ac:dyDescent="0.25">
      <c r="A160" s="362" t="s">
        <v>394</v>
      </c>
      <c r="B160" s="363" t="s">
        <v>395</v>
      </c>
      <c r="C160" s="228"/>
      <c r="D160" s="228">
        <v>1300</v>
      </c>
      <c r="E160" s="229">
        <v>1300</v>
      </c>
      <c r="F160" s="230"/>
      <c r="G160" s="85"/>
      <c r="H160" s="40">
        <f>E160-D160</f>
        <v>0</v>
      </c>
    </row>
    <row r="161" spans="1:8" ht="12.75" thickBot="1" x14ac:dyDescent="0.25">
      <c r="A161" s="328" t="s">
        <v>379</v>
      </c>
      <c r="B161" s="301" t="s">
        <v>258</v>
      </c>
      <c r="C161" s="307">
        <f t="shared" ref="C161:H161" si="25">C162+C163</f>
        <v>0</v>
      </c>
      <c r="D161" s="307">
        <f t="shared" si="25"/>
        <v>44.006</v>
      </c>
      <c r="E161" s="127">
        <f t="shared" si="25"/>
        <v>246.006</v>
      </c>
      <c r="F161" s="127">
        <f t="shared" si="25"/>
        <v>0</v>
      </c>
      <c r="G161" s="128">
        <f t="shared" si="25"/>
        <v>0</v>
      </c>
      <c r="H161" s="319">
        <f t="shared" si="25"/>
        <v>246.006</v>
      </c>
    </row>
    <row r="162" spans="1:8" x14ac:dyDescent="0.2">
      <c r="A162" s="348" t="s">
        <v>380</v>
      </c>
      <c r="B162" s="141" t="s">
        <v>318</v>
      </c>
      <c r="C162" s="28"/>
      <c r="D162" s="28"/>
      <c r="E162" s="28">
        <v>3</v>
      </c>
      <c r="F162" s="29"/>
      <c r="G162" s="30"/>
      <c r="H162" s="31">
        <f>E162-D162</f>
        <v>3</v>
      </c>
    </row>
    <row r="163" spans="1:8" ht="12.75" thickBot="1" x14ac:dyDescent="0.25">
      <c r="A163" s="349" t="s">
        <v>381</v>
      </c>
      <c r="B163" s="232" t="s">
        <v>262</v>
      </c>
      <c r="C163" s="112"/>
      <c r="D163" s="112">
        <v>44.006</v>
      </c>
      <c r="E163" s="112">
        <v>243.006</v>
      </c>
      <c r="F163" s="137"/>
      <c r="G163" s="233">
        <v>0</v>
      </c>
      <c r="H163" s="208">
        <f>E163-C163</f>
        <v>243.006</v>
      </c>
    </row>
    <row r="164" spans="1:8" ht="12.75" thickBot="1" x14ac:dyDescent="0.25">
      <c r="A164" s="350" t="s">
        <v>382</v>
      </c>
      <c r="B164" s="286" t="s">
        <v>301</v>
      </c>
      <c r="C164" s="317"/>
      <c r="D164" s="317"/>
      <c r="E164" s="318">
        <f>E165+E166</f>
        <v>68.267740000000003</v>
      </c>
      <c r="F164" s="318">
        <f>F165</f>
        <v>0</v>
      </c>
      <c r="G164" s="234">
        <v>0</v>
      </c>
      <c r="H164" s="235">
        <f>E164-D164</f>
        <v>68.267740000000003</v>
      </c>
    </row>
    <row r="165" spans="1:8" ht="24" x14ac:dyDescent="0.2">
      <c r="A165" s="165" t="s">
        <v>386</v>
      </c>
      <c r="B165" s="360" t="s">
        <v>387</v>
      </c>
      <c r="C165" s="355"/>
      <c r="D165" s="355"/>
      <c r="E165" s="355">
        <v>68.267740000000003</v>
      </c>
      <c r="F165" s="356"/>
      <c r="G165" s="48">
        <v>0</v>
      </c>
      <c r="H165" s="357">
        <f>E165-D165</f>
        <v>68.267740000000003</v>
      </c>
    </row>
    <row r="166" spans="1:8" ht="24.75" thickBot="1" x14ac:dyDescent="0.25">
      <c r="A166" s="359" t="s">
        <v>383</v>
      </c>
      <c r="B166" s="136" t="s">
        <v>388</v>
      </c>
      <c r="C166" s="353"/>
      <c r="D166" s="353"/>
      <c r="E166" s="353"/>
      <c r="F166" s="354"/>
      <c r="G166" s="55">
        <v>0</v>
      </c>
      <c r="H166" s="358">
        <f>E166-D166</f>
        <v>0</v>
      </c>
    </row>
    <row r="167" spans="1:8" ht="12.75" thickBot="1" x14ac:dyDescent="0.25">
      <c r="A167" s="351" t="s">
        <v>384</v>
      </c>
      <c r="B167" s="315" t="s">
        <v>266</v>
      </c>
      <c r="C167" s="307">
        <f>C168</f>
        <v>0</v>
      </c>
      <c r="D167" s="307">
        <f>D168</f>
        <v>0</v>
      </c>
      <c r="E167" s="127">
        <f t="shared" ref="E167:F167" si="26">E168</f>
        <v>-39.613750000000003</v>
      </c>
      <c r="F167" s="127">
        <f t="shared" si="26"/>
        <v>0</v>
      </c>
      <c r="G167" s="240">
        <v>0</v>
      </c>
      <c r="H167" s="15">
        <f>E167-C167</f>
        <v>-39.613750000000003</v>
      </c>
    </row>
    <row r="168" spans="1:8" ht="12.75" thickBot="1" x14ac:dyDescent="0.25">
      <c r="A168" s="352" t="s">
        <v>385</v>
      </c>
      <c r="B168" s="291" t="s">
        <v>304</v>
      </c>
      <c r="C168" s="292"/>
      <c r="D168" s="292"/>
      <c r="E168" s="217">
        <v>-39.613750000000003</v>
      </c>
      <c r="F168" s="293"/>
      <c r="G168" s="238"/>
      <c r="H168" s="294"/>
    </row>
    <row r="169" spans="1:8" ht="12.75" thickBot="1" x14ac:dyDescent="0.25">
      <c r="A169" s="295"/>
      <c r="B169" s="320" t="s">
        <v>267</v>
      </c>
      <c r="C169" s="307">
        <f>C8+C105</f>
        <v>521356.55352999992</v>
      </c>
      <c r="D169" s="307">
        <f>D8+D105</f>
        <v>534489.32654999988</v>
      </c>
      <c r="E169" s="127">
        <f>E8+E105</f>
        <v>317538.04969999997</v>
      </c>
      <c r="F169" s="127">
        <f>F8+F105</f>
        <v>302386.23658999999</v>
      </c>
      <c r="G169" s="14">
        <f>E169/D169*100</f>
        <v>59.409614734429169</v>
      </c>
      <c r="H169" s="15">
        <f>E169-D169</f>
        <v>-216951.27684999991</v>
      </c>
    </row>
    <row r="170" spans="1:8" x14ac:dyDescent="0.2">
      <c r="A170" s="1"/>
      <c r="B170" s="241"/>
      <c r="C170" s="242"/>
      <c r="D170" s="242"/>
      <c r="E170" s="237"/>
      <c r="F170" s="243"/>
      <c r="G170" s="243"/>
      <c r="H170" s="244"/>
    </row>
    <row r="171" spans="1:8" x14ac:dyDescent="0.2">
      <c r="A171" s="16" t="s">
        <v>268</v>
      </c>
      <c r="B171" s="16"/>
      <c r="C171" s="245"/>
      <c r="D171" s="245"/>
      <c r="E171" s="246"/>
      <c r="F171" s="247"/>
      <c r="G171" s="248"/>
      <c r="H171" s="16"/>
    </row>
    <row r="172" spans="1:8" x14ac:dyDescent="0.2">
      <c r="A172" s="16" t="s">
        <v>269</v>
      </c>
      <c r="B172" s="249"/>
      <c r="C172" s="250"/>
      <c r="D172" s="250"/>
      <c r="E172" s="246" t="s">
        <v>270</v>
      </c>
      <c r="F172" s="251"/>
      <c r="G172" s="251"/>
      <c r="H172" s="16"/>
    </row>
    <row r="173" spans="1:8" x14ac:dyDescent="0.2">
      <c r="A173" s="16"/>
      <c r="B173" s="249"/>
      <c r="C173" s="250"/>
      <c r="D173" s="250"/>
      <c r="E173" s="246"/>
      <c r="F173" s="251"/>
      <c r="G173" s="251"/>
      <c r="H173" s="16"/>
    </row>
    <row r="174" spans="1:8" x14ac:dyDescent="0.2">
      <c r="A174" s="252" t="s">
        <v>271</v>
      </c>
      <c r="B174" s="16"/>
      <c r="C174" s="253"/>
      <c r="D174" s="253"/>
      <c r="E174" s="254"/>
      <c r="F174" s="255"/>
      <c r="G174" s="256"/>
      <c r="H174" s="1"/>
    </row>
    <row r="175" spans="1:8" x14ac:dyDescent="0.2">
      <c r="A175" s="252" t="s">
        <v>272</v>
      </c>
      <c r="C175" s="253"/>
      <c r="D175" s="253"/>
      <c r="E175" s="254"/>
      <c r="F175" s="255"/>
      <c r="G175" s="255"/>
      <c r="H175" s="1"/>
    </row>
    <row r="176" spans="1:8" x14ac:dyDescent="0.2">
      <c r="A176" s="1"/>
      <c r="E176" s="237"/>
      <c r="F176" s="258"/>
      <c r="G176" s="259"/>
      <c r="H176" s="1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39370078740157483" bottom="0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9"/>
  <sheetViews>
    <sheetView workbookViewId="0">
      <selection activeCell="A64" sqref="A64:B64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400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401</v>
      </c>
      <c r="F5" s="382" t="s">
        <v>402</v>
      </c>
      <c r="G5" s="369" t="s">
        <v>5</v>
      </c>
      <c r="H5" s="370"/>
    </row>
    <row r="6" spans="1:8" s="10" customFormat="1" ht="12" customHeigh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customHeight="1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C9+C14+C20+C30+C33+C39+C52+C58+C62+C65+C100</f>
        <v>136052.45353</v>
      </c>
      <c r="D8" s="13">
        <f>D9+D14+D20+D30+D33+D39+D52+D58+D62+D65+D100</f>
        <v>141243.34755000001</v>
      </c>
      <c r="E8" s="13">
        <f>E9+E20+E33+E52+E65+E100+E39+E30+E14+E62+E58</f>
        <v>83698.947459999981</v>
      </c>
      <c r="F8" s="13">
        <f>F9+F20+F33+F52+F65+F100+F39+F30+F14+F62+F58</f>
        <v>78290.820240000001</v>
      </c>
      <c r="G8" s="14">
        <f t="shared" ref="G8:G27" si="0">E8/D8*100</f>
        <v>59.258682912744355</v>
      </c>
      <c r="H8" s="15">
        <f t="shared" ref="H8:H42" si="1">E8-D8</f>
        <v>-57544.400090000025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67352.639999999999</v>
      </c>
      <c r="E9" s="19">
        <f>E10</f>
        <v>45401.36825</v>
      </c>
      <c r="F9" s="20">
        <f>F10</f>
        <v>42606.731910000002</v>
      </c>
      <c r="G9" s="14">
        <f t="shared" si="0"/>
        <v>67.408446424668739</v>
      </c>
      <c r="H9" s="15">
        <f t="shared" si="1"/>
        <v>-21951.27175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67352.639999999999</v>
      </c>
      <c r="E10" s="23">
        <f>E11+E12+E13</f>
        <v>45401.36825</v>
      </c>
      <c r="F10" s="23">
        <f>F11+F12+F13</f>
        <v>42606.731910000002</v>
      </c>
      <c r="G10" s="24">
        <f t="shared" si="0"/>
        <v>67.408446424668739</v>
      </c>
      <c r="H10" s="25">
        <f t="shared" si="1"/>
        <v>-21951.27175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66811.94</v>
      </c>
      <c r="E11" s="28">
        <v>45093.944779999998</v>
      </c>
      <c r="F11" s="29">
        <v>42227.194730000003</v>
      </c>
      <c r="G11" s="30">
        <f t="shared" si="0"/>
        <v>67.493841340335265</v>
      </c>
      <c r="H11" s="31">
        <f t="shared" si="1"/>
        <v>-21717.995220000004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59.33934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162.6559</v>
      </c>
      <c r="F13" s="38">
        <v>320.19783999999999</v>
      </c>
      <c r="G13" s="39">
        <f t="shared" si="0"/>
        <v>59.646461312797946</v>
      </c>
      <c r="H13" s="40">
        <f t="shared" si="1"/>
        <v>-110.04409999999999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6545.9857099999999</v>
      </c>
      <c r="F14" s="300">
        <f>F15</f>
        <v>5758.3678499999996</v>
      </c>
      <c r="G14" s="44">
        <f t="shared" si="0"/>
        <v>64.437306065101623</v>
      </c>
      <c r="H14" s="15">
        <f t="shared" si="1"/>
        <v>-3612.7035800000021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6545.9857099999999</v>
      </c>
      <c r="F15" s="47">
        <f>F16+F17+F18+F19</f>
        <v>5758.3678499999996</v>
      </c>
      <c r="G15" s="48">
        <f t="shared" si="0"/>
        <v>64.437306065101623</v>
      </c>
      <c r="H15" s="25">
        <f t="shared" si="1"/>
        <v>-3612.7035800000021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2958.4554600000001</v>
      </c>
      <c r="F16" s="52">
        <v>2686.5951100000002</v>
      </c>
      <c r="G16" s="30">
        <f t="shared" si="0"/>
        <v>63.424841339411408</v>
      </c>
      <c r="H16" s="53">
        <f t="shared" si="1"/>
        <v>-1706.0504300000002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22.04271</v>
      </c>
      <c r="F17" s="52">
        <v>18.317329999999998</v>
      </c>
      <c r="G17" s="30">
        <f t="shared" si="0"/>
        <v>82.923038898688702</v>
      </c>
      <c r="H17" s="53">
        <f t="shared" si="1"/>
        <v>-4.5394199999999998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4105.9762000000001</v>
      </c>
      <c r="F18" s="52">
        <v>3555.4481099999998</v>
      </c>
      <c r="G18" s="55">
        <f t="shared" si="0"/>
        <v>66.917425826663901</v>
      </c>
      <c r="H18" s="53">
        <f t="shared" si="1"/>
        <v>-2029.9086600000001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-540.48865999999998</v>
      </c>
      <c r="F19" s="59">
        <v>-501.99270000000001</v>
      </c>
      <c r="G19" s="35">
        <f t="shared" si="0"/>
        <v>80.877140795870801</v>
      </c>
      <c r="H19" s="53">
        <f t="shared" si="1"/>
        <v>127.79493000000002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25378.371490000001</v>
      </c>
      <c r="E20" s="61">
        <f>E21+E25+E27+E29+E28+E26</f>
        <v>20845.604530000004</v>
      </c>
      <c r="F20" s="61">
        <f>F21+F25+F27+F29+F28</f>
        <v>18810.362530000002</v>
      </c>
      <c r="G20" s="14">
        <f t="shared" si="0"/>
        <v>82.139252072237696</v>
      </c>
      <c r="H20" s="296">
        <f t="shared" si="1"/>
        <v>-4532.7669599999972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14383.371920000001</v>
      </c>
      <c r="F21" s="46">
        <f>F22+F23+F24</f>
        <v>14531.508600000001</v>
      </c>
      <c r="G21" s="55">
        <f t="shared" si="0"/>
        <v>75.44386005769735</v>
      </c>
      <c r="H21" s="25">
        <f t="shared" si="1"/>
        <v>-4681.6280799999986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9507.4873000000007</v>
      </c>
      <c r="F22" s="52">
        <v>12211.21329</v>
      </c>
      <c r="G22" s="30">
        <f t="shared" si="0"/>
        <v>65.72753059108193</v>
      </c>
      <c r="H22" s="31">
        <f t="shared" si="1"/>
        <v>-4957.5126999999993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4875.8839200000002</v>
      </c>
      <c r="F23" s="52">
        <v>2319.7031000000002</v>
      </c>
      <c r="G23" s="30">
        <f t="shared" si="0"/>
        <v>105.99747652173915</v>
      </c>
      <c r="H23" s="31">
        <f t="shared" si="1"/>
        <v>275.88392000000022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177.69068999999999</v>
      </c>
      <c r="F25" s="71">
        <v>808.76036999999997</v>
      </c>
      <c r="G25" s="30">
        <f t="shared" si="0"/>
        <v>128.76136956521736</v>
      </c>
      <c r="H25" s="31">
        <f t="shared" si="1"/>
        <v>39.690689999999989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5422.3714900000004</v>
      </c>
      <c r="E27" s="73">
        <v>5800.4135399999996</v>
      </c>
      <c r="F27" s="74">
        <v>3147.3680800000002</v>
      </c>
      <c r="G27" s="30">
        <f t="shared" si="0"/>
        <v>106.97189505914872</v>
      </c>
      <c r="H27" s="31">
        <f t="shared" si="1"/>
        <v>378.04204999999911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483.12092999999999</v>
      </c>
      <c r="F29" s="38">
        <v>322.72548</v>
      </c>
      <c r="G29" s="79">
        <f t="shared" ref="G29:G42" si="2">E29/D29*100</f>
        <v>64.159486055776895</v>
      </c>
      <c r="H29" s="31">
        <f t="shared" si="1"/>
        <v>-269.87907000000001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2808.39669</v>
      </c>
      <c r="F30" s="13">
        <f>F31+F32</f>
        <v>2809.0315700000001</v>
      </c>
      <c r="G30" s="14">
        <f t="shared" si="2"/>
        <v>28.869100068087324</v>
      </c>
      <c r="H30" s="296">
        <f t="shared" si="1"/>
        <v>-6919.6401500000011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168.82400999999999</v>
      </c>
      <c r="F31" s="82">
        <v>99.868099999999998</v>
      </c>
      <c r="G31" s="48">
        <f t="shared" si="2"/>
        <v>15.073572321428571</v>
      </c>
      <c r="H31" s="25">
        <f t="shared" si="1"/>
        <v>-951.17598999999996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2639.5726800000002</v>
      </c>
      <c r="F32" s="71">
        <v>2709.16347</v>
      </c>
      <c r="G32" s="85">
        <f t="shared" si="2"/>
        <v>30.664049527929301</v>
      </c>
      <c r="H32" s="40">
        <f t="shared" si="1"/>
        <v>-5968.4641600000004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1064.6578299999999</v>
      </c>
      <c r="F33" s="13">
        <f>F34+F36+F38+F37</f>
        <v>1448.56421</v>
      </c>
      <c r="G33" s="240">
        <f t="shared" si="2"/>
        <v>96.66141561424692</v>
      </c>
      <c r="H33" s="296">
        <f t="shared" si="1"/>
        <v>-36.772170000000187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1045.1378299999999</v>
      </c>
      <c r="F34" s="34">
        <f>F35</f>
        <v>1006.43586</v>
      </c>
      <c r="G34" s="55">
        <f t="shared" si="2"/>
        <v>104.36766826442978</v>
      </c>
      <c r="H34" s="25">
        <f t="shared" si="1"/>
        <v>43.737829999999917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1045.1378299999999</v>
      </c>
      <c r="F35" s="71">
        <v>1006.43586</v>
      </c>
      <c r="G35" s="55">
        <f t="shared" si="2"/>
        <v>104.36766826442978</v>
      </c>
      <c r="H35" s="31">
        <f t="shared" si="1"/>
        <v>43.737829999999917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19.52</v>
      </c>
      <c r="F36" s="74">
        <v>18.93</v>
      </c>
      <c r="G36" s="55">
        <f t="shared" si="2"/>
        <v>20.540881826791537</v>
      </c>
      <c r="H36" s="31">
        <f t="shared" si="1"/>
        <v>-75.510000000000005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423.19835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24616.451569999997</v>
      </c>
      <c r="E39" s="92">
        <f>E40+E48+E49</f>
        <v>4437.3880499999996</v>
      </c>
      <c r="F39" s="91">
        <f>F40+F48+F49+F47</f>
        <v>4960.4244200000003</v>
      </c>
      <c r="G39" s="14">
        <f t="shared" si="2"/>
        <v>18.026107610927291</v>
      </c>
      <c r="H39" s="15">
        <f t="shared" si="1"/>
        <v>-20179.063519999996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23503.28457</v>
      </c>
      <c r="E40" s="95">
        <f>E41+E43+E45+E47</f>
        <v>3858.9822099999997</v>
      </c>
      <c r="F40" s="46">
        <f>F41+F43+F45</f>
        <v>4482.3456800000004</v>
      </c>
      <c r="G40" s="24">
        <f t="shared" si="2"/>
        <v>16.418906040586648</v>
      </c>
      <c r="H40" s="96">
        <f t="shared" si="1"/>
        <v>-19644.302360000001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1624.7203</v>
      </c>
      <c r="F41" s="28">
        <f>F42</f>
        <v>2141.68334</v>
      </c>
      <c r="G41" s="30">
        <f t="shared" si="2"/>
        <v>18.283428423528353</v>
      </c>
      <c r="H41" s="31">
        <f t="shared" si="1"/>
        <v>-7261.5796999999993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1624.7203</v>
      </c>
      <c r="F42" s="84">
        <v>2141.68334</v>
      </c>
      <c r="G42" s="79">
        <f t="shared" si="2"/>
        <v>18.283428423528353</v>
      </c>
      <c r="H42" s="90">
        <f t="shared" si="1"/>
        <v>-7261.5796999999993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14213.067370000001</v>
      </c>
      <c r="E43" s="28">
        <f>E44</f>
        <v>1885.3932299999999</v>
      </c>
      <c r="F43" s="84">
        <f>F44</f>
        <v>2126.86193</v>
      </c>
      <c r="G43" s="103">
        <f>G44</f>
        <v>13.265209971350469</v>
      </c>
      <c r="H43" s="28">
        <f>E43-D43</f>
        <v>-12327.674140000001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14213.067370000001</v>
      </c>
      <c r="E44" s="28">
        <v>1885.3932299999999</v>
      </c>
      <c r="F44" s="28">
        <v>2126.86193</v>
      </c>
      <c r="G44" s="103">
        <f>E44/D44*100</f>
        <v>13.265209971350469</v>
      </c>
      <c r="H44" s="28">
        <f>E44-D44</f>
        <v>-12327.674140000001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403.91719999999998</v>
      </c>
      <c r="E45" s="28">
        <f>E46</f>
        <v>244.51967999999999</v>
      </c>
      <c r="F45" s="28">
        <f>F46</f>
        <v>213.80041</v>
      </c>
      <c r="G45" s="103">
        <f>G46</f>
        <v>60.53708037191781</v>
      </c>
      <c r="H45" s="84">
        <f>E45-D45</f>
        <v>-159.39751999999999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403.91719999999998</v>
      </c>
      <c r="E46" s="28">
        <v>244.51967999999999</v>
      </c>
      <c r="F46" s="84">
        <v>213.80041</v>
      </c>
      <c r="G46" s="103">
        <f>E46/D46*100</f>
        <v>60.53708037191781</v>
      </c>
      <c r="H46" s="28">
        <f>H45</f>
        <v>-159.39751999999999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104.349</v>
      </c>
      <c r="F47" s="84">
        <v>76.671000000000006</v>
      </c>
      <c r="G47" s="79">
        <f t="shared" ref="G47:G54" si="3">E47/D47*100</f>
        <v>57.562969582629997</v>
      </c>
      <c r="H47" s="110">
        <f t="shared" ref="H47:H137" si="4">E47-D47</f>
        <v>-76.928999999999988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274.28390999999999</v>
      </c>
      <c r="F48" s="112">
        <v>233.73384999999999</v>
      </c>
      <c r="G48" s="79">
        <f t="shared" si="3"/>
        <v>47.808390925808112</v>
      </c>
      <c r="H48" s="110">
        <f t="shared" si="4"/>
        <v>-299.43109000000004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304.12193000000002</v>
      </c>
      <c r="F49" s="13">
        <f t="shared" si="5"/>
        <v>167.67389</v>
      </c>
      <c r="G49" s="14">
        <f t="shared" si="3"/>
        <v>84.908991160720788</v>
      </c>
      <c r="H49" s="15">
        <f t="shared" si="4"/>
        <v>-54.052069999999958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295.86639000000002</v>
      </c>
      <c r="F50" s="118">
        <v>167.67389</v>
      </c>
      <c r="G50" s="35">
        <f t="shared" si="3"/>
        <v>84.97658929156114</v>
      </c>
      <c r="H50" s="90">
        <f t="shared" si="4"/>
        <v>-52.307609999999954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8.2555399999999999</v>
      </c>
      <c r="F51" s="269"/>
      <c r="G51" s="39">
        <f t="shared" si="3"/>
        <v>82.555400000000006</v>
      </c>
      <c r="H51" s="208">
        <f t="shared" si="4"/>
        <v>-1.7444600000000001</v>
      </c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69.117340000000013</v>
      </c>
      <c r="F52" s="91">
        <f>+F53</f>
        <v>48.55686</v>
      </c>
      <c r="G52" s="44">
        <f t="shared" si="3"/>
        <v>61.182030627600255</v>
      </c>
      <c r="H52" s="265">
        <f t="shared" si="4"/>
        <v>-43.852659999999986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69.117340000000013</v>
      </c>
      <c r="F53" s="33">
        <f>F54+F55+F56+F57</f>
        <v>48.55686</v>
      </c>
      <c r="G53" s="48">
        <f t="shared" si="3"/>
        <v>61.182030627600255</v>
      </c>
      <c r="H53" s="25">
        <f t="shared" si="4"/>
        <v>-43.852659999999986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38.50873</v>
      </c>
      <c r="G54" s="30">
        <f t="shared" si="3"/>
        <v>66.465998442973913</v>
      </c>
      <c r="H54" s="122">
        <f t="shared" si="4"/>
        <v>-34.459540000000004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10.83764</v>
      </c>
      <c r="F56" s="52">
        <v>9.6972400000000007</v>
      </c>
      <c r="G56" s="30">
        <f t="shared" ref="G56:G65" si="6">E56/D56*100</f>
        <v>106.14730656219393</v>
      </c>
      <c r="H56" s="31">
        <f t="shared" si="4"/>
        <v>0.62763999999999953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0.35088999999999998</v>
      </c>
      <c r="G57" s="55"/>
      <c r="H57" s="31">
        <f t="shared" si="4"/>
        <v>-10.020759999999999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98.033860000000004</v>
      </c>
      <c r="E58" s="127">
        <f>E59</f>
        <v>113.89174999999999</v>
      </c>
      <c r="F58" s="127">
        <f>F59</f>
        <v>151.15257</v>
      </c>
      <c r="G58" s="44">
        <f t="shared" ref="G58" si="7">E58/D58*100</f>
        <v>116.17593145878371</v>
      </c>
      <c r="H58" s="265">
        <f t="shared" si="4"/>
        <v>15.857889999999983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98.033860000000004</v>
      </c>
      <c r="E59" s="46">
        <f>E61+E60</f>
        <v>113.89174999999999</v>
      </c>
      <c r="F59" s="46">
        <f>F61+F60</f>
        <v>151.15257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>
        <v>9.2659199999999995</v>
      </c>
      <c r="F60" s="82">
        <v>42.894089999999998</v>
      </c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98.033860000000004</v>
      </c>
      <c r="E61" s="112">
        <v>104.62582999999999</v>
      </c>
      <c r="F61" s="137">
        <v>108.25848000000001</v>
      </c>
      <c r="G61" s="30">
        <f t="shared" si="6"/>
        <v>106.7241767283263</v>
      </c>
      <c r="H61" s="31">
        <f t="shared" si="4"/>
        <v>6.5919699999999892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303.24142999999998</v>
      </c>
      <c r="F62" s="43">
        <f t="shared" si="8"/>
        <v>989.10039999999992</v>
      </c>
      <c r="G62" s="14">
        <f t="shared" si="6"/>
        <v>242.593144</v>
      </c>
      <c r="H62" s="15">
        <f t="shared" si="4"/>
        <v>178.24142999999998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303.24142999999998</v>
      </c>
      <c r="F63" s="34">
        <v>933.00784999999996</v>
      </c>
      <c r="G63" s="30">
        <f t="shared" si="6"/>
        <v>242.593144</v>
      </c>
      <c r="H63" s="31">
        <f t="shared" si="4"/>
        <v>178.24142999999998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56.092550000000003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C66+C69+C72+C74+C78+C80+C82+C84+C86+C95+C76+C98</f>
        <v>119</v>
      </c>
      <c r="D65" s="92">
        <f>D66+D69+D72+D74+D78+D80+D82+D84+D86+D95+D76+D98+D89+D91</f>
        <v>519</v>
      </c>
      <c r="E65" s="92">
        <f>E66+E69+E72+E74+E78+E80+E82+E84+E86+E95+E76+E98+E89+E91+E93</f>
        <v>534.24813000000006</v>
      </c>
      <c r="F65" s="92">
        <f>F66+F69+F72+F74+F78+F80+F82+F84+F86+F95+F76+F98</f>
        <v>347.62083999999999</v>
      </c>
      <c r="G65" s="148">
        <f t="shared" si="6"/>
        <v>102.93798265895956</v>
      </c>
      <c r="H65" s="80">
        <f>E65-D65</f>
        <v>15.24813000000006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4.8499999999999996</v>
      </c>
      <c r="F66" s="95">
        <f t="shared" ref="F66" si="9">F67</f>
        <v>1.175</v>
      </c>
      <c r="G66" s="132">
        <f>E66/D66*100</f>
        <v>60.624999999999993</v>
      </c>
      <c r="H66" s="46">
        <f t="shared" si="4"/>
        <v>-3.1500000000000004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>
        <v>2.5</v>
      </c>
      <c r="F67" s="153">
        <v>1.175</v>
      </c>
      <c r="G67" s="132">
        <f>E67/D67*100</f>
        <v>83.333333333333343</v>
      </c>
      <c r="H67" s="28">
        <f t="shared" si="4"/>
        <v>-0.5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2.35</v>
      </c>
      <c r="F68" s="321"/>
      <c r="G68" s="132">
        <f t="shared" ref="G68:G74" si="10">E68/D68*100</f>
        <v>47</v>
      </c>
      <c r="H68" s="28">
        <f t="shared" si="4"/>
        <v>-2.65</v>
      </c>
    </row>
    <row r="69" spans="1:8" ht="48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35</v>
      </c>
      <c r="E69" s="95">
        <f>E70+E71</f>
        <v>37.493810000000003</v>
      </c>
      <c r="F69" s="95">
        <f>F70</f>
        <v>40</v>
      </c>
      <c r="G69" s="132">
        <f t="shared" si="10"/>
        <v>107.12517142857143</v>
      </c>
      <c r="H69" s="28">
        <f t="shared" si="4"/>
        <v>2.4938100000000034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32</v>
      </c>
      <c r="E70" s="46">
        <v>37.493810000000003</v>
      </c>
      <c r="F70" s="29">
        <v>40</v>
      </c>
      <c r="G70" s="132">
        <f t="shared" si="10"/>
        <v>117.16815625000001</v>
      </c>
      <c r="H70" s="28">
        <f t="shared" si="4"/>
        <v>5.4938100000000034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0.84097999999999995</v>
      </c>
      <c r="F72" s="95">
        <f>F73</f>
        <v>0.65</v>
      </c>
      <c r="G72" s="155">
        <f t="shared" si="10"/>
        <v>21.0245</v>
      </c>
      <c r="H72" s="156">
        <f t="shared" si="4"/>
        <v>-3.1590199999999999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>
        <v>0.84097999999999995</v>
      </c>
      <c r="F73" s="29">
        <v>0.65</v>
      </c>
      <c r="G73" s="155">
        <f t="shared" si="10"/>
        <v>21.0245</v>
      </c>
      <c r="H73" s="156">
        <f t="shared" si="4"/>
        <v>-3.1590199999999999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5</v>
      </c>
      <c r="F76" s="95">
        <f t="shared" si="11"/>
        <v>0</v>
      </c>
      <c r="G76" s="155">
        <f t="shared" ref="G76:G77" si="12">E76/D76*100</f>
        <v>100</v>
      </c>
      <c r="H76" s="28">
        <f t="shared" ref="H76:H77" si="13">E76-D76</f>
        <v>0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>
        <v>5</v>
      </c>
      <c r="F77" s="51"/>
      <c r="G77" s="272">
        <f t="shared" si="12"/>
        <v>100</v>
      </c>
      <c r="H77" s="51">
        <f t="shared" si="13"/>
        <v>0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10</v>
      </c>
      <c r="E78" s="95">
        <f>E79</f>
        <v>9.3084100000000003</v>
      </c>
      <c r="F78" s="95">
        <f>F79</f>
        <v>1</v>
      </c>
      <c r="G78" s="155">
        <f>E78/D78*100</f>
        <v>93.084100000000007</v>
      </c>
      <c r="H78" s="28">
        <f>E78-D78</f>
        <v>-0.6915899999999997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10</v>
      </c>
      <c r="E79" s="46">
        <v>9.3084100000000003</v>
      </c>
      <c r="F79" s="29">
        <v>1</v>
      </c>
      <c r="G79" s="155">
        <f>E79/D79*100</f>
        <v>93.084100000000007</v>
      </c>
      <c r="H79" s="28">
        <f>E80-D79</f>
        <v>-8.7022600000000008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1.2977399999999999</v>
      </c>
      <c r="F80" s="95">
        <f>F81</f>
        <v>0.55000000000000004</v>
      </c>
      <c r="G80" s="132"/>
      <c r="H80" s="28"/>
    </row>
    <row r="81" spans="1:9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1.2977399999999999</v>
      </c>
      <c r="F81" s="29">
        <v>0.55000000000000004</v>
      </c>
      <c r="G81" s="155">
        <f>E81/D81*100</f>
        <v>64.887</v>
      </c>
      <c r="H81" s="28">
        <f>E81-D81</f>
        <v>-0.70226000000000011</v>
      </c>
    </row>
    <row r="82" spans="1:9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0.5</v>
      </c>
      <c r="G82" s="155"/>
      <c r="H82" s="28">
        <f>E82-D82</f>
        <v>-1</v>
      </c>
    </row>
    <row r="83" spans="1:9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0.5</v>
      </c>
      <c r="G83" s="155">
        <f>E83/D83*100</f>
        <v>0</v>
      </c>
      <c r="H83" s="157">
        <f>E83-D83</f>
        <v>-1</v>
      </c>
    </row>
    <row r="84" spans="1:9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54.001069999999999</v>
      </c>
      <c r="G84" s="132"/>
      <c r="H84" s="158"/>
    </row>
    <row r="85" spans="1:9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54.001069999999999</v>
      </c>
      <c r="G85" s="155">
        <f t="shared" ref="G85:G99" si="14">E85/D85*100</f>
        <v>4.1666666666666661</v>
      </c>
      <c r="H85" s="28">
        <f t="shared" ref="H85:H97" si="15">E85-D85</f>
        <v>-46</v>
      </c>
    </row>
    <row r="86" spans="1:9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43</v>
      </c>
      <c r="E86" s="95">
        <f>E87+E88</f>
        <v>82.973429999999993</v>
      </c>
      <c r="F86" s="95">
        <f>F87</f>
        <v>42.217570000000002</v>
      </c>
      <c r="G86" s="155">
        <f t="shared" si="14"/>
        <v>192.96146511627904</v>
      </c>
      <c r="H86" s="28">
        <f t="shared" si="15"/>
        <v>39.973429999999993</v>
      </c>
    </row>
    <row r="87" spans="1:9" ht="48" x14ac:dyDescent="0.2">
      <c r="A87" s="159" t="s">
        <v>148</v>
      </c>
      <c r="B87" s="160" t="s">
        <v>149</v>
      </c>
      <c r="C87" s="95">
        <v>28</v>
      </c>
      <c r="D87" s="95">
        <v>38</v>
      </c>
      <c r="E87" s="46">
        <v>82.973429999999993</v>
      </c>
      <c r="F87" s="29">
        <v>42.217570000000002</v>
      </c>
      <c r="G87" s="155">
        <f t="shared" si="14"/>
        <v>218.35113157894733</v>
      </c>
      <c r="H87" s="28">
        <f t="shared" si="15"/>
        <v>44.973429999999993</v>
      </c>
    </row>
    <row r="88" spans="1:9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9" ht="60" x14ac:dyDescent="0.2">
      <c r="A89" s="161" t="s">
        <v>396</v>
      </c>
      <c r="B89" s="162" t="s">
        <v>397</v>
      </c>
      <c r="C89" s="95"/>
      <c r="D89" s="95">
        <f>D90</f>
        <v>0</v>
      </c>
      <c r="E89" s="95">
        <f>E90</f>
        <v>7.5</v>
      </c>
      <c r="F89" s="29"/>
      <c r="G89" s="155" t="e">
        <f t="shared" si="14"/>
        <v>#DIV/0!</v>
      </c>
      <c r="H89" s="28">
        <f t="shared" si="15"/>
        <v>7.5</v>
      </c>
    </row>
    <row r="90" spans="1:9" ht="72" x14ac:dyDescent="0.2">
      <c r="A90" s="163" t="s">
        <v>398</v>
      </c>
      <c r="B90" s="164" t="s">
        <v>399</v>
      </c>
      <c r="C90" s="95"/>
      <c r="D90" s="95"/>
      <c r="E90" s="46">
        <v>7.5</v>
      </c>
      <c r="F90" s="29"/>
      <c r="G90" s="155" t="e">
        <f t="shared" si="14"/>
        <v>#DIV/0!</v>
      </c>
      <c r="H90" s="28">
        <f t="shared" si="15"/>
        <v>7.5</v>
      </c>
    </row>
    <row r="91" spans="1:9" ht="24" x14ac:dyDescent="0.2">
      <c r="A91" s="161" t="s">
        <v>331</v>
      </c>
      <c r="B91" s="162" t="s">
        <v>332</v>
      </c>
      <c r="C91" s="95"/>
      <c r="D91" s="95"/>
      <c r="E91" s="46">
        <f>E92</f>
        <v>9</v>
      </c>
      <c r="F91" s="29"/>
      <c r="G91" s="155" t="e">
        <f t="shared" si="14"/>
        <v>#DIV/0!</v>
      </c>
      <c r="H91" s="28">
        <f t="shared" si="15"/>
        <v>9</v>
      </c>
    </row>
    <row r="92" spans="1:9" ht="36" x14ac:dyDescent="0.2">
      <c r="A92" s="163" t="s">
        <v>333</v>
      </c>
      <c r="B92" s="164" t="s">
        <v>334</v>
      </c>
      <c r="C92" s="271"/>
      <c r="D92" s="271"/>
      <c r="E92" s="185">
        <v>9</v>
      </c>
      <c r="F92" s="52"/>
      <c r="G92" s="155" t="e">
        <f t="shared" si="14"/>
        <v>#DIV/0!</v>
      </c>
      <c r="H92" s="28">
        <f t="shared" si="15"/>
        <v>9</v>
      </c>
      <c r="I92" s="54"/>
    </row>
    <row r="93" spans="1:9" ht="27" customHeight="1" x14ac:dyDescent="0.2">
      <c r="A93" s="161" t="s">
        <v>150</v>
      </c>
      <c r="B93" s="162" t="s">
        <v>151</v>
      </c>
      <c r="C93" s="364"/>
      <c r="D93" s="364"/>
      <c r="E93" s="95">
        <f>E94</f>
        <v>7.1500000000000001E-3</v>
      </c>
      <c r="F93" s="29"/>
      <c r="G93" s="155" t="e">
        <f>E93/D93*100</f>
        <v>#DIV/0!</v>
      </c>
      <c r="H93" s="28">
        <f>E93-D93</f>
        <v>7.1500000000000001E-3</v>
      </c>
      <c r="I93" s="54"/>
    </row>
    <row r="94" spans="1:9" ht="36" x14ac:dyDescent="0.2">
      <c r="A94" s="163" t="s">
        <v>152</v>
      </c>
      <c r="B94" s="164" t="s">
        <v>153</v>
      </c>
      <c r="C94" s="95"/>
      <c r="D94" s="95"/>
      <c r="E94" s="95">
        <v>7.1500000000000001E-3</v>
      </c>
      <c r="F94" s="29"/>
      <c r="G94" s="155" t="e">
        <f>E94/D94*100</f>
        <v>#DIV/0!</v>
      </c>
      <c r="H94" s="28">
        <f>E94-D94</f>
        <v>7.1500000000000001E-3</v>
      </c>
      <c r="I94" s="54"/>
    </row>
    <row r="95" spans="1:9" ht="36" x14ac:dyDescent="0.2">
      <c r="A95" s="165" t="s">
        <v>154</v>
      </c>
      <c r="B95" s="166" t="s">
        <v>155</v>
      </c>
      <c r="C95" s="29">
        <f>C96+C97</f>
        <v>0</v>
      </c>
      <c r="D95" s="29">
        <f>D96+D97</f>
        <v>0</v>
      </c>
      <c r="E95" s="29">
        <f t="shared" ref="E95:F95" si="16">E96+E97</f>
        <v>13.976609999999999</v>
      </c>
      <c r="F95" s="29">
        <f t="shared" si="16"/>
        <v>207.52719999999999</v>
      </c>
      <c r="G95" s="155" t="e">
        <f t="shared" si="14"/>
        <v>#DIV/0!</v>
      </c>
      <c r="H95" s="28">
        <f t="shared" si="15"/>
        <v>13.976609999999999</v>
      </c>
    </row>
    <row r="96" spans="1:9" ht="36" x14ac:dyDescent="0.2">
      <c r="A96" s="167" t="s">
        <v>156</v>
      </c>
      <c r="B96" s="168" t="s">
        <v>157</v>
      </c>
      <c r="C96" s="71"/>
      <c r="D96" s="71"/>
      <c r="E96" s="71">
        <v>11.9056</v>
      </c>
      <c r="F96" s="71">
        <v>203.31351000000001</v>
      </c>
      <c r="G96" s="155"/>
      <c r="H96" s="84"/>
    </row>
    <row r="97" spans="1:8" ht="36" x14ac:dyDescent="0.2">
      <c r="A97" s="167" t="s">
        <v>158</v>
      </c>
      <c r="B97" s="168" t="s">
        <v>159</v>
      </c>
      <c r="C97" s="71"/>
      <c r="D97" s="71"/>
      <c r="E97" s="84">
        <v>2.0710099999999998</v>
      </c>
      <c r="F97" s="71">
        <v>4.2136899999999997</v>
      </c>
      <c r="G97" s="273" t="e">
        <f t="shared" si="14"/>
        <v>#DIV/0!</v>
      </c>
      <c r="H97" s="84">
        <f t="shared" si="15"/>
        <v>2.0710099999999998</v>
      </c>
    </row>
    <row r="98" spans="1:8" x14ac:dyDescent="0.2">
      <c r="A98" s="275" t="s">
        <v>287</v>
      </c>
      <c r="B98" s="89" t="s">
        <v>288</v>
      </c>
      <c r="C98" s="29">
        <f>C99</f>
        <v>0</v>
      </c>
      <c r="D98" s="29">
        <f>D99</f>
        <v>360</v>
      </c>
      <c r="E98" s="29">
        <f t="shared" ref="E98:F98" si="17">E99</f>
        <v>360</v>
      </c>
      <c r="F98" s="29">
        <f t="shared" si="17"/>
        <v>0</v>
      </c>
      <c r="G98" s="273">
        <f t="shared" si="14"/>
        <v>100</v>
      </c>
      <c r="H98" s="28"/>
    </row>
    <row r="99" spans="1:8" ht="60.75" thickBot="1" x14ac:dyDescent="0.25">
      <c r="A99" s="276" t="s">
        <v>289</v>
      </c>
      <c r="B99" s="277" t="s">
        <v>290</v>
      </c>
      <c r="C99" s="269"/>
      <c r="D99" s="269">
        <v>360</v>
      </c>
      <c r="E99" s="113">
        <v>360</v>
      </c>
      <c r="F99" s="269"/>
      <c r="G99" s="278">
        <f t="shared" si="14"/>
        <v>100</v>
      </c>
      <c r="H99" s="113"/>
    </row>
    <row r="100" spans="1:8" ht="12.75" thickBot="1" x14ac:dyDescent="0.25">
      <c r="A100" s="323" t="s">
        <v>335</v>
      </c>
      <c r="B100" s="18" t="s">
        <v>161</v>
      </c>
      <c r="C100" s="264">
        <f>C101+C102+C103+C104+C105</f>
        <v>1881.6444999999999</v>
      </c>
      <c r="D100" s="264">
        <f>D101+D102+D103+D104+D105</f>
        <v>2052.7244999999998</v>
      </c>
      <c r="E100" s="264">
        <f>E101+E102+E103+E104+E105</f>
        <v>1575.04775</v>
      </c>
      <c r="F100" s="264">
        <f t="shared" ref="F100" si="18">F101+F102+F103+F104</f>
        <v>360.90708000000001</v>
      </c>
      <c r="G100" s="274">
        <f>E100/D100*100</f>
        <v>76.729622021854368</v>
      </c>
      <c r="H100" s="170">
        <f t="shared" si="4"/>
        <v>-477.67674999999986</v>
      </c>
    </row>
    <row r="101" spans="1:8" x14ac:dyDescent="0.2">
      <c r="A101" s="324" t="s">
        <v>336</v>
      </c>
      <c r="B101" s="22" t="s">
        <v>163</v>
      </c>
      <c r="C101" s="33"/>
      <c r="D101" s="33"/>
      <c r="E101" s="169"/>
      <c r="F101" s="47"/>
      <c r="G101" s="30" t="e">
        <f t="shared" ref="G101:G112" si="19">E101/D101*100</f>
        <v>#DIV/0!</v>
      </c>
      <c r="H101" s="25">
        <f t="shared" si="4"/>
        <v>0</v>
      </c>
    </row>
    <row r="102" spans="1:8" x14ac:dyDescent="0.2">
      <c r="A102" s="325" t="s">
        <v>337</v>
      </c>
      <c r="B102" s="87" t="s">
        <v>165</v>
      </c>
      <c r="C102" s="73"/>
      <c r="D102" s="73"/>
      <c r="E102" s="73"/>
      <c r="F102" s="47"/>
      <c r="G102" s="30" t="e">
        <f t="shared" si="19"/>
        <v>#DIV/0!</v>
      </c>
      <c r="H102" s="31">
        <f t="shared" si="4"/>
        <v>0</v>
      </c>
    </row>
    <row r="103" spans="1:8" x14ac:dyDescent="0.2">
      <c r="A103" s="325" t="s">
        <v>338</v>
      </c>
      <c r="B103" s="83" t="s">
        <v>167</v>
      </c>
      <c r="C103" s="37"/>
      <c r="D103" s="37"/>
      <c r="E103" s="37">
        <v>174.46037999999999</v>
      </c>
      <c r="F103" s="38">
        <v>113.50708</v>
      </c>
      <c r="G103" s="30"/>
      <c r="H103" s="31"/>
    </row>
    <row r="104" spans="1:8" x14ac:dyDescent="0.2">
      <c r="A104" s="325" t="s">
        <v>339</v>
      </c>
      <c r="B104" s="83" t="s">
        <v>169</v>
      </c>
      <c r="C104" s="37">
        <v>761.69349999999997</v>
      </c>
      <c r="D104" s="37">
        <v>110.45699999999999</v>
      </c>
      <c r="E104" s="84">
        <v>58.5</v>
      </c>
      <c r="F104" s="71">
        <v>247.4</v>
      </c>
      <c r="G104" s="79">
        <f t="shared" si="19"/>
        <v>52.961786034384431</v>
      </c>
      <c r="H104" s="31">
        <f t="shared" si="4"/>
        <v>-51.956999999999994</v>
      </c>
    </row>
    <row r="105" spans="1:8" x14ac:dyDescent="0.2">
      <c r="A105" s="326" t="s">
        <v>340</v>
      </c>
      <c r="B105" s="70" t="s">
        <v>293</v>
      </c>
      <c r="C105" s="28">
        <f>C106</f>
        <v>1119.951</v>
      </c>
      <c r="D105" s="28">
        <f>D106</f>
        <v>1942.2674999999999</v>
      </c>
      <c r="E105" s="28">
        <f>E106</f>
        <v>1342.08737</v>
      </c>
      <c r="F105" s="28">
        <f t="shared" ref="F105" si="20">F106</f>
        <v>0</v>
      </c>
      <c r="G105" s="79">
        <f t="shared" si="19"/>
        <v>69.098997434699399</v>
      </c>
      <c r="H105" s="31">
        <f t="shared" si="4"/>
        <v>-600.18012999999996</v>
      </c>
    </row>
    <row r="106" spans="1:8" ht="12.75" thickBot="1" x14ac:dyDescent="0.25">
      <c r="A106" s="327" t="s">
        <v>341</v>
      </c>
      <c r="B106" s="279" t="s">
        <v>294</v>
      </c>
      <c r="C106" s="113">
        <v>1119.951</v>
      </c>
      <c r="D106" s="113">
        <v>1942.2674999999999</v>
      </c>
      <c r="E106" s="113">
        <v>1342.08737</v>
      </c>
      <c r="F106" s="269"/>
      <c r="G106" s="39">
        <f t="shared" si="19"/>
        <v>69.098997434699399</v>
      </c>
      <c r="H106" s="40">
        <f t="shared" si="4"/>
        <v>-600.18012999999996</v>
      </c>
    </row>
    <row r="107" spans="1:8" ht="12.75" thickBot="1" x14ac:dyDescent="0.25">
      <c r="A107" s="328" t="s">
        <v>342</v>
      </c>
      <c r="B107" s="114" t="s">
        <v>171</v>
      </c>
      <c r="C107" s="299">
        <f>C108+C161+C163</f>
        <v>385304.09999999992</v>
      </c>
      <c r="D107" s="299">
        <f>D108+D161+D163</f>
        <v>395513.50599999994</v>
      </c>
      <c r="E107" s="299">
        <f>E108+E161+E163+E169+E166</f>
        <v>264896.67083999998</v>
      </c>
      <c r="F107" s="13">
        <f>F108+F161+F163</f>
        <v>270091.57377000002</v>
      </c>
      <c r="G107" s="234">
        <f t="shared" si="19"/>
        <v>66.975379303482001</v>
      </c>
      <c r="H107" s="265">
        <f t="shared" si="4"/>
        <v>-130616.83515999996</v>
      </c>
    </row>
    <row r="108" spans="1:8" ht="12.75" thickBot="1" x14ac:dyDescent="0.25">
      <c r="A108" s="329" t="s">
        <v>343</v>
      </c>
      <c r="B108" s="303" t="s">
        <v>173</v>
      </c>
      <c r="C108" s="304">
        <f>C109+C112+C135+C158</f>
        <v>385304.09999999992</v>
      </c>
      <c r="D108" s="304">
        <f>D109+D112+D135+D158</f>
        <v>394169.49999999994</v>
      </c>
      <c r="E108" s="305">
        <f>E109+E112+E135+E158</f>
        <v>263322.01085000002</v>
      </c>
      <c r="F108" s="305">
        <f>F109+F112+F135</f>
        <v>270091.57377000002</v>
      </c>
      <c r="G108" s="240">
        <f t="shared" si="19"/>
        <v>66.804258282287194</v>
      </c>
      <c r="H108" s="15">
        <f t="shared" si="4"/>
        <v>-130847.48914999992</v>
      </c>
    </row>
    <row r="109" spans="1:8" ht="12.75" thickBot="1" x14ac:dyDescent="0.25">
      <c r="A109" s="328" t="s">
        <v>344</v>
      </c>
      <c r="B109" s="114" t="s">
        <v>175</v>
      </c>
      <c r="C109" s="299">
        <f>C110+C111</f>
        <v>139797</v>
      </c>
      <c r="D109" s="299">
        <f>D110+D111</f>
        <v>139797</v>
      </c>
      <c r="E109" s="13">
        <f>E110+E111</f>
        <v>96219.4</v>
      </c>
      <c r="F109" s="13">
        <f>F110+F111</f>
        <v>114874.91022999999</v>
      </c>
      <c r="G109" s="240">
        <f t="shared" si="19"/>
        <v>68.827943375036654</v>
      </c>
      <c r="H109" s="15">
        <f t="shared" si="4"/>
        <v>-43577.600000000006</v>
      </c>
    </row>
    <row r="110" spans="1:8" x14ac:dyDescent="0.2">
      <c r="A110" s="330" t="s">
        <v>345</v>
      </c>
      <c r="B110" s="171" t="s">
        <v>177</v>
      </c>
      <c r="C110" s="172">
        <v>139797</v>
      </c>
      <c r="D110" s="172">
        <v>139797</v>
      </c>
      <c r="E110" s="173">
        <v>96219.4</v>
      </c>
      <c r="F110" s="174">
        <v>114665</v>
      </c>
      <c r="G110" s="48">
        <f t="shared" si="19"/>
        <v>68.827943375036654</v>
      </c>
      <c r="H110" s="25">
        <f t="shared" si="4"/>
        <v>-43577.600000000006</v>
      </c>
    </row>
    <row r="111" spans="1:8" ht="24.75" thickBot="1" x14ac:dyDescent="0.25">
      <c r="A111" s="331" t="s">
        <v>346</v>
      </c>
      <c r="B111" s="176" t="s">
        <v>179</v>
      </c>
      <c r="C111" s="177"/>
      <c r="D111" s="177"/>
      <c r="E111" s="112"/>
      <c r="F111" s="137">
        <v>209.91023000000001</v>
      </c>
      <c r="G111" s="85" t="e">
        <f t="shared" si="19"/>
        <v>#DIV/0!</v>
      </c>
      <c r="H111" s="40">
        <f t="shared" si="4"/>
        <v>0</v>
      </c>
    </row>
    <row r="112" spans="1:8" ht="12.75" thickBot="1" x14ac:dyDescent="0.25">
      <c r="A112" s="328" t="s">
        <v>347</v>
      </c>
      <c r="B112" s="114" t="s">
        <v>181</v>
      </c>
      <c r="C112" s="299">
        <f>C114+C124+C120+C115+C121+C113+C119+C118+C117+C123</f>
        <v>53484.9</v>
      </c>
      <c r="D112" s="299">
        <f>D114+D124+D120+D115+D121+D113+D119+D118+D117+D123</f>
        <v>60163.4</v>
      </c>
      <c r="E112" s="13">
        <f>E114+E124+E120+E115+E121+E113+E119+E118+E117+E123</f>
        <v>41131.712530000004</v>
      </c>
      <c r="F112" s="13">
        <f>F114+F124+F120+F115+F121+F113+F122+F116+F117+F119</f>
        <v>37383.835200000001</v>
      </c>
      <c r="G112" s="240">
        <f t="shared" si="19"/>
        <v>68.366668988122342</v>
      </c>
      <c r="H112" s="15">
        <f t="shared" si="4"/>
        <v>-19031.687469999997</v>
      </c>
    </row>
    <row r="113" spans="1:8" ht="24" x14ac:dyDescent="0.2">
      <c r="A113" s="332" t="s">
        <v>348</v>
      </c>
      <c r="B113" s="64" t="s">
        <v>183</v>
      </c>
      <c r="C113" s="172"/>
      <c r="D113" s="172"/>
      <c r="E113" s="173"/>
      <c r="F113" s="174">
        <v>15121.6</v>
      </c>
      <c r="G113" s="48" t="e">
        <f>E113/D113*100</f>
        <v>#DIV/0!</v>
      </c>
      <c r="H113" s="25">
        <f>E113-D113</f>
        <v>0</v>
      </c>
    </row>
    <row r="114" spans="1:8" x14ac:dyDescent="0.2">
      <c r="A114" s="333" t="s">
        <v>349</v>
      </c>
      <c r="B114" s="70" t="s">
        <v>185</v>
      </c>
      <c r="C114" s="51">
        <v>3178.2</v>
      </c>
      <c r="D114" s="51">
        <v>3178.2</v>
      </c>
      <c r="E114" s="28"/>
      <c r="F114" s="29"/>
      <c r="G114" s="30">
        <f>E114/D114*100</f>
        <v>0</v>
      </c>
      <c r="H114" s="31">
        <f>E114-D114</f>
        <v>-3178.2</v>
      </c>
    </row>
    <row r="115" spans="1:8" s="10" customFormat="1" x14ac:dyDescent="0.2">
      <c r="A115" s="334" t="s">
        <v>350</v>
      </c>
      <c r="B115" s="70" t="s">
        <v>187</v>
      </c>
      <c r="C115" s="51"/>
      <c r="D115" s="51"/>
      <c r="E115" s="28"/>
      <c r="F115" s="181"/>
      <c r="G115" s="30" t="e">
        <f>E115/D115*100</f>
        <v>#DIV/0!</v>
      </c>
      <c r="H115" s="122">
        <f>E115-D115</f>
        <v>0</v>
      </c>
    </row>
    <row r="116" spans="1:8" s="10" customFormat="1" x14ac:dyDescent="0.2">
      <c r="A116" s="334" t="s">
        <v>351</v>
      </c>
      <c r="B116" s="87" t="s">
        <v>189</v>
      </c>
      <c r="C116" s="51"/>
      <c r="D116" s="51"/>
      <c r="E116" s="28"/>
      <c r="F116" s="28"/>
      <c r="G116" s="30"/>
      <c r="H116" s="122"/>
    </row>
    <row r="117" spans="1:8" s="10" customFormat="1" x14ac:dyDescent="0.2">
      <c r="A117" s="334" t="s">
        <v>352</v>
      </c>
      <c r="B117" s="87" t="s">
        <v>191</v>
      </c>
      <c r="C117" s="51">
        <v>27154.799999999999</v>
      </c>
      <c r="D117" s="51">
        <v>27154.799999999999</v>
      </c>
      <c r="E117" s="28">
        <v>27154.76814</v>
      </c>
      <c r="F117" s="28"/>
      <c r="G117" s="30">
        <f>E117/D117*100</f>
        <v>99.999882672676648</v>
      </c>
      <c r="H117" s="122">
        <f>E117-D117</f>
        <v>-3.1859999999142019E-2</v>
      </c>
    </row>
    <row r="118" spans="1:8" s="10" customFormat="1" ht="36" x14ac:dyDescent="0.2">
      <c r="A118" s="335" t="s">
        <v>353</v>
      </c>
      <c r="B118" s="123" t="s">
        <v>193</v>
      </c>
      <c r="C118" s="58">
        <v>5976.5</v>
      </c>
      <c r="D118" s="58">
        <v>5976.5</v>
      </c>
      <c r="E118" s="84">
        <v>2666.6370000000002</v>
      </c>
      <c r="F118" s="183"/>
      <c r="G118" s="30">
        <f>E118/D118*100</f>
        <v>44.618706600853351</v>
      </c>
      <c r="H118" s="122">
        <f t="shared" si="4"/>
        <v>-3309.8629999999998</v>
      </c>
    </row>
    <row r="119" spans="1:8" s="10" customFormat="1" ht="24" x14ac:dyDescent="0.2">
      <c r="A119" s="336" t="s">
        <v>354</v>
      </c>
      <c r="B119" s="89" t="s">
        <v>195</v>
      </c>
      <c r="C119" s="51"/>
      <c r="D119" s="51"/>
      <c r="E119" s="28"/>
      <c r="F119" s="29">
        <v>3514.4252499999998</v>
      </c>
      <c r="G119" s="30"/>
      <c r="H119" s="31">
        <f t="shared" si="4"/>
        <v>0</v>
      </c>
    </row>
    <row r="120" spans="1:8" s="10" customFormat="1" x14ac:dyDescent="0.2">
      <c r="A120" s="330" t="s">
        <v>355</v>
      </c>
      <c r="B120" s="63" t="s">
        <v>197</v>
      </c>
      <c r="C120" s="185">
        <v>3236.5</v>
      </c>
      <c r="D120" s="185">
        <v>3236.5</v>
      </c>
      <c r="E120" s="46">
        <v>3236.5</v>
      </c>
      <c r="F120" s="183">
        <v>2943.29999</v>
      </c>
      <c r="G120" s="55">
        <f>E120/D120*100</f>
        <v>100</v>
      </c>
      <c r="H120" s="122">
        <f>E120-D120</f>
        <v>0</v>
      </c>
    </row>
    <row r="121" spans="1:8" s="10" customFormat="1" x14ac:dyDescent="0.2">
      <c r="A121" s="334" t="s">
        <v>356</v>
      </c>
      <c r="B121" s="186" t="s">
        <v>199</v>
      </c>
      <c r="C121" s="117"/>
      <c r="D121" s="117"/>
      <c r="E121" s="23"/>
      <c r="F121" s="187"/>
      <c r="G121" s="79" t="e">
        <f>E121/D121*100</f>
        <v>#DIV/0!</v>
      </c>
      <c r="H121" s="90">
        <f t="shared" si="4"/>
        <v>0</v>
      </c>
    </row>
    <row r="122" spans="1:8" s="10" customFormat="1" ht="24" x14ac:dyDescent="0.2">
      <c r="A122" s="337" t="s">
        <v>357</v>
      </c>
      <c r="B122" s="192" t="s">
        <v>201</v>
      </c>
      <c r="C122" s="58"/>
      <c r="D122" s="58"/>
      <c r="E122" s="84"/>
      <c r="F122" s="282"/>
      <c r="G122" s="79"/>
      <c r="H122" s="110"/>
    </row>
    <row r="123" spans="1:8" s="10" customFormat="1" ht="12.75" thickBot="1" x14ac:dyDescent="0.25">
      <c r="A123" s="338" t="s">
        <v>358</v>
      </c>
      <c r="B123" s="176" t="s">
        <v>296</v>
      </c>
      <c r="C123" s="113">
        <v>4989.1000000000004</v>
      </c>
      <c r="D123" s="113">
        <v>6404.1</v>
      </c>
      <c r="E123" s="112">
        <v>2323.3878399999999</v>
      </c>
      <c r="F123" s="137"/>
      <c r="G123" s="39"/>
      <c r="H123" s="208"/>
    </row>
    <row r="124" spans="1:8" ht="12.75" thickBot="1" x14ac:dyDescent="0.25">
      <c r="A124" s="328" t="s">
        <v>359</v>
      </c>
      <c r="B124" s="306" t="s">
        <v>203</v>
      </c>
      <c r="C124" s="299">
        <f>C125+C126+C127+C128+C130+C132+C133+C134+C129+C131</f>
        <v>8949.7999999999993</v>
      </c>
      <c r="D124" s="299">
        <f>D125+D126+D127+D128+D130+D132+D133+D134+D129+D131</f>
        <v>14213.300000000001</v>
      </c>
      <c r="E124" s="13">
        <f>E125+E126+E127+E128+E130+E132+E133+E134+E129+E131</f>
        <v>5750.4195500000005</v>
      </c>
      <c r="F124" s="13">
        <f>F125+F126+F127+F128+F130+F132+F133+F134+F131</f>
        <v>15804.509959999999</v>
      </c>
      <c r="G124" s="234">
        <f t="shared" ref="G124:G130" si="21">E124/D124*100</f>
        <v>40.458018546009725</v>
      </c>
      <c r="H124" s="265">
        <f t="shared" si="4"/>
        <v>-8462.8804500000006</v>
      </c>
    </row>
    <row r="125" spans="1:8" x14ac:dyDescent="0.2">
      <c r="A125" s="324" t="s">
        <v>359</v>
      </c>
      <c r="B125" s="171" t="s">
        <v>204</v>
      </c>
      <c r="C125" s="173">
        <v>907.8</v>
      </c>
      <c r="D125" s="173">
        <v>907.8</v>
      </c>
      <c r="E125" s="173">
        <v>550.41080999999997</v>
      </c>
      <c r="F125" s="190">
        <v>508.26297</v>
      </c>
      <c r="G125" s="48">
        <f t="shared" si="21"/>
        <v>60.631285525446131</v>
      </c>
      <c r="H125" s="25">
        <f t="shared" si="4"/>
        <v>-357.38918999999999</v>
      </c>
    </row>
    <row r="126" spans="1:8" ht="24" x14ac:dyDescent="0.2">
      <c r="A126" s="339" t="s">
        <v>359</v>
      </c>
      <c r="B126" s="192" t="s">
        <v>205</v>
      </c>
      <c r="C126" s="28">
        <v>1147.9000000000001</v>
      </c>
      <c r="D126" s="28">
        <v>1147.9000000000001</v>
      </c>
      <c r="E126" s="28">
        <v>536.32600000000002</v>
      </c>
      <c r="F126" s="190">
        <v>1153.992</v>
      </c>
      <c r="G126" s="30">
        <f t="shared" si="21"/>
        <v>46.722362575137204</v>
      </c>
      <c r="H126" s="122">
        <f t="shared" si="4"/>
        <v>-611.57400000000007</v>
      </c>
    </row>
    <row r="127" spans="1:8" x14ac:dyDescent="0.2">
      <c r="A127" s="325" t="s">
        <v>359</v>
      </c>
      <c r="B127" s="166" t="s">
        <v>206</v>
      </c>
      <c r="C127" s="28"/>
      <c r="D127" s="28"/>
      <c r="E127" s="190"/>
      <c r="F127" s="71">
        <v>930.59</v>
      </c>
      <c r="G127" s="30" t="e">
        <f t="shared" si="21"/>
        <v>#DIV/0!</v>
      </c>
      <c r="H127" s="122">
        <f t="shared" si="4"/>
        <v>0</v>
      </c>
    </row>
    <row r="128" spans="1:8" x14ac:dyDescent="0.2">
      <c r="A128" s="325" t="s">
        <v>360</v>
      </c>
      <c r="B128" s="166" t="s">
        <v>208</v>
      </c>
      <c r="C128" s="37"/>
      <c r="D128" s="37"/>
      <c r="E128" s="37"/>
      <c r="F128" s="29"/>
      <c r="G128" s="30" t="e">
        <f t="shared" si="21"/>
        <v>#DIV/0!</v>
      </c>
      <c r="H128" s="122">
        <f t="shared" si="4"/>
        <v>0</v>
      </c>
    </row>
    <row r="129" spans="1:8" x14ac:dyDescent="0.2">
      <c r="A129" s="340" t="s">
        <v>360</v>
      </c>
      <c r="B129" s="193" t="s">
        <v>308</v>
      </c>
      <c r="C129" s="37"/>
      <c r="D129" s="37">
        <v>3200</v>
      </c>
      <c r="E129" s="37"/>
      <c r="F129" s="71"/>
      <c r="G129" s="30"/>
      <c r="H129" s="122"/>
    </row>
    <row r="130" spans="1:8" ht="24" x14ac:dyDescent="0.2">
      <c r="A130" s="340" t="s">
        <v>360</v>
      </c>
      <c r="B130" s="193" t="s">
        <v>210</v>
      </c>
      <c r="C130" s="84">
        <v>2531.6999999999998</v>
      </c>
      <c r="D130" s="84">
        <v>2291.5</v>
      </c>
      <c r="E130" s="84">
        <v>1291.39795</v>
      </c>
      <c r="F130" s="84"/>
      <c r="G130" s="30">
        <f t="shared" si="21"/>
        <v>56.356009164302854</v>
      </c>
      <c r="H130" s="122">
        <f t="shared" si="4"/>
        <v>-1000.10205</v>
      </c>
    </row>
    <row r="131" spans="1:8" ht="22.5" customHeight="1" x14ac:dyDescent="0.2">
      <c r="A131" s="340" t="s">
        <v>360</v>
      </c>
      <c r="B131" s="284" t="s">
        <v>297</v>
      </c>
      <c r="C131" s="84">
        <v>1230.4000000000001</v>
      </c>
      <c r="D131" s="84">
        <v>3534.1</v>
      </c>
      <c r="E131" s="84">
        <v>1156.5820000000001</v>
      </c>
      <c r="F131" s="190">
        <v>1158.3920000000001</v>
      </c>
      <c r="G131" s="30"/>
      <c r="H131" s="122"/>
    </row>
    <row r="132" spans="1:8" ht="24" x14ac:dyDescent="0.2">
      <c r="A132" s="326" t="s">
        <v>359</v>
      </c>
      <c r="B132" s="194" t="s">
        <v>211</v>
      </c>
      <c r="C132" s="28"/>
      <c r="D132" s="28"/>
      <c r="E132" s="28"/>
      <c r="F132" s="28"/>
      <c r="G132" s="30" t="e">
        <f>E132/D132*100</f>
        <v>#DIV/0!</v>
      </c>
      <c r="H132" s="122">
        <f t="shared" si="4"/>
        <v>0</v>
      </c>
    </row>
    <row r="133" spans="1:8" ht="24" x14ac:dyDescent="0.2">
      <c r="A133" s="326" t="s">
        <v>359</v>
      </c>
      <c r="B133" s="195" t="s">
        <v>212</v>
      </c>
      <c r="C133" s="84">
        <v>3132</v>
      </c>
      <c r="D133" s="84">
        <v>3132</v>
      </c>
      <c r="E133" s="84">
        <v>2215.7027899999998</v>
      </c>
      <c r="F133" s="29">
        <v>2025.47299</v>
      </c>
      <c r="G133" s="30"/>
      <c r="H133" s="122"/>
    </row>
    <row r="134" spans="1:8" ht="24.75" thickBot="1" x14ac:dyDescent="0.25">
      <c r="A134" s="341" t="s">
        <v>359</v>
      </c>
      <c r="B134" s="197" t="s">
        <v>213</v>
      </c>
      <c r="C134" s="84"/>
      <c r="D134" s="84"/>
      <c r="E134" s="84"/>
      <c r="F134" s="198">
        <v>10027.799999999999</v>
      </c>
      <c r="G134" s="85"/>
      <c r="H134" s="122">
        <f t="shared" si="4"/>
        <v>0</v>
      </c>
    </row>
    <row r="135" spans="1:8" ht="12.75" thickBot="1" x14ac:dyDescent="0.25">
      <c r="A135" s="328" t="s">
        <v>361</v>
      </c>
      <c r="B135" s="114" t="s">
        <v>215</v>
      </c>
      <c r="C135" s="299">
        <f>C136+C148+C150+C152+C154+C155+C156+C151+C149+C153</f>
        <v>179714.39999999997</v>
      </c>
      <c r="D135" s="299">
        <f>D136+D148+D150+D152+D154+D155+D156+D151+D149+D153</f>
        <v>181901.3</v>
      </c>
      <c r="E135" s="13">
        <f>E136+E148+E150+E152+E154+E155+E156+E151+E149</f>
        <v>117603.30832000001</v>
      </c>
      <c r="F135" s="13">
        <f>F136+F148+F150+F152+F154+F155+F156+F151+F149</f>
        <v>117832.82833999998</v>
      </c>
      <c r="G135" s="240">
        <f>E135/D135*100</f>
        <v>64.652263793606764</v>
      </c>
      <c r="H135" s="15">
        <f t="shared" si="4"/>
        <v>-64297.991679999977</v>
      </c>
    </row>
    <row r="136" spans="1:8" ht="12.75" thickBot="1" x14ac:dyDescent="0.25">
      <c r="A136" s="328" t="s">
        <v>362</v>
      </c>
      <c r="B136" s="114" t="s">
        <v>217</v>
      </c>
      <c r="C136" s="307">
        <f>C139+C143+C138+C137+C140+C145+C141+C142+C146+C147+C144</f>
        <v>132753.1</v>
      </c>
      <c r="D136" s="307">
        <f>D139+D143+D138+D137+D140+D145+D141+D142+D146+D147+D144</f>
        <v>134798.39999999999</v>
      </c>
      <c r="E136" s="127">
        <f>E139+E143+E138+E137+E140+E145+E141+E142+E146+E147+E144</f>
        <v>86283.079630000007</v>
      </c>
      <c r="F136" s="127">
        <f>F139+F143+F138+F137+F140+F145+F141+F142+F146+F147</f>
        <v>88029.496089999971</v>
      </c>
      <c r="G136" s="240">
        <f>E136/D136*100</f>
        <v>64.008979060582334</v>
      </c>
      <c r="H136" s="15">
        <f t="shared" si="4"/>
        <v>-48515.320369999987</v>
      </c>
    </row>
    <row r="137" spans="1:8" ht="24" x14ac:dyDescent="0.2">
      <c r="A137" s="342" t="s">
        <v>363</v>
      </c>
      <c r="B137" s="64" t="s">
        <v>219</v>
      </c>
      <c r="C137" s="200">
        <v>1523.5</v>
      </c>
      <c r="D137" s="200">
        <v>1523.5</v>
      </c>
      <c r="E137" s="173">
        <v>1379.87111</v>
      </c>
      <c r="F137" s="201"/>
      <c r="G137" s="48">
        <f>E137/D137*100</f>
        <v>90.572439120446347</v>
      </c>
      <c r="H137" s="25">
        <f t="shared" si="4"/>
        <v>-143.62888999999996</v>
      </c>
    </row>
    <row r="138" spans="1:8" ht="24" x14ac:dyDescent="0.2">
      <c r="A138" s="342" t="s">
        <v>363</v>
      </c>
      <c r="B138" s="166" t="s">
        <v>220</v>
      </c>
      <c r="C138" s="203">
        <v>9.6999999999999993</v>
      </c>
      <c r="D138" s="203">
        <v>9.6999999999999993</v>
      </c>
      <c r="E138" s="46"/>
      <c r="F138" s="183"/>
      <c r="G138" s="30">
        <f t="shared" ref="G138:G155" si="22">E138/D138*100</f>
        <v>0</v>
      </c>
      <c r="H138" s="122">
        <f t="shared" ref="H138:H155" si="23">E138-D138</f>
        <v>-9.6999999999999993</v>
      </c>
    </row>
    <row r="139" spans="1:8" x14ac:dyDescent="0.2">
      <c r="A139" s="330" t="s">
        <v>363</v>
      </c>
      <c r="B139" s="70" t="s">
        <v>221</v>
      </c>
      <c r="C139" s="28">
        <v>96609.4</v>
      </c>
      <c r="D139" s="28">
        <v>96609.4</v>
      </c>
      <c r="E139" s="46">
        <v>61610</v>
      </c>
      <c r="F139" s="204">
        <v>63351</v>
      </c>
      <c r="G139" s="30">
        <f t="shared" si="22"/>
        <v>63.772262326440284</v>
      </c>
      <c r="H139" s="122">
        <f t="shared" si="23"/>
        <v>-34999.399999999994</v>
      </c>
    </row>
    <row r="140" spans="1:8" x14ac:dyDescent="0.2">
      <c r="A140" s="330" t="s">
        <v>363</v>
      </c>
      <c r="B140" s="70" t="s">
        <v>222</v>
      </c>
      <c r="C140" s="28">
        <v>15126.8</v>
      </c>
      <c r="D140" s="28">
        <v>17169.3</v>
      </c>
      <c r="E140" s="46">
        <v>10477</v>
      </c>
      <c r="F140" s="204">
        <v>10987</v>
      </c>
      <c r="G140" s="30">
        <f t="shared" si="22"/>
        <v>61.021707349746357</v>
      </c>
      <c r="H140" s="122">
        <f t="shared" si="23"/>
        <v>-6692.2999999999993</v>
      </c>
    </row>
    <row r="141" spans="1:8" x14ac:dyDescent="0.2">
      <c r="A141" s="330" t="s">
        <v>363</v>
      </c>
      <c r="B141" s="70" t="s">
        <v>223</v>
      </c>
      <c r="C141" s="28">
        <v>543.20000000000005</v>
      </c>
      <c r="D141" s="28">
        <v>543.20000000000005</v>
      </c>
      <c r="E141" s="46">
        <v>176.97984</v>
      </c>
      <c r="F141" s="204">
        <v>172.43529000000001</v>
      </c>
      <c r="G141" s="55">
        <f t="shared" si="22"/>
        <v>32.580972017673041</v>
      </c>
      <c r="H141" s="122">
        <f t="shared" si="23"/>
        <v>-366.22016000000008</v>
      </c>
    </row>
    <row r="142" spans="1:8" x14ac:dyDescent="0.2">
      <c r="A142" s="330" t="s">
        <v>363</v>
      </c>
      <c r="B142" s="123" t="s">
        <v>224</v>
      </c>
      <c r="C142" s="28">
        <v>225</v>
      </c>
      <c r="D142" s="28">
        <v>359.8</v>
      </c>
      <c r="E142" s="46">
        <v>225</v>
      </c>
      <c r="F142" s="204"/>
      <c r="G142" s="30">
        <f t="shared" si="22"/>
        <v>62.534741523068369</v>
      </c>
      <c r="H142" s="122">
        <f t="shared" si="23"/>
        <v>-134.80000000000001</v>
      </c>
    </row>
    <row r="143" spans="1:8" x14ac:dyDescent="0.2">
      <c r="A143" s="330" t="s">
        <v>363</v>
      </c>
      <c r="B143" s="70" t="s">
        <v>225</v>
      </c>
      <c r="C143" s="28">
        <v>305.10000000000002</v>
      </c>
      <c r="D143" s="28">
        <v>173.1</v>
      </c>
      <c r="E143" s="46">
        <v>41.311999999999998</v>
      </c>
      <c r="F143" s="181">
        <v>25.43</v>
      </c>
      <c r="G143" s="55">
        <f t="shared" si="22"/>
        <v>23.865973425765453</v>
      </c>
      <c r="H143" s="122">
        <f t="shared" si="23"/>
        <v>-131.78800000000001</v>
      </c>
    </row>
    <row r="144" spans="1:8" x14ac:dyDescent="0.2">
      <c r="A144" s="330" t="s">
        <v>363</v>
      </c>
      <c r="B144" s="205" t="s">
        <v>298</v>
      </c>
      <c r="C144" s="28">
        <v>1087.5999999999999</v>
      </c>
      <c r="D144" s="28">
        <v>1087.5999999999999</v>
      </c>
      <c r="E144" s="46">
        <v>440.67</v>
      </c>
      <c r="F144" s="189"/>
      <c r="G144" s="55"/>
      <c r="H144" s="122"/>
    </row>
    <row r="145" spans="1:8" ht="36" x14ac:dyDescent="0.2">
      <c r="A145" s="342" t="s">
        <v>363</v>
      </c>
      <c r="B145" s="166" t="s">
        <v>226</v>
      </c>
      <c r="C145" s="28">
        <v>1320.2</v>
      </c>
      <c r="D145" s="28">
        <v>1320.2</v>
      </c>
      <c r="E145" s="46">
        <v>1008.49217</v>
      </c>
      <c r="F145" s="204">
        <v>695.08199999999999</v>
      </c>
      <c r="G145" s="55">
        <f t="shared" si="22"/>
        <v>76.389347826086947</v>
      </c>
      <c r="H145" s="122">
        <f t="shared" si="23"/>
        <v>-311.70783000000006</v>
      </c>
    </row>
    <row r="146" spans="1:8" x14ac:dyDescent="0.2">
      <c r="A146" s="330" t="s">
        <v>363</v>
      </c>
      <c r="B146" s="205" t="s">
        <v>227</v>
      </c>
      <c r="C146" s="28">
        <v>11413.3</v>
      </c>
      <c r="D146" s="28">
        <v>11413.3</v>
      </c>
      <c r="E146" s="46">
        <v>6989.2969999999996</v>
      </c>
      <c r="F146" s="190">
        <v>7296.62</v>
      </c>
      <c r="G146" s="30">
        <f t="shared" si="22"/>
        <v>61.238178265707553</v>
      </c>
      <c r="H146" s="122">
        <f t="shared" si="23"/>
        <v>-4424.0029999999997</v>
      </c>
    </row>
    <row r="147" spans="1:8" ht="36.75" thickBot="1" x14ac:dyDescent="0.25">
      <c r="A147" s="343" t="s">
        <v>363</v>
      </c>
      <c r="B147" s="207" t="s">
        <v>228</v>
      </c>
      <c r="C147" s="112">
        <v>4589.3</v>
      </c>
      <c r="D147" s="112">
        <v>4589.3</v>
      </c>
      <c r="E147" s="112">
        <v>3934.4575100000002</v>
      </c>
      <c r="F147" s="112">
        <v>5501.9287999999997</v>
      </c>
      <c r="G147" s="39">
        <f t="shared" si="22"/>
        <v>85.73110300045758</v>
      </c>
      <c r="H147" s="208">
        <f t="shared" si="23"/>
        <v>-654.84249</v>
      </c>
    </row>
    <row r="148" spans="1:8" x14ac:dyDescent="0.2">
      <c r="A148" s="330" t="s">
        <v>364</v>
      </c>
      <c r="B148" s="209" t="s">
        <v>230</v>
      </c>
      <c r="C148" s="46">
        <v>1765.9</v>
      </c>
      <c r="D148" s="46">
        <v>1765.9</v>
      </c>
      <c r="E148" s="210">
        <v>638.60699999999997</v>
      </c>
      <c r="F148" s="95">
        <v>476.41</v>
      </c>
      <c r="G148" s="55">
        <f t="shared" si="22"/>
        <v>36.163259527719575</v>
      </c>
      <c r="H148" s="122">
        <f t="shared" si="23"/>
        <v>-1127.2930000000001</v>
      </c>
    </row>
    <row r="149" spans="1:8" ht="36" x14ac:dyDescent="0.2">
      <c r="A149" s="342" t="s">
        <v>365</v>
      </c>
      <c r="B149" s="211" t="s">
        <v>232</v>
      </c>
      <c r="C149" s="28">
        <v>1173.5</v>
      </c>
      <c r="D149" s="28">
        <v>1173.5</v>
      </c>
      <c r="E149" s="190">
        <v>1173.5</v>
      </c>
      <c r="F149" s="29">
        <v>1211.3</v>
      </c>
      <c r="G149" s="30">
        <f t="shared" si="22"/>
        <v>100</v>
      </c>
      <c r="H149" s="122">
        <f t="shared" si="23"/>
        <v>0</v>
      </c>
    </row>
    <row r="150" spans="1:8" x14ac:dyDescent="0.2">
      <c r="A150" s="344" t="s">
        <v>366</v>
      </c>
      <c r="B150" s="70" t="s">
        <v>234</v>
      </c>
      <c r="C150" s="212">
        <v>1733.3</v>
      </c>
      <c r="D150" s="212">
        <v>1733.3</v>
      </c>
      <c r="E150" s="212">
        <v>1299.9749999999999</v>
      </c>
      <c r="F150" s="95">
        <v>1175.325</v>
      </c>
      <c r="G150" s="30">
        <f t="shared" si="22"/>
        <v>75</v>
      </c>
      <c r="H150" s="122">
        <f t="shared" si="23"/>
        <v>-433.32500000000005</v>
      </c>
    </row>
    <row r="151" spans="1:8" ht="24" x14ac:dyDescent="0.2">
      <c r="A151" s="345" t="s">
        <v>367</v>
      </c>
      <c r="B151" s="192" t="s">
        <v>236</v>
      </c>
      <c r="C151" s="213"/>
      <c r="D151" s="213"/>
      <c r="E151" s="84"/>
      <c r="F151" s="71"/>
      <c r="G151" s="55" t="e">
        <f>E151/D151*100</f>
        <v>#DIV/0!</v>
      </c>
      <c r="H151" s="122">
        <f>E151-D151</f>
        <v>0</v>
      </c>
    </row>
    <row r="152" spans="1:8" ht="24" x14ac:dyDescent="0.2">
      <c r="A152" s="345" t="s">
        <v>368</v>
      </c>
      <c r="B152" s="123" t="s">
        <v>238</v>
      </c>
      <c r="C152" s="214">
        <v>234.3</v>
      </c>
      <c r="D152" s="214">
        <v>242.1</v>
      </c>
      <c r="E152" s="212">
        <v>242.03455</v>
      </c>
      <c r="F152" s="29">
        <v>41.409480000000002</v>
      </c>
      <c r="G152" s="55">
        <f t="shared" si="22"/>
        <v>99.972965716646016</v>
      </c>
      <c r="H152" s="122">
        <f t="shared" si="23"/>
        <v>-6.5449999999998454E-2</v>
      </c>
    </row>
    <row r="153" spans="1:8" ht="24" x14ac:dyDescent="0.2">
      <c r="A153" s="165" t="s">
        <v>369</v>
      </c>
      <c r="B153" s="89" t="s">
        <v>300</v>
      </c>
      <c r="C153" s="214">
        <v>212.2</v>
      </c>
      <c r="D153" s="214">
        <v>212.2</v>
      </c>
      <c r="E153" s="212"/>
      <c r="F153" s="29"/>
      <c r="G153" s="55"/>
      <c r="H153" s="122"/>
    </row>
    <row r="154" spans="1:8" x14ac:dyDescent="0.2">
      <c r="A154" s="344" t="s">
        <v>370</v>
      </c>
      <c r="B154" s="123" t="s">
        <v>240</v>
      </c>
      <c r="C154" s="214">
        <v>635.29999999999995</v>
      </c>
      <c r="D154" s="214">
        <v>769.1</v>
      </c>
      <c r="E154" s="212">
        <v>432.81756999999999</v>
      </c>
      <c r="F154" s="29">
        <v>409</v>
      </c>
      <c r="G154" s="30">
        <f t="shared" si="22"/>
        <v>56.275850994669085</v>
      </c>
      <c r="H154" s="122">
        <f t="shared" si="23"/>
        <v>-336.28243000000003</v>
      </c>
    </row>
    <row r="155" spans="1:8" ht="12.75" thickBot="1" x14ac:dyDescent="0.25">
      <c r="A155" s="344" t="s">
        <v>371</v>
      </c>
      <c r="B155" s="70" t="s">
        <v>242</v>
      </c>
      <c r="C155" s="212">
        <v>1576.8</v>
      </c>
      <c r="D155" s="212">
        <v>1576.8</v>
      </c>
      <c r="E155" s="212">
        <v>1111.29457</v>
      </c>
      <c r="F155" s="29">
        <v>982.88777000000005</v>
      </c>
      <c r="G155" s="30">
        <f t="shared" si="22"/>
        <v>70.477839294774228</v>
      </c>
      <c r="H155" s="122">
        <f t="shared" si="23"/>
        <v>-465.50542999999993</v>
      </c>
    </row>
    <row r="156" spans="1:8" ht="12.75" thickBot="1" x14ac:dyDescent="0.25">
      <c r="A156" s="328" t="s">
        <v>372</v>
      </c>
      <c r="B156" s="114" t="s">
        <v>244</v>
      </c>
      <c r="C156" s="307">
        <f>C157</f>
        <v>39630</v>
      </c>
      <c r="D156" s="307">
        <f>D157</f>
        <v>39630</v>
      </c>
      <c r="E156" s="127">
        <f>E157</f>
        <v>26422</v>
      </c>
      <c r="F156" s="126">
        <f>F157</f>
        <v>25507</v>
      </c>
      <c r="G156" s="240">
        <f>E156/D156*100</f>
        <v>66.671713348473389</v>
      </c>
      <c r="H156" s="15">
        <f>E156-D156</f>
        <v>-13208</v>
      </c>
    </row>
    <row r="157" spans="1:8" ht="12.75" thickBot="1" x14ac:dyDescent="0.25">
      <c r="A157" s="346" t="s">
        <v>373</v>
      </c>
      <c r="B157" s="216" t="s">
        <v>246</v>
      </c>
      <c r="C157" s="23">
        <v>39630</v>
      </c>
      <c r="D157" s="23">
        <v>39630</v>
      </c>
      <c r="E157" s="217">
        <v>26422</v>
      </c>
      <c r="F157" s="293">
        <v>25507</v>
      </c>
      <c r="G157" s="24">
        <f>E157/D157*100</f>
        <v>66.671713348473389</v>
      </c>
      <c r="H157" s="96">
        <f>E157-D157</f>
        <v>-13208</v>
      </c>
    </row>
    <row r="158" spans="1:8" ht="12.75" thickBot="1" x14ac:dyDescent="0.25">
      <c r="A158" s="218" t="s">
        <v>374</v>
      </c>
      <c r="B158" s="311" t="s">
        <v>248</v>
      </c>
      <c r="C158" s="309">
        <f>C159+C160</f>
        <v>12307.8</v>
      </c>
      <c r="D158" s="309">
        <f>D159+D160</f>
        <v>12307.8</v>
      </c>
      <c r="E158" s="322">
        <f>E159+E160</f>
        <v>8367.59</v>
      </c>
      <c r="F158" s="308"/>
      <c r="G158" s="240">
        <f>E158/D158*100</f>
        <v>67.98607387185362</v>
      </c>
      <c r="H158" s="15">
        <f>E158-D158</f>
        <v>-3940.2099999999991</v>
      </c>
    </row>
    <row r="159" spans="1:8" ht="36" x14ac:dyDescent="0.2">
      <c r="A159" s="219" t="s">
        <v>375</v>
      </c>
      <c r="B159" s="220" t="s">
        <v>250</v>
      </c>
      <c r="C159" s="221">
        <v>12307.8</v>
      </c>
      <c r="D159" s="221">
        <v>12307.8</v>
      </c>
      <c r="E159" s="222">
        <v>8367.59</v>
      </c>
      <c r="F159" s="223"/>
      <c r="G159" s="48">
        <f>E159/D159*100</f>
        <v>67.98607387185362</v>
      </c>
      <c r="H159" s="25">
        <f>E159-D159</f>
        <v>-3940.2099999999991</v>
      </c>
    </row>
    <row r="160" spans="1:8" ht="24.75" thickBot="1" x14ac:dyDescent="0.25">
      <c r="A160" s="224" t="s">
        <v>376</v>
      </c>
      <c r="B160" s="225" t="s">
        <v>252</v>
      </c>
      <c r="C160" s="226"/>
      <c r="D160" s="226"/>
      <c r="E160" s="226"/>
      <c r="F160" s="137"/>
      <c r="G160" s="35"/>
      <c r="H160" s="90">
        <f>E160-D160</f>
        <v>0</v>
      </c>
    </row>
    <row r="161" spans="1:8" ht="12.75" thickBot="1" x14ac:dyDescent="0.25">
      <c r="A161" s="361" t="s">
        <v>392</v>
      </c>
      <c r="B161" s="350" t="s">
        <v>393</v>
      </c>
      <c r="C161" s="307">
        <f t="shared" ref="C161:H161" si="24">C162</f>
        <v>0</v>
      </c>
      <c r="D161" s="307">
        <f t="shared" si="24"/>
        <v>1300</v>
      </c>
      <c r="E161" s="127">
        <f t="shared" si="24"/>
        <v>1300</v>
      </c>
      <c r="F161" s="127">
        <f t="shared" si="24"/>
        <v>0</v>
      </c>
      <c r="G161" s="128">
        <f t="shared" si="24"/>
        <v>0</v>
      </c>
      <c r="H161" s="290">
        <f t="shared" si="24"/>
        <v>0</v>
      </c>
    </row>
    <row r="162" spans="1:8" ht="12.75" thickBot="1" x14ac:dyDescent="0.25">
      <c r="A162" s="362" t="s">
        <v>394</v>
      </c>
      <c r="B162" s="363" t="s">
        <v>395</v>
      </c>
      <c r="C162" s="228"/>
      <c r="D162" s="228">
        <v>1300</v>
      </c>
      <c r="E162" s="229">
        <v>1300</v>
      </c>
      <c r="F162" s="230"/>
      <c r="G162" s="85"/>
      <c r="H162" s="40">
        <f>E162-D162</f>
        <v>0</v>
      </c>
    </row>
    <row r="163" spans="1:8" ht="12.75" thickBot="1" x14ac:dyDescent="0.25">
      <c r="A163" s="328" t="s">
        <v>379</v>
      </c>
      <c r="B163" s="301" t="s">
        <v>258</v>
      </c>
      <c r="C163" s="307">
        <f t="shared" ref="C163:H163" si="25">C164+C165</f>
        <v>0</v>
      </c>
      <c r="D163" s="307">
        <f t="shared" si="25"/>
        <v>44.006</v>
      </c>
      <c r="E163" s="127">
        <f t="shared" si="25"/>
        <v>246.006</v>
      </c>
      <c r="F163" s="127">
        <f t="shared" si="25"/>
        <v>0</v>
      </c>
      <c r="G163" s="128">
        <f t="shared" si="25"/>
        <v>0</v>
      </c>
      <c r="H163" s="319">
        <f t="shared" si="25"/>
        <v>246.006</v>
      </c>
    </row>
    <row r="164" spans="1:8" x14ac:dyDescent="0.2">
      <c r="A164" s="348" t="s">
        <v>380</v>
      </c>
      <c r="B164" s="141" t="s">
        <v>318</v>
      </c>
      <c r="C164" s="28"/>
      <c r="D164" s="28"/>
      <c r="E164" s="28">
        <v>3</v>
      </c>
      <c r="F164" s="29"/>
      <c r="G164" s="30"/>
      <c r="H164" s="31">
        <f>E164-D164</f>
        <v>3</v>
      </c>
    </row>
    <row r="165" spans="1:8" ht="12.75" thickBot="1" x14ac:dyDescent="0.25">
      <c r="A165" s="349" t="s">
        <v>381</v>
      </c>
      <c r="B165" s="232" t="s">
        <v>262</v>
      </c>
      <c r="C165" s="112"/>
      <c r="D165" s="112">
        <v>44.006</v>
      </c>
      <c r="E165" s="112">
        <v>243.006</v>
      </c>
      <c r="F165" s="137"/>
      <c r="G165" s="233">
        <v>0</v>
      </c>
      <c r="H165" s="208">
        <f>E165-C165</f>
        <v>243.006</v>
      </c>
    </row>
    <row r="166" spans="1:8" ht="12.75" thickBot="1" x14ac:dyDescent="0.25">
      <c r="A166" s="350" t="s">
        <v>382</v>
      </c>
      <c r="B166" s="286" t="s">
        <v>301</v>
      </c>
      <c r="C166" s="317"/>
      <c r="D166" s="317"/>
      <c r="E166" s="318">
        <f>E167+E168</f>
        <v>68.267740000000003</v>
      </c>
      <c r="F166" s="318">
        <f>F167</f>
        <v>0</v>
      </c>
      <c r="G166" s="234">
        <v>0</v>
      </c>
      <c r="H166" s="235">
        <f>E166-D166</f>
        <v>68.267740000000003</v>
      </c>
    </row>
    <row r="167" spans="1:8" ht="24" x14ac:dyDescent="0.2">
      <c r="A167" s="165" t="s">
        <v>386</v>
      </c>
      <c r="B167" s="360" t="s">
        <v>387</v>
      </c>
      <c r="C167" s="355"/>
      <c r="D167" s="355"/>
      <c r="E167" s="355">
        <v>68.267740000000003</v>
      </c>
      <c r="F167" s="356"/>
      <c r="G167" s="48">
        <v>0</v>
      </c>
      <c r="H167" s="357">
        <f>E167-D167</f>
        <v>68.267740000000003</v>
      </c>
    </row>
    <row r="168" spans="1:8" ht="24.75" thickBot="1" x14ac:dyDescent="0.25">
      <c r="A168" s="359" t="s">
        <v>383</v>
      </c>
      <c r="B168" s="136" t="s">
        <v>388</v>
      </c>
      <c r="C168" s="353"/>
      <c r="D168" s="353"/>
      <c r="E168" s="353"/>
      <c r="F168" s="354"/>
      <c r="G168" s="55">
        <v>0</v>
      </c>
      <c r="H168" s="358">
        <f>E168-D168</f>
        <v>0</v>
      </c>
    </row>
    <row r="169" spans="1:8" ht="12.75" thickBot="1" x14ac:dyDescent="0.25">
      <c r="A169" s="351" t="s">
        <v>384</v>
      </c>
      <c r="B169" s="315" t="s">
        <v>266</v>
      </c>
      <c r="C169" s="307">
        <f>C170</f>
        <v>0</v>
      </c>
      <c r="D169" s="307">
        <f>D170</f>
        <v>0</v>
      </c>
      <c r="E169" s="127">
        <f t="shared" ref="E169:F169" si="26">E170</f>
        <v>-39.613750000000003</v>
      </c>
      <c r="F169" s="127">
        <f t="shared" si="26"/>
        <v>0</v>
      </c>
      <c r="G169" s="240">
        <v>0</v>
      </c>
      <c r="H169" s="15">
        <f>E169-C169</f>
        <v>-39.613750000000003</v>
      </c>
    </row>
    <row r="170" spans="1:8" ht="12.75" thickBot="1" x14ac:dyDescent="0.25">
      <c r="A170" s="352" t="s">
        <v>385</v>
      </c>
      <c r="B170" s="291" t="s">
        <v>304</v>
      </c>
      <c r="C170" s="292"/>
      <c r="D170" s="292"/>
      <c r="E170" s="217">
        <v>-39.613750000000003</v>
      </c>
      <c r="F170" s="293"/>
      <c r="G170" s="238"/>
      <c r="H170" s="294"/>
    </row>
    <row r="171" spans="1:8" ht="12.75" thickBot="1" x14ac:dyDescent="0.25">
      <c r="A171" s="295"/>
      <c r="B171" s="320" t="s">
        <v>267</v>
      </c>
      <c r="C171" s="307">
        <f>C8+C107</f>
        <v>521356.55352999992</v>
      </c>
      <c r="D171" s="307">
        <f>D8+D107</f>
        <v>536756.85354999988</v>
      </c>
      <c r="E171" s="127">
        <f>E8+E107</f>
        <v>348595.61829999997</v>
      </c>
      <c r="F171" s="127">
        <f>F8+F107</f>
        <v>348382.39401000005</v>
      </c>
      <c r="G171" s="14">
        <f>E171/D171*100</f>
        <v>64.944791295064036</v>
      </c>
      <c r="H171" s="15">
        <f>E171-D171</f>
        <v>-188161.23524999991</v>
      </c>
    </row>
    <row r="172" spans="1:8" x14ac:dyDescent="0.2">
      <c r="A172" s="1"/>
      <c r="B172" s="241"/>
      <c r="C172" s="242"/>
      <c r="D172" s="242"/>
      <c r="E172" s="237"/>
      <c r="F172" s="243"/>
      <c r="G172" s="243"/>
      <c r="H172" s="244"/>
    </row>
    <row r="173" spans="1:8" x14ac:dyDescent="0.2">
      <c r="A173" s="16" t="s">
        <v>268</v>
      </c>
      <c r="B173" s="16"/>
      <c r="C173" s="245"/>
      <c r="D173" s="245"/>
      <c r="E173" s="246"/>
      <c r="F173" s="247"/>
      <c r="G173" s="248"/>
      <c r="H173" s="16"/>
    </row>
    <row r="174" spans="1:8" x14ac:dyDescent="0.2">
      <c r="A174" s="16" t="s">
        <v>269</v>
      </c>
      <c r="B174" s="249"/>
      <c r="C174" s="250"/>
      <c r="D174" s="250"/>
      <c r="E174" s="246" t="s">
        <v>270</v>
      </c>
      <c r="F174" s="251"/>
      <c r="G174" s="251"/>
      <c r="H174" s="16"/>
    </row>
    <row r="175" spans="1:8" x14ac:dyDescent="0.2">
      <c r="A175" s="16"/>
      <c r="B175" s="249"/>
      <c r="C175" s="250"/>
      <c r="D175" s="250"/>
      <c r="E175" s="246"/>
      <c r="F175" s="251"/>
      <c r="G175" s="251"/>
      <c r="H175" s="16"/>
    </row>
    <row r="176" spans="1:8" x14ac:dyDescent="0.2">
      <c r="A176" s="252" t="s">
        <v>403</v>
      </c>
      <c r="B176" s="16"/>
      <c r="C176" s="253"/>
      <c r="D176" s="253"/>
      <c r="E176" s="254"/>
      <c r="F176" s="255"/>
      <c r="G176" s="256"/>
      <c r="H176" s="1"/>
    </row>
    <row r="177" spans="1:8" x14ac:dyDescent="0.2">
      <c r="A177" s="252" t="s">
        <v>272</v>
      </c>
      <c r="C177" s="253"/>
      <c r="D177" s="253"/>
      <c r="E177" s="254"/>
      <c r="F177" s="255"/>
      <c r="G177" s="255"/>
      <c r="H177" s="1"/>
    </row>
    <row r="178" spans="1:8" x14ac:dyDescent="0.2">
      <c r="A178" s="1"/>
      <c r="E178" s="237"/>
      <c r="F178" s="258"/>
      <c r="G178" s="259"/>
      <c r="H178" s="1"/>
    </row>
    <row r="179" spans="1:8" customFormat="1" ht="15" x14ac:dyDescent="0.25">
      <c r="C179" s="260"/>
      <c r="D179" s="260"/>
      <c r="E179" s="261"/>
      <c r="F179" s="262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0"/>
  <sheetViews>
    <sheetView workbookViewId="0">
      <selection activeCell="A160" sqref="A1:XFD1048576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404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73" t="s">
        <v>3</v>
      </c>
      <c r="B5" s="376" t="s">
        <v>4</v>
      </c>
      <c r="C5" s="379" t="s">
        <v>322</v>
      </c>
      <c r="D5" s="379" t="s">
        <v>323</v>
      </c>
      <c r="E5" s="379" t="s">
        <v>405</v>
      </c>
      <c r="F5" s="382" t="s">
        <v>406</v>
      </c>
      <c r="G5" s="369" t="s">
        <v>5</v>
      </c>
      <c r="H5" s="370"/>
    </row>
    <row r="6" spans="1:8" s="10" customFormat="1" x14ac:dyDescent="0.2">
      <c r="A6" s="374"/>
      <c r="B6" s="377"/>
      <c r="C6" s="380"/>
      <c r="D6" s="380"/>
      <c r="E6" s="380"/>
      <c r="F6" s="383"/>
      <c r="G6" s="371" t="s">
        <v>6</v>
      </c>
      <c r="H6" s="371" t="s">
        <v>7</v>
      </c>
    </row>
    <row r="7" spans="1:8" ht="12.75" thickBot="1" x14ac:dyDescent="0.25">
      <c r="A7" s="375"/>
      <c r="B7" s="378"/>
      <c r="C7" s="381"/>
      <c r="D7" s="381"/>
      <c r="E7" s="381"/>
      <c r="F7" s="384"/>
      <c r="G7" s="372"/>
      <c r="H7" s="372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C9+C14+C20+C30+C33+C39+C52+C58+C62+C66+C101</f>
        <v>136052.45353</v>
      </c>
      <c r="D8" s="13">
        <f>D9+D14+D20+D30+D33+D39+D52+D58+D62+D66+D101</f>
        <v>143429.66157999999</v>
      </c>
      <c r="E8" s="13">
        <f>E9+E20+E33+E52+E66+E101+E39+E30+E14+E62+E58</f>
        <v>98223.148200000011</v>
      </c>
      <c r="F8" s="13">
        <f>F9+F20+F33+F52+F66+F101+F39+F30+F14+F62+F58</f>
        <v>89923.404550000007</v>
      </c>
      <c r="G8" s="14">
        <f t="shared" ref="G8:G27" si="0">E8/D8*100</f>
        <v>68.481754135084955</v>
      </c>
      <c r="H8" s="15">
        <f t="shared" ref="H8:H42" si="1">E8-D8</f>
        <v>-45206.513379999975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66847.64</v>
      </c>
      <c r="E9" s="19">
        <f>E10</f>
        <v>51547.295670000007</v>
      </c>
      <c r="F9" s="20">
        <f>F10</f>
        <v>48274.262440000006</v>
      </c>
      <c r="G9" s="14">
        <f t="shared" si="0"/>
        <v>77.111616311361189</v>
      </c>
      <c r="H9" s="15">
        <f t="shared" si="1"/>
        <v>-15300.344329999993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66847.64</v>
      </c>
      <c r="E10" s="23">
        <f>E11+E12+E13</f>
        <v>51547.295670000007</v>
      </c>
      <c r="F10" s="23">
        <f>F11+F12+F13</f>
        <v>48274.262440000006</v>
      </c>
      <c r="G10" s="24">
        <f t="shared" si="0"/>
        <v>77.111616311361189</v>
      </c>
      <c r="H10" s="25">
        <f t="shared" si="1"/>
        <v>-15300.344329999993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66306.94</v>
      </c>
      <c r="E11" s="28">
        <v>51226.873970000001</v>
      </c>
      <c r="F11" s="29">
        <v>47904.323940000002</v>
      </c>
      <c r="G11" s="30">
        <f t="shared" si="0"/>
        <v>77.257182988688669</v>
      </c>
      <c r="H11" s="31">
        <f t="shared" si="1"/>
        <v>-15080.066030000002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144.76757000000001</v>
      </c>
      <c r="F12" s="34">
        <v>63.566609999999997</v>
      </c>
      <c r="G12" s="35">
        <f t="shared" si="0"/>
        <v>54.017749999999999</v>
      </c>
      <c r="H12" s="31">
        <f t="shared" si="1"/>
        <v>-123.23242999999999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175.65413000000001</v>
      </c>
      <c r="F13" s="38">
        <v>306.37189000000001</v>
      </c>
      <c r="G13" s="39">
        <f t="shared" si="0"/>
        <v>64.412955628896228</v>
      </c>
      <c r="H13" s="40">
        <f t="shared" si="1"/>
        <v>-97.045869999999979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7533.0142899999992</v>
      </c>
      <c r="F14" s="300">
        <f>F15</f>
        <v>6630.38022</v>
      </c>
      <c r="G14" s="44">
        <f t="shared" si="0"/>
        <v>74.153407737505447</v>
      </c>
      <c r="H14" s="15">
        <f t="shared" si="1"/>
        <v>-2625.6750000000029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7533.0142899999992</v>
      </c>
      <c r="F15" s="47">
        <f>F16+F17+F18+F19</f>
        <v>6630.38022</v>
      </c>
      <c r="G15" s="48">
        <f t="shared" si="0"/>
        <v>74.153407737505447</v>
      </c>
      <c r="H15" s="25">
        <f t="shared" si="1"/>
        <v>-2625.6750000000029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3416.7627499999999</v>
      </c>
      <c r="F16" s="52">
        <v>3091.1348499999999</v>
      </c>
      <c r="G16" s="30">
        <f t="shared" si="0"/>
        <v>73.250261240424749</v>
      </c>
      <c r="H16" s="53">
        <f t="shared" si="1"/>
        <v>-1247.7431400000005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24.421949999999999</v>
      </c>
      <c r="F17" s="52">
        <v>21.339870000000001</v>
      </c>
      <c r="G17" s="30">
        <f t="shared" si="0"/>
        <v>91.873563179474331</v>
      </c>
      <c r="H17" s="53">
        <f t="shared" si="1"/>
        <v>-2.1601800000000004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4695.0087199999998</v>
      </c>
      <c r="F18" s="52">
        <v>4121.6895999999997</v>
      </c>
      <c r="G18" s="55">
        <f t="shared" si="0"/>
        <v>76.517223303958801</v>
      </c>
      <c r="H18" s="53">
        <f t="shared" si="1"/>
        <v>-1440.8761400000003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-603.17912999999999</v>
      </c>
      <c r="F19" s="59">
        <v>-603.78409999999997</v>
      </c>
      <c r="G19" s="35">
        <f t="shared" si="0"/>
        <v>90.257959199626612</v>
      </c>
      <c r="H19" s="53">
        <f t="shared" si="1"/>
        <v>65.104460000000017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25943.9228</v>
      </c>
      <c r="E20" s="61">
        <f>E21+E25+E27+E29+E28+E26</f>
        <v>21286.970700000002</v>
      </c>
      <c r="F20" s="61">
        <f>F21+F25+F27+F29+F28</f>
        <v>19403.541770000003</v>
      </c>
      <c r="G20" s="14">
        <f t="shared" si="0"/>
        <v>82.049930783790344</v>
      </c>
      <c r="H20" s="296">
        <f t="shared" si="1"/>
        <v>-4656.9520999999986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19373.400000000001</v>
      </c>
      <c r="E21" s="46">
        <f>E22+E23+E24</f>
        <v>14576.883010000001</v>
      </c>
      <c r="F21" s="46">
        <f>F22+F23+F24</f>
        <v>14979.622430000001</v>
      </c>
      <c r="G21" s="55">
        <f t="shared" si="0"/>
        <v>75.241738724230132</v>
      </c>
      <c r="H21" s="25">
        <f t="shared" si="1"/>
        <v>-4796.5169900000001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9672.5775400000002</v>
      </c>
      <c r="F22" s="52">
        <v>12085.05493</v>
      </c>
      <c r="G22" s="30">
        <f t="shared" si="0"/>
        <v>66.868838852402362</v>
      </c>
      <c r="H22" s="31">
        <f t="shared" si="1"/>
        <v>-4792.4224599999998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4908.3999999999996</v>
      </c>
      <c r="E23" s="51">
        <v>4904.3047699999997</v>
      </c>
      <c r="F23" s="52">
        <v>2893.9752899999999</v>
      </c>
      <c r="G23" s="30">
        <f t="shared" si="0"/>
        <v>99.916566905712656</v>
      </c>
      <c r="H23" s="31">
        <f t="shared" si="1"/>
        <v>-4.0952299999999013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>
        <v>0.59221000000000001</v>
      </c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178</v>
      </c>
      <c r="E25" s="37">
        <v>176.69041000000001</v>
      </c>
      <c r="F25" s="71">
        <v>836.11869999999999</v>
      </c>
      <c r="G25" s="30">
        <f t="shared" si="0"/>
        <v>99.264275280898886</v>
      </c>
      <c r="H25" s="31">
        <f t="shared" si="1"/>
        <v>-1.3095899999999858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1.00745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5639.5227999999997</v>
      </c>
      <c r="E27" s="73">
        <v>6003.6152099999999</v>
      </c>
      <c r="F27" s="74">
        <v>3263.8001899999999</v>
      </c>
      <c r="G27" s="30">
        <f t="shared" si="0"/>
        <v>106.45608543332781</v>
      </c>
      <c r="H27" s="31">
        <f t="shared" si="1"/>
        <v>364.0924100000002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528.77462000000003</v>
      </c>
      <c r="F29" s="38">
        <v>324.00045</v>
      </c>
      <c r="G29" s="79">
        <f t="shared" ref="G29:G42" si="2">E29/D29*100</f>
        <v>70.222393094289515</v>
      </c>
      <c r="H29" s="31">
        <f t="shared" si="1"/>
        <v>-224.22537999999997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10200.168659999999</v>
      </c>
      <c r="E30" s="81">
        <f>E31+E32</f>
        <v>3049.1698899999997</v>
      </c>
      <c r="F30" s="13">
        <f>F31+F32</f>
        <v>3290.16689</v>
      </c>
      <c r="G30" s="14">
        <f t="shared" si="2"/>
        <v>29.893328156007176</v>
      </c>
      <c r="H30" s="296">
        <f t="shared" si="1"/>
        <v>-7150.9987700000001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269.16757999999999</v>
      </c>
      <c r="F31" s="82">
        <v>139.04092</v>
      </c>
      <c r="G31" s="48">
        <f t="shared" si="2"/>
        <v>24.032819642857142</v>
      </c>
      <c r="H31" s="25">
        <f t="shared" si="1"/>
        <v>-850.83241999999996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9080.1686599999994</v>
      </c>
      <c r="E32" s="84">
        <v>2780.0023099999999</v>
      </c>
      <c r="F32" s="71">
        <v>3151.1259700000001</v>
      </c>
      <c r="G32" s="85">
        <f t="shared" si="2"/>
        <v>30.616196836149957</v>
      </c>
      <c r="H32" s="40">
        <f t="shared" si="1"/>
        <v>-6300.1663499999995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1146.43</v>
      </c>
      <c r="E33" s="13">
        <f>E34+E36+E38+E37</f>
        <v>1257.17311</v>
      </c>
      <c r="F33" s="13">
        <f>F34+F36+F38+F37</f>
        <v>1633.4338499999999</v>
      </c>
      <c r="G33" s="240">
        <f t="shared" si="2"/>
        <v>109.65982310302415</v>
      </c>
      <c r="H33" s="296">
        <f t="shared" si="1"/>
        <v>110.74310999999989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1046.4000000000001</v>
      </c>
      <c r="E34" s="33">
        <f>E35</f>
        <v>1236.15311</v>
      </c>
      <c r="F34" s="34">
        <f>F35</f>
        <v>1149.50134</v>
      </c>
      <c r="G34" s="55">
        <f t="shared" si="2"/>
        <v>118.1338981269113</v>
      </c>
      <c r="H34" s="25">
        <f t="shared" si="1"/>
        <v>189.75310999999988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1046.4000000000001</v>
      </c>
      <c r="E35" s="84">
        <v>1236.15311</v>
      </c>
      <c r="F35" s="71">
        <v>1149.50134</v>
      </c>
      <c r="G35" s="55">
        <f t="shared" si="2"/>
        <v>118.1338981269113</v>
      </c>
      <c r="H35" s="31">
        <f t="shared" si="1"/>
        <v>189.75310999999988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21.02</v>
      </c>
      <c r="F36" s="74">
        <v>21.78</v>
      </c>
      <c r="G36" s="55">
        <f t="shared" si="2"/>
        <v>22.119330737661791</v>
      </c>
      <c r="H36" s="31">
        <f t="shared" si="1"/>
        <v>-74.010000000000005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>
        <v>0</v>
      </c>
      <c r="F38" s="38">
        <v>462.15251000000001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25488.003409999998</v>
      </c>
      <c r="E39" s="92">
        <f>E40+E48+E49</f>
        <v>10891.435669999999</v>
      </c>
      <c r="F39" s="91">
        <f>F40+F48+F49+F47</f>
        <v>8914.0629100000006</v>
      </c>
      <c r="G39" s="14">
        <f t="shared" si="2"/>
        <v>42.731615712695799</v>
      </c>
      <c r="H39" s="15">
        <f t="shared" si="1"/>
        <v>-14596.567739999999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24374.83641</v>
      </c>
      <c r="E40" s="95">
        <f>E41+E43+E45+E47</f>
        <v>10288.052249999999</v>
      </c>
      <c r="F40" s="46">
        <f>F41+F43+F45</f>
        <v>8340.1932500000003</v>
      </c>
      <c r="G40" s="24">
        <f t="shared" si="2"/>
        <v>42.207677118108705</v>
      </c>
      <c r="H40" s="96">
        <f t="shared" si="1"/>
        <v>-14086.784160000001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9198.2999999999993</v>
      </c>
      <c r="E41" s="28">
        <f>E42</f>
        <v>5684.1842299999998</v>
      </c>
      <c r="F41" s="28">
        <f>F42</f>
        <v>4173.8424299999997</v>
      </c>
      <c r="G41" s="30">
        <f t="shared" si="2"/>
        <v>61.796030027287649</v>
      </c>
      <c r="H41" s="31">
        <f t="shared" si="1"/>
        <v>-3514.1157699999994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9198.2999999999993</v>
      </c>
      <c r="E42" s="84">
        <v>5684.1842299999998</v>
      </c>
      <c r="F42" s="84">
        <v>4173.8424299999997</v>
      </c>
      <c r="G42" s="79">
        <f t="shared" si="2"/>
        <v>61.796030027287649</v>
      </c>
      <c r="H42" s="90">
        <f t="shared" si="1"/>
        <v>-3514.1157699999994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14739.619210000001</v>
      </c>
      <c r="E43" s="28">
        <f>E44</f>
        <v>4186.3669</v>
      </c>
      <c r="F43" s="84">
        <f>F44</f>
        <v>3887.0164399999999</v>
      </c>
      <c r="G43" s="103">
        <f>G44</f>
        <v>28.4021373982293</v>
      </c>
      <c r="H43" s="28">
        <f>E43-D43</f>
        <v>-10553.25231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14739.619210000001</v>
      </c>
      <c r="E44" s="28">
        <v>4186.3669</v>
      </c>
      <c r="F44" s="28">
        <v>3887.0164399999999</v>
      </c>
      <c r="G44" s="103">
        <f>E44/D44*100</f>
        <v>28.4021373982293</v>
      </c>
      <c r="H44" s="28">
        <f>E44-D44</f>
        <v>-10553.25231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436.91719999999998</v>
      </c>
      <c r="E45" s="28">
        <f>E46</f>
        <v>302.19911999999999</v>
      </c>
      <c r="F45" s="28">
        <f>F46</f>
        <v>279.33438000000001</v>
      </c>
      <c r="G45" s="103">
        <f>G46</f>
        <v>69.166221883688721</v>
      </c>
      <c r="H45" s="84">
        <f>E45-D45</f>
        <v>-134.71807999999999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436.91719999999998</v>
      </c>
      <c r="E46" s="28">
        <v>302.19911999999999</v>
      </c>
      <c r="F46" s="84">
        <v>279.33438000000001</v>
      </c>
      <c r="G46" s="103">
        <f>E46/D46*100</f>
        <v>69.166221883688721</v>
      </c>
      <c r="H46" s="28">
        <f>H45</f>
        <v>-134.71807999999999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115.30200000000001</v>
      </c>
      <c r="F47" s="84">
        <v>87.623999999999995</v>
      </c>
      <c r="G47" s="79">
        <f t="shared" ref="G47:G54" si="3">E47/D47*100</f>
        <v>63.605070664945565</v>
      </c>
      <c r="H47" s="110">
        <f t="shared" ref="H47:H138" si="4">E47-D47</f>
        <v>-65.975999999999985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275.32224000000002</v>
      </c>
      <c r="F48" s="112">
        <v>234.77217999999999</v>
      </c>
      <c r="G48" s="79">
        <f t="shared" si="3"/>
        <v>47.989374515220973</v>
      </c>
      <c r="H48" s="110">
        <f t="shared" si="4"/>
        <v>-298.39276000000001</v>
      </c>
    </row>
    <row r="49" spans="1:8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328.06117999999998</v>
      </c>
      <c r="F49" s="13">
        <f t="shared" si="5"/>
        <v>251.47348</v>
      </c>
      <c r="G49" s="14">
        <f t="shared" si="3"/>
        <v>91.592684002747276</v>
      </c>
      <c r="H49" s="15">
        <f t="shared" si="4"/>
        <v>-30.112819999999999</v>
      </c>
    </row>
    <row r="50" spans="1:8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309.50436999999999</v>
      </c>
      <c r="F50" s="118">
        <v>251.47348</v>
      </c>
      <c r="G50" s="35">
        <f t="shared" si="3"/>
        <v>88.893590561041322</v>
      </c>
      <c r="H50" s="90">
        <f t="shared" si="4"/>
        <v>-38.669629999999984</v>
      </c>
    </row>
    <row r="51" spans="1:8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>
        <v>18.556809999999999</v>
      </c>
      <c r="F51" s="269"/>
      <c r="G51" s="39">
        <f t="shared" si="3"/>
        <v>185.56809999999999</v>
      </c>
      <c r="H51" s="208">
        <f t="shared" si="4"/>
        <v>8.5568099999999987</v>
      </c>
    </row>
    <row r="52" spans="1:8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69.117340000000013</v>
      </c>
      <c r="F52" s="91">
        <f>+F53</f>
        <v>-373.78315999999995</v>
      </c>
      <c r="G52" s="44">
        <f t="shared" si="3"/>
        <v>61.182030627600255</v>
      </c>
      <c r="H52" s="265">
        <f t="shared" si="4"/>
        <v>-43.852659999999986</v>
      </c>
    </row>
    <row r="53" spans="1:8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69.117340000000013</v>
      </c>
      <c r="F53" s="33">
        <f>F54+F55+F56+F57</f>
        <v>-373.78315999999995</v>
      </c>
      <c r="G53" s="48">
        <f t="shared" si="3"/>
        <v>61.182030627600255</v>
      </c>
      <c r="H53" s="25">
        <f t="shared" si="4"/>
        <v>-43.852659999999986</v>
      </c>
    </row>
    <row r="54" spans="1:8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68.300460000000001</v>
      </c>
      <c r="F54" s="52">
        <v>38.508710000000001</v>
      </c>
      <c r="G54" s="30">
        <f t="shared" si="3"/>
        <v>66.465998442973913</v>
      </c>
      <c r="H54" s="122">
        <f t="shared" si="4"/>
        <v>-34.459540000000004</v>
      </c>
    </row>
    <row r="55" spans="1:8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8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10.83764</v>
      </c>
      <c r="F56" s="52">
        <v>9.6972400000000007</v>
      </c>
      <c r="G56" s="30">
        <f t="shared" ref="G56:G66" si="6">E56/D56*100</f>
        <v>106.14730656219393</v>
      </c>
      <c r="H56" s="31">
        <f t="shared" si="4"/>
        <v>0.62763999999999953</v>
      </c>
    </row>
    <row r="57" spans="1:8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-10.020759999999999</v>
      </c>
      <c r="F57" s="52">
        <v>-421.98910999999998</v>
      </c>
      <c r="G57" s="39"/>
      <c r="H57" s="208">
        <f t="shared" si="4"/>
        <v>-10.020759999999999</v>
      </c>
    </row>
    <row r="58" spans="1:8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114.62582999999999</v>
      </c>
      <c r="E58" s="127">
        <f>E59</f>
        <v>113.89174999999999</v>
      </c>
      <c r="F58" s="127">
        <f>F59</f>
        <v>175.55293</v>
      </c>
      <c r="G58" s="44">
        <f>E58/D58*100</f>
        <v>99.35958588042503</v>
      </c>
      <c r="H58" s="265">
        <f t="shared" si="4"/>
        <v>-0.73408000000000584</v>
      </c>
    </row>
    <row r="59" spans="1:8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114.62582999999999</v>
      </c>
      <c r="E59" s="46">
        <f>E61+E60</f>
        <v>113.89174999999999</v>
      </c>
      <c r="F59" s="46">
        <f>F61+F60</f>
        <v>175.55293</v>
      </c>
      <c r="G59" s="132"/>
      <c r="H59" s="46"/>
    </row>
    <row r="60" spans="1:8" s="107" customFormat="1" x14ac:dyDescent="0.2">
      <c r="A60" s="133" t="s">
        <v>102</v>
      </c>
      <c r="B60" s="89" t="s">
        <v>103</v>
      </c>
      <c r="C60" s="82"/>
      <c r="D60" s="82">
        <v>10</v>
      </c>
      <c r="E60" s="23">
        <v>9.2659199999999995</v>
      </c>
      <c r="F60" s="82">
        <v>42.894089999999998</v>
      </c>
      <c r="G60" s="30">
        <f t="shared" si="6"/>
        <v>92.659199999999998</v>
      </c>
      <c r="H60" s="31">
        <f t="shared" si="4"/>
        <v>-0.73408000000000051</v>
      </c>
    </row>
    <row r="61" spans="1:8" s="107" customFormat="1" ht="12.75" thickBot="1" x14ac:dyDescent="0.25">
      <c r="A61" s="135" t="s">
        <v>104</v>
      </c>
      <c r="B61" s="136" t="s">
        <v>105</v>
      </c>
      <c r="C61" s="137"/>
      <c r="D61" s="137">
        <v>104.62582999999999</v>
      </c>
      <c r="E61" s="112">
        <v>104.62582999999999</v>
      </c>
      <c r="F61" s="137">
        <v>132.65884</v>
      </c>
      <c r="G61" s="30">
        <f t="shared" si="6"/>
        <v>100</v>
      </c>
      <c r="H61" s="31">
        <f t="shared" si="4"/>
        <v>0</v>
      </c>
    </row>
    <row r="62" spans="1:8" s="54" customFormat="1" ht="12.75" thickBot="1" x14ac:dyDescent="0.25">
      <c r="A62" s="139" t="s">
        <v>106</v>
      </c>
      <c r="B62" s="140" t="s">
        <v>107</v>
      </c>
      <c r="C62" s="43">
        <f>C63+C64+C65</f>
        <v>125</v>
      </c>
      <c r="D62" s="43">
        <f t="shared" ref="D62:F62" si="7">D63+D64+D65</f>
        <v>304</v>
      </c>
      <c r="E62" s="43">
        <f t="shared" si="7"/>
        <v>330.47262999999998</v>
      </c>
      <c r="F62" s="43">
        <f t="shared" si="7"/>
        <v>1245.73432</v>
      </c>
      <c r="G62" s="14">
        <f t="shared" si="6"/>
        <v>108.70810197368421</v>
      </c>
      <c r="H62" s="15">
        <f t="shared" si="4"/>
        <v>26.472629999999981</v>
      </c>
    </row>
    <row r="63" spans="1:8" s="54" customFormat="1" ht="48" x14ac:dyDescent="0.2">
      <c r="A63" s="365" t="s">
        <v>407</v>
      </c>
      <c r="B63" s="360" t="s">
        <v>408</v>
      </c>
      <c r="C63" s="174"/>
      <c r="D63" s="174"/>
      <c r="E63" s="173">
        <v>27.231200000000001</v>
      </c>
      <c r="F63" s="173"/>
      <c r="G63" s="55" t="e">
        <f t="shared" si="6"/>
        <v>#DIV/0!</v>
      </c>
      <c r="H63" s="25">
        <f t="shared" ref="H63" si="8">E63-D63</f>
        <v>27.231200000000001</v>
      </c>
    </row>
    <row r="64" spans="1:8" ht="36" x14ac:dyDescent="0.2">
      <c r="A64" s="142" t="s">
        <v>108</v>
      </c>
      <c r="B64" s="143" t="s">
        <v>109</v>
      </c>
      <c r="C64" s="144">
        <v>125</v>
      </c>
      <c r="D64" s="144">
        <v>304</v>
      </c>
      <c r="E64" s="33">
        <v>303.24142999999998</v>
      </c>
      <c r="F64" s="34">
        <v>1189.64177</v>
      </c>
      <c r="G64" s="55">
        <f t="shared" si="6"/>
        <v>99.750470394736837</v>
      </c>
      <c r="H64" s="122">
        <f t="shared" si="4"/>
        <v>-0.75857000000002017</v>
      </c>
    </row>
    <row r="65" spans="1:9" s="106" customFormat="1" ht="24.75" thickBot="1" x14ac:dyDescent="0.25">
      <c r="A65" s="145" t="s">
        <v>110</v>
      </c>
      <c r="B65" s="146" t="s">
        <v>111</v>
      </c>
      <c r="C65" s="137"/>
      <c r="D65" s="137"/>
      <c r="E65" s="112"/>
      <c r="F65" s="112">
        <v>56.092550000000003</v>
      </c>
      <c r="G65" s="35"/>
      <c r="H65" s="122">
        <f t="shared" si="4"/>
        <v>0</v>
      </c>
      <c r="I65" s="147"/>
    </row>
    <row r="66" spans="1:9" ht="12.75" thickBot="1" x14ac:dyDescent="0.25">
      <c r="A66" s="11" t="s">
        <v>112</v>
      </c>
      <c r="B66" s="86" t="s">
        <v>113</v>
      </c>
      <c r="C66" s="92">
        <f>C67+C70+C73+C75+C79+C81+C83+C85+C87+C96+C77+C99</f>
        <v>119</v>
      </c>
      <c r="D66" s="92">
        <f>D67+D70+D73+D75+D79+D81+D83+D85+D87+D96+D77+D99+D90+D92</f>
        <v>587.1</v>
      </c>
      <c r="E66" s="92">
        <f>E67+E70+E73+E75+E79+E81+E83+E85+E87+E96+E77+E99+E90+E92+E94</f>
        <v>559.55939999999998</v>
      </c>
      <c r="F66" s="92">
        <f>F67+F70+F73+F75+F79+F81+F83+F85+F87+F96+F77+F99</f>
        <v>367.99329999999998</v>
      </c>
      <c r="G66" s="148">
        <f t="shared" si="6"/>
        <v>95.309044455799679</v>
      </c>
      <c r="H66" s="80">
        <f>E66-D66</f>
        <v>-27.54060000000004</v>
      </c>
    </row>
    <row r="67" spans="1:9" s="10" customFormat="1" ht="36" x14ac:dyDescent="0.2">
      <c r="A67" s="149" t="s">
        <v>114</v>
      </c>
      <c r="B67" s="150" t="s">
        <v>115</v>
      </c>
      <c r="C67" s="95">
        <f>C68</f>
        <v>8</v>
      </c>
      <c r="D67" s="95">
        <f>D68+D69</f>
        <v>8</v>
      </c>
      <c r="E67" s="95">
        <f>E68+E69</f>
        <v>5.9749999999999996</v>
      </c>
      <c r="F67" s="95">
        <f t="shared" ref="F67" si="9">F68</f>
        <v>1.325</v>
      </c>
      <c r="G67" s="132">
        <f>E67/D67*100</f>
        <v>74.6875</v>
      </c>
      <c r="H67" s="46">
        <f t="shared" si="4"/>
        <v>-2.0250000000000004</v>
      </c>
    </row>
    <row r="68" spans="1:9" ht="48" x14ac:dyDescent="0.2">
      <c r="A68" s="151" t="s">
        <v>116</v>
      </c>
      <c r="B68" s="152" t="s">
        <v>117</v>
      </c>
      <c r="C68" s="95">
        <v>8</v>
      </c>
      <c r="D68" s="95">
        <v>3</v>
      </c>
      <c r="E68" s="46">
        <v>2.5</v>
      </c>
      <c r="F68" s="153">
        <v>1.325</v>
      </c>
      <c r="G68" s="132">
        <f>E68/D68*100</f>
        <v>83.333333333333343</v>
      </c>
      <c r="H68" s="28">
        <f t="shared" si="4"/>
        <v>-0.5</v>
      </c>
    </row>
    <row r="69" spans="1:9" ht="48" x14ac:dyDescent="0.2">
      <c r="A69" s="151" t="s">
        <v>316</v>
      </c>
      <c r="B69" s="152" t="s">
        <v>117</v>
      </c>
      <c r="C69" s="95"/>
      <c r="D69" s="95">
        <v>5</v>
      </c>
      <c r="E69" s="46">
        <v>3.4750000000000001</v>
      </c>
      <c r="F69" s="321"/>
      <c r="G69" s="132">
        <f t="shared" ref="G69:G75" si="10">E69/D69*100</f>
        <v>69.5</v>
      </c>
      <c r="H69" s="28">
        <f t="shared" si="4"/>
        <v>-1.5249999999999999</v>
      </c>
    </row>
    <row r="70" spans="1:9" ht="34.5" customHeight="1" x14ac:dyDescent="0.2">
      <c r="A70" s="149" t="s">
        <v>118</v>
      </c>
      <c r="B70" s="154" t="s">
        <v>119</v>
      </c>
      <c r="C70" s="95">
        <f>C71</f>
        <v>17</v>
      </c>
      <c r="D70" s="95">
        <f>D71+D72</f>
        <v>41</v>
      </c>
      <c r="E70" s="95">
        <f>E71+E72</f>
        <v>39.493830000000003</v>
      </c>
      <c r="F70" s="95">
        <f>F71</f>
        <v>45.08634</v>
      </c>
      <c r="G70" s="132">
        <f t="shared" si="10"/>
        <v>96.326414634146346</v>
      </c>
      <c r="H70" s="28">
        <f t="shared" si="4"/>
        <v>-1.5061699999999973</v>
      </c>
    </row>
    <row r="71" spans="1:9" ht="60" x14ac:dyDescent="0.2">
      <c r="A71" s="151" t="s">
        <v>120</v>
      </c>
      <c r="B71" s="69" t="s">
        <v>121</v>
      </c>
      <c r="C71" s="95">
        <v>17</v>
      </c>
      <c r="D71" s="95">
        <v>38</v>
      </c>
      <c r="E71" s="46">
        <v>39.493830000000003</v>
      </c>
      <c r="F71" s="29">
        <v>45.08634</v>
      </c>
      <c r="G71" s="132">
        <f t="shared" si="10"/>
        <v>103.93113157894737</v>
      </c>
      <c r="H71" s="28">
        <f t="shared" si="4"/>
        <v>1.4938300000000027</v>
      </c>
    </row>
    <row r="72" spans="1:9" ht="60" x14ac:dyDescent="0.2">
      <c r="A72" s="151" t="s">
        <v>120</v>
      </c>
      <c r="B72" s="69" t="s">
        <v>121</v>
      </c>
      <c r="C72" s="95"/>
      <c r="D72" s="95">
        <v>3</v>
      </c>
      <c r="E72" s="46"/>
      <c r="F72" s="95"/>
      <c r="G72" s="132">
        <f t="shared" si="10"/>
        <v>0</v>
      </c>
      <c r="H72" s="28">
        <f t="shared" si="4"/>
        <v>-3</v>
      </c>
    </row>
    <row r="73" spans="1:9" ht="36" x14ac:dyDescent="0.2">
      <c r="A73" s="149" t="s">
        <v>122</v>
      </c>
      <c r="B73" s="123" t="s">
        <v>123</v>
      </c>
      <c r="C73" s="95">
        <f>C74</f>
        <v>4</v>
      </c>
      <c r="D73" s="95">
        <f>D74</f>
        <v>4</v>
      </c>
      <c r="E73" s="95">
        <f>E74</f>
        <v>3.31257</v>
      </c>
      <c r="F73" s="95">
        <f>F74</f>
        <v>0.4</v>
      </c>
      <c r="G73" s="155">
        <f t="shared" si="10"/>
        <v>82.814250000000001</v>
      </c>
      <c r="H73" s="156">
        <f t="shared" si="4"/>
        <v>-0.68742999999999999</v>
      </c>
    </row>
    <row r="74" spans="1:9" ht="48" x14ac:dyDescent="0.2">
      <c r="A74" s="151" t="s">
        <v>124</v>
      </c>
      <c r="B74" s="69" t="s">
        <v>125</v>
      </c>
      <c r="C74" s="95">
        <v>4</v>
      </c>
      <c r="D74" s="95">
        <v>4</v>
      </c>
      <c r="E74" s="46">
        <v>3.31257</v>
      </c>
      <c r="F74" s="29">
        <v>0.4</v>
      </c>
      <c r="G74" s="155">
        <f t="shared" si="10"/>
        <v>82.814250000000001</v>
      </c>
      <c r="H74" s="156">
        <f t="shared" si="4"/>
        <v>-0.68742999999999999</v>
      </c>
    </row>
    <row r="75" spans="1:9" ht="36" x14ac:dyDescent="0.2">
      <c r="A75" s="149" t="s">
        <v>126</v>
      </c>
      <c r="B75" s="123" t="s">
        <v>127</v>
      </c>
      <c r="C75" s="95">
        <f>C76</f>
        <v>3</v>
      </c>
      <c r="D75" s="95">
        <f>D76</f>
        <v>3</v>
      </c>
      <c r="E75" s="95">
        <f>E76</f>
        <v>0</v>
      </c>
      <c r="F75" s="95">
        <f>F76</f>
        <v>0</v>
      </c>
      <c r="G75" s="155">
        <f t="shared" si="10"/>
        <v>0</v>
      </c>
      <c r="H75" s="156">
        <f t="shared" si="4"/>
        <v>-3</v>
      </c>
    </row>
    <row r="76" spans="1:9" ht="48" x14ac:dyDescent="0.2">
      <c r="A76" s="151" t="s">
        <v>128</v>
      </c>
      <c r="B76" s="69" t="s">
        <v>129</v>
      </c>
      <c r="C76" s="95">
        <v>3</v>
      </c>
      <c r="D76" s="95">
        <v>3</v>
      </c>
      <c r="E76" s="46"/>
      <c r="F76" s="28"/>
      <c r="G76" s="155">
        <f>E76/D76*100</f>
        <v>0</v>
      </c>
      <c r="H76" s="28">
        <f>E76-D76</f>
        <v>-3</v>
      </c>
    </row>
    <row r="77" spans="1:9" ht="36" x14ac:dyDescent="0.2">
      <c r="A77" s="149" t="s">
        <v>283</v>
      </c>
      <c r="B77" s="123" t="s">
        <v>284</v>
      </c>
      <c r="C77" s="95">
        <f>C78</f>
        <v>5</v>
      </c>
      <c r="D77" s="95">
        <f>D78</f>
        <v>5</v>
      </c>
      <c r="E77" s="95">
        <f t="shared" ref="E77:F77" si="11">E78</f>
        <v>5</v>
      </c>
      <c r="F77" s="95">
        <f t="shared" si="11"/>
        <v>0</v>
      </c>
      <c r="G77" s="155">
        <f t="shared" ref="G77:G78" si="12">E77/D77*100</f>
        <v>100</v>
      </c>
      <c r="H77" s="28">
        <f t="shared" ref="H77:H78" si="13">E77-D77</f>
        <v>0</v>
      </c>
    </row>
    <row r="78" spans="1:9" ht="48" x14ac:dyDescent="0.2">
      <c r="A78" s="151" t="s">
        <v>285</v>
      </c>
      <c r="B78" s="69" t="s">
        <v>286</v>
      </c>
      <c r="C78" s="271">
        <v>5</v>
      </c>
      <c r="D78" s="271">
        <v>5</v>
      </c>
      <c r="E78" s="185">
        <v>5</v>
      </c>
      <c r="F78" s="51"/>
      <c r="G78" s="272">
        <f t="shared" si="12"/>
        <v>100</v>
      </c>
      <c r="H78" s="51">
        <f t="shared" si="13"/>
        <v>0</v>
      </c>
    </row>
    <row r="79" spans="1:9" ht="36" x14ac:dyDescent="0.2">
      <c r="A79" s="149" t="s">
        <v>130</v>
      </c>
      <c r="B79" s="123" t="s">
        <v>131</v>
      </c>
      <c r="C79" s="95">
        <f>C80</f>
        <v>3</v>
      </c>
      <c r="D79" s="95">
        <f>D80</f>
        <v>10</v>
      </c>
      <c r="E79" s="95">
        <f>E80</f>
        <v>9.3084100000000003</v>
      </c>
      <c r="F79" s="95">
        <f>F80</f>
        <v>1</v>
      </c>
      <c r="G79" s="155">
        <f>E79/D79*100</f>
        <v>93.084100000000007</v>
      </c>
      <c r="H79" s="28">
        <f>E79-D79</f>
        <v>-0.6915899999999997</v>
      </c>
    </row>
    <row r="80" spans="1:9" ht="48" x14ac:dyDescent="0.2">
      <c r="A80" s="151" t="s">
        <v>132</v>
      </c>
      <c r="B80" s="69" t="s">
        <v>133</v>
      </c>
      <c r="C80" s="95">
        <v>3</v>
      </c>
      <c r="D80" s="95">
        <v>10</v>
      </c>
      <c r="E80" s="46">
        <v>9.3084100000000003</v>
      </c>
      <c r="F80" s="29">
        <v>1</v>
      </c>
      <c r="G80" s="155">
        <f>E80/D80*100</f>
        <v>93.084100000000007</v>
      </c>
      <c r="H80" s="28">
        <f>E81-D80</f>
        <v>-8.5522600000000004</v>
      </c>
    </row>
    <row r="81" spans="1:9" ht="36" x14ac:dyDescent="0.2">
      <c r="A81" s="149" t="s">
        <v>134</v>
      </c>
      <c r="B81" s="123" t="s">
        <v>135</v>
      </c>
      <c r="C81" s="95">
        <f>C82</f>
        <v>2</v>
      </c>
      <c r="D81" s="95">
        <f>D82</f>
        <v>2</v>
      </c>
      <c r="E81" s="95">
        <f>E82</f>
        <v>1.44774</v>
      </c>
      <c r="F81" s="95">
        <f>F82</f>
        <v>0.55000000000000004</v>
      </c>
      <c r="G81" s="132"/>
      <c r="H81" s="28"/>
    </row>
    <row r="82" spans="1:9" ht="60" x14ac:dyDescent="0.2">
      <c r="A82" s="151" t="s">
        <v>136</v>
      </c>
      <c r="B82" s="69" t="s">
        <v>137</v>
      </c>
      <c r="C82" s="95">
        <v>2</v>
      </c>
      <c r="D82" s="95">
        <v>2</v>
      </c>
      <c r="E82" s="46">
        <v>1.44774</v>
      </c>
      <c r="F82" s="29">
        <v>0.55000000000000004</v>
      </c>
      <c r="G82" s="155">
        <f>E82/D82*100</f>
        <v>72.387</v>
      </c>
      <c r="H82" s="28">
        <f>E82-D82</f>
        <v>-0.55225999999999997</v>
      </c>
    </row>
    <row r="83" spans="1:9" ht="36" x14ac:dyDescent="0.2">
      <c r="A83" s="149" t="s">
        <v>138</v>
      </c>
      <c r="B83" s="123" t="s">
        <v>139</v>
      </c>
      <c r="C83" s="95">
        <f>C84</f>
        <v>1</v>
      </c>
      <c r="D83" s="95">
        <f>D84</f>
        <v>1</v>
      </c>
      <c r="E83" s="95">
        <f>E84</f>
        <v>0</v>
      </c>
      <c r="F83" s="95">
        <f>F84</f>
        <v>1</v>
      </c>
      <c r="G83" s="155"/>
      <c r="H83" s="28">
        <f>E83-D83</f>
        <v>-1</v>
      </c>
    </row>
    <row r="84" spans="1:9" ht="48" x14ac:dyDescent="0.2">
      <c r="A84" s="151" t="s">
        <v>140</v>
      </c>
      <c r="B84" s="69" t="s">
        <v>141</v>
      </c>
      <c r="C84" s="95">
        <v>1</v>
      </c>
      <c r="D84" s="95">
        <v>1</v>
      </c>
      <c r="E84" s="46"/>
      <c r="F84" s="29">
        <v>1</v>
      </c>
      <c r="G84" s="155">
        <f>E84/D84*100</f>
        <v>0</v>
      </c>
      <c r="H84" s="157">
        <f>E84-D84</f>
        <v>-1</v>
      </c>
    </row>
    <row r="85" spans="1:9" ht="36" x14ac:dyDescent="0.2">
      <c r="A85" s="149" t="s">
        <v>142</v>
      </c>
      <c r="B85" s="123" t="s">
        <v>143</v>
      </c>
      <c r="C85" s="95">
        <f>C86</f>
        <v>48</v>
      </c>
      <c r="D85" s="95">
        <f>D86</f>
        <v>48</v>
      </c>
      <c r="E85" s="95">
        <f>E86</f>
        <v>2</v>
      </c>
      <c r="F85" s="95">
        <f>F86</f>
        <v>54.107840000000003</v>
      </c>
      <c r="G85" s="132"/>
      <c r="H85" s="158"/>
    </row>
    <row r="86" spans="1:9" ht="48" x14ac:dyDescent="0.2">
      <c r="A86" s="151" t="s">
        <v>144</v>
      </c>
      <c r="B86" s="69" t="s">
        <v>145</v>
      </c>
      <c r="C86" s="95">
        <v>48</v>
      </c>
      <c r="D86" s="95">
        <v>48</v>
      </c>
      <c r="E86" s="46">
        <v>2</v>
      </c>
      <c r="F86" s="29">
        <v>54.107840000000003</v>
      </c>
      <c r="G86" s="155">
        <f t="shared" ref="G86:G100" si="14">E86/D86*100</f>
        <v>4.1666666666666661</v>
      </c>
      <c r="H86" s="28">
        <f t="shared" ref="H86:H98" si="15">E86-D86</f>
        <v>-46</v>
      </c>
    </row>
    <row r="87" spans="1:9" ht="36" x14ac:dyDescent="0.2">
      <c r="A87" s="149" t="s">
        <v>146</v>
      </c>
      <c r="B87" s="154" t="s">
        <v>147</v>
      </c>
      <c r="C87" s="95">
        <f>C88</f>
        <v>28</v>
      </c>
      <c r="D87" s="95">
        <f>D88+D89</f>
        <v>88</v>
      </c>
      <c r="E87" s="95">
        <f>E88+E89</f>
        <v>101.53807999999999</v>
      </c>
      <c r="F87" s="95">
        <f>F88</f>
        <v>48.330739999999999</v>
      </c>
      <c r="G87" s="155">
        <f t="shared" si="14"/>
        <v>115.38418181818182</v>
      </c>
      <c r="H87" s="28">
        <f t="shared" si="15"/>
        <v>13.538079999999994</v>
      </c>
    </row>
    <row r="88" spans="1:9" ht="48" x14ac:dyDescent="0.2">
      <c r="A88" s="159" t="s">
        <v>148</v>
      </c>
      <c r="B88" s="160" t="s">
        <v>149</v>
      </c>
      <c r="C88" s="95">
        <v>28</v>
      </c>
      <c r="D88" s="95">
        <v>83</v>
      </c>
      <c r="E88" s="46">
        <v>101.53807999999999</v>
      </c>
      <c r="F88" s="29">
        <v>48.330739999999999</v>
      </c>
      <c r="G88" s="155">
        <f t="shared" si="14"/>
        <v>122.3350361445783</v>
      </c>
      <c r="H88" s="28">
        <f t="shared" si="15"/>
        <v>18.538079999999994</v>
      </c>
    </row>
    <row r="89" spans="1:9" ht="48" x14ac:dyDescent="0.2">
      <c r="A89" s="159" t="s">
        <v>324</v>
      </c>
      <c r="B89" s="160" t="s">
        <v>149</v>
      </c>
      <c r="C89" s="95"/>
      <c r="D89" s="95">
        <v>5</v>
      </c>
      <c r="E89" s="46"/>
      <c r="F89" s="29"/>
      <c r="G89" s="155">
        <f t="shared" si="14"/>
        <v>0</v>
      </c>
      <c r="H89" s="28">
        <f t="shared" si="15"/>
        <v>-5</v>
      </c>
    </row>
    <row r="90" spans="1:9" ht="60" x14ac:dyDescent="0.2">
      <c r="A90" s="161" t="s">
        <v>396</v>
      </c>
      <c r="B90" s="162" t="s">
        <v>397</v>
      </c>
      <c r="C90" s="95"/>
      <c r="D90" s="95">
        <f>D91</f>
        <v>7.5</v>
      </c>
      <c r="E90" s="95">
        <f>E91</f>
        <v>7.5</v>
      </c>
      <c r="F90" s="29"/>
      <c r="G90" s="155">
        <f t="shared" si="14"/>
        <v>100</v>
      </c>
      <c r="H90" s="28">
        <f t="shared" si="15"/>
        <v>0</v>
      </c>
    </row>
    <row r="91" spans="1:9" ht="72" x14ac:dyDescent="0.2">
      <c r="A91" s="163" t="s">
        <v>398</v>
      </c>
      <c r="B91" s="164" t="s">
        <v>399</v>
      </c>
      <c r="C91" s="95"/>
      <c r="D91" s="271">
        <v>7.5</v>
      </c>
      <c r="E91" s="185">
        <v>7.5</v>
      </c>
      <c r="F91" s="52"/>
      <c r="G91" s="272">
        <f t="shared" si="14"/>
        <v>100</v>
      </c>
      <c r="H91" s="51">
        <f t="shared" si="15"/>
        <v>0</v>
      </c>
    </row>
    <row r="92" spans="1:9" ht="24" x14ac:dyDescent="0.2">
      <c r="A92" s="161" t="s">
        <v>331</v>
      </c>
      <c r="B92" s="162" t="s">
        <v>332</v>
      </c>
      <c r="C92" s="95"/>
      <c r="D92" s="95">
        <f>D93</f>
        <v>9.6</v>
      </c>
      <c r="E92" s="46">
        <f>E93</f>
        <v>10</v>
      </c>
      <c r="F92" s="29"/>
      <c r="G92" s="155">
        <f t="shared" si="14"/>
        <v>104.16666666666667</v>
      </c>
      <c r="H92" s="28">
        <f t="shared" si="15"/>
        <v>0.40000000000000036</v>
      </c>
    </row>
    <row r="93" spans="1:9" ht="36" x14ac:dyDescent="0.2">
      <c r="A93" s="163" t="s">
        <v>333</v>
      </c>
      <c r="B93" s="164" t="s">
        <v>334</v>
      </c>
      <c r="C93" s="271"/>
      <c r="D93" s="271">
        <v>9.6</v>
      </c>
      <c r="E93" s="185">
        <v>10</v>
      </c>
      <c r="F93" s="52"/>
      <c r="G93" s="272">
        <f t="shared" si="14"/>
        <v>104.16666666666667</v>
      </c>
      <c r="H93" s="51">
        <f t="shared" si="15"/>
        <v>0.40000000000000036</v>
      </c>
      <c r="I93" s="54"/>
    </row>
    <row r="94" spans="1:9" ht="36" x14ac:dyDescent="0.2">
      <c r="A94" s="161" t="s">
        <v>150</v>
      </c>
      <c r="B94" s="162" t="s">
        <v>151</v>
      </c>
      <c r="C94" s="364"/>
      <c r="D94" s="364"/>
      <c r="E94" s="95">
        <f>E95</f>
        <v>7.1500000000000001E-3</v>
      </c>
      <c r="F94" s="29"/>
      <c r="G94" s="155" t="e">
        <f>E94/D94*100</f>
        <v>#DIV/0!</v>
      </c>
      <c r="H94" s="28">
        <f>E94-D94</f>
        <v>7.1500000000000001E-3</v>
      </c>
      <c r="I94" s="54"/>
    </row>
    <row r="95" spans="1:9" ht="36" x14ac:dyDescent="0.2">
      <c r="A95" s="163" t="s">
        <v>152</v>
      </c>
      <c r="B95" s="164" t="s">
        <v>153</v>
      </c>
      <c r="C95" s="95"/>
      <c r="D95" s="95"/>
      <c r="E95" s="95">
        <v>7.1500000000000001E-3</v>
      </c>
      <c r="F95" s="29"/>
      <c r="G95" s="155" t="e">
        <f>E95/D95*100</f>
        <v>#DIV/0!</v>
      </c>
      <c r="H95" s="28">
        <f>E95-D95</f>
        <v>7.1500000000000001E-3</v>
      </c>
      <c r="I95" s="54"/>
    </row>
    <row r="96" spans="1:9" ht="36" x14ac:dyDescent="0.2">
      <c r="A96" s="165" t="s">
        <v>154</v>
      </c>
      <c r="B96" s="166" t="s">
        <v>155</v>
      </c>
      <c r="C96" s="29">
        <f>C97+C98</f>
        <v>0</v>
      </c>
      <c r="D96" s="29">
        <f>D97+D98</f>
        <v>0</v>
      </c>
      <c r="E96" s="29">
        <f t="shared" ref="E96:F96" si="16">E97+E98</f>
        <v>13.97662</v>
      </c>
      <c r="F96" s="29">
        <f t="shared" si="16"/>
        <v>216.19337999999999</v>
      </c>
      <c r="G96" s="155" t="e">
        <f t="shared" si="14"/>
        <v>#DIV/0!</v>
      </c>
      <c r="H96" s="28">
        <f t="shared" si="15"/>
        <v>13.97662</v>
      </c>
    </row>
    <row r="97" spans="1:8" ht="36" x14ac:dyDescent="0.2">
      <c r="A97" s="167" t="s">
        <v>156</v>
      </c>
      <c r="B97" s="168" t="s">
        <v>157</v>
      </c>
      <c r="C97" s="71"/>
      <c r="D97" s="71"/>
      <c r="E97" s="71">
        <v>11.9056</v>
      </c>
      <c r="F97" s="71">
        <v>211.90342999999999</v>
      </c>
      <c r="G97" s="155"/>
      <c r="H97" s="84"/>
    </row>
    <row r="98" spans="1:8" ht="36" x14ac:dyDescent="0.2">
      <c r="A98" s="167" t="s">
        <v>158</v>
      </c>
      <c r="B98" s="168" t="s">
        <v>159</v>
      </c>
      <c r="C98" s="71"/>
      <c r="D98" s="71"/>
      <c r="E98" s="84">
        <v>2.0710199999999999</v>
      </c>
      <c r="F98" s="71">
        <v>4.2899500000000002</v>
      </c>
      <c r="G98" s="273" t="e">
        <f t="shared" si="14"/>
        <v>#DIV/0!</v>
      </c>
      <c r="H98" s="84">
        <f t="shared" si="15"/>
        <v>2.0710199999999999</v>
      </c>
    </row>
    <row r="99" spans="1:8" x14ac:dyDescent="0.2">
      <c r="A99" s="275" t="s">
        <v>287</v>
      </c>
      <c r="B99" s="89" t="s">
        <v>288</v>
      </c>
      <c r="C99" s="29">
        <f>C100</f>
        <v>0</v>
      </c>
      <c r="D99" s="29">
        <f>D100</f>
        <v>360</v>
      </c>
      <c r="E99" s="29">
        <f t="shared" ref="E99:F99" si="17">E100</f>
        <v>360</v>
      </c>
      <c r="F99" s="29">
        <f t="shared" si="17"/>
        <v>0</v>
      </c>
      <c r="G99" s="273">
        <f t="shared" si="14"/>
        <v>100</v>
      </c>
      <c r="H99" s="28"/>
    </row>
    <row r="100" spans="1:8" ht="60.75" thickBot="1" x14ac:dyDescent="0.25">
      <c r="A100" s="276" t="s">
        <v>289</v>
      </c>
      <c r="B100" s="277" t="s">
        <v>290</v>
      </c>
      <c r="C100" s="269"/>
      <c r="D100" s="269">
        <v>360</v>
      </c>
      <c r="E100" s="113">
        <v>360</v>
      </c>
      <c r="F100" s="269"/>
      <c r="G100" s="278">
        <f t="shared" si="14"/>
        <v>100</v>
      </c>
      <c r="H100" s="113"/>
    </row>
    <row r="101" spans="1:8" ht="12.75" thickBot="1" x14ac:dyDescent="0.25">
      <c r="A101" s="323" t="s">
        <v>335</v>
      </c>
      <c r="B101" s="18" t="s">
        <v>161</v>
      </c>
      <c r="C101" s="264">
        <f>C102+C103+C104+C105+C106</f>
        <v>1881.6444999999999</v>
      </c>
      <c r="D101" s="264">
        <f>D102+D103+D104+D105+D106</f>
        <v>2526.11159</v>
      </c>
      <c r="E101" s="264">
        <f>E102+E103+E104+E105+E106</f>
        <v>1585.04775</v>
      </c>
      <c r="F101" s="264">
        <f t="shared" ref="F101" si="18">F102+F103+F104+F105</f>
        <v>362.05907999999999</v>
      </c>
      <c r="G101" s="274">
        <f>E101/D101*100</f>
        <v>62.746545175385535</v>
      </c>
      <c r="H101" s="170">
        <f t="shared" si="4"/>
        <v>-941.06384000000003</v>
      </c>
    </row>
    <row r="102" spans="1:8" x14ac:dyDescent="0.2">
      <c r="A102" s="324" t="s">
        <v>336</v>
      </c>
      <c r="B102" s="22" t="s">
        <v>163</v>
      </c>
      <c r="C102" s="33"/>
      <c r="D102" s="33"/>
      <c r="E102" s="169"/>
      <c r="F102" s="47"/>
      <c r="G102" s="30"/>
      <c r="H102" s="25">
        <f t="shared" si="4"/>
        <v>0</v>
      </c>
    </row>
    <row r="103" spans="1:8" x14ac:dyDescent="0.2">
      <c r="A103" s="325" t="s">
        <v>337</v>
      </c>
      <c r="B103" s="87" t="s">
        <v>165</v>
      </c>
      <c r="C103" s="73"/>
      <c r="D103" s="73"/>
      <c r="E103" s="73"/>
      <c r="F103" s="47"/>
      <c r="G103" s="30"/>
      <c r="H103" s="31">
        <f t="shared" si="4"/>
        <v>0</v>
      </c>
    </row>
    <row r="104" spans="1:8" x14ac:dyDescent="0.2">
      <c r="A104" s="325" t="s">
        <v>338</v>
      </c>
      <c r="B104" s="83" t="s">
        <v>167</v>
      </c>
      <c r="C104" s="37"/>
      <c r="D104" s="37">
        <v>174.5</v>
      </c>
      <c r="E104" s="37">
        <v>174.46037999999999</v>
      </c>
      <c r="F104" s="38">
        <v>114.65908</v>
      </c>
      <c r="G104" s="30">
        <f>E104/D104*100</f>
        <v>99.977295128939829</v>
      </c>
      <c r="H104" s="31">
        <f t="shared" si="4"/>
        <v>-3.9620000000013533E-2</v>
      </c>
    </row>
    <row r="105" spans="1:8" x14ac:dyDescent="0.2">
      <c r="A105" s="325" t="s">
        <v>339</v>
      </c>
      <c r="B105" s="83" t="s">
        <v>169</v>
      </c>
      <c r="C105" s="37">
        <v>761.69349999999997</v>
      </c>
      <c r="D105" s="37">
        <v>554.65</v>
      </c>
      <c r="E105" s="84">
        <v>58.5</v>
      </c>
      <c r="F105" s="71">
        <v>247.4</v>
      </c>
      <c r="G105" s="79">
        <f t="shared" ref="G105:G113" si="19">E105/D105*100</f>
        <v>10.547191922834219</v>
      </c>
      <c r="H105" s="31">
        <f t="shared" si="4"/>
        <v>-496.15</v>
      </c>
    </row>
    <row r="106" spans="1:8" x14ac:dyDescent="0.2">
      <c r="A106" s="326" t="s">
        <v>340</v>
      </c>
      <c r="B106" s="70" t="s">
        <v>293</v>
      </c>
      <c r="C106" s="28">
        <f>C107</f>
        <v>1119.951</v>
      </c>
      <c r="D106" s="28">
        <f>D107</f>
        <v>1796.9615899999999</v>
      </c>
      <c r="E106" s="28">
        <f>E107</f>
        <v>1352.08737</v>
      </c>
      <c r="F106" s="28">
        <f t="shared" ref="F106" si="20">F107</f>
        <v>0</v>
      </c>
      <c r="G106" s="79">
        <f t="shared" si="19"/>
        <v>75.242975560763099</v>
      </c>
      <c r="H106" s="31">
        <f t="shared" si="4"/>
        <v>-444.87421999999992</v>
      </c>
    </row>
    <row r="107" spans="1:8" ht="12.75" thickBot="1" x14ac:dyDescent="0.25">
      <c r="A107" s="327" t="s">
        <v>341</v>
      </c>
      <c r="B107" s="279" t="s">
        <v>294</v>
      </c>
      <c r="C107" s="113">
        <v>1119.951</v>
      </c>
      <c r="D107" s="113">
        <v>1796.9615899999999</v>
      </c>
      <c r="E107" s="113">
        <v>1352.08737</v>
      </c>
      <c r="F107" s="269"/>
      <c r="G107" s="39">
        <f t="shared" si="19"/>
        <v>75.242975560763099</v>
      </c>
      <c r="H107" s="40">
        <f t="shared" si="4"/>
        <v>-444.87421999999992</v>
      </c>
    </row>
    <row r="108" spans="1:8" ht="12.75" thickBot="1" x14ac:dyDescent="0.25">
      <c r="A108" s="328" t="s">
        <v>342</v>
      </c>
      <c r="B108" s="114" t="s">
        <v>171</v>
      </c>
      <c r="C108" s="299">
        <f>C109+C162+C164</f>
        <v>385304.09999999992</v>
      </c>
      <c r="D108" s="299">
        <f>D109+D162+D164</f>
        <v>394110.10600000003</v>
      </c>
      <c r="E108" s="299">
        <f>E109+E162+E164+E170+E167</f>
        <v>322181.49528999999</v>
      </c>
      <c r="F108" s="13">
        <f>F109+F162+F164</f>
        <v>339153.61998999998</v>
      </c>
      <c r="G108" s="234">
        <f t="shared" si="19"/>
        <v>81.749107770913128</v>
      </c>
      <c r="H108" s="265">
        <f t="shared" si="4"/>
        <v>-71928.610710000037</v>
      </c>
    </row>
    <row r="109" spans="1:8" ht="12.75" thickBot="1" x14ac:dyDescent="0.25">
      <c r="A109" s="329" t="s">
        <v>343</v>
      </c>
      <c r="B109" s="303" t="s">
        <v>173</v>
      </c>
      <c r="C109" s="304">
        <f>C110+C113+C136+C159</f>
        <v>385304.09999999992</v>
      </c>
      <c r="D109" s="304">
        <f>D110+D113+D136+D159</f>
        <v>392766.10000000003</v>
      </c>
      <c r="E109" s="305">
        <f>E110+E113+E136+E159</f>
        <v>320606.83530000004</v>
      </c>
      <c r="F109" s="305">
        <f>F110+F113+F136+F159</f>
        <v>339153.61998999998</v>
      </c>
      <c r="G109" s="240">
        <f t="shared" si="19"/>
        <v>81.627929523449197</v>
      </c>
      <c r="H109" s="15">
        <f t="shared" si="4"/>
        <v>-72159.2647</v>
      </c>
    </row>
    <row r="110" spans="1:8" ht="12.75" thickBot="1" x14ac:dyDescent="0.25">
      <c r="A110" s="328" t="s">
        <v>344</v>
      </c>
      <c r="B110" s="114" t="s">
        <v>175</v>
      </c>
      <c r="C110" s="299">
        <f>C111+C112</f>
        <v>139797</v>
      </c>
      <c r="D110" s="299">
        <f>D111+D112</f>
        <v>139797</v>
      </c>
      <c r="E110" s="13">
        <f>E111+E112</f>
        <v>117558.39999999999</v>
      </c>
      <c r="F110" s="13">
        <f>F111+F112</f>
        <v>125349.51023</v>
      </c>
      <c r="G110" s="240">
        <f t="shared" si="19"/>
        <v>84.092219432462784</v>
      </c>
      <c r="H110" s="15">
        <f t="shared" si="4"/>
        <v>-22238.600000000006</v>
      </c>
    </row>
    <row r="111" spans="1:8" x14ac:dyDescent="0.2">
      <c r="A111" s="330" t="s">
        <v>345</v>
      </c>
      <c r="B111" s="171" t="s">
        <v>177</v>
      </c>
      <c r="C111" s="172">
        <v>139797</v>
      </c>
      <c r="D111" s="173">
        <v>139797</v>
      </c>
      <c r="E111" s="173">
        <v>117558.39999999999</v>
      </c>
      <c r="F111" s="174">
        <v>125144</v>
      </c>
      <c r="G111" s="48">
        <f t="shared" si="19"/>
        <v>84.092219432462784</v>
      </c>
      <c r="H111" s="25">
        <f t="shared" si="4"/>
        <v>-22238.600000000006</v>
      </c>
    </row>
    <row r="112" spans="1:8" ht="24.75" thickBot="1" x14ac:dyDescent="0.25">
      <c r="A112" s="331" t="s">
        <v>346</v>
      </c>
      <c r="B112" s="176" t="s">
        <v>179</v>
      </c>
      <c r="C112" s="177"/>
      <c r="D112" s="177"/>
      <c r="E112" s="112"/>
      <c r="F112" s="137">
        <v>205.51023000000001</v>
      </c>
      <c r="G112" s="85" t="e">
        <f t="shared" si="19"/>
        <v>#DIV/0!</v>
      </c>
      <c r="H112" s="40">
        <f t="shared" si="4"/>
        <v>0</v>
      </c>
    </row>
    <row r="113" spans="1:8" ht="12.75" thickBot="1" x14ac:dyDescent="0.25">
      <c r="A113" s="328" t="s">
        <v>347</v>
      </c>
      <c r="B113" s="114" t="s">
        <v>181</v>
      </c>
      <c r="C113" s="299">
        <f>C115+C125+C121+C116+C122+C114+C120+C119+C118+C124</f>
        <v>53484.9</v>
      </c>
      <c r="D113" s="299">
        <f>D115+D125+D121+D116+D122+D114+D120+D119+D118+D124</f>
        <v>59723.6</v>
      </c>
      <c r="E113" s="13">
        <f>E115+E125+E121+E116+E122+E114+E120+E119+E118+E124</f>
        <v>49050.279880000002</v>
      </c>
      <c r="F113" s="13">
        <f>F115+F125+F121+F116+F122+F114+F123+F117+F118+F120+F119</f>
        <v>74273.428899999999</v>
      </c>
      <c r="G113" s="240">
        <f t="shared" si="19"/>
        <v>82.12880650195234</v>
      </c>
      <c r="H113" s="15">
        <f t="shared" si="4"/>
        <v>-10673.320119999997</v>
      </c>
    </row>
    <row r="114" spans="1:8" ht="24" x14ac:dyDescent="0.2">
      <c r="A114" s="332" t="s">
        <v>348</v>
      </c>
      <c r="B114" s="64" t="s">
        <v>183</v>
      </c>
      <c r="C114" s="172"/>
      <c r="D114" s="172"/>
      <c r="E114" s="173"/>
      <c r="F114" s="174">
        <v>50759.1</v>
      </c>
      <c r="G114" s="48" t="e">
        <f>E114/D114*100</f>
        <v>#DIV/0!</v>
      </c>
      <c r="H114" s="25">
        <f>E114-D114</f>
        <v>0</v>
      </c>
    </row>
    <row r="115" spans="1:8" x14ac:dyDescent="0.2">
      <c r="A115" s="333" t="s">
        <v>349</v>
      </c>
      <c r="B115" s="70" t="s">
        <v>185</v>
      </c>
      <c r="C115" s="51">
        <v>3178.2</v>
      </c>
      <c r="D115" s="28">
        <v>3178.2</v>
      </c>
      <c r="E115" s="28">
        <v>3178.2</v>
      </c>
      <c r="F115" s="29"/>
      <c r="G115" s="30">
        <f>E115/D115*100</f>
        <v>100</v>
      </c>
      <c r="H115" s="31">
        <f>E115-D115</f>
        <v>0</v>
      </c>
    </row>
    <row r="116" spans="1:8" s="10" customFormat="1" x14ac:dyDescent="0.2">
      <c r="A116" s="334" t="s">
        <v>350</v>
      </c>
      <c r="B116" s="70" t="s">
        <v>187</v>
      </c>
      <c r="C116" s="51"/>
      <c r="D116" s="28"/>
      <c r="E116" s="28"/>
      <c r="F116" s="181"/>
      <c r="G116" s="30" t="e">
        <f>E116/D116*100</f>
        <v>#DIV/0!</v>
      </c>
      <c r="H116" s="122">
        <f>E116-D116</f>
        <v>0</v>
      </c>
    </row>
    <row r="117" spans="1:8" s="10" customFormat="1" x14ac:dyDescent="0.2">
      <c r="A117" s="334" t="s">
        <v>351</v>
      </c>
      <c r="B117" s="87" t="s">
        <v>189</v>
      </c>
      <c r="C117" s="51"/>
      <c r="D117" s="28"/>
      <c r="E117" s="28"/>
      <c r="F117" s="28"/>
      <c r="G117" s="30"/>
      <c r="H117" s="122"/>
    </row>
    <row r="118" spans="1:8" s="10" customFormat="1" x14ac:dyDescent="0.2">
      <c r="A118" s="334" t="s">
        <v>352</v>
      </c>
      <c r="B118" s="87" t="s">
        <v>191</v>
      </c>
      <c r="C118" s="51">
        <v>27154.799999999999</v>
      </c>
      <c r="D118" s="28">
        <v>27154.799999999999</v>
      </c>
      <c r="E118" s="28">
        <v>27154.76814</v>
      </c>
      <c r="F118" s="28"/>
      <c r="G118" s="30">
        <f>E118/D118*100</f>
        <v>99.999882672676648</v>
      </c>
      <c r="H118" s="122">
        <f>E118-D118</f>
        <v>-3.1859999999142019E-2</v>
      </c>
    </row>
    <row r="119" spans="1:8" s="10" customFormat="1" ht="36" x14ac:dyDescent="0.2">
      <c r="A119" s="335" t="s">
        <v>353</v>
      </c>
      <c r="B119" s="123" t="s">
        <v>193</v>
      </c>
      <c r="C119" s="58">
        <v>5976.5</v>
      </c>
      <c r="D119" s="84">
        <v>5976.5</v>
      </c>
      <c r="E119" s="84">
        <v>3231.9989999999998</v>
      </c>
      <c r="F119" s="183">
        <v>706.01998000000003</v>
      </c>
      <c r="G119" s="30">
        <f>E119/D119*100</f>
        <v>54.078457291056637</v>
      </c>
      <c r="H119" s="122">
        <f t="shared" si="4"/>
        <v>-2744.5010000000002</v>
      </c>
    </row>
    <row r="120" spans="1:8" s="10" customFormat="1" ht="24" x14ac:dyDescent="0.2">
      <c r="A120" s="336" t="s">
        <v>354</v>
      </c>
      <c r="B120" s="89" t="s">
        <v>195</v>
      </c>
      <c r="C120" s="51"/>
      <c r="D120" s="28"/>
      <c r="E120" s="28"/>
      <c r="F120" s="29">
        <v>3514.4252499999998</v>
      </c>
      <c r="G120" s="30"/>
      <c r="H120" s="31">
        <f t="shared" si="4"/>
        <v>0</v>
      </c>
    </row>
    <row r="121" spans="1:8" s="10" customFormat="1" x14ac:dyDescent="0.2">
      <c r="A121" s="330" t="s">
        <v>355</v>
      </c>
      <c r="B121" s="63" t="s">
        <v>197</v>
      </c>
      <c r="C121" s="185">
        <v>3236.5</v>
      </c>
      <c r="D121" s="46">
        <v>3236.5</v>
      </c>
      <c r="E121" s="46">
        <v>3236.5</v>
      </c>
      <c r="F121" s="183">
        <v>2943.29999</v>
      </c>
      <c r="G121" s="55">
        <f>E121/D121*100</f>
        <v>100</v>
      </c>
      <c r="H121" s="122">
        <f>E121-D121</f>
        <v>0</v>
      </c>
    </row>
    <row r="122" spans="1:8" s="10" customFormat="1" x14ac:dyDescent="0.2">
      <c r="A122" s="334" t="s">
        <v>356</v>
      </c>
      <c r="B122" s="186" t="s">
        <v>199</v>
      </c>
      <c r="C122" s="117"/>
      <c r="D122" s="23"/>
      <c r="E122" s="23"/>
      <c r="F122" s="187"/>
      <c r="G122" s="79" t="e">
        <f>E122/D122*100</f>
        <v>#DIV/0!</v>
      </c>
      <c r="H122" s="90">
        <f t="shared" si="4"/>
        <v>0</v>
      </c>
    </row>
    <row r="123" spans="1:8" s="10" customFormat="1" ht="24" x14ac:dyDescent="0.2">
      <c r="A123" s="337" t="s">
        <v>357</v>
      </c>
      <c r="B123" s="192" t="s">
        <v>201</v>
      </c>
      <c r="C123" s="58"/>
      <c r="D123" s="84"/>
      <c r="E123" s="84"/>
      <c r="F123" s="282"/>
      <c r="G123" s="79"/>
      <c r="H123" s="110"/>
    </row>
    <row r="124" spans="1:8" s="10" customFormat="1" ht="12.75" thickBot="1" x14ac:dyDescent="0.25">
      <c r="A124" s="338" t="s">
        <v>358</v>
      </c>
      <c r="B124" s="176" t="s">
        <v>296</v>
      </c>
      <c r="C124" s="113">
        <v>4989.1000000000004</v>
      </c>
      <c r="D124" s="112">
        <v>6404.1</v>
      </c>
      <c r="E124" s="112">
        <v>2717.0804699999999</v>
      </c>
      <c r="F124" s="137"/>
      <c r="G124" s="39"/>
      <c r="H124" s="208"/>
    </row>
    <row r="125" spans="1:8" ht="12.75" thickBot="1" x14ac:dyDescent="0.25">
      <c r="A125" s="328" t="s">
        <v>359</v>
      </c>
      <c r="B125" s="306" t="s">
        <v>203</v>
      </c>
      <c r="C125" s="299">
        <f>C126+C127+C128+C129+C131+C133+C134+C135+C130+C132</f>
        <v>8949.7999999999993</v>
      </c>
      <c r="D125" s="299">
        <f>D126+D127+D128+D129+D131+D133+D134+D135+D130+D132</f>
        <v>13773.5</v>
      </c>
      <c r="E125" s="13">
        <f>E126+E127+E128+E129+E131+E133+E134+E135+E130+E132</f>
        <v>9531.7322700000004</v>
      </c>
      <c r="F125" s="13">
        <f>F126+F127+F128+F129+F131+F133+F134+F135+F132</f>
        <v>16350.58368</v>
      </c>
      <c r="G125" s="234">
        <f t="shared" ref="G125:G131" si="21">E125/D125*100</f>
        <v>69.20341431008822</v>
      </c>
      <c r="H125" s="265">
        <f t="shared" si="4"/>
        <v>-4241.7677299999996</v>
      </c>
    </row>
    <row r="126" spans="1:8" x14ac:dyDescent="0.2">
      <c r="A126" s="324" t="s">
        <v>359</v>
      </c>
      <c r="B126" s="171" t="s">
        <v>204</v>
      </c>
      <c r="C126" s="173">
        <v>907.8</v>
      </c>
      <c r="D126" s="173">
        <v>907.8</v>
      </c>
      <c r="E126" s="173">
        <v>621.44314999999995</v>
      </c>
      <c r="F126" s="190">
        <v>575.06814999999995</v>
      </c>
      <c r="G126" s="48">
        <f t="shared" si="21"/>
        <v>68.455953954615552</v>
      </c>
      <c r="H126" s="25">
        <f t="shared" si="4"/>
        <v>-286.35685000000001</v>
      </c>
    </row>
    <row r="127" spans="1:8" ht="24" x14ac:dyDescent="0.2">
      <c r="A127" s="339" t="s">
        <v>359</v>
      </c>
      <c r="B127" s="192" t="s">
        <v>205</v>
      </c>
      <c r="C127" s="28">
        <v>1147.9000000000001</v>
      </c>
      <c r="D127" s="28">
        <v>1147.9000000000001</v>
      </c>
      <c r="E127" s="28">
        <v>684.69399999999996</v>
      </c>
      <c r="F127" s="190">
        <v>1305.8920000000001</v>
      </c>
      <c r="G127" s="30">
        <f t="shared" si="21"/>
        <v>59.647530272671823</v>
      </c>
      <c r="H127" s="122">
        <f t="shared" si="4"/>
        <v>-463.20600000000013</v>
      </c>
    </row>
    <row r="128" spans="1:8" x14ac:dyDescent="0.2">
      <c r="A128" s="325" t="s">
        <v>359</v>
      </c>
      <c r="B128" s="166" t="s">
        <v>206</v>
      </c>
      <c r="C128" s="28"/>
      <c r="D128" s="28"/>
      <c r="E128" s="190"/>
      <c r="F128" s="71">
        <v>930.59</v>
      </c>
      <c r="G128" s="30" t="e">
        <f t="shared" si="21"/>
        <v>#DIV/0!</v>
      </c>
      <c r="H128" s="122">
        <f t="shared" si="4"/>
        <v>0</v>
      </c>
    </row>
    <row r="129" spans="1:8" x14ac:dyDescent="0.2">
      <c r="A129" s="325" t="s">
        <v>360</v>
      </c>
      <c r="B129" s="166" t="s">
        <v>208</v>
      </c>
      <c r="C129" s="37"/>
      <c r="D129" s="37"/>
      <c r="E129" s="37"/>
      <c r="F129" s="29"/>
      <c r="G129" s="30" t="e">
        <f t="shared" si="21"/>
        <v>#DIV/0!</v>
      </c>
      <c r="H129" s="122">
        <f t="shared" si="4"/>
        <v>0</v>
      </c>
    </row>
    <row r="130" spans="1:8" x14ac:dyDescent="0.2">
      <c r="A130" s="340" t="s">
        <v>360</v>
      </c>
      <c r="B130" s="193" t="s">
        <v>308</v>
      </c>
      <c r="C130" s="37"/>
      <c r="D130" s="37">
        <v>3200</v>
      </c>
      <c r="E130" s="37">
        <v>3200</v>
      </c>
      <c r="F130" s="71"/>
      <c r="G130" s="30"/>
      <c r="H130" s="122"/>
    </row>
    <row r="131" spans="1:8" ht="24" x14ac:dyDescent="0.2">
      <c r="A131" s="340" t="s">
        <v>360</v>
      </c>
      <c r="B131" s="193" t="s">
        <v>210</v>
      </c>
      <c r="C131" s="84">
        <v>2531.6999999999998</v>
      </c>
      <c r="D131" s="84">
        <v>2291.5</v>
      </c>
      <c r="E131" s="84">
        <v>1291.39795</v>
      </c>
      <c r="F131" s="84"/>
      <c r="G131" s="30">
        <f t="shared" si="21"/>
        <v>56.356009164302854</v>
      </c>
      <c r="H131" s="122">
        <f t="shared" si="4"/>
        <v>-1000.10205</v>
      </c>
    </row>
    <row r="132" spans="1:8" ht="36" x14ac:dyDescent="0.2">
      <c r="A132" s="340" t="s">
        <v>360</v>
      </c>
      <c r="B132" s="284" t="s">
        <v>297</v>
      </c>
      <c r="C132" s="84">
        <v>1230.4000000000001</v>
      </c>
      <c r="D132" s="84">
        <v>3094.3</v>
      </c>
      <c r="E132" s="84">
        <v>1156.5820000000001</v>
      </c>
      <c r="F132" s="190">
        <v>1158.3920000000001</v>
      </c>
      <c r="G132" s="30"/>
      <c r="H132" s="122"/>
    </row>
    <row r="133" spans="1:8" ht="24" x14ac:dyDescent="0.2">
      <c r="A133" s="326" t="s">
        <v>359</v>
      </c>
      <c r="B133" s="194" t="s">
        <v>211</v>
      </c>
      <c r="C133" s="28"/>
      <c r="D133" s="28"/>
      <c r="E133" s="28"/>
      <c r="F133" s="28"/>
      <c r="G133" s="30" t="e">
        <f>E133/D133*100</f>
        <v>#DIV/0!</v>
      </c>
      <c r="H133" s="122">
        <f t="shared" si="4"/>
        <v>0</v>
      </c>
    </row>
    <row r="134" spans="1:8" ht="24" x14ac:dyDescent="0.2">
      <c r="A134" s="326" t="s">
        <v>359</v>
      </c>
      <c r="B134" s="195" t="s">
        <v>212</v>
      </c>
      <c r="C134" s="84">
        <v>3132</v>
      </c>
      <c r="D134" s="84">
        <v>3132</v>
      </c>
      <c r="E134" s="84">
        <v>2577.61517</v>
      </c>
      <c r="F134" s="29">
        <v>2352.8415300000001</v>
      </c>
      <c r="G134" s="30"/>
      <c r="H134" s="122"/>
    </row>
    <row r="135" spans="1:8" ht="24.75" thickBot="1" x14ac:dyDescent="0.25">
      <c r="A135" s="341" t="s">
        <v>359</v>
      </c>
      <c r="B135" s="197" t="s">
        <v>213</v>
      </c>
      <c r="C135" s="84"/>
      <c r="D135" s="84"/>
      <c r="E135" s="84"/>
      <c r="F135" s="198">
        <v>10027.799999999999</v>
      </c>
      <c r="G135" s="85"/>
      <c r="H135" s="122">
        <f t="shared" si="4"/>
        <v>0</v>
      </c>
    </row>
    <row r="136" spans="1:8" ht="12.75" thickBot="1" x14ac:dyDescent="0.25">
      <c r="A136" s="328" t="s">
        <v>361</v>
      </c>
      <c r="B136" s="114" t="s">
        <v>215</v>
      </c>
      <c r="C136" s="299">
        <f>C137+C149+C151+C153+C155+C156+C157+C152+C150+C154</f>
        <v>179714.39999999997</v>
      </c>
      <c r="D136" s="299">
        <f>D137+D149+D151+D153+D155+D156+D157+D152+D150+D154</f>
        <v>180937.7</v>
      </c>
      <c r="E136" s="13">
        <f>E137+E149+E151+E153+E155+E156+E157+E152+E150</f>
        <v>144564.84642000002</v>
      </c>
      <c r="F136" s="13">
        <f>F137+F149+F151+F153+F155+F156+F157+F152+F150</f>
        <v>138452.62485999998</v>
      </c>
      <c r="G136" s="240">
        <f>E136/D136*100</f>
        <v>79.897581554314002</v>
      </c>
      <c r="H136" s="15">
        <f t="shared" si="4"/>
        <v>-36372.853579999995</v>
      </c>
    </row>
    <row r="137" spans="1:8" ht="12.75" thickBot="1" x14ac:dyDescent="0.25">
      <c r="A137" s="328" t="s">
        <v>362</v>
      </c>
      <c r="B137" s="114" t="s">
        <v>217</v>
      </c>
      <c r="C137" s="307">
        <f>C140+C144+C139+C138+C141+C146+C142+C143+C147+C148+C145</f>
        <v>132753.1</v>
      </c>
      <c r="D137" s="307">
        <f>D140+D144+D139+D138+D141+D146+D142+D143+D147+D148+D145</f>
        <v>133834.80000000002</v>
      </c>
      <c r="E137" s="127">
        <f>E140+E144+E139+E138+E141+E146+E142+E143+E147+E148+E145</f>
        <v>109469.74163000002</v>
      </c>
      <c r="F137" s="127">
        <f>F140+F144+F139+F138+F141+F146+F142+F143+F147+F148</f>
        <v>104618.53826</v>
      </c>
      <c r="G137" s="240">
        <f>E137/D137*100</f>
        <v>81.79467644439265</v>
      </c>
      <c r="H137" s="15">
        <f t="shared" si="4"/>
        <v>-24365.058369999999</v>
      </c>
    </row>
    <row r="138" spans="1:8" ht="24" x14ac:dyDescent="0.2">
      <c r="A138" s="342" t="s">
        <v>363</v>
      </c>
      <c r="B138" s="64" t="s">
        <v>219</v>
      </c>
      <c r="C138" s="200">
        <v>1523.5</v>
      </c>
      <c r="D138" s="200">
        <v>1523.5</v>
      </c>
      <c r="E138" s="173">
        <v>1379.87111</v>
      </c>
      <c r="F138" s="201"/>
      <c r="G138" s="48">
        <f>E138/D138*100</f>
        <v>90.572439120446347</v>
      </c>
      <c r="H138" s="25">
        <f t="shared" si="4"/>
        <v>-143.62888999999996</v>
      </c>
    </row>
    <row r="139" spans="1:8" ht="24" x14ac:dyDescent="0.2">
      <c r="A139" s="342" t="s">
        <v>363</v>
      </c>
      <c r="B139" s="166" t="s">
        <v>220</v>
      </c>
      <c r="C139" s="203">
        <v>9.6999999999999993</v>
      </c>
      <c r="D139" s="203">
        <v>9.6999999999999993</v>
      </c>
      <c r="E139" s="46"/>
      <c r="F139" s="183"/>
      <c r="G139" s="30">
        <f t="shared" ref="G139:G156" si="22">E139/D139*100</f>
        <v>0</v>
      </c>
      <c r="H139" s="122">
        <f t="shared" ref="H139:H156" si="23">E139-D139</f>
        <v>-9.6999999999999993</v>
      </c>
    </row>
    <row r="140" spans="1:8" x14ac:dyDescent="0.2">
      <c r="A140" s="330" t="s">
        <v>363</v>
      </c>
      <c r="B140" s="70" t="s">
        <v>221</v>
      </c>
      <c r="C140" s="28">
        <v>96609.4</v>
      </c>
      <c r="D140" s="28">
        <v>96609.4</v>
      </c>
      <c r="E140" s="46">
        <v>80457</v>
      </c>
      <c r="F140" s="204">
        <v>76910</v>
      </c>
      <c r="G140" s="30">
        <f t="shared" si="22"/>
        <v>83.280715955176206</v>
      </c>
      <c r="H140" s="122">
        <f t="shared" si="23"/>
        <v>-16152.399999999994</v>
      </c>
    </row>
    <row r="141" spans="1:8" x14ac:dyDescent="0.2">
      <c r="A141" s="330" t="s">
        <v>363</v>
      </c>
      <c r="B141" s="70" t="s">
        <v>222</v>
      </c>
      <c r="C141" s="28">
        <v>15126.8</v>
      </c>
      <c r="D141" s="28">
        <v>17169.3</v>
      </c>
      <c r="E141" s="46">
        <v>13866</v>
      </c>
      <c r="F141" s="204">
        <v>12955</v>
      </c>
      <c r="G141" s="30">
        <f t="shared" si="22"/>
        <v>80.760427041288821</v>
      </c>
      <c r="H141" s="122">
        <f t="shared" si="23"/>
        <v>-3303.2999999999993</v>
      </c>
    </row>
    <row r="142" spans="1:8" x14ac:dyDescent="0.2">
      <c r="A142" s="330" t="s">
        <v>363</v>
      </c>
      <c r="B142" s="70" t="s">
        <v>223</v>
      </c>
      <c r="C142" s="28">
        <v>543.20000000000005</v>
      </c>
      <c r="D142" s="28">
        <v>543.20000000000005</v>
      </c>
      <c r="E142" s="46">
        <v>176.97984</v>
      </c>
      <c r="F142" s="204">
        <v>172.43529000000001</v>
      </c>
      <c r="G142" s="55">
        <f t="shared" si="22"/>
        <v>32.580972017673041</v>
      </c>
      <c r="H142" s="122">
        <f t="shared" si="23"/>
        <v>-366.22016000000008</v>
      </c>
    </row>
    <row r="143" spans="1:8" x14ac:dyDescent="0.2">
      <c r="A143" s="330" t="s">
        <v>363</v>
      </c>
      <c r="B143" s="123" t="s">
        <v>224</v>
      </c>
      <c r="C143" s="28">
        <v>225</v>
      </c>
      <c r="D143" s="28">
        <v>359.8</v>
      </c>
      <c r="E143" s="46">
        <v>225</v>
      </c>
      <c r="F143" s="204"/>
      <c r="G143" s="30">
        <f t="shared" si="22"/>
        <v>62.534741523068369</v>
      </c>
      <c r="H143" s="122">
        <f t="shared" si="23"/>
        <v>-134.80000000000001</v>
      </c>
    </row>
    <row r="144" spans="1:8" x14ac:dyDescent="0.2">
      <c r="A144" s="330" t="s">
        <v>363</v>
      </c>
      <c r="B144" s="70" t="s">
        <v>225</v>
      </c>
      <c r="C144" s="28">
        <v>305.10000000000002</v>
      </c>
      <c r="D144" s="28">
        <v>173.1</v>
      </c>
      <c r="E144" s="46">
        <v>41.311999999999998</v>
      </c>
      <c r="F144" s="181">
        <v>94</v>
      </c>
      <c r="G144" s="55">
        <f t="shared" si="22"/>
        <v>23.865973425765453</v>
      </c>
      <c r="H144" s="122">
        <f t="shared" si="23"/>
        <v>-131.78800000000001</v>
      </c>
    </row>
    <row r="145" spans="1:8" x14ac:dyDescent="0.2">
      <c r="A145" s="330" t="s">
        <v>363</v>
      </c>
      <c r="B145" s="205" t="s">
        <v>298</v>
      </c>
      <c r="C145" s="28">
        <v>1087.5999999999999</v>
      </c>
      <c r="D145" s="28">
        <v>1087.5999999999999</v>
      </c>
      <c r="E145" s="46">
        <v>552.21</v>
      </c>
      <c r="F145" s="189"/>
      <c r="G145" s="55"/>
      <c r="H145" s="122"/>
    </row>
    <row r="146" spans="1:8" ht="36" x14ac:dyDescent="0.2">
      <c r="A146" s="342" t="s">
        <v>363</v>
      </c>
      <c r="B146" s="166" t="s">
        <v>226</v>
      </c>
      <c r="C146" s="28">
        <v>1320.2</v>
      </c>
      <c r="D146" s="28">
        <v>1008.5</v>
      </c>
      <c r="E146" s="46">
        <v>1008.49217</v>
      </c>
      <c r="F146" s="204">
        <v>705.50800000000004</v>
      </c>
      <c r="G146" s="55">
        <f t="shared" si="22"/>
        <v>99.999223599405056</v>
      </c>
      <c r="H146" s="122">
        <f t="shared" si="23"/>
        <v>-7.8300000000126602E-3</v>
      </c>
    </row>
    <row r="147" spans="1:8" x14ac:dyDescent="0.2">
      <c r="A147" s="330" t="s">
        <v>363</v>
      </c>
      <c r="B147" s="205" t="s">
        <v>227</v>
      </c>
      <c r="C147" s="28">
        <v>11413.3</v>
      </c>
      <c r="D147" s="28">
        <v>11413.3</v>
      </c>
      <c r="E147" s="46">
        <v>7828.4189999999999</v>
      </c>
      <c r="F147" s="190">
        <v>8191.77</v>
      </c>
      <c r="G147" s="30">
        <f t="shared" si="22"/>
        <v>68.5903200651871</v>
      </c>
      <c r="H147" s="122">
        <f t="shared" si="23"/>
        <v>-3584.8809999999994</v>
      </c>
    </row>
    <row r="148" spans="1:8" ht="36.75" thickBot="1" x14ac:dyDescent="0.25">
      <c r="A148" s="343" t="s">
        <v>363</v>
      </c>
      <c r="B148" s="207" t="s">
        <v>228</v>
      </c>
      <c r="C148" s="112">
        <v>4589.3</v>
      </c>
      <c r="D148" s="112">
        <v>3937.4</v>
      </c>
      <c r="E148" s="112">
        <v>3934.4575100000002</v>
      </c>
      <c r="F148" s="112">
        <v>5589.8249699999997</v>
      </c>
      <c r="G148" s="39">
        <f t="shared" si="22"/>
        <v>99.925268197287551</v>
      </c>
      <c r="H148" s="208">
        <f t="shared" si="23"/>
        <v>-2.942489999999907</v>
      </c>
    </row>
    <row r="149" spans="1:8" x14ac:dyDescent="0.2">
      <c r="A149" s="330" t="s">
        <v>364</v>
      </c>
      <c r="B149" s="209" t="s">
        <v>230</v>
      </c>
      <c r="C149" s="46">
        <v>1765.9</v>
      </c>
      <c r="D149" s="46">
        <v>1765.9</v>
      </c>
      <c r="E149" s="210">
        <v>834.59699999999998</v>
      </c>
      <c r="F149" s="95">
        <v>505.45</v>
      </c>
      <c r="G149" s="55">
        <f t="shared" si="22"/>
        <v>47.261849481850611</v>
      </c>
      <c r="H149" s="122">
        <f t="shared" si="23"/>
        <v>-931.30300000000011</v>
      </c>
    </row>
    <row r="150" spans="1:8" ht="36" x14ac:dyDescent="0.2">
      <c r="A150" s="342" t="s">
        <v>365</v>
      </c>
      <c r="B150" s="211" t="s">
        <v>232</v>
      </c>
      <c r="C150" s="28">
        <v>1173.5</v>
      </c>
      <c r="D150" s="28">
        <v>1173.5</v>
      </c>
      <c r="E150" s="190">
        <v>1173.5</v>
      </c>
      <c r="F150" s="29">
        <v>1211.3</v>
      </c>
      <c r="G150" s="30">
        <f t="shared" si="22"/>
        <v>100</v>
      </c>
      <c r="H150" s="122">
        <f t="shared" si="23"/>
        <v>0</v>
      </c>
    </row>
    <row r="151" spans="1:8" x14ac:dyDescent="0.2">
      <c r="A151" s="344" t="s">
        <v>366</v>
      </c>
      <c r="B151" s="70" t="s">
        <v>234</v>
      </c>
      <c r="C151" s="212">
        <v>1733.3</v>
      </c>
      <c r="D151" s="212">
        <v>1733.3</v>
      </c>
      <c r="E151" s="212">
        <v>1299.9749999999999</v>
      </c>
      <c r="F151" s="95">
        <v>1175.325</v>
      </c>
      <c r="G151" s="30">
        <f t="shared" si="22"/>
        <v>75</v>
      </c>
      <c r="H151" s="122">
        <f t="shared" si="23"/>
        <v>-433.32500000000005</v>
      </c>
    </row>
    <row r="152" spans="1:8" ht="24" x14ac:dyDescent="0.2">
      <c r="A152" s="345" t="s">
        <v>367</v>
      </c>
      <c r="B152" s="192" t="s">
        <v>236</v>
      </c>
      <c r="C152" s="213"/>
      <c r="D152" s="213"/>
      <c r="E152" s="84"/>
      <c r="F152" s="71"/>
      <c r="G152" s="55" t="e">
        <f>E152/D152*100</f>
        <v>#DIV/0!</v>
      </c>
      <c r="H152" s="122">
        <f>E152-D152</f>
        <v>0</v>
      </c>
    </row>
    <row r="153" spans="1:8" ht="24" x14ac:dyDescent="0.2">
      <c r="A153" s="345" t="s">
        <v>368</v>
      </c>
      <c r="B153" s="123" t="s">
        <v>238</v>
      </c>
      <c r="C153" s="214">
        <v>234.3</v>
      </c>
      <c r="D153" s="214">
        <v>242.1</v>
      </c>
      <c r="E153" s="212">
        <v>242.03455</v>
      </c>
      <c r="F153" s="29">
        <v>62.114220000000003</v>
      </c>
      <c r="G153" s="55">
        <f t="shared" si="22"/>
        <v>99.972965716646016</v>
      </c>
      <c r="H153" s="122">
        <f t="shared" si="23"/>
        <v>-6.5449999999998454E-2</v>
      </c>
    </row>
    <row r="154" spans="1:8" ht="24" x14ac:dyDescent="0.2">
      <c r="A154" s="165" t="s">
        <v>369</v>
      </c>
      <c r="B154" s="89" t="s">
        <v>300</v>
      </c>
      <c r="C154" s="214">
        <v>212.2</v>
      </c>
      <c r="D154" s="214">
        <v>212.2</v>
      </c>
      <c r="E154" s="212"/>
      <c r="F154" s="29"/>
      <c r="G154" s="55"/>
      <c r="H154" s="122"/>
    </row>
    <row r="155" spans="1:8" x14ac:dyDescent="0.2">
      <c r="A155" s="344" t="s">
        <v>370</v>
      </c>
      <c r="B155" s="123" t="s">
        <v>240</v>
      </c>
      <c r="C155" s="214">
        <v>635.29999999999995</v>
      </c>
      <c r="D155" s="214">
        <v>769.1</v>
      </c>
      <c r="E155" s="212">
        <v>610.26900000000001</v>
      </c>
      <c r="F155" s="29">
        <v>460.125</v>
      </c>
      <c r="G155" s="30">
        <f t="shared" si="22"/>
        <v>79.348459238070461</v>
      </c>
      <c r="H155" s="122">
        <f t="shared" si="23"/>
        <v>-158.83100000000002</v>
      </c>
    </row>
    <row r="156" spans="1:8" ht="12.75" thickBot="1" x14ac:dyDescent="0.25">
      <c r="A156" s="344" t="s">
        <v>371</v>
      </c>
      <c r="B156" s="70" t="s">
        <v>242</v>
      </c>
      <c r="C156" s="212">
        <v>1576.8</v>
      </c>
      <c r="D156" s="212">
        <v>1576.8</v>
      </c>
      <c r="E156" s="212">
        <v>1210.7292399999999</v>
      </c>
      <c r="F156" s="29">
        <v>1124.7723800000001</v>
      </c>
      <c r="G156" s="30">
        <f t="shared" si="22"/>
        <v>76.783944698122781</v>
      </c>
      <c r="H156" s="122">
        <f t="shared" si="23"/>
        <v>-366.07076000000006</v>
      </c>
    </row>
    <row r="157" spans="1:8" ht="12.75" thickBot="1" x14ac:dyDescent="0.25">
      <c r="A157" s="328" t="s">
        <v>372</v>
      </c>
      <c r="B157" s="114" t="s">
        <v>244</v>
      </c>
      <c r="C157" s="307">
        <f>C158</f>
        <v>39630</v>
      </c>
      <c r="D157" s="307">
        <f>D158</f>
        <v>39630</v>
      </c>
      <c r="E157" s="127">
        <f>E158</f>
        <v>29724</v>
      </c>
      <c r="F157" s="126">
        <f>F158</f>
        <v>29295</v>
      </c>
      <c r="G157" s="240">
        <f>E157/D157*100</f>
        <v>75.003785011355035</v>
      </c>
      <c r="H157" s="15">
        <f>E157-D157</f>
        <v>-9906</v>
      </c>
    </row>
    <row r="158" spans="1:8" ht="12.75" thickBot="1" x14ac:dyDescent="0.25">
      <c r="A158" s="346" t="s">
        <v>373</v>
      </c>
      <c r="B158" s="216" t="s">
        <v>246</v>
      </c>
      <c r="C158" s="23">
        <v>39630</v>
      </c>
      <c r="D158" s="23">
        <v>39630</v>
      </c>
      <c r="E158" s="217">
        <v>29724</v>
      </c>
      <c r="F158" s="293">
        <v>29295</v>
      </c>
      <c r="G158" s="24">
        <f>E158/D158*100</f>
        <v>75.003785011355035</v>
      </c>
      <c r="H158" s="96">
        <f>E158-D158</f>
        <v>-9906</v>
      </c>
    </row>
    <row r="159" spans="1:8" ht="12.75" thickBot="1" x14ac:dyDescent="0.25">
      <c r="A159" s="218" t="s">
        <v>374</v>
      </c>
      <c r="B159" s="311" t="s">
        <v>248</v>
      </c>
      <c r="C159" s="309">
        <f>C160+C161</f>
        <v>12307.8</v>
      </c>
      <c r="D159" s="309">
        <f>D160+D161</f>
        <v>12307.8</v>
      </c>
      <c r="E159" s="322">
        <f>E160+E161</f>
        <v>9433.3089999999993</v>
      </c>
      <c r="F159" s="322">
        <f>F160+F161</f>
        <v>1078.056</v>
      </c>
      <c r="G159" s="240">
        <f>E159/D159*100</f>
        <v>76.644964981556413</v>
      </c>
      <c r="H159" s="15">
        <f>E159-D159</f>
        <v>-2874.491</v>
      </c>
    </row>
    <row r="160" spans="1:8" ht="36" x14ac:dyDescent="0.2">
      <c r="A160" s="219" t="s">
        <v>375</v>
      </c>
      <c r="B160" s="220" t="s">
        <v>250</v>
      </c>
      <c r="C160" s="221">
        <v>12307.8</v>
      </c>
      <c r="D160" s="221">
        <v>12307.8</v>
      </c>
      <c r="E160" s="222">
        <v>9433.3089999999993</v>
      </c>
      <c r="F160" s="223">
        <v>1078.056</v>
      </c>
      <c r="G160" s="48">
        <f>E160/D160*100</f>
        <v>76.644964981556413</v>
      </c>
      <c r="H160" s="25">
        <f>E160-D160</f>
        <v>-2874.491</v>
      </c>
    </row>
    <row r="161" spans="1:8" ht="24.75" thickBot="1" x14ac:dyDescent="0.25">
      <c r="A161" s="224" t="s">
        <v>376</v>
      </c>
      <c r="B161" s="225" t="s">
        <v>252</v>
      </c>
      <c r="C161" s="226"/>
      <c r="D161" s="226"/>
      <c r="E161" s="226"/>
      <c r="F161" s="137"/>
      <c r="G161" s="35"/>
      <c r="H161" s="90">
        <f>E161-D161</f>
        <v>0</v>
      </c>
    </row>
    <row r="162" spans="1:8" ht="12.75" thickBot="1" x14ac:dyDescent="0.25">
      <c r="A162" s="361" t="s">
        <v>392</v>
      </c>
      <c r="B162" s="350" t="s">
        <v>393</v>
      </c>
      <c r="C162" s="307">
        <f t="shared" ref="C162:H162" si="24">C163</f>
        <v>0</v>
      </c>
      <c r="D162" s="307">
        <f t="shared" si="24"/>
        <v>1300</v>
      </c>
      <c r="E162" s="127">
        <f t="shared" si="24"/>
        <v>1300</v>
      </c>
      <c r="F162" s="127">
        <f t="shared" si="24"/>
        <v>0</v>
      </c>
      <c r="G162" s="128">
        <f t="shared" si="24"/>
        <v>0</v>
      </c>
      <c r="H162" s="290">
        <f t="shared" si="24"/>
        <v>0</v>
      </c>
    </row>
    <row r="163" spans="1:8" ht="12.75" thickBot="1" x14ac:dyDescent="0.25">
      <c r="A163" s="362" t="s">
        <v>394</v>
      </c>
      <c r="B163" s="363" t="s">
        <v>395</v>
      </c>
      <c r="C163" s="228"/>
      <c r="D163" s="228">
        <v>1300</v>
      </c>
      <c r="E163" s="229">
        <v>1300</v>
      </c>
      <c r="F163" s="230"/>
      <c r="G163" s="85"/>
      <c r="H163" s="40">
        <f>E163-D163</f>
        <v>0</v>
      </c>
    </row>
    <row r="164" spans="1:8" ht="12.75" thickBot="1" x14ac:dyDescent="0.25">
      <c r="A164" s="328" t="s">
        <v>379</v>
      </c>
      <c r="B164" s="301" t="s">
        <v>258</v>
      </c>
      <c r="C164" s="307">
        <f t="shared" ref="C164:H164" si="25">C165+C166</f>
        <v>0</v>
      </c>
      <c r="D164" s="307">
        <f t="shared" si="25"/>
        <v>44.006</v>
      </c>
      <c r="E164" s="127">
        <f t="shared" si="25"/>
        <v>246.006</v>
      </c>
      <c r="F164" s="127">
        <f t="shared" si="25"/>
        <v>0</v>
      </c>
      <c r="G164" s="128">
        <f t="shared" si="25"/>
        <v>0</v>
      </c>
      <c r="H164" s="319">
        <f t="shared" si="25"/>
        <v>246.006</v>
      </c>
    </row>
    <row r="165" spans="1:8" x14ac:dyDescent="0.2">
      <c r="A165" s="348" t="s">
        <v>380</v>
      </c>
      <c r="B165" s="141" t="s">
        <v>318</v>
      </c>
      <c r="C165" s="28"/>
      <c r="D165" s="28"/>
      <c r="E165" s="28">
        <v>3</v>
      </c>
      <c r="F165" s="29"/>
      <c r="G165" s="30"/>
      <c r="H165" s="31">
        <f>E165-D165</f>
        <v>3</v>
      </c>
    </row>
    <row r="166" spans="1:8" ht="12.75" thickBot="1" x14ac:dyDescent="0.25">
      <c r="A166" s="349" t="s">
        <v>381</v>
      </c>
      <c r="B166" s="232" t="s">
        <v>262</v>
      </c>
      <c r="C166" s="112"/>
      <c r="D166" s="112">
        <v>44.006</v>
      </c>
      <c r="E166" s="112">
        <v>243.006</v>
      </c>
      <c r="F166" s="137"/>
      <c r="G166" s="233">
        <v>0</v>
      </c>
      <c r="H166" s="208">
        <f>E166-C166</f>
        <v>243.006</v>
      </c>
    </row>
    <row r="167" spans="1:8" ht="12.75" thickBot="1" x14ac:dyDescent="0.25">
      <c r="A167" s="350" t="s">
        <v>382</v>
      </c>
      <c r="B167" s="286" t="s">
        <v>301</v>
      </c>
      <c r="C167" s="317"/>
      <c r="D167" s="317"/>
      <c r="E167" s="318">
        <f>E168+E169</f>
        <v>68.267740000000003</v>
      </c>
      <c r="F167" s="318">
        <f>F168</f>
        <v>0</v>
      </c>
      <c r="G167" s="234">
        <v>0</v>
      </c>
      <c r="H167" s="235">
        <f>E167-D167</f>
        <v>68.267740000000003</v>
      </c>
    </row>
    <row r="168" spans="1:8" ht="24" x14ac:dyDescent="0.2">
      <c r="A168" s="165" t="s">
        <v>386</v>
      </c>
      <c r="B168" s="360" t="s">
        <v>387</v>
      </c>
      <c r="C168" s="355"/>
      <c r="D168" s="355"/>
      <c r="E168" s="355">
        <v>68.267740000000003</v>
      </c>
      <c r="F168" s="356"/>
      <c r="G168" s="48">
        <v>0</v>
      </c>
      <c r="H168" s="357">
        <f>E168-D168</f>
        <v>68.267740000000003</v>
      </c>
    </row>
    <row r="169" spans="1:8" ht="24.75" thickBot="1" x14ac:dyDescent="0.25">
      <c r="A169" s="359" t="s">
        <v>383</v>
      </c>
      <c r="B169" s="136" t="s">
        <v>388</v>
      </c>
      <c r="C169" s="353"/>
      <c r="D169" s="353"/>
      <c r="E169" s="353"/>
      <c r="F169" s="354"/>
      <c r="G169" s="55">
        <v>0</v>
      </c>
      <c r="H169" s="358">
        <f>E169-D169</f>
        <v>0</v>
      </c>
    </row>
    <row r="170" spans="1:8" ht="12.75" thickBot="1" x14ac:dyDescent="0.25">
      <c r="A170" s="351" t="s">
        <v>384</v>
      </c>
      <c r="B170" s="315" t="s">
        <v>266</v>
      </c>
      <c r="C170" s="307">
        <f>C171</f>
        <v>0</v>
      </c>
      <c r="D170" s="307">
        <f>D171</f>
        <v>0</v>
      </c>
      <c r="E170" s="127">
        <f t="shared" ref="E170:F170" si="26">E171</f>
        <v>-39.613750000000003</v>
      </c>
      <c r="F170" s="127">
        <f t="shared" si="26"/>
        <v>0</v>
      </c>
      <c r="G170" s="240">
        <v>0</v>
      </c>
      <c r="H170" s="15">
        <f>E170-C170</f>
        <v>-39.613750000000003</v>
      </c>
    </row>
    <row r="171" spans="1:8" ht="12.75" thickBot="1" x14ac:dyDescent="0.25">
      <c r="A171" s="352" t="s">
        <v>385</v>
      </c>
      <c r="B171" s="291" t="s">
        <v>304</v>
      </c>
      <c r="C171" s="292"/>
      <c r="D171" s="292"/>
      <c r="E171" s="217">
        <v>-39.613750000000003</v>
      </c>
      <c r="F171" s="293"/>
      <c r="G171" s="238"/>
      <c r="H171" s="294"/>
    </row>
    <row r="172" spans="1:8" ht="12.75" thickBot="1" x14ac:dyDescent="0.25">
      <c r="A172" s="295"/>
      <c r="B172" s="320" t="s">
        <v>267</v>
      </c>
      <c r="C172" s="307">
        <f>C8+C108</f>
        <v>521356.55352999992</v>
      </c>
      <c r="D172" s="307">
        <f>D8+D108</f>
        <v>537539.76757999999</v>
      </c>
      <c r="E172" s="127">
        <f>E8+E108</f>
        <v>420404.64348999999</v>
      </c>
      <c r="F172" s="127">
        <f>F8+F108</f>
        <v>429077.02454000001</v>
      </c>
      <c r="G172" s="14">
        <f>E172/D172*100</f>
        <v>78.209031004842402</v>
      </c>
      <c r="H172" s="15">
        <f>E172-D172</f>
        <v>-117135.12409</v>
      </c>
    </row>
    <row r="173" spans="1:8" x14ac:dyDescent="0.2">
      <c r="A173" s="1"/>
      <c r="B173" s="241"/>
      <c r="C173" s="242"/>
      <c r="D173" s="242"/>
      <c r="E173" s="237"/>
      <c r="F173" s="243"/>
      <c r="G173" s="243"/>
      <c r="H173" s="244"/>
    </row>
    <row r="174" spans="1:8" x14ac:dyDescent="0.2">
      <c r="A174" s="16" t="s">
        <v>409</v>
      </c>
      <c r="B174" s="16"/>
      <c r="C174" s="245"/>
      <c r="D174" s="245"/>
      <c r="E174" s="246"/>
      <c r="F174" s="247"/>
      <c r="G174" s="248"/>
      <c r="H174" s="16"/>
    </row>
    <row r="175" spans="1:8" x14ac:dyDescent="0.2">
      <c r="A175" s="16" t="s">
        <v>269</v>
      </c>
      <c r="B175" s="249"/>
      <c r="C175" s="250"/>
      <c r="D175" s="250"/>
      <c r="E175" s="246" t="s">
        <v>410</v>
      </c>
      <c r="F175" s="251"/>
      <c r="G175" s="251"/>
      <c r="H175" s="16"/>
    </row>
    <row r="176" spans="1:8" x14ac:dyDescent="0.2">
      <c r="A176" s="16"/>
      <c r="B176" s="249"/>
      <c r="C176" s="250"/>
      <c r="D176" s="250"/>
      <c r="E176" s="246"/>
      <c r="F176" s="251"/>
      <c r="G176" s="251"/>
      <c r="H176" s="16"/>
    </row>
    <row r="177" spans="1:8" x14ac:dyDescent="0.2">
      <c r="A177" s="252" t="s">
        <v>403</v>
      </c>
      <c r="B177" s="16"/>
      <c r="C177" s="253"/>
      <c r="D177" s="253"/>
      <c r="E177" s="254"/>
      <c r="F177" s="255"/>
      <c r="G177" s="256"/>
      <c r="H177" s="1"/>
    </row>
    <row r="178" spans="1:8" x14ac:dyDescent="0.2">
      <c r="A178" s="252" t="s">
        <v>272</v>
      </c>
      <c r="C178" s="253"/>
      <c r="D178" s="253"/>
      <c r="E178" s="254"/>
      <c r="F178" s="255"/>
      <c r="G178" s="255"/>
      <c r="H178" s="1"/>
    </row>
    <row r="179" spans="1:8" x14ac:dyDescent="0.2">
      <c r="A179" s="1"/>
      <c r="E179" s="237"/>
      <c r="F179" s="258"/>
      <c r="G179" s="259"/>
      <c r="H179" s="1"/>
    </row>
    <row r="180" spans="1:8" customFormat="1" ht="15" x14ac:dyDescent="0.25">
      <c r="C180" s="260"/>
      <c r="D180" s="260"/>
      <c r="E180" s="261"/>
      <c r="F180" s="262"/>
    </row>
    <row r="181" spans="1:8" customFormat="1" ht="15" x14ac:dyDescent="0.25">
      <c r="C181" s="260"/>
      <c r="D181" s="260"/>
      <c r="E181" s="261"/>
      <c r="F181" s="262"/>
    </row>
    <row r="182" spans="1:8" customFormat="1" ht="15" x14ac:dyDescent="0.25">
      <c r="C182" s="260"/>
      <c r="D182" s="260"/>
      <c r="E182" s="261"/>
      <c r="F182" s="262"/>
    </row>
    <row r="183" spans="1:8" customFormat="1" ht="15" x14ac:dyDescent="0.25">
      <c r="C183" s="260"/>
      <c r="D183" s="260"/>
      <c r="E183" s="261"/>
      <c r="F183" s="262"/>
    </row>
    <row r="184" spans="1:8" customFormat="1" ht="15" x14ac:dyDescent="0.25">
      <c r="C184" s="260"/>
      <c r="D184" s="260"/>
      <c r="E184" s="261"/>
      <c r="F184" s="262"/>
    </row>
    <row r="185" spans="1:8" customFormat="1" ht="15" x14ac:dyDescent="0.25">
      <c r="C185" s="260"/>
      <c r="D185" s="260"/>
      <c r="E185" s="261"/>
      <c r="F185" s="262"/>
    </row>
    <row r="186" spans="1:8" customFormat="1" ht="15" x14ac:dyDescent="0.25">
      <c r="C186" s="260"/>
      <c r="D186" s="260"/>
      <c r="E186" s="261"/>
      <c r="F186" s="262"/>
    </row>
    <row r="187" spans="1:8" customFormat="1" ht="15" x14ac:dyDescent="0.25">
      <c r="C187" s="260"/>
      <c r="D187" s="260"/>
      <c r="E187" s="261"/>
      <c r="F187" s="262"/>
    </row>
    <row r="188" spans="1:8" customFormat="1" ht="15" x14ac:dyDescent="0.25">
      <c r="C188" s="260"/>
      <c r="D188" s="260"/>
      <c r="E188" s="261"/>
      <c r="F188" s="262"/>
    </row>
    <row r="189" spans="1:8" customFormat="1" ht="15" x14ac:dyDescent="0.25">
      <c r="C189" s="260"/>
      <c r="D189" s="260"/>
      <c r="E189" s="261"/>
      <c r="F189" s="262"/>
    </row>
    <row r="190" spans="1:8" customFormat="1" ht="15" x14ac:dyDescent="0.25">
      <c r="C190" s="260"/>
      <c r="D190" s="260"/>
      <c r="E190" s="261"/>
      <c r="F190" s="262"/>
    </row>
    <row r="191" spans="1:8" customFormat="1" ht="15" x14ac:dyDescent="0.25">
      <c r="C191" s="260"/>
      <c r="D191" s="260"/>
      <c r="E191" s="261"/>
      <c r="F191" s="262"/>
    </row>
    <row r="192" spans="1:8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  <row r="1865" spans="3:6" customFormat="1" ht="15" x14ac:dyDescent="0.25">
      <c r="C1865" s="260"/>
      <c r="D1865" s="260"/>
      <c r="E1865" s="261"/>
      <c r="F1865" s="262"/>
    </row>
    <row r="1866" spans="3:6" customFormat="1" ht="15" x14ac:dyDescent="0.25">
      <c r="C1866" s="260"/>
      <c r="D1866" s="260"/>
      <c r="E1866" s="261"/>
      <c r="F1866" s="262"/>
    </row>
    <row r="1867" spans="3:6" customFormat="1" ht="15" x14ac:dyDescent="0.25">
      <c r="C1867" s="260"/>
      <c r="D1867" s="260"/>
      <c r="E1867" s="261"/>
      <c r="F1867" s="262"/>
    </row>
    <row r="1868" spans="3:6" customFormat="1" ht="15" x14ac:dyDescent="0.25">
      <c r="C1868" s="260"/>
      <c r="D1868" s="260"/>
      <c r="E1868" s="261"/>
      <c r="F1868" s="262"/>
    </row>
    <row r="1869" spans="3:6" customFormat="1" ht="15" x14ac:dyDescent="0.25">
      <c r="C1869" s="260"/>
      <c r="D1869" s="260"/>
      <c r="E1869" s="261"/>
      <c r="F1869" s="262"/>
    </row>
    <row r="1870" spans="3:6" customFormat="1" ht="15" x14ac:dyDescent="0.25">
      <c r="C1870" s="260"/>
      <c r="D1870" s="260"/>
      <c r="E1870" s="261"/>
      <c r="F187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2021-11-10T06:39:32Z</dcterms:modified>
</cp:coreProperties>
</file>