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59" i="1"/>
  <c r="I158"/>
  <c r="I157"/>
  <c r="G157"/>
  <c r="E157"/>
  <c r="I156"/>
  <c r="I155"/>
  <c r="I154"/>
  <c r="I153"/>
  <c r="I152"/>
  <c r="I151"/>
  <c r="G150"/>
  <c r="E150"/>
  <c r="I150" s="1"/>
  <c r="D150"/>
  <c r="D138" s="1"/>
  <c r="C150"/>
  <c r="I149"/>
  <c r="H149"/>
  <c r="I148"/>
  <c r="I147"/>
  <c r="I146"/>
  <c r="I145"/>
  <c r="I144"/>
  <c r="I143"/>
  <c r="I142"/>
  <c r="I141"/>
  <c r="I140"/>
  <c r="G139"/>
  <c r="E139"/>
  <c r="I139" s="1"/>
  <c r="G138"/>
  <c r="F138"/>
  <c r="E138"/>
  <c r="C138"/>
  <c r="I137"/>
  <c r="H137"/>
  <c r="G136"/>
  <c r="F136"/>
  <c r="F112" s="1"/>
  <c r="E136"/>
  <c r="I136" s="1"/>
  <c r="D136"/>
  <c r="H136" s="1"/>
  <c r="C136"/>
  <c r="I135"/>
  <c r="H135"/>
  <c r="I134"/>
  <c r="H134"/>
  <c r="I133"/>
  <c r="H133"/>
  <c r="I132"/>
  <c r="H132"/>
  <c r="I131"/>
  <c r="H131"/>
  <c r="I130"/>
  <c r="H130"/>
  <c r="I129"/>
  <c r="H129"/>
  <c r="I128"/>
  <c r="H128"/>
  <c r="I127"/>
  <c r="H127"/>
  <c r="I126"/>
  <c r="H126"/>
  <c r="I125"/>
  <c r="I124"/>
  <c r="I123"/>
  <c r="H123"/>
  <c r="I122"/>
  <c r="I121"/>
  <c r="I120"/>
  <c r="H120"/>
  <c r="I119"/>
  <c r="H119"/>
  <c r="I118"/>
  <c r="H118"/>
  <c r="I117"/>
  <c r="H117"/>
  <c r="I116"/>
  <c r="H116"/>
  <c r="I115"/>
  <c r="H115"/>
  <c r="I114"/>
  <c r="H114"/>
  <c r="G113"/>
  <c r="G112" s="1"/>
  <c r="F113"/>
  <c r="E113"/>
  <c r="E112" s="1"/>
  <c r="D113"/>
  <c r="C113"/>
  <c r="C112" s="1"/>
  <c r="D112"/>
  <c r="I111"/>
  <c r="I110"/>
  <c r="I109"/>
  <c r="I108"/>
  <c r="I107"/>
  <c r="H107"/>
  <c r="I106"/>
  <c r="H106"/>
  <c r="I105"/>
  <c r="H105"/>
  <c r="I104"/>
  <c r="H104"/>
  <c r="G103"/>
  <c r="G93" s="1"/>
  <c r="G89" s="1"/>
  <c r="G88" s="1"/>
  <c r="F103"/>
  <c r="E103"/>
  <c r="H103" s="1"/>
  <c r="D103"/>
  <c r="C103"/>
  <c r="C93" s="1"/>
  <c r="C89" s="1"/>
  <c r="C88" s="1"/>
  <c r="I102"/>
  <c r="H102"/>
  <c r="I101"/>
  <c r="H101"/>
  <c r="I100"/>
  <c r="I99"/>
  <c r="I98"/>
  <c r="I97"/>
  <c r="H97"/>
  <c r="I96"/>
  <c r="I95"/>
  <c r="I94"/>
  <c r="F93"/>
  <c r="D93"/>
  <c r="I92"/>
  <c r="I91"/>
  <c r="H91"/>
  <c r="G90"/>
  <c r="F90"/>
  <c r="F89" s="1"/>
  <c r="F88" s="1"/>
  <c r="E90"/>
  <c r="I90" s="1"/>
  <c r="D90"/>
  <c r="C90"/>
  <c r="I87"/>
  <c r="H87"/>
  <c r="I86"/>
  <c r="H86"/>
  <c r="I85"/>
  <c r="G84"/>
  <c r="F84"/>
  <c r="E84"/>
  <c r="I84" s="1"/>
  <c r="D84"/>
  <c r="H84" s="1"/>
  <c r="C84"/>
  <c r="I83"/>
  <c r="H83"/>
  <c r="G82"/>
  <c r="F82"/>
  <c r="E82"/>
  <c r="H82" s="1"/>
  <c r="D82"/>
  <c r="C82"/>
  <c r="I81"/>
  <c r="H81"/>
  <c r="I80"/>
  <c r="H80"/>
  <c r="I79"/>
  <c r="H79"/>
  <c r="I77"/>
  <c r="H77"/>
  <c r="I76"/>
  <c r="I75"/>
  <c r="H75"/>
  <c r="I73"/>
  <c r="H73"/>
  <c r="I72"/>
  <c r="H72"/>
  <c r="G71"/>
  <c r="F71"/>
  <c r="E71"/>
  <c r="I71" s="1"/>
  <c r="D71"/>
  <c r="C71"/>
  <c r="I67"/>
  <c r="H67"/>
  <c r="I66"/>
  <c r="I65"/>
  <c r="H65"/>
  <c r="I64"/>
  <c r="H64"/>
  <c r="G63"/>
  <c r="F63"/>
  <c r="D63"/>
  <c r="C63"/>
  <c r="I62"/>
  <c r="H62"/>
  <c r="I61"/>
  <c r="H61"/>
  <c r="I60"/>
  <c r="G59"/>
  <c r="F59"/>
  <c r="E59"/>
  <c r="H59" s="1"/>
  <c r="D59"/>
  <c r="C59"/>
  <c r="I58"/>
  <c r="I57"/>
  <c r="H57"/>
  <c r="I56"/>
  <c r="I55"/>
  <c r="H55"/>
  <c r="I54"/>
  <c r="I53"/>
  <c r="H53"/>
  <c r="G52"/>
  <c r="G51" s="1"/>
  <c r="F52"/>
  <c r="E52"/>
  <c r="H52" s="1"/>
  <c r="D52"/>
  <c r="C52"/>
  <c r="C51" s="1"/>
  <c r="F51"/>
  <c r="E51"/>
  <c r="I51" s="1"/>
  <c r="D51"/>
  <c r="I50"/>
  <c r="H50"/>
  <c r="G49"/>
  <c r="G37" s="1"/>
  <c r="F49"/>
  <c r="E49"/>
  <c r="H49" s="1"/>
  <c r="D49"/>
  <c r="C49"/>
  <c r="I47"/>
  <c r="H47"/>
  <c r="H45"/>
  <c r="G45"/>
  <c r="E45"/>
  <c r="I45" s="1"/>
  <c r="D45"/>
  <c r="C45"/>
  <c r="I44"/>
  <c r="H44"/>
  <c r="G43"/>
  <c r="F43"/>
  <c r="E43"/>
  <c r="I43" s="1"/>
  <c r="D43"/>
  <c r="H43" s="1"/>
  <c r="C43"/>
  <c r="I41"/>
  <c r="H41"/>
  <c r="G40"/>
  <c r="E40"/>
  <c r="D40"/>
  <c r="I40" s="1"/>
  <c r="C40"/>
  <c r="C39" s="1"/>
  <c r="C37" s="1"/>
  <c r="G39"/>
  <c r="E39"/>
  <c r="F38"/>
  <c r="E37"/>
  <c r="I36"/>
  <c r="I35"/>
  <c r="I34"/>
  <c r="H34"/>
  <c r="I33"/>
  <c r="H33"/>
  <c r="I32"/>
  <c r="H32"/>
  <c r="I31"/>
  <c r="H31"/>
  <c r="G30"/>
  <c r="F30"/>
  <c r="F25" s="1"/>
  <c r="F8" s="1"/>
  <c r="E30"/>
  <c r="I30" s="1"/>
  <c r="D30"/>
  <c r="C30"/>
  <c r="I29"/>
  <c r="H29"/>
  <c r="I28"/>
  <c r="H28"/>
  <c r="F27"/>
  <c r="G26"/>
  <c r="E26"/>
  <c r="E25" s="1"/>
  <c r="D26"/>
  <c r="C26"/>
  <c r="G25"/>
  <c r="D25"/>
  <c r="C25"/>
  <c r="I24"/>
  <c r="I23"/>
  <c r="H23"/>
  <c r="I22"/>
  <c r="H22"/>
  <c r="I20"/>
  <c r="H20"/>
  <c r="I19"/>
  <c r="H19"/>
  <c r="I18"/>
  <c r="H18"/>
  <c r="I17"/>
  <c r="H17"/>
  <c r="G16"/>
  <c r="F16"/>
  <c r="E16"/>
  <c r="I16" s="1"/>
  <c r="D16"/>
  <c r="D15" s="1"/>
  <c r="C16"/>
  <c r="G15"/>
  <c r="F15"/>
  <c r="E15"/>
  <c r="H15" s="1"/>
  <c r="C15"/>
  <c r="I14"/>
  <c r="I13"/>
  <c r="H13"/>
  <c r="I12"/>
  <c r="H12"/>
  <c r="I11"/>
  <c r="H11"/>
  <c r="G10"/>
  <c r="F10"/>
  <c r="E10"/>
  <c r="E9" s="1"/>
  <c r="D10"/>
  <c r="C10"/>
  <c r="G9"/>
  <c r="F9"/>
  <c r="D9"/>
  <c r="C9"/>
  <c r="I25" l="1"/>
  <c r="H25"/>
  <c r="C8"/>
  <c r="C160" s="1"/>
  <c r="G8"/>
  <c r="G160" s="1"/>
  <c r="D89"/>
  <c r="D88" s="1"/>
  <c r="I138"/>
  <c r="I112"/>
  <c r="H112"/>
  <c r="I9"/>
  <c r="H9"/>
  <c r="F160"/>
  <c r="I15"/>
  <c r="H26"/>
  <c r="H30"/>
  <c r="D39"/>
  <c r="D37" s="1"/>
  <c r="I37" s="1"/>
  <c r="I49"/>
  <c r="H51"/>
  <c r="I52"/>
  <c r="I59"/>
  <c r="E63"/>
  <c r="I82"/>
  <c r="I103"/>
  <c r="H10"/>
  <c r="I26"/>
  <c r="H40"/>
  <c r="H71"/>
  <c r="E93"/>
  <c r="H113"/>
  <c r="H138"/>
  <c r="I10"/>
  <c r="H16"/>
  <c r="H90"/>
  <c r="I113"/>
  <c r="H63" l="1"/>
  <c r="I63"/>
  <c r="H37"/>
  <c r="I93"/>
  <c r="H93"/>
  <c r="E89"/>
  <c r="I39"/>
  <c r="D8"/>
  <c r="D160" s="1"/>
  <c r="H39"/>
  <c r="E8"/>
  <c r="H8" l="1"/>
  <c r="I8"/>
  <c r="H89"/>
  <c r="E88"/>
  <c r="I89"/>
  <c r="E160" l="1"/>
  <c r="I88"/>
  <c r="H88"/>
  <c r="I160" l="1"/>
  <c r="H160"/>
</calcChain>
</file>

<file path=xl/sharedStrings.xml><?xml version="1.0" encoding="utf-8"?>
<sst xmlns="http://schemas.openxmlformats.org/spreadsheetml/2006/main" count="312" uniqueCount="273">
  <si>
    <r>
      <rPr>
        <sz val="9"/>
        <rFont val="Times New Roman"/>
        <family val="1"/>
        <charset val="204"/>
      </rPr>
      <t xml:space="preserve">   СПРАВКА ОБ ИСПОЛНЕНИИ</t>
    </r>
    <r>
      <rPr>
        <b/>
        <sz val="9"/>
        <rFont val="Times New Roman"/>
        <family val="1"/>
        <charset val="204"/>
      </rPr>
      <t xml:space="preserve"> РАЙОННОГО </t>
    </r>
    <r>
      <rPr>
        <sz val="9"/>
        <rFont val="Times New Roman"/>
        <family val="1"/>
        <charset val="204"/>
      </rPr>
      <t>БЮДЖЕТА</t>
    </r>
  </si>
  <si>
    <t xml:space="preserve">             по доходам </t>
  </si>
  <si>
    <t xml:space="preserve">           Александровского района</t>
  </si>
  <si>
    <t xml:space="preserve">          на 1 июля 2019 года</t>
  </si>
  <si>
    <t xml:space="preserve">    код</t>
  </si>
  <si>
    <t>первоначальный</t>
  </si>
  <si>
    <t>Уточненный</t>
  </si>
  <si>
    <t>факт</t>
  </si>
  <si>
    <t>Откл. от год. плана</t>
  </si>
  <si>
    <t>бюджетной</t>
  </si>
  <si>
    <t>Наименование доходов</t>
  </si>
  <si>
    <t>план</t>
  </si>
  <si>
    <t>на 1 июля</t>
  </si>
  <si>
    <t>на 1 апреля</t>
  </si>
  <si>
    <t>в %</t>
  </si>
  <si>
    <t>в сумме</t>
  </si>
  <si>
    <t>классификации</t>
  </si>
  <si>
    <t>годовой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</si>
  <si>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</si>
  <si>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</si>
  <si>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</si>
  <si>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</si>
  <si>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</si>
  <si>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</si>
  <si>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000  1  01  02010  01  0000  110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</si>
  <si>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</si>
  <si>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</si>
  <si>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</si>
  <si>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</si>
  <si>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</si>
  <si>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000 1   03  02000  01 0000   110</t>
  </si>
  <si>
    <t>Акцизы по подакцизным товарам производимые на территории РФ</t>
  </si>
  <si>
    <t>000 1 05 00000 00 0000 000</t>
  </si>
  <si>
    <t>Налоги на совокупный доход</t>
  </si>
  <si>
    <t>000 1 05 01000 00 0000 110</t>
  </si>
  <si>
    <t>Налог,взимаемый в связи с применением упрощенной системой налогообложения</t>
  </si>
  <si>
    <t>000 1 05 01010 01 0000 110</t>
  </si>
  <si>
    <t>Налог,взимаемый с плательщиков, выбравших в качестве объекта налогообложения доходы</t>
  </si>
  <si>
    <t>000 1 05 01020 01 0000 110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</si>
  <si>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</si>
  <si>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000 1 05 01050 01 0000 110</t>
  </si>
  <si>
    <t>Минимальный налог(за налоговые периоды, истекшие до 1.01.16)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</si>
  <si>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</si>
  <si>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</si>
  <si>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</si>
  <si>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</si>
  <si>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</si>
  <si>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</si>
  <si>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</si>
  <si>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000 1 05 03020 01 0000 110</t>
  </si>
  <si>
    <t>Единый сельскохозяйственный налог (за налоговые периоды, истекшие до 1.01.11 г.)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</si>
  <si>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</si>
  <si>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</si>
  <si>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</si>
  <si>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</si>
  <si>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</si>
  <si>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</si>
  <si>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Государственная пошлина по делам рассм. в судах общей юрисдикции</t>
  </si>
  <si>
    <t>000 1 08 06000 01 1000 110</t>
  </si>
  <si>
    <t>Государственная пошлина за совершение действий,связанных с приобретением гражданства РФ</t>
  </si>
  <si>
    <t>000 1 08 07000 01 0000 110</t>
  </si>
  <si>
    <t>Государственная пошлина за гос. регистрацию, а также за совершение прочих юр. значимых действий</t>
  </si>
  <si>
    <t>000 1 08 07010 01 0000 110</t>
  </si>
  <si>
    <t>Государственная пошлина за гос.регистрацию юр.лица, физ.лиц в качестве ИП</t>
  </si>
  <si>
    <t>000 1 08 07020 01 0000 110</t>
  </si>
  <si>
    <t>Государственная пошлина на гос.регистрацию прав,ограничений прав на недвижимое имущество</t>
  </si>
  <si>
    <t>000 1 08 071000 01 0000 110</t>
  </si>
  <si>
    <t>Государственная пошлина за выдачу и обмен паспорта гражданина Российской Федерации</t>
  </si>
  <si>
    <t>000 1 08 07140 01 0000 110</t>
  </si>
  <si>
    <t>Государственная полина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</si>
  <si>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000 1 09 00000 00 1000 110</t>
  </si>
  <si>
    <t>Задолженность и перерасчеты по отмененным налогам и сборам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</si>
  <si>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</si>
  <si>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</si>
  <si>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</si>
  <si>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</si>
  <si>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</si>
  <si>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</si>
  <si>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</si>
  <si>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1 1 11 05020 00 0000 120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</si>
  <si>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</si>
  <si>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</si>
  <si>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</si>
  <si>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</si>
  <si>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</si>
  <si>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</si>
  <si>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000 1 11 09040 05 0000 120</t>
  </si>
  <si>
    <t>Прочие поступления от использования имущества</t>
  </si>
  <si>
    <t>000 1 11 09045 05 0000 120</t>
  </si>
  <si>
    <t>000 1 12 00000 00 0000 000</t>
  </si>
  <si>
    <t>Платежи при пользовании природными ресурсами</t>
  </si>
  <si>
    <t>1 1 12 01010 01 0000 120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</si>
  <si>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</si>
  <si>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</si>
  <si>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</si>
  <si>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1 1 12 01040 01 0000 120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</si>
  <si>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</si>
  <si>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</si>
  <si>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</si>
  <si>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</si>
  <si>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</si>
  <si>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</si>
  <si>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</si>
  <si>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000 11302995050000130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</si>
  <si>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</si>
  <si>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</si>
  <si>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</si>
  <si>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000 1 14 02052 05 0000 410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</si>
  <si>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</si>
  <si>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</si>
  <si>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</si>
  <si>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</si>
  <si>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</si>
  <si>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</si>
  <si>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санкции,возмещение ущерба</t>
  </si>
  <si>
    <t>000 1 16 03010 01 0000 140</t>
  </si>
  <si>
    <t>Денежные взыскания за нарушение законодательства о налогах и сборах</t>
  </si>
  <si>
    <t>000 1 16 03030 01 0000 140</t>
  </si>
  <si>
    <t>Денежные взыскания за административные правонарушения в области налогов и сборов</t>
  </si>
  <si>
    <t>000 1 16 06000 01 3000 140</t>
  </si>
  <si>
    <t>Денежные взыскания за нарушение законодательства о применении контрольно-кассовой техники</t>
  </si>
  <si>
    <t>000 1 16 08000 01 3000 140</t>
  </si>
  <si>
    <t>Денежные взыскания за административные правонарушения в области государственного регулирования производства алкогольной продукции</t>
  </si>
  <si>
    <t>000 1 16 180005 00 0000 140</t>
  </si>
  <si>
    <t>Денежные взыскания за нарушение бюджетного законодательства</t>
  </si>
  <si>
    <t>000 1 16 25000 00 0000 140</t>
  </si>
  <si>
    <t>Денежные взыскания(штрафы) за нарушение законод-ва РФ о недрах, охране и использовании животного мира</t>
  </si>
  <si>
    <t>000 1 16 25010 01 0000 140</t>
  </si>
  <si>
    <t xml:space="preserve">Денежные взыскания (штрафы) за нарушение законодательства о недрах </t>
  </si>
  <si>
    <t>000 1 16 25050 01 0000 140</t>
  </si>
  <si>
    <t>Денежные взыскания (штрафы) за нарушение законод-ва в области охраны окружающей среды</t>
  </si>
  <si>
    <t>000 1 16 25060 01 0000 140</t>
  </si>
  <si>
    <t xml:space="preserve">Денежные взыскания (штрафы) за нарушение земельного законод-ва </t>
  </si>
  <si>
    <t>000 1 16 27000 01 0000 140</t>
  </si>
  <si>
    <t>Денежные взыскания (штрафы) за нар-е законод-ва о пожар. без-ти</t>
  </si>
  <si>
    <t>000 1 16 28000 01 0000 140</t>
  </si>
  <si>
    <t>Денежные взыскания (штрафы) за нарушение законод-ва в области обеспеч. сан-но- эпидем. благополуч. человека</t>
  </si>
  <si>
    <t>000 1 16 30030 05 0000 140</t>
  </si>
  <si>
    <t>Прочие денежные взыскания за правонарушения в области дорожного движения</t>
  </si>
  <si>
    <t>000 1 16 33050 05 0000 140</t>
  </si>
  <si>
    <t>Ден. взыскания (штрафы) за нарушение зак-ва РФ в сфере закупок</t>
  </si>
  <si>
    <t>000 1 16 43000 10 0000 140</t>
  </si>
  <si>
    <t>Ден. взыскания (штрафы) за нарушение зак-ва РФ об адм-х правонарушениях,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</si>
  <si>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</si>
  <si>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</si>
  <si>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</si>
  <si>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 в местные бюджеты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</si>
  <si>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</si>
  <si>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</si>
  <si>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</si>
  <si>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</si>
  <si>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012 1 17 02020 05 0000 180</t>
  </si>
  <si>
    <t>012 1 17 05050 05 0000 180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</si>
  <si>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</si>
  <si>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</si>
  <si>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</si>
  <si>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</si>
  <si>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</si>
  <si>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</si>
  <si>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</si>
  <si>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</si>
  <si>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</si>
  <si>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</si>
  <si>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</si>
  <si>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суб. РФ и МО (межбюджетные субсидии)</t>
  </si>
  <si>
    <t>000 2 02 20051 05 0000 150</t>
  </si>
  <si>
    <t>Субсидии молодым семьям</t>
  </si>
  <si>
    <t>000 2 02 20077 05 0000 150</t>
  </si>
  <si>
    <t>Адресные инвестиции</t>
  </si>
  <si>
    <t>000 2 02 25097 05 0000 150</t>
  </si>
  <si>
    <t>Субс.на создание в общеобраз.орг.,условий для занятия физ.культурой</t>
  </si>
  <si>
    <t xml:space="preserve">000 2 02 25228 05 0000 150 </t>
  </si>
  <si>
    <t>Субс.наоснащение объектов инфраструктуры спортивно-технологическим оборудованием</t>
  </si>
  <si>
    <t>000 2 02 20216 05 0000 150</t>
  </si>
  <si>
    <t>Субсид.на проведение текущего ремонта дорожной сети</t>
  </si>
  <si>
    <t>000 2 02 25027 05 0000 150</t>
  </si>
  <si>
    <t>Субсидии по программе "Доступная среда"</t>
  </si>
  <si>
    <t>000 2 02 25467 05 0000 150</t>
  </si>
  <si>
    <t>Субсидии на обеспечение развития и укрепления МТБ домов культуры</t>
  </si>
  <si>
    <t>000 2 02 25497 00 0000 150</t>
  </si>
  <si>
    <t>Субсидии бюджетам на реализацию мероприятий по обеспечению жильем молодых семей.</t>
  </si>
  <si>
    <t>000 2 02 25519 05 0000 150</t>
  </si>
  <si>
    <t>Субсидия на поддержку отрасли культуры</t>
  </si>
  <si>
    <t>000 2 02 29999 05 0000 150</t>
  </si>
  <si>
    <t>Прочие субсидии</t>
  </si>
  <si>
    <t>Субсидия на реал.мер. ОЦП "Развитие торговли в Орен. Обл." на 2014-2016 гг.  (ГСМ)</t>
  </si>
  <si>
    <t>Субсидии на совершенствование организации питания учащихся в общеобразовательных организациях</t>
  </si>
  <si>
    <t>Субсидии молодым семьям для отдельных категорий граждан</t>
  </si>
  <si>
    <t>Субсидия на организацию подвоза обучающихся в муниципальных общеобразовательных организациях</t>
  </si>
  <si>
    <t>Субсидии на повышение заработной платы педагогических и культ.работников</t>
  </si>
  <si>
    <t>Субсидии на кап.ремонт обьектов ком. инфрастрктуры в рамках подпрогр."Модерниз.объектов ком.инфр. На 2014-2020гг"</t>
  </si>
  <si>
    <t>000 2 02 29999 05 9000 150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</si>
  <si>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</si>
  <si>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Субс.на соф.расх.по подгот.документов для внесения в гос.кадастр недвижимости</t>
  </si>
  <si>
    <t>000 2 02 30000 00 0000 150</t>
  </si>
  <si>
    <t>Субвенции бюджетам суб.РФ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</si>
  <si>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</si>
  <si>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</si>
  <si>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</si>
  <si>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</si>
  <si>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>Субвенции на регулирование тарифов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</si>
  <si>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</si>
  <si>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</si>
  <si>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</si>
  <si>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</si>
  <si>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 xml:space="preserve">Созд.и орг. комиссии по делам несовершеннолетних </t>
  </si>
  <si>
    <t>Субвенции на формирование торгового реестра</t>
  </si>
  <si>
    <t>Субвенц. на орг. вып по соц. найму</t>
  </si>
  <si>
    <t>Субвенции для организации опеки и попечительства над несовершеннолетними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</si>
  <si>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</si>
  <si>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(80500)</t>
    </r>
  </si>
  <si>
    <t>Единая субвенция по содержанию детей в замещающих семьях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</si>
  <si>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(80510)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</si>
  <si>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</si>
  <si>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</si>
  <si>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</si>
  <si>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Субв.по ведению списка подлежащих обеспеч.жилыми помещ.детей-сирот и детей,оставшихся без попечения родителей </t>
    </r>
    <r>
      <rPr>
        <b/>
        <i/>
        <sz val="9"/>
        <rFont val="Times New Roman"/>
        <family val="1"/>
        <charset val="204"/>
      </rPr>
      <t>Ф(R0820)</t>
    </r>
  </si>
  <si>
    <t>000 2 02 35118 05 0000 150</t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</si>
  <si>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  <charset val="204"/>
      </rPr>
      <t>Ф</t>
    </r>
  </si>
  <si>
    <t>000 2 02 35260 05 0000 150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</si>
  <si>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</si>
  <si>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</si>
  <si>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i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</si>
  <si>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</si>
  <si>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гос.полномочий</t>
  </si>
  <si>
    <t>000 2 02 351200 05 0000 150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</si>
  <si>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</si>
  <si>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000 2 02 39999 00 0000 150</t>
  </si>
  <si>
    <t>Прочие субвенции</t>
  </si>
  <si>
    <t>000 2 02 39999 05 0000 150</t>
  </si>
  <si>
    <t>Прочие субвенции, зачисл. в бюджеты мун. районов</t>
  </si>
  <si>
    <t>000 2 02 04000 00 0000 150</t>
  </si>
  <si>
    <t>Иные межбюджетные трансферты</t>
  </si>
  <si>
    <t>000 2 02 04012 05 0000 150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</si>
  <si>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</si>
  <si>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</si>
  <si>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</si>
  <si>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000 2 02 04041 05 0000 150</t>
  </si>
  <si>
    <t>МТ на подключение общедоступных библиотек к сети интернет</t>
  </si>
  <si>
    <t>000 2 02 04025 05 0000 150</t>
  </si>
  <si>
    <t>МТ на комплектование книжных фондов библиотек</t>
  </si>
  <si>
    <t>000 2 02 04052 05 0000 150</t>
  </si>
  <si>
    <t>МТ на госуд.поддержку мун-х учреждений культуры,нах-ся на территориях сельских поселений</t>
  </si>
  <si>
    <t>000 2 02 04053 05 0000 150</t>
  </si>
  <si>
    <t>МТ на госуд.поддержку лучших работников мун-х учреждений культуры,нах-ся на территории сельских поселений</t>
  </si>
  <si>
    <t>000 2 02 04061 05 0000 150</t>
  </si>
  <si>
    <t>МТ на завершение работ по созданию МФЦ</t>
  </si>
  <si>
    <t>000 2 02 04070 05 0000 150</t>
  </si>
  <si>
    <t>МТ на гос.поддержку(грант) комплексного развития учреждений культуры</t>
  </si>
  <si>
    <t>000 2 02 40014 05 0000 150</t>
  </si>
  <si>
    <t>Межбюджетные трансферты,передаваемые бюджетам поселений</t>
  </si>
  <si>
    <t>000 2 02 04999 00 0000 150</t>
  </si>
  <si>
    <t>Прочие межбюджетные трансферты</t>
  </si>
  <si>
    <t>000 2 02 04999 05 0000 150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</si>
  <si>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</si>
  <si>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</si>
  <si>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На проведение кап.ремонта зданий учреждений культуры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</si>
  <si>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</si>
  <si>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</si>
  <si>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</si>
  <si>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Прочие безвозмездные поступления в бюджеты муниц.районов</t>
  </si>
  <si>
    <t>000 2 18 00000 00 0000 000</t>
  </si>
  <si>
    <t>Дох.бюдж.от возврата субсидий и субв. прошлых лет</t>
  </si>
  <si>
    <t>012 218 05030 05 0000 150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</si>
  <si>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</si>
  <si>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</si>
  <si>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</si>
  <si>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   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</si>
  <si>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</si>
  <si>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</si>
  <si>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</si>
  <si>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>Исполнитель:  Е.М.Горяинова</t>
  </si>
  <si>
    <t>(2-17-99)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</si>
</sst>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"/>
    <numFmt numFmtId="166" formatCode="0.000"/>
  </numFmts>
  <fonts count="9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i/>
      <sz val="9"/>
      <color theme="1"/>
      <name val="Times New Roman"/>
      <family val="1"/>
      <charset val="204"/>
    </font>
    <font>
      <sz val="7.5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4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1" fillId="2" borderId="5" xfId="0" applyFont="1" applyFill="1" applyBorder="1"/>
    <xf numFmtId="1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164" fontId="2" fillId="0" borderId="6" xfId="0" applyNumberFormat="1" applyFont="1" applyFill="1" applyBorder="1"/>
    <xf numFmtId="164" fontId="2" fillId="2" borderId="6" xfId="0" applyNumberFormat="1" applyFont="1" applyFill="1" applyBorder="1"/>
    <xf numFmtId="165" fontId="2" fillId="2" borderId="6" xfId="0" applyNumberFormat="1" applyFont="1" applyFill="1" applyBorder="1"/>
    <xf numFmtId="164" fontId="2" fillId="2" borderId="4" xfId="0" applyNumberFormat="1" applyFont="1" applyFill="1" applyBorder="1"/>
    <xf numFmtId="0" fontId="2" fillId="2" borderId="0" xfId="0" applyFont="1" applyFill="1" applyBorder="1"/>
    <xf numFmtId="0" fontId="4" fillId="2" borderId="7" xfId="0" applyFont="1" applyFill="1" applyBorder="1"/>
    <xf numFmtId="0" fontId="4" fillId="2" borderId="6" xfId="0" applyFont="1" applyFill="1" applyBorder="1" applyAlignment="1">
      <alignment horizontal="center"/>
    </xf>
    <xf numFmtId="165" fontId="2" fillId="2" borderId="8" xfId="0" applyNumberFormat="1" applyFont="1" applyFill="1" applyBorder="1"/>
    <xf numFmtId="0" fontId="4" fillId="2" borderId="0" xfId="0" applyFont="1" applyFill="1" applyBorder="1"/>
    <xf numFmtId="0" fontId="1" fillId="2" borderId="9" xfId="0" applyFont="1" applyFill="1" applyBorder="1"/>
    <xf numFmtId="0" fontId="3" fillId="2" borderId="10" xfId="0" applyFont="1" applyFill="1" applyBorder="1"/>
    <xf numFmtId="164" fontId="1" fillId="0" borderId="10" xfId="0" applyNumberFormat="1" applyFont="1" applyFill="1" applyBorder="1"/>
    <xf numFmtId="164" fontId="1" fillId="2" borderId="10" xfId="0" applyNumberFormat="1" applyFont="1" applyFill="1" applyBorder="1"/>
    <xf numFmtId="165" fontId="1" fillId="2" borderId="10" xfId="0" applyNumberFormat="1" applyFont="1" applyFill="1" applyBorder="1"/>
    <xf numFmtId="49" fontId="1" fillId="2" borderId="11" xfId="1" applyNumberFormat="1" applyFont="1" applyFill="1" applyBorder="1" applyAlignment="1">
      <alignment vertical="center"/>
    </xf>
    <xf numFmtId="0" fontId="3" fillId="2" borderId="12" xfId="1" applyFont="1" applyFill="1" applyBorder="1" applyAlignment="1">
      <alignment horizontal="distributed" wrapText="1"/>
    </xf>
    <xf numFmtId="164" fontId="1" fillId="0" borderId="12" xfId="0" applyNumberFormat="1" applyFont="1" applyFill="1" applyBorder="1"/>
    <xf numFmtId="164" fontId="1" fillId="2" borderId="12" xfId="0" applyNumberFormat="1" applyFont="1" applyFill="1" applyBorder="1"/>
    <xf numFmtId="165" fontId="1" fillId="2" borderId="12" xfId="0" applyNumberFormat="1" applyFont="1" applyFill="1" applyBorder="1"/>
    <xf numFmtId="0" fontId="6" fillId="2" borderId="12" xfId="0" applyFont="1" applyFill="1" applyBorder="1" applyAlignment="1">
      <alignment horizontal="distributed" vertical="distributed" wrapText="1"/>
    </xf>
    <xf numFmtId="49" fontId="1" fillId="2" borderId="11" xfId="1" applyNumberFormat="1" applyFont="1" applyFill="1" applyBorder="1" applyAlignment="1">
      <alignment vertical="top"/>
    </xf>
    <xf numFmtId="0" fontId="3" fillId="2" borderId="12" xfId="1" applyFont="1" applyFill="1" applyBorder="1" applyAlignment="1">
      <alignment horizontal="distributed" vertical="distributed" wrapText="1"/>
    </xf>
    <xf numFmtId="49" fontId="1" fillId="2" borderId="13" xfId="1" applyNumberFormat="1" applyFont="1" applyFill="1" applyBorder="1" applyAlignment="1"/>
    <xf numFmtId="0" fontId="3" fillId="2" borderId="14" xfId="0" applyFont="1" applyFill="1" applyBorder="1" applyAlignment="1">
      <alignment horizontal="left"/>
    </xf>
    <xf numFmtId="164" fontId="1" fillId="0" borderId="14" xfId="0" applyNumberFormat="1" applyFont="1" applyFill="1" applyBorder="1"/>
    <xf numFmtId="164" fontId="1" fillId="2" borderId="14" xfId="0" applyNumberFormat="1" applyFont="1" applyFill="1" applyBorder="1"/>
    <xf numFmtId="165" fontId="1" fillId="2" borderId="15" xfId="0" applyNumberFormat="1" applyFont="1" applyFill="1" applyBorder="1"/>
    <xf numFmtId="164" fontId="2" fillId="0" borderId="14" xfId="0" applyNumberFormat="1" applyFont="1" applyFill="1" applyBorder="1"/>
    <xf numFmtId="165" fontId="1" fillId="2" borderId="16" xfId="0" applyNumberFormat="1" applyFont="1" applyFill="1" applyBorder="1"/>
    <xf numFmtId="0" fontId="4" fillId="2" borderId="3" xfId="0" applyFont="1" applyFill="1" applyBorder="1"/>
    <xf numFmtId="0" fontId="2" fillId="2" borderId="3" xfId="0" applyFont="1" applyFill="1" applyBorder="1"/>
    <xf numFmtId="165" fontId="2" fillId="2" borderId="17" xfId="0" applyNumberFormat="1" applyFont="1" applyFill="1" applyBorder="1"/>
    <xf numFmtId="164" fontId="2" fillId="2" borderId="18" xfId="0" applyNumberFormat="1" applyFont="1" applyFill="1" applyBorder="1"/>
    <xf numFmtId="0" fontId="4" fillId="2" borderId="0" xfId="0" applyFont="1" applyFill="1"/>
    <xf numFmtId="0" fontId="3" fillId="2" borderId="10" xfId="0" applyFont="1" applyFill="1" applyBorder="1" applyAlignment="1">
      <alignment wrapText="1"/>
    </xf>
    <xf numFmtId="165" fontId="1" fillId="2" borderId="19" xfId="0" applyNumberFormat="1" applyFont="1" applyFill="1" applyBorder="1"/>
    <xf numFmtId="164" fontId="1" fillId="2" borderId="20" xfId="0" applyNumberFormat="1" applyFont="1" applyFill="1" applyBorder="1"/>
    <xf numFmtId="0" fontId="1" fillId="2" borderId="21" xfId="0" applyFont="1" applyFill="1" applyBorder="1"/>
    <xf numFmtId="0" fontId="3" fillId="2" borderId="12" xfId="0" applyFont="1" applyFill="1" applyBorder="1" applyAlignment="1">
      <alignment wrapText="1"/>
    </xf>
    <xf numFmtId="164" fontId="1" fillId="0" borderId="12" xfId="0" applyNumberFormat="1" applyFont="1" applyFill="1" applyBorder="1" applyAlignment="1">
      <alignment wrapText="1"/>
    </xf>
    <xf numFmtId="165" fontId="3" fillId="2" borderId="12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1" fillId="2" borderId="12" xfId="0" applyFont="1" applyFill="1" applyBorder="1"/>
    <xf numFmtId="0" fontId="3" fillId="2" borderId="22" xfId="0" applyFont="1" applyFill="1" applyBorder="1"/>
    <xf numFmtId="0" fontId="3" fillId="2" borderId="11" xfId="0" applyFont="1" applyFill="1" applyBorder="1"/>
    <xf numFmtId="164" fontId="1" fillId="0" borderId="22" xfId="0" applyNumberFormat="1" applyFont="1" applyFill="1" applyBorder="1"/>
    <xf numFmtId="164" fontId="1" fillId="2" borderId="22" xfId="0" applyNumberFormat="1" applyFont="1" applyFill="1" applyBorder="1"/>
    <xf numFmtId="165" fontId="1" fillId="2" borderId="22" xfId="0" applyNumberFormat="1" applyFont="1" applyFill="1" applyBorder="1"/>
    <xf numFmtId="0" fontId="1" fillId="2" borderId="22" xfId="0" applyFont="1" applyFill="1" applyBorder="1"/>
    <xf numFmtId="165" fontId="1" fillId="2" borderId="0" xfId="0" applyNumberFormat="1" applyFont="1" applyFill="1" applyBorder="1"/>
    <xf numFmtId="0" fontId="4" fillId="2" borderId="6" xfId="0" applyFont="1" applyFill="1" applyBorder="1"/>
    <xf numFmtId="0" fontId="3" fillId="2" borderId="23" xfId="0" applyFont="1" applyFill="1" applyBorder="1"/>
    <xf numFmtId="0" fontId="3" fillId="2" borderId="12" xfId="0" applyFont="1" applyFill="1" applyBorder="1"/>
    <xf numFmtId="0" fontId="1" fillId="2" borderId="11" xfId="0" applyFont="1" applyFill="1" applyBorder="1"/>
    <xf numFmtId="0" fontId="1" fillId="2" borderId="21" xfId="0" applyFont="1" applyFill="1" applyBorder="1" applyAlignment="1">
      <alignment horizontal="left" vertical="center"/>
    </xf>
    <xf numFmtId="0" fontId="1" fillId="2" borderId="25" xfId="0" applyFont="1" applyFill="1" applyBorder="1"/>
    <xf numFmtId="164" fontId="7" fillId="0" borderId="22" xfId="0" applyNumberFormat="1" applyFont="1" applyFill="1" applyBorder="1"/>
    <xf numFmtId="165" fontId="1" fillId="2" borderId="27" xfId="0" applyNumberFormat="1" applyFont="1" applyFill="1" applyBorder="1"/>
    <xf numFmtId="0" fontId="4" fillId="2" borderId="31" xfId="0" applyFont="1" applyFill="1" applyBorder="1"/>
    <xf numFmtId="0" fontId="1" fillId="2" borderId="13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165" fontId="4" fillId="2" borderId="12" xfId="0" applyNumberFormat="1" applyFont="1" applyFill="1" applyBorder="1"/>
    <xf numFmtId="0" fontId="3" fillId="2" borderId="0" xfId="0" applyFont="1" applyFill="1"/>
    <xf numFmtId="165" fontId="3" fillId="2" borderId="22" xfId="0" applyNumberFormat="1" applyFont="1" applyFill="1" applyBorder="1"/>
    <xf numFmtId="0" fontId="1" fillId="2" borderId="3" xfId="0" applyFont="1" applyFill="1" applyBorder="1"/>
    <xf numFmtId="0" fontId="4" fillId="2" borderId="17" xfId="0" applyFont="1" applyFill="1" applyBorder="1"/>
    <xf numFmtId="164" fontId="2" fillId="0" borderId="37" xfId="0" applyNumberFormat="1" applyFont="1" applyFill="1" applyBorder="1"/>
    <xf numFmtId="164" fontId="2" fillId="2" borderId="37" xfId="0" applyNumberFormat="1" applyFont="1" applyFill="1" applyBorder="1"/>
    <xf numFmtId="0" fontId="3" fillId="2" borderId="8" xfId="0" applyFont="1" applyFill="1" applyBorder="1"/>
    <xf numFmtId="0" fontId="1" fillId="2" borderId="38" xfId="0" applyFont="1" applyFill="1" applyBorder="1"/>
    <xf numFmtId="164" fontId="1" fillId="0" borderId="23" xfId="0" applyNumberFormat="1" applyFont="1" applyFill="1" applyBorder="1"/>
    <xf numFmtId="164" fontId="1" fillId="2" borderId="23" xfId="0" applyNumberFormat="1" applyFont="1" applyFill="1" applyBorder="1"/>
    <xf numFmtId="165" fontId="3" fillId="2" borderId="23" xfId="0" applyNumberFormat="1" applyFont="1" applyFill="1" applyBorder="1"/>
    <xf numFmtId="164" fontId="1" fillId="0" borderId="9" xfId="0" applyNumberFormat="1" applyFont="1" applyFill="1" applyBorder="1"/>
    <xf numFmtId="165" fontId="1" fillId="2" borderId="23" xfId="0" applyNumberFormat="1" applyFont="1" applyFill="1" applyBorder="1"/>
    <xf numFmtId="0" fontId="4" fillId="2" borderId="39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/>
    </xf>
    <xf numFmtId="164" fontId="4" fillId="2" borderId="37" xfId="0" applyNumberFormat="1" applyFont="1" applyFill="1" applyBorder="1"/>
    <xf numFmtId="165" fontId="2" fillId="2" borderId="37" xfId="0" applyNumberFormat="1" applyFont="1" applyFill="1" applyBorder="1"/>
    <xf numFmtId="0" fontId="1" fillId="2" borderId="3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wrapText="1"/>
    </xf>
    <xf numFmtId="0" fontId="1" fillId="2" borderId="40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wrapText="1"/>
    </xf>
    <xf numFmtId="0" fontId="4" fillId="2" borderId="41" xfId="0" applyFont="1" applyFill="1" applyBorder="1"/>
    <xf numFmtId="164" fontId="4" fillId="0" borderId="37" xfId="0" applyNumberFormat="1" applyFont="1" applyFill="1" applyBorder="1"/>
    <xf numFmtId="0" fontId="3" fillId="2" borderId="13" xfId="0" applyFont="1" applyFill="1" applyBorder="1"/>
    <xf numFmtId="164" fontId="1" fillId="0" borderId="12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" fontId="4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3" fillId="2" borderId="11" xfId="0" applyFont="1" applyFill="1" applyBorder="1" applyAlignment="1">
      <alignment wrapText="1"/>
    </xf>
    <xf numFmtId="0" fontId="8" fillId="2" borderId="11" xfId="0" applyFont="1" applyFill="1" applyBorder="1" applyAlignment="1">
      <alignment vertical="distributed" wrapText="1"/>
    </xf>
    <xf numFmtId="0" fontId="3" fillId="2" borderId="21" xfId="0" applyFont="1" applyFill="1" applyBorder="1"/>
    <xf numFmtId="165" fontId="4" fillId="2" borderId="37" xfId="0" applyNumberFormat="1" applyFont="1" applyFill="1" applyBorder="1"/>
    <xf numFmtId="0" fontId="2" fillId="2" borderId="42" xfId="0" applyFont="1" applyFill="1" applyBorder="1" applyAlignment="1">
      <alignment horizontal="center"/>
    </xf>
    <xf numFmtId="164" fontId="2" fillId="0" borderId="43" xfId="0" applyNumberFormat="1" applyFont="1" applyFill="1" applyBorder="1"/>
    <xf numFmtId="164" fontId="2" fillId="2" borderId="43" xfId="0" applyNumberFormat="1" applyFont="1" applyFill="1" applyBorder="1"/>
    <xf numFmtId="165" fontId="2" fillId="2" borderId="43" xfId="0" applyNumberFormat="1" applyFont="1" applyFill="1" applyBorder="1"/>
    <xf numFmtId="164" fontId="2" fillId="2" borderId="44" xfId="0" applyNumberFormat="1" applyFont="1" applyFill="1" applyBorder="1"/>
    <xf numFmtId="0" fontId="2" fillId="2" borderId="41" xfId="0" applyFont="1" applyFill="1" applyBorder="1"/>
    <xf numFmtId="0" fontId="2" fillId="2" borderId="35" xfId="0" applyFont="1" applyFill="1" applyBorder="1" applyAlignment="1">
      <alignment horizontal="center"/>
    </xf>
    <xf numFmtId="164" fontId="2" fillId="0" borderId="12" xfId="0" applyNumberFormat="1" applyFont="1" applyFill="1" applyBorder="1"/>
    <xf numFmtId="164" fontId="2" fillId="2" borderId="12" xfId="0" applyNumberFormat="1" applyFont="1" applyFill="1" applyBorder="1"/>
    <xf numFmtId="165" fontId="2" fillId="2" borderId="12" xfId="0" applyNumberFormat="1" applyFont="1" applyFill="1" applyBorder="1"/>
    <xf numFmtId="164" fontId="2" fillId="2" borderId="45" xfId="0" applyNumberFormat="1" applyFont="1" applyFill="1" applyBorder="1"/>
    <xf numFmtId="0" fontId="2" fillId="2" borderId="46" xfId="0" applyFont="1" applyFill="1" applyBorder="1" applyAlignment="1">
      <alignment horizontal="center"/>
    </xf>
    <xf numFmtId="164" fontId="2" fillId="2" borderId="14" xfId="0" applyNumberFormat="1" applyFont="1" applyFill="1" applyBorder="1"/>
    <xf numFmtId="2" fontId="2" fillId="2" borderId="14" xfId="0" applyNumberFormat="1" applyFont="1" applyFill="1" applyBorder="1"/>
    <xf numFmtId="165" fontId="2" fillId="2" borderId="14" xfId="0" applyNumberFormat="1" applyFont="1" applyFill="1" applyBorder="1"/>
    <xf numFmtId="164" fontId="2" fillId="2" borderId="47" xfId="0" applyNumberFormat="1" applyFont="1" applyFill="1" applyBorder="1"/>
    <xf numFmtId="164" fontId="3" fillId="0" borderId="10" xfId="0" applyNumberFormat="1" applyFont="1" applyFill="1" applyBorder="1"/>
    <xf numFmtId="0" fontId="1" fillId="2" borderId="10" xfId="0" applyFont="1" applyFill="1" applyBorder="1"/>
    <xf numFmtId="0" fontId="3" fillId="2" borderId="21" xfId="0" applyFont="1" applyFill="1" applyBorder="1" applyAlignment="1">
      <alignment wrapText="1"/>
    </xf>
    <xf numFmtId="164" fontId="3" fillId="0" borderId="22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164" fontId="3" fillId="0" borderId="12" xfId="0" applyNumberFormat="1" applyFont="1" applyFill="1" applyBorder="1"/>
    <xf numFmtId="2" fontId="1" fillId="2" borderId="12" xfId="0" applyNumberFormat="1" applyFont="1" applyFill="1" applyBorder="1"/>
    <xf numFmtId="164" fontId="7" fillId="0" borderId="12" xfId="0" applyNumberFormat="1" applyFont="1" applyFill="1" applyBorder="1"/>
    <xf numFmtId="164" fontId="3" fillId="0" borderId="22" xfId="0" applyNumberFormat="1" applyFont="1" applyFill="1" applyBorder="1"/>
    <xf numFmtId="0" fontId="2" fillId="2" borderId="39" xfId="0" applyFont="1" applyFill="1" applyBorder="1" applyAlignment="1">
      <alignment horizontal="center"/>
    </xf>
    <xf numFmtId="2" fontId="2" fillId="2" borderId="12" xfId="0" applyNumberFormat="1" applyFont="1" applyFill="1" applyBorder="1"/>
    <xf numFmtId="0" fontId="1" fillId="2" borderId="21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3" fillId="0" borderId="21" xfId="0" applyFont="1" applyBorder="1" applyAlignment="1">
      <alignment wrapText="1"/>
    </xf>
    <xf numFmtId="2" fontId="2" fillId="2" borderId="22" xfId="0" applyNumberFormat="1" applyFont="1" applyFill="1" applyBorder="1"/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3" fillId="2" borderId="13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2" fontId="2" fillId="2" borderId="10" xfId="0" applyNumberFormat="1" applyFont="1" applyFill="1" applyBorder="1"/>
    <xf numFmtId="164" fontId="3" fillId="0" borderId="12" xfId="0" applyNumberFormat="1" applyFont="1" applyFill="1" applyBorder="1" applyAlignment="1">
      <alignment wrapText="1"/>
    </xf>
    <xf numFmtId="0" fontId="1" fillId="0" borderId="12" xfId="0" applyFont="1" applyFill="1" applyBorder="1"/>
    <xf numFmtId="0" fontId="3" fillId="2" borderId="9" xfId="0" applyFont="1" applyFill="1" applyBorder="1"/>
    <xf numFmtId="0" fontId="1" fillId="2" borderId="23" xfId="0" applyFont="1" applyFill="1" applyBorder="1"/>
    <xf numFmtId="2" fontId="2" fillId="2" borderId="37" xfId="0" applyNumberFormat="1" applyFont="1" applyFill="1" applyBorder="1"/>
    <xf numFmtId="0" fontId="1" fillId="2" borderId="50" xfId="0" applyFont="1" applyFill="1" applyBorder="1"/>
    <xf numFmtId="0" fontId="1" fillId="2" borderId="13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/>
    </xf>
    <xf numFmtId="164" fontId="4" fillId="0" borderId="14" xfId="0" applyNumberFormat="1" applyFont="1" applyFill="1" applyBorder="1"/>
    <xf numFmtId="164" fontId="4" fillId="2" borderId="14" xfId="0" applyNumberFormat="1" applyFont="1" applyFill="1" applyBorder="1"/>
    <xf numFmtId="165" fontId="4" fillId="2" borderId="14" xfId="0" applyNumberFormat="1" applyFont="1" applyFill="1" applyBorder="1"/>
    <xf numFmtId="165" fontId="2" fillId="2" borderId="10" xfId="0" applyNumberFormat="1" applyFont="1" applyFill="1" applyBorder="1"/>
    <xf numFmtId="0" fontId="2" fillId="2" borderId="42" xfId="0" applyFont="1" applyFill="1" applyBorder="1"/>
    <xf numFmtId="165" fontId="1" fillId="2" borderId="43" xfId="0" applyNumberFormat="1" applyFont="1" applyFill="1" applyBorder="1"/>
    <xf numFmtId="0" fontId="2" fillId="2" borderId="46" xfId="0" applyFont="1" applyFill="1" applyBorder="1"/>
    <xf numFmtId="0" fontId="2" fillId="2" borderId="14" xfId="0" applyFont="1" applyFill="1" applyBorder="1"/>
    <xf numFmtId="0" fontId="2" fillId="2" borderId="51" xfId="0" applyFont="1" applyFill="1" applyBorder="1" applyAlignment="1">
      <alignment horizontal="center"/>
    </xf>
    <xf numFmtId="164" fontId="2" fillId="0" borderId="24" xfId="0" applyNumberFormat="1" applyFont="1" applyFill="1" applyBorder="1"/>
    <xf numFmtId="164" fontId="2" fillId="2" borderId="24" xfId="0" applyNumberFormat="1" applyFont="1" applyFill="1" applyBorder="1"/>
    <xf numFmtId="0" fontId="2" fillId="2" borderId="24" xfId="0" applyFont="1" applyFill="1" applyBorder="1"/>
    <xf numFmtId="165" fontId="2" fillId="2" borderId="24" xfId="0" applyNumberFormat="1" applyFont="1" applyFill="1" applyBorder="1"/>
    <xf numFmtId="164" fontId="2" fillId="2" borderId="28" xfId="0" applyNumberFormat="1" applyFont="1" applyFill="1" applyBorder="1"/>
    <xf numFmtId="0" fontId="3" fillId="0" borderId="0" xfId="0" applyFont="1" applyFill="1" applyBorder="1"/>
    <xf numFmtId="2" fontId="1" fillId="2" borderId="0" xfId="0" applyNumberFormat="1" applyFont="1" applyFill="1" applyBorder="1"/>
    <xf numFmtId="2" fontId="1" fillId="0" borderId="0" xfId="0" applyNumberFormat="1" applyFont="1" applyFill="1" applyBorder="1"/>
    <xf numFmtId="165" fontId="2" fillId="2" borderId="0" xfId="0" applyNumberFormat="1" applyFont="1" applyFill="1" applyBorder="1"/>
    <xf numFmtId="1" fontId="2" fillId="2" borderId="0" xfId="0" applyNumberFormat="1" applyFont="1" applyFill="1" applyBorder="1"/>
    <xf numFmtId="166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2" borderId="0" xfId="0" applyNumberFormat="1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165" fontId="1" fillId="2" borderId="12" xfId="0" applyNumberFormat="1" applyFont="1" applyFill="1" applyBorder="1"/>
    <xf numFmtId="164" fontId="1" fillId="2" borderId="2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1" fillId="2" borderId="2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164" fontId="1" fillId="0" borderId="22" xfId="0" applyNumberFormat="1" applyFont="1" applyFill="1" applyBorder="1"/>
    <xf numFmtId="164" fontId="1" fillId="0" borderId="10" xfId="0" applyNumberFormat="1" applyFont="1" applyFill="1" applyBorder="1"/>
    <xf numFmtId="164" fontId="1" fillId="2" borderId="22" xfId="0" applyNumberFormat="1" applyFont="1" applyFill="1" applyBorder="1"/>
    <xf numFmtId="164" fontId="1" fillId="2" borderId="10" xfId="0" applyNumberFormat="1" applyFont="1" applyFill="1" applyBorder="1"/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0" fontId="1" fillId="2" borderId="21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164" fontId="1" fillId="0" borderId="22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2" borderId="22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1" fillId="2" borderId="33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3" fillId="2" borderId="12" xfId="0" applyFont="1" applyFill="1" applyBorder="1" applyAlignment="1">
      <alignment wrapText="1"/>
    </xf>
    <xf numFmtId="164" fontId="1" fillId="0" borderId="23" xfId="0" applyNumberFormat="1" applyFont="1" applyFill="1" applyBorder="1"/>
    <xf numFmtId="164" fontId="1" fillId="0" borderId="23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0" fontId="1" fillId="2" borderId="34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/>
    <xf numFmtId="164" fontId="2" fillId="0" borderId="7" xfId="0" applyNumberFormat="1" applyFont="1" applyFill="1" applyBorder="1"/>
    <xf numFmtId="165" fontId="2" fillId="2" borderId="26" xfId="0" applyNumberFormat="1" applyFont="1" applyFill="1" applyBorder="1"/>
    <xf numFmtId="165" fontId="2" fillId="2" borderId="29" xfId="0" applyNumberFormat="1" applyFont="1" applyFill="1" applyBorder="1"/>
    <xf numFmtId="164" fontId="2" fillId="2" borderId="28" xfId="0" applyNumberFormat="1" applyFont="1" applyFill="1" applyBorder="1"/>
    <xf numFmtId="164" fontId="2" fillId="2" borderId="32" xfId="0" applyNumberFormat="1" applyFont="1" applyFill="1" applyBorder="1"/>
    <xf numFmtId="0" fontId="1" fillId="2" borderId="24" xfId="0" applyFont="1" applyFill="1" applyBorder="1" applyAlignment="1">
      <alignment horizontal="left" vertical="center"/>
    </xf>
    <xf numFmtId="164" fontId="1" fillId="0" borderId="24" xfId="0" applyNumberFormat="1" applyFont="1" applyFill="1" applyBorder="1"/>
    <xf numFmtId="165" fontId="1" fillId="2" borderId="10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1" fillId="2" borderId="22" xfId="0" applyNumberFormat="1" applyFont="1" applyFill="1" applyBorder="1"/>
    <xf numFmtId="165" fontId="1" fillId="2" borderId="23" xfId="0" applyNumberFormat="1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173"/>
  <sheetViews>
    <sheetView tabSelected="1" workbookViewId="0">
      <selection activeCell="K12" sqref="K12"/>
    </sheetView>
  </sheetViews>
  <sheetFormatPr defaultRowHeight="12"/>
  <cols>
    <col min="1" max="1" width="23.28515625" style="34" customWidth="1"/>
    <col min="2" max="2" width="74.140625" style="1" customWidth="1"/>
    <col min="3" max="4" width="14.7109375" style="5" customWidth="1"/>
    <col min="5" max="5" width="11.7109375" style="4" customWidth="1"/>
    <col min="6" max="6" width="11" style="1" hidden="1" customWidth="1"/>
    <col min="7" max="7" width="12" style="5" customWidth="1"/>
    <col min="8" max="8" width="8.42578125" style="1" customWidth="1"/>
    <col min="9" max="9" width="11.5703125" style="1" customWidth="1"/>
    <col min="10" max="10" width="11.5703125" style="6" customWidth="1"/>
    <col min="11" max="256" width="9.140625" style="6"/>
    <col min="257" max="257" width="23.28515625" style="6" customWidth="1"/>
    <col min="258" max="258" width="74.140625" style="6" customWidth="1"/>
    <col min="259" max="260" width="14.7109375" style="6" customWidth="1"/>
    <col min="261" max="261" width="11.7109375" style="6" customWidth="1"/>
    <col min="262" max="262" width="0" style="6" hidden="1" customWidth="1"/>
    <col min="263" max="263" width="12" style="6" customWidth="1"/>
    <col min="264" max="264" width="8.42578125" style="6" customWidth="1"/>
    <col min="265" max="266" width="11.5703125" style="6" customWidth="1"/>
    <col min="267" max="512" width="9.140625" style="6"/>
    <col min="513" max="513" width="23.28515625" style="6" customWidth="1"/>
    <col min="514" max="514" width="74.140625" style="6" customWidth="1"/>
    <col min="515" max="516" width="14.7109375" style="6" customWidth="1"/>
    <col min="517" max="517" width="11.7109375" style="6" customWidth="1"/>
    <col min="518" max="518" width="0" style="6" hidden="1" customWidth="1"/>
    <col min="519" max="519" width="12" style="6" customWidth="1"/>
    <col min="520" max="520" width="8.42578125" style="6" customWidth="1"/>
    <col min="521" max="522" width="11.5703125" style="6" customWidth="1"/>
    <col min="523" max="768" width="9.140625" style="6"/>
    <col min="769" max="769" width="23.28515625" style="6" customWidth="1"/>
    <col min="770" max="770" width="74.140625" style="6" customWidth="1"/>
    <col min="771" max="772" width="14.7109375" style="6" customWidth="1"/>
    <col min="773" max="773" width="11.7109375" style="6" customWidth="1"/>
    <col min="774" max="774" width="0" style="6" hidden="1" customWidth="1"/>
    <col min="775" max="775" width="12" style="6" customWidth="1"/>
    <col min="776" max="776" width="8.42578125" style="6" customWidth="1"/>
    <col min="777" max="778" width="11.5703125" style="6" customWidth="1"/>
    <col min="779" max="1024" width="9.140625" style="6"/>
    <col min="1025" max="1025" width="23.28515625" style="6" customWidth="1"/>
    <col min="1026" max="1026" width="74.140625" style="6" customWidth="1"/>
    <col min="1027" max="1028" width="14.7109375" style="6" customWidth="1"/>
    <col min="1029" max="1029" width="11.7109375" style="6" customWidth="1"/>
    <col min="1030" max="1030" width="0" style="6" hidden="1" customWidth="1"/>
    <col min="1031" max="1031" width="12" style="6" customWidth="1"/>
    <col min="1032" max="1032" width="8.42578125" style="6" customWidth="1"/>
    <col min="1033" max="1034" width="11.5703125" style="6" customWidth="1"/>
    <col min="1035" max="1280" width="9.140625" style="6"/>
    <col min="1281" max="1281" width="23.28515625" style="6" customWidth="1"/>
    <col min="1282" max="1282" width="74.140625" style="6" customWidth="1"/>
    <col min="1283" max="1284" width="14.7109375" style="6" customWidth="1"/>
    <col min="1285" max="1285" width="11.7109375" style="6" customWidth="1"/>
    <col min="1286" max="1286" width="0" style="6" hidden="1" customWidth="1"/>
    <col min="1287" max="1287" width="12" style="6" customWidth="1"/>
    <col min="1288" max="1288" width="8.42578125" style="6" customWidth="1"/>
    <col min="1289" max="1290" width="11.5703125" style="6" customWidth="1"/>
    <col min="1291" max="1536" width="9.140625" style="6"/>
    <col min="1537" max="1537" width="23.28515625" style="6" customWidth="1"/>
    <col min="1538" max="1538" width="74.140625" style="6" customWidth="1"/>
    <col min="1539" max="1540" width="14.7109375" style="6" customWidth="1"/>
    <col min="1541" max="1541" width="11.7109375" style="6" customWidth="1"/>
    <col min="1542" max="1542" width="0" style="6" hidden="1" customWidth="1"/>
    <col min="1543" max="1543" width="12" style="6" customWidth="1"/>
    <col min="1544" max="1544" width="8.42578125" style="6" customWidth="1"/>
    <col min="1545" max="1546" width="11.5703125" style="6" customWidth="1"/>
    <col min="1547" max="1792" width="9.140625" style="6"/>
    <col min="1793" max="1793" width="23.28515625" style="6" customWidth="1"/>
    <col min="1794" max="1794" width="74.140625" style="6" customWidth="1"/>
    <col min="1795" max="1796" width="14.7109375" style="6" customWidth="1"/>
    <col min="1797" max="1797" width="11.7109375" style="6" customWidth="1"/>
    <col min="1798" max="1798" width="0" style="6" hidden="1" customWidth="1"/>
    <col min="1799" max="1799" width="12" style="6" customWidth="1"/>
    <col min="1800" max="1800" width="8.42578125" style="6" customWidth="1"/>
    <col min="1801" max="1802" width="11.5703125" style="6" customWidth="1"/>
    <col min="1803" max="2048" width="9.140625" style="6"/>
    <col min="2049" max="2049" width="23.28515625" style="6" customWidth="1"/>
    <col min="2050" max="2050" width="74.140625" style="6" customWidth="1"/>
    <col min="2051" max="2052" width="14.7109375" style="6" customWidth="1"/>
    <col min="2053" max="2053" width="11.7109375" style="6" customWidth="1"/>
    <col min="2054" max="2054" width="0" style="6" hidden="1" customWidth="1"/>
    <col min="2055" max="2055" width="12" style="6" customWidth="1"/>
    <col min="2056" max="2056" width="8.42578125" style="6" customWidth="1"/>
    <col min="2057" max="2058" width="11.5703125" style="6" customWidth="1"/>
    <col min="2059" max="2304" width="9.140625" style="6"/>
    <col min="2305" max="2305" width="23.28515625" style="6" customWidth="1"/>
    <col min="2306" max="2306" width="74.140625" style="6" customWidth="1"/>
    <col min="2307" max="2308" width="14.7109375" style="6" customWidth="1"/>
    <col min="2309" max="2309" width="11.7109375" style="6" customWidth="1"/>
    <col min="2310" max="2310" width="0" style="6" hidden="1" customWidth="1"/>
    <col min="2311" max="2311" width="12" style="6" customWidth="1"/>
    <col min="2312" max="2312" width="8.42578125" style="6" customWidth="1"/>
    <col min="2313" max="2314" width="11.5703125" style="6" customWidth="1"/>
    <col min="2315" max="2560" width="9.140625" style="6"/>
    <col min="2561" max="2561" width="23.28515625" style="6" customWidth="1"/>
    <col min="2562" max="2562" width="74.140625" style="6" customWidth="1"/>
    <col min="2563" max="2564" width="14.7109375" style="6" customWidth="1"/>
    <col min="2565" max="2565" width="11.7109375" style="6" customWidth="1"/>
    <col min="2566" max="2566" width="0" style="6" hidden="1" customWidth="1"/>
    <col min="2567" max="2567" width="12" style="6" customWidth="1"/>
    <col min="2568" max="2568" width="8.42578125" style="6" customWidth="1"/>
    <col min="2569" max="2570" width="11.5703125" style="6" customWidth="1"/>
    <col min="2571" max="2816" width="9.140625" style="6"/>
    <col min="2817" max="2817" width="23.28515625" style="6" customWidth="1"/>
    <col min="2818" max="2818" width="74.140625" style="6" customWidth="1"/>
    <col min="2819" max="2820" width="14.7109375" style="6" customWidth="1"/>
    <col min="2821" max="2821" width="11.7109375" style="6" customWidth="1"/>
    <col min="2822" max="2822" width="0" style="6" hidden="1" customWidth="1"/>
    <col min="2823" max="2823" width="12" style="6" customWidth="1"/>
    <col min="2824" max="2824" width="8.42578125" style="6" customWidth="1"/>
    <col min="2825" max="2826" width="11.5703125" style="6" customWidth="1"/>
    <col min="2827" max="3072" width="9.140625" style="6"/>
    <col min="3073" max="3073" width="23.28515625" style="6" customWidth="1"/>
    <col min="3074" max="3074" width="74.140625" style="6" customWidth="1"/>
    <col min="3075" max="3076" width="14.7109375" style="6" customWidth="1"/>
    <col min="3077" max="3077" width="11.7109375" style="6" customWidth="1"/>
    <col min="3078" max="3078" width="0" style="6" hidden="1" customWidth="1"/>
    <col min="3079" max="3079" width="12" style="6" customWidth="1"/>
    <col min="3080" max="3080" width="8.42578125" style="6" customWidth="1"/>
    <col min="3081" max="3082" width="11.5703125" style="6" customWidth="1"/>
    <col min="3083" max="3328" width="9.140625" style="6"/>
    <col min="3329" max="3329" width="23.28515625" style="6" customWidth="1"/>
    <col min="3330" max="3330" width="74.140625" style="6" customWidth="1"/>
    <col min="3331" max="3332" width="14.7109375" style="6" customWidth="1"/>
    <col min="3333" max="3333" width="11.7109375" style="6" customWidth="1"/>
    <col min="3334" max="3334" width="0" style="6" hidden="1" customWidth="1"/>
    <col min="3335" max="3335" width="12" style="6" customWidth="1"/>
    <col min="3336" max="3336" width="8.42578125" style="6" customWidth="1"/>
    <col min="3337" max="3338" width="11.5703125" style="6" customWidth="1"/>
    <col min="3339" max="3584" width="9.140625" style="6"/>
    <col min="3585" max="3585" width="23.28515625" style="6" customWidth="1"/>
    <col min="3586" max="3586" width="74.140625" style="6" customWidth="1"/>
    <col min="3587" max="3588" width="14.7109375" style="6" customWidth="1"/>
    <col min="3589" max="3589" width="11.7109375" style="6" customWidth="1"/>
    <col min="3590" max="3590" width="0" style="6" hidden="1" customWidth="1"/>
    <col min="3591" max="3591" width="12" style="6" customWidth="1"/>
    <col min="3592" max="3592" width="8.42578125" style="6" customWidth="1"/>
    <col min="3593" max="3594" width="11.5703125" style="6" customWidth="1"/>
    <col min="3595" max="3840" width="9.140625" style="6"/>
    <col min="3841" max="3841" width="23.28515625" style="6" customWidth="1"/>
    <col min="3842" max="3842" width="74.140625" style="6" customWidth="1"/>
    <col min="3843" max="3844" width="14.7109375" style="6" customWidth="1"/>
    <col min="3845" max="3845" width="11.7109375" style="6" customWidth="1"/>
    <col min="3846" max="3846" width="0" style="6" hidden="1" customWidth="1"/>
    <col min="3847" max="3847" width="12" style="6" customWidth="1"/>
    <col min="3848" max="3848" width="8.42578125" style="6" customWidth="1"/>
    <col min="3849" max="3850" width="11.5703125" style="6" customWidth="1"/>
    <col min="3851" max="4096" width="9.140625" style="6"/>
    <col min="4097" max="4097" width="23.28515625" style="6" customWidth="1"/>
    <col min="4098" max="4098" width="74.140625" style="6" customWidth="1"/>
    <col min="4099" max="4100" width="14.7109375" style="6" customWidth="1"/>
    <col min="4101" max="4101" width="11.7109375" style="6" customWidth="1"/>
    <col min="4102" max="4102" width="0" style="6" hidden="1" customWidth="1"/>
    <col min="4103" max="4103" width="12" style="6" customWidth="1"/>
    <col min="4104" max="4104" width="8.42578125" style="6" customWidth="1"/>
    <col min="4105" max="4106" width="11.5703125" style="6" customWidth="1"/>
    <col min="4107" max="4352" width="9.140625" style="6"/>
    <col min="4353" max="4353" width="23.28515625" style="6" customWidth="1"/>
    <col min="4354" max="4354" width="74.140625" style="6" customWidth="1"/>
    <col min="4355" max="4356" width="14.7109375" style="6" customWidth="1"/>
    <col min="4357" max="4357" width="11.7109375" style="6" customWidth="1"/>
    <col min="4358" max="4358" width="0" style="6" hidden="1" customWidth="1"/>
    <col min="4359" max="4359" width="12" style="6" customWidth="1"/>
    <col min="4360" max="4360" width="8.42578125" style="6" customWidth="1"/>
    <col min="4361" max="4362" width="11.5703125" style="6" customWidth="1"/>
    <col min="4363" max="4608" width="9.140625" style="6"/>
    <col min="4609" max="4609" width="23.28515625" style="6" customWidth="1"/>
    <col min="4610" max="4610" width="74.140625" style="6" customWidth="1"/>
    <col min="4611" max="4612" width="14.7109375" style="6" customWidth="1"/>
    <col min="4613" max="4613" width="11.7109375" style="6" customWidth="1"/>
    <col min="4614" max="4614" width="0" style="6" hidden="1" customWidth="1"/>
    <col min="4615" max="4615" width="12" style="6" customWidth="1"/>
    <col min="4616" max="4616" width="8.42578125" style="6" customWidth="1"/>
    <col min="4617" max="4618" width="11.5703125" style="6" customWidth="1"/>
    <col min="4619" max="4864" width="9.140625" style="6"/>
    <col min="4865" max="4865" width="23.28515625" style="6" customWidth="1"/>
    <col min="4866" max="4866" width="74.140625" style="6" customWidth="1"/>
    <col min="4867" max="4868" width="14.7109375" style="6" customWidth="1"/>
    <col min="4869" max="4869" width="11.7109375" style="6" customWidth="1"/>
    <col min="4870" max="4870" width="0" style="6" hidden="1" customWidth="1"/>
    <col min="4871" max="4871" width="12" style="6" customWidth="1"/>
    <col min="4872" max="4872" width="8.42578125" style="6" customWidth="1"/>
    <col min="4873" max="4874" width="11.5703125" style="6" customWidth="1"/>
    <col min="4875" max="5120" width="9.140625" style="6"/>
    <col min="5121" max="5121" width="23.28515625" style="6" customWidth="1"/>
    <col min="5122" max="5122" width="74.140625" style="6" customWidth="1"/>
    <col min="5123" max="5124" width="14.7109375" style="6" customWidth="1"/>
    <col min="5125" max="5125" width="11.7109375" style="6" customWidth="1"/>
    <col min="5126" max="5126" width="0" style="6" hidden="1" customWidth="1"/>
    <col min="5127" max="5127" width="12" style="6" customWidth="1"/>
    <col min="5128" max="5128" width="8.42578125" style="6" customWidth="1"/>
    <col min="5129" max="5130" width="11.5703125" style="6" customWidth="1"/>
    <col min="5131" max="5376" width="9.140625" style="6"/>
    <col min="5377" max="5377" width="23.28515625" style="6" customWidth="1"/>
    <col min="5378" max="5378" width="74.140625" style="6" customWidth="1"/>
    <col min="5379" max="5380" width="14.7109375" style="6" customWidth="1"/>
    <col min="5381" max="5381" width="11.7109375" style="6" customWidth="1"/>
    <col min="5382" max="5382" width="0" style="6" hidden="1" customWidth="1"/>
    <col min="5383" max="5383" width="12" style="6" customWidth="1"/>
    <col min="5384" max="5384" width="8.42578125" style="6" customWidth="1"/>
    <col min="5385" max="5386" width="11.5703125" style="6" customWidth="1"/>
    <col min="5387" max="5632" width="9.140625" style="6"/>
    <col min="5633" max="5633" width="23.28515625" style="6" customWidth="1"/>
    <col min="5634" max="5634" width="74.140625" style="6" customWidth="1"/>
    <col min="5635" max="5636" width="14.7109375" style="6" customWidth="1"/>
    <col min="5637" max="5637" width="11.7109375" style="6" customWidth="1"/>
    <col min="5638" max="5638" width="0" style="6" hidden="1" customWidth="1"/>
    <col min="5639" max="5639" width="12" style="6" customWidth="1"/>
    <col min="5640" max="5640" width="8.42578125" style="6" customWidth="1"/>
    <col min="5641" max="5642" width="11.5703125" style="6" customWidth="1"/>
    <col min="5643" max="5888" width="9.140625" style="6"/>
    <col min="5889" max="5889" width="23.28515625" style="6" customWidth="1"/>
    <col min="5890" max="5890" width="74.140625" style="6" customWidth="1"/>
    <col min="5891" max="5892" width="14.7109375" style="6" customWidth="1"/>
    <col min="5893" max="5893" width="11.7109375" style="6" customWidth="1"/>
    <col min="5894" max="5894" width="0" style="6" hidden="1" customWidth="1"/>
    <col min="5895" max="5895" width="12" style="6" customWidth="1"/>
    <col min="5896" max="5896" width="8.42578125" style="6" customWidth="1"/>
    <col min="5897" max="5898" width="11.5703125" style="6" customWidth="1"/>
    <col min="5899" max="6144" width="9.140625" style="6"/>
    <col min="6145" max="6145" width="23.28515625" style="6" customWidth="1"/>
    <col min="6146" max="6146" width="74.140625" style="6" customWidth="1"/>
    <col min="6147" max="6148" width="14.7109375" style="6" customWidth="1"/>
    <col min="6149" max="6149" width="11.7109375" style="6" customWidth="1"/>
    <col min="6150" max="6150" width="0" style="6" hidden="1" customWidth="1"/>
    <col min="6151" max="6151" width="12" style="6" customWidth="1"/>
    <col min="6152" max="6152" width="8.42578125" style="6" customWidth="1"/>
    <col min="6153" max="6154" width="11.5703125" style="6" customWidth="1"/>
    <col min="6155" max="6400" width="9.140625" style="6"/>
    <col min="6401" max="6401" width="23.28515625" style="6" customWidth="1"/>
    <col min="6402" max="6402" width="74.140625" style="6" customWidth="1"/>
    <col min="6403" max="6404" width="14.7109375" style="6" customWidth="1"/>
    <col min="6405" max="6405" width="11.7109375" style="6" customWidth="1"/>
    <col min="6406" max="6406" width="0" style="6" hidden="1" customWidth="1"/>
    <col min="6407" max="6407" width="12" style="6" customWidth="1"/>
    <col min="6408" max="6408" width="8.42578125" style="6" customWidth="1"/>
    <col min="6409" max="6410" width="11.5703125" style="6" customWidth="1"/>
    <col min="6411" max="6656" width="9.140625" style="6"/>
    <col min="6657" max="6657" width="23.28515625" style="6" customWidth="1"/>
    <col min="6658" max="6658" width="74.140625" style="6" customWidth="1"/>
    <col min="6659" max="6660" width="14.7109375" style="6" customWidth="1"/>
    <col min="6661" max="6661" width="11.7109375" style="6" customWidth="1"/>
    <col min="6662" max="6662" width="0" style="6" hidden="1" customWidth="1"/>
    <col min="6663" max="6663" width="12" style="6" customWidth="1"/>
    <col min="6664" max="6664" width="8.42578125" style="6" customWidth="1"/>
    <col min="6665" max="6666" width="11.5703125" style="6" customWidth="1"/>
    <col min="6667" max="6912" width="9.140625" style="6"/>
    <col min="6913" max="6913" width="23.28515625" style="6" customWidth="1"/>
    <col min="6914" max="6914" width="74.140625" style="6" customWidth="1"/>
    <col min="6915" max="6916" width="14.7109375" style="6" customWidth="1"/>
    <col min="6917" max="6917" width="11.7109375" style="6" customWidth="1"/>
    <col min="6918" max="6918" width="0" style="6" hidden="1" customWidth="1"/>
    <col min="6919" max="6919" width="12" style="6" customWidth="1"/>
    <col min="6920" max="6920" width="8.42578125" style="6" customWidth="1"/>
    <col min="6921" max="6922" width="11.5703125" style="6" customWidth="1"/>
    <col min="6923" max="7168" width="9.140625" style="6"/>
    <col min="7169" max="7169" width="23.28515625" style="6" customWidth="1"/>
    <col min="7170" max="7170" width="74.140625" style="6" customWidth="1"/>
    <col min="7171" max="7172" width="14.7109375" style="6" customWidth="1"/>
    <col min="7173" max="7173" width="11.7109375" style="6" customWidth="1"/>
    <col min="7174" max="7174" width="0" style="6" hidden="1" customWidth="1"/>
    <col min="7175" max="7175" width="12" style="6" customWidth="1"/>
    <col min="7176" max="7176" width="8.42578125" style="6" customWidth="1"/>
    <col min="7177" max="7178" width="11.5703125" style="6" customWidth="1"/>
    <col min="7179" max="7424" width="9.140625" style="6"/>
    <col min="7425" max="7425" width="23.28515625" style="6" customWidth="1"/>
    <col min="7426" max="7426" width="74.140625" style="6" customWidth="1"/>
    <col min="7427" max="7428" width="14.7109375" style="6" customWidth="1"/>
    <col min="7429" max="7429" width="11.7109375" style="6" customWidth="1"/>
    <col min="7430" max="7430" width="0" style="6" hidden="1" customWidth="1"/>
    <col min="7431" max="7431" width="12" style="6" customWidth="1"/>
    <col min="7432" max="7432" width="8.42578125" style="6" customWidth="1"/>
    <col min="7433" max="7434" width="11.5703125" style="6" customWidth="1"/>
    <col min="7435" max="7680" width="9.140625" style="6"/>
    <col min="7681" max="7681" width="23.28515625" style="6" customWidth="1"/>
    <col min="7682" max="7682" width="74.140625" style="6" customWidth="1"/>
    <col min="7683" max="7684" width="14.7109375" style="6" customWidth="1"/>
    <col min="7685" max="7685" width="11.7109375" style="6" customWidth="1"/>
    <col min="7686" max="7686" width="0" style="6" hidden="1" customWidth="1"/>
    <col min="7687" max="7687" width="12" style="6" customWidth="1"/>
    <col min="7688" max="7688" width="8.42578125" style="6" customWidth="1"/>
    <col min="7689" max="7690" width="11.5703125" style="6" customWidth="1"/>
    <col min="7691" max="7936" width="9.140625" style="6"/>
    <col min="7937" max="7937" width="23.28515625" style="6" customWidth="1"/>
    <col min="7938" max="7938" width="74.140625" style="6" customWidth="1"/>
    <col min="7939" max="7940" width="14.7109375" style="6" customWidth="1"/>
    <col min="7941" max="7941" width="11.7109375" style="6" customWidth="1"/>
    <col min="7942" max="7942" width="0" style="6" hidden="1" customWidth="1"/>
    <col min="7943" max="7943" width="12" style="6" customWidth="1"/>
    <col min="7944" max="7944" width="8.42578125" style="6" customWidth="1"/>
    <col min="7945" max="7946" width="11.5703125" style="6" customWidth="1"/>
    <col min="7947" max="8192" width="9.140625" style="6"/>
    <col min="8193" max="8193" width="23.28515625" style="6" customWidth="1"/>
    <col min="8194" max="8194" width="74.140625" style="6" customWidth="1"/>
    <col min="8195" max="8196" width="14.7109375" style="6" customWidth="1"/>
    <col min="8197" max="8197" width="11.7109375" style="6" customWidth="1"/>
    <col min="8198" max="8198" width="0" style="6" hidden="1" customWidth="1"/>
    <col min="8199" max="8199" width="12" style="6" customWidth="1"/>
    <col min="8200" max="8200" width="8.42578125" style="6" customWidth="1"/>
    <col min="8201" max="8202" width="11.5703125" style="6" customWidth="1"/>
    <col min="8203" max="8448" width="9.140625" style="6"/>
    <col min="8449" max="8449" width="23.28515625" style="6" customWidth="1"/>
    <col min="8450" max="8450" width="74.140625" style="6" customWidth="1"/>
    <col min="8451" max="8452" width="14.7109375" style="6" customWidth="1"/>
    <col min="8453" max="8453" width="11.7109375" style="6" customWidth="1"/>
    <col min="8454" max="8454" width="0" style="6" hidden="1" customWidth="1"/>
    <col min="8455" max="8455" width="12" style="6" customWidth="1"/>
    <col min="8456" max="8456" width="8.42578125" style="6" customWidth="1"/>
    <col min="8457" max="8458" width="11.5703125" style="6" customWidth="1"/>
    <col min="8459" max="8704" width="9.140625" style="6"/>
    <col min="8705" max="8705" width="23.28515625" style="6" customWidth="1"/>
    <col min="8706" max="8706" width="74.140625" style="6" customWidth="1"/>
    <col min="8707" max="8708" width="14.7109375" style="6" customWidth="1"/>
    <col min="8709" max="8709" width="11.7109375" style="6" customWidth="1"/>
    <col min="8710" max="8710" width="0" style="6" hidden="1" customWidth="1"/>
    <col min="8711" max="8711" width="12" style="6" customWidth="1"/>
    <col min="8712" max="8712" width="8.42578125" style="6" customWidth="1"/>
    <col min="8713" max="8714" width="11.5703125" style="6" customWidth="1"/>
    <col min="8715" max="8960" width="9.140625" style="6"/>
    <col min="8961" max="8961" width="23.28515625" style="6" customWidth="1"/>
    <col min="8962" max="8962" width="74.140625" style="6" customWidth="1"/>
    <col min="8963" max="8964" width="14.7109375" style="6" customWidth="1"/>
    <col min="8965" max="8965" width="11.7109375" style="6" customWidth="1"/>
    <col min="8966" max="8966" width="0" style="6" hidden="1" customWidth="1"/>
    <col min="8967" max="8967" width="12" style="6" customWidth="1"/>
    <col min="8968" max="8968" width="8.42578125" style="6" customWidth="1"/>
    <col min="8969" max="8970" width="11.5703125" style="6" customWidth="1"/>
    <col min="8971" max="9216" width="9.140625" style="6"/>
    <col min="9217" max="9217" width="23.28515625" style="6" customWidth="1"/>
    <col min="9218" max="9218" width="74.140625" style="6" customWidth="1"/>
    <col min="9219" max="9220" width="14.7109375" style="6" customWidth="1"/>
    <col min="9221" max="9221" width="11.7109375" style="6" customWidth="1"/>
    <col min="9222" max="9222" width="0" style="6" hidden="1" customWidth="1"/>
    <col min="9223" max="9223" width="12" style="6" customWidth="1"/>
    <col min="9224" max="9224" width="8.42578125" style="6" customWidth="1"/>
    <col min="9225" max="9226" width="11.5703125" style="6" customWidth="1"/>
    <col min="9227" max="9472" width="9.140625" style="6"/>
    <col min="9473" max="9473" width="23.28515625" style="6" customWidth="1"/>
    <col min="9474" max="9474" width="74.140625" style="6" customWidth="1"/>
    <col min="9475" max="9476" width="14.7109375" style="6" customWidth="1"/>
    <col min="9477" max="9477" width="11.7109375" style="6" customWidth="1"/>
    <col min="9478" max="9478" width="0" style="6" hidden="1" customWidth="1"/>
    <col min="9479" max="9479" width="12" style="6" customWidth="1"/>
    <col min="9480" max="9480" width="8.42578125" style="6" customWidth="1"/>
    <col min="9481" max="9482" width="11.5703125" style="6" customWidth="1"/>
    <col min="9483" max="9728" width="9.140625" style="6"/>
    <col min="9729" max="9729" width="23.28515625" style="6" customWidth="1"/>
    <col min="9730" max="9730" width="74.140625" style="6" customWidth="1"/>
    <col min="9731" max="9732" width="14.7109375" style="6" customWidth="1"/>
    <col min="9733" max="9733" width="11.7109375" style="6" customWidth="1"/>
    <col min="9734" max="9734" width="0" style="6" hidden="1" customWidth="1"/>
    <col min="9735" max="9735" width="12" style="6" customWidth="1"/>
    <col min="9736" max="9736" width="8.42578125" style="6" customWidth="1"/>
    <col min="9737" max="9738" width="11.5703125" style="6" customWidth="1"/>
    <col min="9739" max="9984" width="9.140625" style="6"/>
    <col min="9985" max="9985" width="23.28515625" style="6" customWidth="1"/>
    <col min="9986" max="9986" width="74.140625" style="6" customWidth="1"/>
    <col min="9987" max="9988" width="14.7109375" style="6" customWidth="1"/>
    <col min="9989" max="9989" width="11.7109375" style="6" customWidth="1"/>
    <col min="9990" max="9990" width="0" style="6" hidden="1" customWidth="1"/>
    <col min="9991" max="9991" width="12" style="6" customWidth="1"/>
    <col min="9992" max="9992" width="8.42578125" style="6" customWidth="1"/>
    <col min="9993" max="9994" width="11.5703125" style="6" customWidth="1"/>
    <col min="9995" max="10240" width="9.140625" style="6"/>
    <col min="10241" max="10241" width="23.28515625" style="6" customWidth="1"/>
    <col min="10242" max="10242" width="74.140625" style="6" customWidth="1"/>
    <col min="10243" max="10244" width="14.7109375" style="6" customWidth="1"/>
    <col min="10245" max="10245" width="11.7109375" style="6" customWidth="1"/>
    <col min="10246" max="10246" width="0" style="6" hidden="1" customWidth="1"/>
    <col min="10247" max="10247" width="12" style="6" customWidth="1"/>
    <col min="10248" max="10248" width="8.42578125" style="6" customWidth="1"/>
    <col min="10249" max="10250" width="11.5703125" style="6" customWidth="1"/>
    <col min="10251" max="10496" width="9.140625" style="6"/>
    <col min="10497" max="10497" width="23.28515625" style="6" customWidth="1"/>
    <col min="10498" max="10498" width="74.140625" style="6" customWidth="1"/>
    <col min="10499" max="10500" width="14.7109375" style="6" customWidth="1"/>
    <col min="10501" max="10501" width="11.7109375" style="6" customWidth="1"/>
    <col min="10502" max="10502" width="0" style="6" hidden="1" customWidth="1"/>
    <col min="10503" max="10503" width="12" style="6" customWidth="1"/>
    <col min="10504" max="10504" width="8.42578125" style="6" customWidth="1"/>
    <col min="10505" max="10506" width="11.5703125" style="6" customWidth="1"/>
    <col min="10507" max="10752" width="9.140625" style="6"/>
    <col min="10753" max="10753" width="23.28515625" style="6" customWidth="1"/>
    <col min="10754" max="10754" width="74.140625" style="6" customWidth="1"/>
    <col min="10755" max="10756" width="14.7109375" style="6" customWidth="1"/>
    <col min="10757" max="10757" width="11.7109375" style="6" customWidth="1"/>
    <col min="10758" max="10758" width="0" style="6" hidden="1" customWidth="1"/>
    <col min="10759" max="10759" width="12" style="6" customWidth="1"/>
    <col min="10760" max="10760" width="8.42578125" style="6" customWidth="1"/>
    <col min="10761" max="10762" width="11.5703125" style="6" customWidth="1"/>
    <col min="10763" max="11008" width="9.140625" style="6"/>
    <col min="11009" max="11009" width="23.28515625" style="6" customWidth="1"/>
    <col min="11010" max="11010" width="74.140625" style="6" customWidth="1"/>
    <col min="11011" max="11012" width="14.7109375" style="6" customWidth="1"/>
    <col min="11013" max="11013" width="11.7109375" style="6" customWidth="1"/>
    <col min="11014" max="11014" width="0" style="6" hidden="1" customWidth="1"/>
    <col min="11015" max="11015" width="12" style="6" customWidth="1"/>
    <col min="11016" max="11016" width="8.42578125" style="6" customWidth="1"/>
    <col min="11017" max="11018" width="11.5703125" style="6" customWidth="1"/>
    <col min="11019" max="11264" width="9.140625" style="6"/>
    <col min="11265" max="11265" width="23.28515625" style="6" customWidth="1"/>
    <col min="11266" max="11266" width="74.140625" style="6" customWidth="1"/>
    <col min="11267" max="11268" width="14.7109375" style="6" customWidth="1"/>
    <col min="11269" max="11269" width="11.7109375" style="6" customWidth="1"/>
    <col min="11270" max="11270" width="0" style="6" hidden="1" customWidth="1"/>
    <col min="11271" max="11271" width="12" style="6" customWidth="1"/>
    <col min="11272" max="11272" width="8.42578125" style="6" customWidth="1"/>
    <col min="11273" max="11274" width="11.5703125" style="6" customWidth="1"/>
    <col min="11275" max="11520" width="9.140625" style="6"/>
    <col min="11521" max="11521" width="23.28515625" style="6" customWidth="1"/>
    <col min="11522" max="11522" width="74.140625" style="6" customWidth="1"/>
    <col min="11523" max="11524" width="14.7109375" style="6" customWidth="1"/>
    <col min="11525" max="11525" width="11.7109375" style="6" customWidth="1"/>
    <col min="11526" max="11526" width="0" style="6" hidden="1" customWidth="1"/>
    <col min="11527" max="11527" width="12" style="6" customWidth="1"/>
    <col min="11528" max="11528" width="8.42578125" style="6" customWidth="1"/>
    <col min="11529" max="11530" width="11.5703125" style="6" customWidth="1"/>
    <col min="11531" max="11776" width="9.140625" style="6"/>
    <col min="11777" max="11777" width="23.28515625" style="6" customWidth="1"/>
    <col min="11778" max="11778" width="74.140625" style="6" customWidth="1"/>
    <col min="11779" max="11780" width="14.7109375" style="6" customWidth="1"/>
    <col min="11781" max="11781" width="11.7109375" style="6" customWidth="1"/>
    <col min="11782" max="11782" width="0" style="6" hidden="1" customWidth="1"/>
    <col min="11783" max="11783" width="12" style="6" customWidth="1"/>
    <col min="11784" max="11784" width="8.42578125" style="6" customWidth="1"/>
    <col min="11785" max="11786" width="11.5703125" style="6" customWidth="1"/>
    <col min="11787" max="12032" width="9.140625" style="6"/>
    <col min="12033" max="12033" width="23.28515625" style="6" customWidth="1"/>
    <col min="12034" max="12034" width="74.140625" style="6" customWidth="1"/>
    <col min="12035" max="12036" width="14.7109375" style="6" customWidth="1"/>
    <col min="12037" max="12037" width="11.7109375" style="6" customWidth="1"/>
    <col min="12038" max="12038" width="0" style="6" hidden="1" customWidth="1"/>
    <col min="12039" max="12039" width="12" style="6" customWidth="1"/>
    <col min="12040" max="12040" width="8.42578125" style="6" customWidth="1"/>
    <col min="12041" max="12042" width="11.5703125" style="6" customWidth="1"/>
    <col min="12043" max="12288" width="9.140625" style="6"/>
    <col min="12289" max="12289" width="23.28515625" style="6" customWidth="1"/>
    <col min="12290" max="12290" width="74.140625" style="6" customWidth="1"/>
    <col min="12291" max="12292" width="14.7109375" style="6" customWidth="1"/>
    <col min="12293" max="12293" width="11.7109375" style="6" customWidth="1"/>
    <col min="12294" max="12294" width="0" style="6" hidden="1" customWidth="1"/>
    <col min="12295" max="12295" width="12" style="6" customWidth="1"/>
    <col min="12296" max="12296" width="8.42578125" style="6" customWidth="1"/>
    <col min="12297" max="12298" width="11.5703125" style="6" customWidth="1"/>
    <col min="12299" max="12544" width="9.140625" style="6"/>
    <col min="12545" max="12545" width="23.28515625" style="6" customWidth="1"/>
    <col min="12546" max="12546" width="74.140625" style="6" customWidth="1"/>
    <col min="12547" max="12548" width="14.7109375" style="6" customWidth="1"/>
    <col min="12549" max="12549" width="11.7109375" style="6" customWidth="1"/>
    <col min="12550" max="12550" width="0" style="6" hidden="1" customWidth="1"/>
    <col min="12551" max="12551" width="12" style="6" customWidth="1"/>
    <col min="12552" max="12552" width="8.42578125" style="6" customWidth="1"/>
    <col min="12553" max="12554" width="11.5703125" style="6" customWidth="1"/>
    <col min="12555" max="12800" width="9.140625" style="6"/>
    <col min="12801" max="12801" width="23.28515625" style="6" customWidth="1"/>
    <col min="12802" max="12802" width="74.140625" style="6" customWidth="1"/>
    <col min="12803" max="12804" width="14.7109375" style="6" customWidth="1"/>
    <col min="12805" max="12805" width="11.7109375" style="6" customWidth="1"/>
    <col min="12806" max="12806" width="0" style="6" hidden="1" customWidth="1"/>
    <col min="12807" max="12807" width="12" style="6" customWidth="1"/>
    <col min="12808" max="12808" width="8.42578125" style="6" customWidth="1"/>
    <col min="12809" max="12810" width="11.5703125" style="6" customWidth="1"/>
    <col min="12811" max="13056" width="9.140625" style="6"/>
    <col min="13057" max="13057" width="23.28515625" style="6" customWidth="1"/>
    <col min="13058" max="13058" width="74.140625" style="6" customWidth="1"/>
    <col min="13059" max="13060" width="14.7109375" style="6" customWidth="1"/>
    <col min="13061" max="13061" width="11.7109375" style="6" customWidth="1"/>
    <col min="13062" max="13062" width="0" style="6" hidden="1" customWidth="1"/>
    <col min="13063" max="13063" width="12" style="6" customWidth="1"/>
    <col min="13064" max="13064" width="8.42578125" style="6" customWidth="1"/>
    <col min="13065" max="13066" width="11.5703125" style="6" customWidth="1"/>
    <col min="13067" max="13312" width="9.140625" style="6"/>
    <col min="13313" max="13313" width="23.28515625" style="6" customWidth="1"/>
    <col min="13314" max="13314" width="74.140625" style="6" customWidth="1"/>
    <col min="13315" max="13316" width="14.7109375" style="6" customWidth="1"/>
    <col min="13317" max="13317" width="11.7109375" style="6" customWidth="1"/>
    <col min="13318" max="13318" width="0" style="6" hidden="1" customWidth="1"/>
    <col min="13319" max="13319" width="12" style="6" customWidth="1"/>
    <col min="13320" max="13320" width="8.42578125" style="6" customWidth="1"/>
    <col min="13321" max="13322" width="11.5703125" style="6" customWidth="1"/>
    <col min="13323" max="13568" width="9.140625" style="6"/>
    <col min="13569" max="13569" width="23.28515625" style="6" customWidth="1"/>
    <col min="13570" max="13570" width="74.140625" style="6" customWidth="1"/>
    <col min="13571" max="13572" width="14.7109375" style="6" customWidth="1"/>
    <col min="13573" max="13573" width="11.7109375" style="6" customWidth="1"/>
    <col min="13574" max="13574" width="0" style="6" hidden="1" customWidth="1"/>
    <col min="13575" max="13575" width="12" style="6" customWidth="1"/>
    <col min="13576" max="13576" width="8.42578125" style="6" customWidth="1"/>
    <col min="13577" max="13578" width="11.5703125" style="6" customWidth="1"/>
    <col min="13579" max="13824" width="9.140625" style="6"/>
    <col min="13825" max="13825" width="23.28515625" style="6" customWidth="1"/>
    <col min="13826" max="13826" width="74.140625" style="6" customWidth="1"/>
    <col min="13827" max="13828" width="14.7109375" style="6" customWidth="1"/>
    <col min="13829" max="13829" width="11.7109375" style="6" customWidth="1"/>
    <col min="13830" max="13830" width="0" style="6" hidden="1" customWidth="1"/>
    <col min="13831" max="13831" width="12" style="6" customWidth="1"/>
    <col min="13832" max="13832" width="8.42578125" style="6" customWidth="1"/>
    <col min="13833" max="13834" width="11.5703125" style="6" customWidth="1"/>
    <col min="13835" max="14080" width="9.140625" style="6"/>
    <col min="14081" max="14081" width="23.28515625" style="6" customWidth="1"/>
    <col min="14082" max="14082" width="74.140625" style="6" customWidth="1"/>
    <col min="14083" max="14084" width="14.7109375" style="6" customWidth="1"/>
    <col min="14085" max="14085" width="11.7109375" style="6" customWidth="1"/>
    <col min="14086" max="14086" width="0" style="6" hidden="1" customWidth="1"/>
    <col min="14087" max="14087" width="12" style="6" customWidth="1"/>
    <col min="14088" max="14088" width="8.42578125" style="6" customWidth="1"/>
    <col min="14089" max="14090" width="11.5703125" style="6" customWidth="1"/>
    <col min="14091" max="14336" width="9.140625" style="6"/>
    <col min="14337" max="14337" width="23.28515625" style="6" customWidth="1"/>
    <col min="14338" max="14338" width="74.140625" style="6" customWidth="1"/>
    <col min="14339" max="14340" width="14.7109375" style="6" customWidth="1"/>
    <col min="14341" max="14341" width="11.7109375" style="6" customWidth="1"/>
    <col min="14342" max="14342" width="0" style="6" hidden="1" customWidth="1"/>
    <col min="14343" max="14343" width="12" style="6" customWidth="1"/>
    <col min="14344" max="14344" width="8.42578125" style="6" customWidth="1"/>
    <col min="14345" max="14346" width="11.5703125" style="6" customWidth="1"/>
    <col min="14347" max="14592" width="9.140625" style="6"/>
    <col min="14593" max="14593" width="23.28515625" style="6" customWidth="1"/>
    <col min="14594" max="14594" width="74.140625" style="6" customWidth="1"/>
    <col min="14595" max="14596" width="14.7109375" style="6" customWidth="1"/>
    <col min="14597" max="14597" width="11.7109375" style="6" customWidth="1"/>
    <col min="14598" max="14598" width="0" style="6" hidden="1" customWidth="1"/>
    <col min="14599" max="14599" width="12" style="6" customWidth="1"/>
    <col min="14600" max="14600" width="8.42578125" style="6" customWidth="1"/>
    <col min="14601" max="14602" width="11.5703125" style="6" customWidth="1"/>
    <col min="14603" max="14848" width="9.140625" style="6"/>
    <col min="14849" max="14849" width="23.28515625" style="6" customWidth="1"/>
    <col min="14850" max="14850" width="74.140625" style="6" customWidth="1"/>
    <col min="14851" max="14852" width="14.7109375" style="6" customWidth="1"/>
    <col min="14853" max="14853" width="11.7109375" style="6" customWidth="1"/>
    <col min="14854" max="14854" width="0" style="6" hidden="1" customWidth="1"/>
    <col min="14855" max="14855" width="12" style="6" customWidth="1"/>
    <col min="14856" max="14856" width="8.42578125" style="6" customWidth="1"/>
    <col min="14857" max="14858" width="11.5703125" style="6" customWidth="1"/>
    <col min="14859" max="15104" width="9.140625" style="6"/>
    <col min="15105" max="15105" width="23.28515625" style="6" customWidth="1"/>
    <col min="15106" max="15106" width="74.140625" style="6" customWidth="1"/>
    <col min="15107" max="15108" width="14.7109375" style="6" customWidth="1"/>
    <col min="15109" max="15109" width="11.7109375" style="6" customWidth="1"/>
    <col min="15110" max="15110" width="0" style="6" hidden="1" customWidth="1"/>
    <col min="15111" max="15111" width="12" style="6" customWidth="1"/>
    <col min="15112" max="15112" width="8.42578125" style="6" customWidth="1"/>
    <col min="15113" max="15114" width="11.5703125" style="6" customWidth="1"/>
    <col min="15115" max="15360" width="9.140625" style="6"/>
    <col min="15361" max="15361" width="23.28515625" style="6" customWidth="1"/>
    <col min="15362" max="15362" width="74.140625" style="6" customWidth="1"/>
    <col min="15363" max="15364" width="14.7109375" style="6" customWidth="1"/>
    <col min="15365" max="15365" width="11.7109375" style="6" customWidth="1"/>
    <col min="15366" max="15366" width="0" style="6" hidden="1" customWidth="1"/>
    <col min="15367" max="15367" width="12" style="6" customWidth="1"/>
    <col min="15368" max="15368" width="8.42578125" style="6" customWidth="1"/>
    <col min="15369" max="15370" width="11.5703125" style="6" customWidth="1"/>
    <col min="15371" max="15616" width="9.140625" style="6"/>
    <col min="15617" max="15617" width="23.28515625" style="6" customWidth="1"/>
    <col min="15618" max="15618" width="74.140625" style="6" customWidth="1"/>
    <col min="15619" max="15620" width="14.7109375" style="6" customWidth="1"/>
    <col min="15621" max="15621" width="11.7109375" style="6" customWidth="1"/>
    <col min="15622" max="15622" width="0" style="6" hidden="1" customWidth="1"/>
    <col min="15623" max="15623" width="12" style="6" customWidth="1"/>
    <col min="15624" max="15624" width="8.42578125" style="6" customWidth="1"/>
    <col min="15625" max="15626" width="11.5703125" style="6" customWidth="1"/>
    <col min="15627" max="15872" width="9.140625" style="6"/>
    <col min="15873" max="15873" width="23.28515625" style="6" customWidth="1"/>
    <col min="15874" max="15874" width="74.140625" style="6" customWidth="1"/>
    <col min="15875" max="15876" width="14.7109375" style="6" customWidth="1"/>
    <col min="15877" max="15877" width="11.7109375" style="6" customWidth="1"/>
    <col min="15878" max="15878" width="0" style="6" hidden="1" customWidth="1"/>
    <col min="15879" max="15879" width="12" style="6" customWidth="1"/>
    <col min="15880" max="15880" width="8.42578125" style="6" customWidth="1"/>
    <col min="15881" max="15882" width="11.5703125" style="6" customWidth="1"/>
    <col min="15883" max="16128" width="9.140625" style="6"/>
    <col min="16129" max="16129" width="23.28515625" style="6" customWidth="1"/>
    <col min="16130" max="16130" width="74.140625" style="6" customWidth="1"/>
    <col min="16131" max="16132" width="14.7109375" style="6" customWidth="1"/>
    <col min="16133" max="16133" width="11.7109375" style="6" customWidth="1"/>
    <col min="16134" max="16134" width="0" style="6" hidden="1" customWidth="1"/>
    <col min="16135" max="16135" width="12" style="6" customWidth="1"/>
    <col min="16136" max="16136" width="8.42578125" style="6" customWidth="1"/>
    <col min="16137" max="16138" width="11.5703125" style="6" customWidth="1"/>
    <col min="16139" max="16384" width="9.140625" style="6"/>
  </cols>
  <sheetData>
    <row r="1" spans="1:9" ht="11.25" customHeight="1">
      <c r="A1" s="1"/>
      <c r="B1" s="2" t="s">
        <v>0</v>
      </c>
      <c r="C1" s="3"/>
      <c r="D1" s="3"/>
    </row>
    <row r="2" spans="1:9" ht="11.25" customHeight="1">
      <c r="A2" s="1"/>
      <c r="B2" s="2" t="s">
        <v>1</v>
      </c>
      <c r="C2" s="3"/>
      <c r="D2" s="3"/>
    </row>
    <row r="3" spans="1:9" ht="11.25" customHeight="1">
      <c r="A3" s="1"/>
      <c r="B3" s="2" t="s">
        <v>2</v>
      </c>
      <c r="C3" s="3"/>
      <c r="D3" s="3"/>
      <c r="E3" s="7"/>
      <c r="G3" s="8"/>
    </row>
    <row r="4" spans="1:9" ht="11.25" customHeight="1" thickBot="1">
      <c r="A4" s="1"/>
      <c r="B4" s="2" t="s">
        <v>3</v>
      </c>
      <c r="C4" s="3"/>
      <c r="D4" s="3"/>
      <c r="H4" s="9"/>
      <c r="I4" s="9"/>
    </row>
    <row r="5" spans="1:9" s="15" customFormat="1" ht="11.25" customHeight="1" thickBot="1">
      <c r="A5" s="10" t="s">
        <v>4</v>
      </c>
      <c r="B5" s="11"/>
      <c r="C5" s="12" t="s">
        <v>5</v>
      </c>
      <c r="D5" s="12" t="s">
        <v>6</v>
      </c>
      <c r="E5" s="13" t="s">
        <v>7</v>
      </c>
      <c r="F5" s="14"/>
      <c r="G5" s="12" t="s">
        <v>7</v>
      </c>
      <c r="H5" s="245" t="s">
        <v>8</v>
      </c>
      <c r="I5" s="246"/>
    </row>
    <row r="6" spans="1:9" s="15" customFormat="1" ht="11.25" customHeight="1">
      <c r="A6" s="16" t="s">
        <v>9</v>
      </c>
      <c r="B6" s="16" t="s">
        <v>10</v>
      </c>
      <c r="C6" s="17" t="s">
        <v>11</v>
      </c>
      <c r="D6" s="17" t="s">
        <v>11</v>
      </c>
      <c r="E6" s="18" t="s">
        <v>12</v>
      </c>
      <c r="F6" s="18" t="s">
        <v>13</v>
      </c>
      <c r="G6" s="19" t="s">
        <v>12</v>
      </c>
      <c r="H6" s="10" t="s">
        <v>14</v>
      </c>
      <c r="I6" s="11" t="s">
        <v>15</v>
      </c>
    </row>
    <row r="7" spans="1:9" ht="11.25" customHeight="1" thickBot="1">
      <c r="A7" s="16" t="s">
        <v>16</v>
      </c>
      <c r="B7" s="20"/>
      <c r="C7" s="17" t="s">
        <v>17</v>
      </c>
      <c r="D7" s="17" t="s">
        <v>17</v>
      </c>
      <c r="E7" s="21">
        <v>2019</v>
      </c>
      <c r="G7" s="17">
        <v>2018</v>
      </c>
      <c r="H7" s="22"/>
      <c r="I7" s="22"/>
    </row>
    <row r="8" spans="1:9" s="29" customFormat="1" ht="11.25" customHeight="1" thickBot="1">
      <c r="A8" s="23" t="s">
        <v>18</v>
      </c>
      <c r="B8" s="24" t="s">
        <v>19</v>
      </c>
      <c r="C8" s="25">
        <f>C9+C15+C25+C51+C63+C84+C37+C59</f>
        <v>73262.275999999998</v>
      </c>
      <c r="D8" s="25">
        <f>D9+D15+D25+D51+D63+D84+D37+D59</f>
        <v>80628.710030000002</v>
      </c>
      <c r="E8" s="25">
        <f>E9+E15+E25+E51+E63+E84+E37+E59</f>
        <v>46154.582350000012</v>
      </c>
      <c r="F8" s="26" t="e">
        <f>F9+F15+F25+F51+F63+F84+F38+#REF!+F59</f>
        <v>#REF!</v>
      </c>
      <c r="G8" s="25">
        <f>G9+G15+G25+G51+G63+G84+G37+G59+G14+G36+G58</f>
        <v>38381.136300000006</v>
      </c>
      <c r="H8" s="27">
        <f t="shared" ref="H8:H13" si="0">E8/D8*100</f>
        <v>57.243359509071901</v>
      </c>
      <c r="I8" s="28">
        <f t="shared" ref="I8:I13" si="1">E8-D8</f>
        <v>-34474.127679999991</v>
      </c>
    </row>
    <row r="9" spans="1:9" s="33" customFormat="1" ht="15" customHeight="1" thickBot="1">
      <c r="A9" s="30" t="s">
        <v>20</v>
      </c>
      <c r="B9" s="31" t="s">
        <v>21</v>
      </c>
      <c r="C9" s="25">
        <f>C10</f>
        <v>47835.6</v>
      </c>
      <c r="D9" s="25">
        <f>D10</f>
        <v>47900.034030000003</v>
      </c>
      <c r="E9" s="25">
        <f>E10</f>
        <v>25585.37372</v>
      </c>
      <c r="F9" s="32">
        <f>F10</f>
        <v>0</v>
      </c>
      <c r="G9" s="25">
        <f>G10</f>
        <v>26150.339260000001</v>
      </c>
      <c r="H9" s="27">
        <f t="shared" si="0"/>
        <v>53.414103430439667</v>
      </c>
      <c r="I9" s="28">
        <f t="shared" si="1"/>
        <v>-22314.660310000003</v>
      </c>
    </row>
    <row r="10" spans="1:9" ht="11.25" customHeight="1">
      <c r="A10" s="34" t="s">
        <v>22</v>
      </c>
      <c r="B10" s="35" t="s">
        <v>23</v>
      </c>
      <c r="C10" s="36">
        <f>C11+C12+C13</f>
        <v>47835.6</v>
      </c>
      <c r="D10" s="36">
        <f>D11+D12+D13</f>
        <v>47900.034030000003</v>
      </c>
      <c r="E10" s="36">
        <f>E11+E12+E13</f>
        <v>25585.37372</v>
      </c>
      <c r="F10" s="37">
        <f>F11+F12+F13</f>
        <v>0</v>
      </c>
      <c r="G10" s="36">
        <f>G11+G12+G13</f>
        <v>26150.339260000001</v>
      </c>
      <c r="H10" s="38">
        <f t="shared" si="0"/>
        <v>53.414103430439667</v>
      </c>
      <c r="I10" s="37">
        <f t="shared" si="1"/>
        <v>-22314.660310000003</v>
      </c>
    </row>
    <row r="11" spans="1:9" ht="26.25" customHeight="1">
      <c r="A11" s="39" t="s">
        <v>24</v>
      </c>
      <c r="B11" s="40" t="s">
        <v>25</v>
      </c>
      <c r="C11" s="41">
        <v>47664.6</v>
      </c>
      <c r="D11" s="41">
        <v>47729.034030000003</v>
      </c>
      <c r="E11" s="42">
        <v>25481.00087</v>
      </c>
      <c r="F11" s="43"/>
      <c r="G11" s="41">
        <v>26001.145479999999</v>
      </c>
      <c r="H11" s="38">
        <f t="shared" si="0"/>
        <v>53.386793568845249</v>
      </c>
      <c r="I11" s="42">
        <f t="shared" si="1"/>
        <v>-22248.033160000003</v>
      </c>
    </row>
    <row r="12" spans="1:9" ht="48" customHeight="1">
      <c r="A12" s="39" t="s">
        <v>26</v>
      </c>
      <c r="B12" s="44" t="s">
        <v>27</v>
      </c>
      <c r="C12" s="41">
        <v>50</v>
      </c>
      <c r="D12" s="41">
        <v>50</v>
      </c>
      <c r="E12" s="42">
        <v>33.888249999999999</v>
      </c>
      <c r="F12" s="43"/>
      <c r="G12" s="41">
        <v>91.931849999999997</v>
      </c>
      <c r="H12" s="38">
        <f t="shared" si="0"/>
        <v>67.776499999999999</v>
      </c>
      <c r="I12" s="42">
        <f t="shared" si="1"/>
        <v>-16.111750000000001</v>
      </c>
    </row>
    <row r="13" spans="1:9" ht="24" customHeight="1" thickBot="1">
      <c r="A13" s="45" t="s">
        <v>28</v>
      </c>
      <c r="B13" s="46" t="s">
        <v>29</v>
      </c>
      <c r="C13" s="41">
        <v>121</v>
      </c>
      <c r="D13" s="41">
        <v>121</v>
      </c>
      <c r="E13" s="42">
        <v>70.4846</v>
      </c>
      <c r="F13" s="43"/>
      <c r="G13" s="41">
        <v>57.26193</v>
      </c>
      <c r="H13" s="38">
        <f t="shared" si="0"/>
        <v>58.251735537190086</v>
      </c>
      <c r="I13" s="42">
        <f t="shared" si="1"/>
        <v>-50.5154</v>
      </c>
    </row>
    <row r="14" spans="1:9" ht="15" hidden="1" customHeight="1">
      <c r="A14" s="47" t="s">
        <v>30</v>
      </c>
      <c r="B14" s="48" t="s">
        <v>31</v>
      </c>
      <c r="C14" s="49"/>
      <c r="D14" s="49"/>
      <c r="E14" s="50"/>
      <c r="F14" s="51"/>
      <c r="G14" s="52"/>
      <c r="H14" s="53">
        <v>0</v>
      </c>
      <c r="I14" s="50">
        <f>E14-C14</f>
        <v>0</v>
      </c>
    </row>
    <row r="15" spans="1:9" s="58" customFormat="1" ht="11.25" customHeight="1" thickBot="1">
      <c r="A15" s="54" t="s">
        <v>32</v>
      </c>
      <c r="B15" s="31" t="s">
        <v>33</v>
      </c>
      <c r="C15" s="25">
        <f>C16+C20+C22+C23+C24+C19</f>
        <v>17548.5</v>
      </c>
      <c r="D15" s="25">
        <f>D16+D22+D23+D24+D19+D20</f>
        <v>22043.5</v>
      </c>
      <c r="E15" s="25">
        <f>E16+E22+E23+E24+E20</f>
        <v>16019.97631</v>
      </c>
      <c r="F15" s="55">
        <f>F16+F21+F22+F23</f>
        <v>0</v>
      </c>
      <c r="G15" s="25">
        <f>G16+G20+G22+G23+G24</f>
        <v>7305.0427799999998</v>
      </c>
      <c r="H15" s="56">
        <f>E15/D15*100</f>
        <v>72.674377072606433</v>
      </c>
      <c r="I15" s="57">
        <f t="shared" ref="I15:I20" si="2">E15-D15</f>
        <v>-6023.52369</v>
      </c>
    </row>
    <row r="16" spans="1:9" s="58" customFormat="1" ht="11.25" customHeight="1">
      <c r="A16" s="34" t="s">
        <v>34</v>
      </c>
      <c r="B16" s="59" t="s">
        <v>35</v>
      </c>
      <c r="C16" s="36">
        <f>C17+C18</f>
        <v>13821</v>
      </c>
      <c r="D16" s="36">
        <f>D17+D18</f>
        <v>17816</v>
      </c>
      <c r="E16" s="36">
        <f>E17+E18+E19</f>
        <v>13323.679329999999</v>
      </c>
      <c r="F16" s="37">
        <f>F17+F18</f>
        <v>0</v>
      </c>
      <c r="G16" s="36">
        <f>G17+G18+G19</f>
        <v>4883.4578899999997</v>
      </c>
      <c r="H16" s="60">
        <f>E16/D16*100</f>
        <v>74.784908677593165</v>
      </c>
      <c r="I16" s="61">
        <f t="shared" si="2"/>
        <v>-4492.320670000001</v>
      </c>
    </row>
    <row r="17" spans="1:9" s="58" customFormat="1" ht="15.75" customHeight="1">
      <c r="A17" s="62" t="s">
        <v>36</v>
      </c>
      <c r="B17" s="63" t="s">
        <v>37</v>
      </c>
      <c r="C17" s="64">
        <v>7308</v>
      </c>
      <c r="D17" s="64">
        <v>10303</v>
      </c>
      <c r="E17" s="42">
        <v>9141.2800700000007</v>
      </c>
      <c r="F17" s="65"/>
      <c r="G17" s="41">
        <v>1926.8255799999999</v>
      </c>
      <c r="H17" s="43">
        <f t="shared" ref="H17:H23" si="3">E17/D17*100</f>
        <v>88.724449868970211</v>
      </c>
      <c r="I17" s="42">
        <f t="shared" si="2"/>
        <v>-1161.7199299999993</v>
      </c>
    </row>
    <row r="18" spans="1:9" ht="26.25" customHeight="1">
      <c r="A18" s="66" t="s">
        <v>38</v>
      </c>
      <c r="B18" s="63" t="s">
        <v>39</v>
      </c>
      <c r="C18" s="64">
        <v>6513</v>
      </c>
      <c r="D18" s="64">
        <v>7513</v>
      </c>
      <c r="E18" s="42">
        <v>4187.5168899999999</v>
      </c>
      <c r="F18" s="67"/>
      <c r="G18" s="41">
        <v>2951.2343099999998</v>
      </c>
      <c r="H18" s="43">
        <f t="shared" si="3"/>
        <v>55.736947823772134</v>
      </c>
      <c r="I18" s="42">
        <f t="shared" si="2"/>
        <v>-3325.4831100000001</v>
      </c>
    </row>
    <row r="19" spans="1:9" ht="12.75" customHeight="1">
      <c r="A19" s="62" t="s">
        <v>40</v>
      </c>
      <c r="B19" s="63" t="s">
        <v>41</v>
      </c>
      <c r="C19" s="64"/>
      <c r="D19" s="64"/>
      <c r="E19" s="42">
        <v>-5.1176300000000001</v>
      </c>
      <c r="F19" s="67"/>
      <c r="G19" s="41">
        <v>5.3979999999999997</v>
      </c>
      <c r="H19" s="43" t="e">
        <f t="shared" si="3"/>
        <v>#DIV/0!</v>
      </c>
      <c r="I19" s="42">
        <f t="shared" si="2"/>
        <v>-5.1176300000000001</v>
      </c>
    </row>
    <row r="20" spans="1:9" ht="11.25" customHeight="1">
      <c r="A20" s="208" t="s">
        <v>42</v>
      </c>
      <c r="B20" s="68" t="s">
        <v>43</v>
      </c>
      <c r="C20" s="212">
        <v>1323</v>
      </c>
      <c r="D20" s="212">
        <v>1323</v>
      </c>
      <c r="E20" s="214">
        <v>526.59126000000003</v>
      </c>
      <c r="F20" s="43"/>
      <c r="G20" s="217">
        <v>527.58752000000004</v>
      </c>
      <c r="H20" s="247">
        <f t="shared" si="3"/>
        <v>39.802816326530618</v>
      </c>
      <c r="I20" s="214">
        <f t="shared" si="2"/>
        <v>-796.40873999999997</v>
      </c>
    </row>
    <row r="21" spans="1:9" ht="11.25" customHeight="1">
      <c r="A21" s="209"/>
      <c r="B21" s="35" t="s">
        <v>44</v>
      </c>
      <c r="C21" s="213"/>
      <c r="D21" s="213"/>
      <c r="E21" s="215"/>
      <c r="F21" s="43"/>
      <c r="G21" s="217"/>
      <c r="H21" s="248"/>
      <c r="I21" s="215"/>
    </row>
    <row r="22" spans="1:9" ht="11.25" customHeight="1">
      <c r="A22" s="67" t="s">
        <v>45</v>
      </c>
      <c r="B22" s="69" t="s">
        <v>46</v>
      </c>
      <c r="C22" s="41">
        <v>1578.5</v>
      </c>
      <c r="D22" s="41">
        <v>2078.5</v>
      </c>
      <c r="E22" s="42">
        <v>1823.3199500000001</v>
      </c>
      <c r="F22" s="43"/>
      <c r="G22" s="41">
        <v>1429.7955400000001</v>
      </c>
      <c r="H22" s="43">
        <f t="shared" si="3"/>
        <v>87.722874669232624</v>
      </c>
      <c r="I22" s="42">
        <f>E22-D22</f>
        <v>-255.18004999999994</v>
      </c>
    </row>
    <row r="23" spans="1:9" ht="11.25" customHeight="1">
      <c r="A23" s="34" t="s">
        <v>47</v>
      </c>
      <c r="B23" s="68" t="s">
        <v>48</v>
      </c>
      <c r="C23" s="70">
        <v>826</v>
      </c>
      <c r="D23" s="70">
        <v>826</v>
      </c>
      <c r="E23" s="71">
        <v>346.38576999999998</v>
      </c>
      <c r="F23" s="72"/>
      <c r="G23" s="70">
        <v>464.20182999999997</v>
      </c>
      <c r="H23" s="43">
        <f t="shared" si="3"/>
        <v>41.935323244552052</v>
      </c>
      <c r="I23" s="71">
        <f>E23-D23</f>
        <v>-479.61423000000002</v>
      </c>
    </row>
    <row r="24" spans="1:9" ht="11.25" customHeight="1" thickBot="1">
      <c r="A24" s="73" t="s">
        <v>49</v>
      </c>
      <c r="B24" s="68" t="s">
        <v>50</v>
      </c>
      <c r="C24" s="70"/>
      <c r="D24" s="70"/>
      <c r="E24" s="71"/>
      <c r="F24" s="74"/>
      <c r="G24" s="70"/>
      <c r="H24" s="60"/>
      <c r="I24" s="71">
        <f>E24-D24</f>
        <v>0</v>
      </c>
    </row>
    <row r="25" spans="1:9" ht="11.25" customHeight="1" thickBot="1">
      <c r="A25" s="75" t="s">
        <v>51</v>
      </c>
      <c r="B25" s="31" t="s">
        <v>52</v>
      </c>
      <c r="C25" s="25">
        <f>C26+C29+C35</f>
        <v>1240</v>
      </c>
      <c r="D25" s="25">
        <f>D26+D29+D35+D30</f>
        <v>3130</v>
      </c>
      <c r="E25" s="25">
        <f>E26+E29+E35+E30</f>
        <v>1264.93579</v>
      </c>
      <c r="F25" s="26">
        <f>F26+F29+F30</f>
        <v>0</v>
      </c>
      <c r="G25" s="26">
        <f>G26+G29+G30</f>
        <v>1514.85796</v>
      </c>
      <c r="H25" s="27">
        <f>E25/D25*100</f>
        <v>40.413284025559108</v>
      </c>
      <c r="I25" s="26">
        <f>E25-D25</f>
        <v>-1865.06421</v>
      </c>
    </row>
    <row r="26" spans="1:9" ht="11.25" customHeight="1">
      <c r="A26" s="242" t="s">
        <v>53</v>
      </c>
      <c r="B26" s="76" t="s">
        <v>54</v>
      </c>
      <c r="C26" s="243">
        <f>C28</f>
        <v>1240</v>
      </c>
      <c r="D26" s="243">
        <f>D28</f>
        <v>1240</v>
      </c>
      <c r="E26" s="243">
        <f>E28</f>
        <v>708.11478999999997</v>
      </c>
      <c r="F26" s="38"/>
      <c r="G26" s="213">
        <f>G28</f>
        <v>611.70780999999999</v>
      </c>
      <c r="H26" s="244">
        <f>E26/D26*100</f>
        <v>57.106031451612907</v>
      </c>
      <c r="I26" s="215">
        <f>E26-D26</f>
        <v>-531.88521000000003</v>
      </c>
    </row>
    <row r="27" spans="1:9" ht="11.25" customHeight="1">
      <c r="A27" s="209"/>
      <c r="B27" s="35" t="s">
        <v>55</v>
      </c>
      <c r="C27" s="213"/>
      <c r="D27" s="213"/>
      <c r="E27" s="213"/>
      <c r="F27" s="42">
        <f>F28</f>
        <v>0</v>
      </c>
      <c r="G27" s="217"/>
      <c r="H27" s="205"/>
      <c r="I27" s="216"/>
    </row>
    <row r="28" spans="1:9" ht="11.25" customHeight="1">
      <c r="A28" s="62" t="s">
        <v>56</v>
      </c>
      <c r="B28" s="77" t="s">
        <v>57</v>
      </c>
      <c r="C28" s="41">
        <v>1240</v>
      </c>
      <c r="D28" s="41">
        <v>1240</v>
      </c>
      <c r="E28" s="42">
        <v>708.11478999999997</v>
      </c>
      <c r="F28" s="43"/>
      <c r="G28" s="41">
        <v>611.70780999999999</v>
      </c>
      <c r="H28" s="43">
        <f t="shared" ref="H28:H34" si="4">E28/D28*100</f>
        <v>57.106031451612907</v>
      </c>
      <c r="I28" s="42">
        <f t="shared" ref="I28:I36" si="5">E28-D28</f>
        <v>-531.88521000000003</v>
      </c>
    </row>
    <row r="29" spans="1:9" ht="11.25" customHeight="1">
      <c r="A29" s="78" t="s">
        <v>58</v>
      </c>
      <c r="B29" s="77" t="s">
        <v>59</v>
      </c>
      <c r="C29" s="41">
        <v>0</v>
      </c>
      <c r="D29" s="41">
        <v>69</v>
      </c>
      <c r="E29" s="42">
        <v>55</v>
      </c>
      <c r="F29" s="43"/>
      <c r="G29" s="41">
        <v>33</v>
      </c>
      <c r="H29" s="43">
        <f t="shared" si="4"/>
        <v>79.710144927536234</v>
      </c>
      <c r="I29" s="42">
        <f t="shared" si="5"/>
        <v>-14</v>
      </c>
    </row>
    <row r="30" spans="1:9" ht="24.75" customHeight="1">
      <c r="A30" s="79" t="s">
        <v>60</v>
      </c>
      <c r="B30" s="63" t="s">
        <v>61</v>
      </c>
      <c r="C30" s="41">
        <f>C31+C32+C33+C34</f>
        <v>1530</v>
      </c>
      <c r="D30" s="41">
        <f>D31+D32+D33+D34</f>
        <v>1821</v>
      </c>
      <c r="E30" s="41">
        <f>E31+E32+E33+E34</f>
        <v>501.82099999999997</v>
      </c>
      <c r="F30" s="41">
        <f>F31+F32+F33+F34</f>
        <v>0</v>
      </c>
      <c r="G30" s="41">
        <f>G31+G32+G33+G34</f>
        <v>870.15015000000005</v>
      </c>
      <c r="H30" s="43">
        <f t="shared" si="4"/>
        <v>27.557440966501922</v>
      </c>
      <c r="I30" s="42">
        <f t="shared" si="5"/>
        <v>-1319.1790000000001</v>
      </c>
    </row>
    <row r="31" spans="1:9" ht="11.25" customHeight="1">
      <c r="A31" s="62" t="s">
        <v>62</v>
      </c>
      <c r="B31" s="77" t="s">
        <v>63</v>
      </c>
      <c r="C31" s="41">
        <v>30</v>
      </c>
      <c r="D31" s="41">
        <v>30</v>
      </c>
      <c r="E31" s="42"/>
      <c r="F31" s="43"/>
      <c r="G31" s="41">
        <v>7.2</v>
      </c>
      <c r="H31" s="43">
        <f t="shared" si="4"/>
        <v>0</v>
      </c>
      <c r="I31" s="42">
        <f t="shared" si="5"/>
        <v>-30</v>
      </c>
    </row>
    <row r="32" spans="1:9" ht="11.25" customHeight="1">
      <c r="A32" s="62" t="s">
        <v>64</v>
      </c>
      <c r="B32" s="77" t="s">
        <v>65</v>
      </c>
      <c r="C32" s="41">
        <v>1000</v>
      </c>
      <c r="D32" s="41">
        <v>1000</v>
      </c>
      <c r="E32" s="42">
        <v>224.42099999999999</v>
      </c>
      <c r="F32" s="43"/>
      <c r="G32" s="41">
        <v>625.95015000000001</v>
      </c>
      <c r="H32" s="43">
        <f t="shared" si="4"/>
        <v>22.442099999999996</v>
      </c>
      <c r="I32" s="42">
        <f t="shared" si="5"/>
        <v>-775.57899999999995</v>
      </c>
    </row>
    <row r="33" spans="1:9" ht="11.25" customHeight="1">
      <c r="A33" s="62" t="s">
        <v>66</v>
      </c>
      <c r="B33" s="77" t="s">
        <v>67</v>
      </c>
      <c r="C33" s="41">
        <v>150</v>
      </c>
      <c r="D33" s="41">
        <v>150</v>
      </c>
      <c r="E33" s="42">
        <v>47.4</v>
      </c>
      <c r="F33" s="43"/>
      <c r="G33" s="41">
        <v>78</v>
      </c>
      <c r="H33" s="43">
        <f t="shared" si="4"/>
        <v>31.6</v>
      </c>
      <c r="I33" s="42">
        <f t="shared" si="5"/>
        <v>-102.6</v>
      </c>
    </row>
    <row r="34" spans="1:9" ht="48.75" customHeight="1">
      <c r="A34" s="66" t="s">
        <v>68</v>
      </c>
      <c r="B34" s="63" t="s">
        <v>69</v>
      </c>
      <c r="C34" s="41">
        <v>350</v>
      </c>
      <c r="D34" s="41">
        <v>641</v>
      </c>
      <c r="E34" s="42">
        <v>230</v>
      </c>
      <c r="F34" s="43"/>
      <c r="G34" s="41">
        <v>159</v>
      </c>
      <c r="H34" s="43">
        <f t="shared" si="4"/>
        <v>35.881435257410303</v>
      </c>
      <c r="I34" s="42">
        <f t="shared" si="5"/>
        <v>-411</v>
      </c>
    </row>
    <row r="35" spans="1:9" ht="11.25" customHeight="1">
      <c r="A35" s="62" t="s">
        <v>60</v>
      </c>
      <c r="B35" s="77" t="s">
        <v>67</v>
      </c>
      <c r="C35" s="41"/>
      <c r="D35" s="41"/>
      <c r="E35" s="42"/>
      <c r="F35" s="43"/>
      <c r="G35" s="41"/>
      <c r="H35" s="43">
        <v>0</v>
      </c>
      <c r="I35" s="42">
        <f t="shared" si="5"/>
        <v>0</v>
      </c>
    </row>
    <row r="36" spans="1:9" ht="11.25" customHeight="1" thickBot="1">
      <c r="A36" s="80" t="s">
        <v>70</v>
      </c>
      <c r="B36" s="68" t="s">
        <v>71</v>
      </c>
      <c r="C36" s="70"/>
      <c r="D36" s="70"/>
      <c r="E36" s="71"/>
      <c r="F36" s="72"/>
      <c r="G36" s="81"/>
      <c r="H36" s="72">
        <v>0</v>
      </c>
      <c r="I36" s="71">
        <f t="shared" si="5"/>
        <v>0</v>
      </c>
    </row>
    <row r="37" spans="1:9" ht="11.25" customHeight="1">
      <c r="A37" s="232" t="s">
        <v>72</v>
      </c>
      <c r="B37" s="234" t="s">
        <v>73</v>
      </c>
      <c r="C37" s="236">
        <f>C39+C49</f>
        <v>5219.7000000000007</v>
      </c>
      <c r="D37" s="236">
        <f>D39+D49</f>
        <v>5219.7000000000007</v>
      </c>
      <c r="E37" s="236">
        <f>E39+E49</f>
        <v>2087.9517599999999</v>
      </c>
      <c r="F37" s="82"/>
      <c r="G37" s="236">
        <f>G41+G43+G45+G49</f>
        <v>2047.96416</v>
      </c>
      <c r="H37" s="238">
        <f>E37/D37*100</f>
        <v>40.001374791654683</v>
      </c>
      <c r="I37" s="240">
        <f>E38-D37</f>
        <v>-5219.7000000000007</v>
      </c>
    </row>
    <row r="38" spans="1:9" ht="11.25" customHeight="1" thickBot="1">
      <c r="A38" s="233"/>
      <c r="B38" s="235"/>
      <c r="C38" s="237"/>
      <c r="D38" s="237"/>
      <c r="E38" s="237"/>
      <c r="F38" s="83" t="e">
        <f>F42+F43+#REF!</f>
        <v>#REF!</v>
      </c>
      <c r="G38" s="237"/>
      <c r="H38" s="239"/>
      <c r="I38" s="241"/>
    </row>
    <row r="39" spans="1:9" ht="45" customHeight="1">
      <c r="A39" s="84" t="s">
        <v>74</v>
      </c>
      <c r="B39" s="85" t="s">
        <v>75</v>
      </c>
      <c r="C39" s="36">
        <f>C40+C43+C45</f>
        <v>5016.6000000000004</v>
      </c>
      <c r="D39" s="36">
        <f>D40+D43+D45</f>
        <v>5016.6000000000004</v>
      </c>
      <c r="E39" s="36">
        <f>E40+E43+E45</f>
        <v>1931.61978</v>
      </c>
      <c r="F39" s="35"/>
      <c r="G39" s="36">
        <f>G40+G43+G45</f>
        <v>1981.68992</v>
      </c>
      <c r="H39" s="43">
        <f>E39/D39*100</f>
        <v>38.504560459275204</v>
      </c>
      <c r="I39" s="37">
        <f>E39-D39</f>
        <v>-3084.9802200000004</v>
      </c>
    </row>
    <row r="40" spans="1:9" ht="26.25" customHeight="1">
      <c r="A40" s="86" t="s">
        <v>76</v>
      </c>
      <c r="B40" s="87" t="s">
        <v>77</v>
      </c>
      <c r="C40" s="41">
        <f>C41</f>
        <v>4305.6000000000004</v>
      </c>
      <c r="D40" s="41">
        <f>D41</f>
        <v>4305.6000000000004</v>
      </c>
      <c r="E40" s="42">
        <f>E41</f>
        <v>1877.0677800000001</v>
      </c>
      <c r="F40" s="77"/>
      <c r="G40" s="41">
        <f>G41</f>
        <v>1916.3653200000001</v>
      </c>
      <c r="H40" s="43">
        <f>E40/D40*100</f>
        <v>43.595962931995544</v>
      </c>
      <c r="I40" s="42">
        <f>E40-D40</f>
        <v>-2428.5322200000001</v>
      </c>
    </row>
    <row r="41" spans="1:9" ht="11.25" customHeight="1">
      <c r="A41" s="224" t="s">
        <v>78</v>
      </c>
      <c r="B41" s="231" t="s">
        <v>77</v>
      </c>
      <c r="C41" s="212">
        <v>4305.6000000000004</v>
      </c>
      <c r="D41" s="212">
        <v>4305.6000000000004</v>
      </c>
      <c r="E41" s="214">
        <v>1877.0677800000001</v>
      </c>
      <c r="F41" s="43"/>
      <c r="G41" s="220">
        <v>1916.3653200000001</v>
      </c>
      <c r="H41" s="205">
        <f>E41/D41*100</f>
        <v>43.595962931995544</v>
      </c>
      <c r="I41" s="229">
        <f>E41-D41</f>
        <v>-2428.5322200000001</v>
      </c>
    </row>
    <row r="42" spans="1:9" ht="12.75" customHeight="1">
      <c r="A42" s="230"/>
      <c r="B42" s="231"/>
      <c r="C42" s="213"/>
      <c r="D42" s="213"/>
      <c r="E42" s="215"/>
      <c r="F42" s="43"/>
      <c r="G42" s="221"/>
      <c r="H42" s="205"/>
      <c r="I42" s="229"/>
    </row>
    <row r="43" spans="1:9" ht="27.75" customHeight="1">
      <c r="A43" s="88" t="s">
        <v>79</v>
      </c>
      <c r="B43" s="63" t="s">
        <v>80</v>
      </c>
      <c r="C43" s="41">
        <f>C44</f>
        <v>553</v>
      </c>
      <c r="D43" s="41">
        <f>D44</f>
        <v>553</v>
      </c>
      <c r="E43" s="42">
        <f>E44</f>
        <v>0</v>
      </c>
      <c r="F43" s="42">
        <f>F44</f>
        <v>0</v>
      </c>
      <c r="G43" s="41">
        <f>G44</f>
        <v>65.324600000000004</v>
      </c>
      <c r="H43" s="43">
        <f>E43/D43*100</f>
        <v>0</v>
      </c>
      <c r="I43" s="42">
        <f>E43-D43</f>
        <v>-553</v>
      </c>
    </row>
    <row r="44" spans="1:9" ht="22.5" customHeight="1">
      <c r="A44" s="89" t="s">
        <v>81</v>
      </c>
      <c r="B44" s="63" t="s">
        <v>80</v>
      </c>
      <c r="C44" s="41">
        <v>553</v>
      </c>
      <c r="D44" s="41">
        <v>553</v>
      </c>
      <c r="E44" s="42"/>
      <c r="F44" s="43"/>
      <c r="G44" s="41">
        <v>65.324600000000004</v>
      </c>
      <c r="H44" s="43">
        <f>E44/D44*100</f>
        <v>0</v>
      </c>
      <c r="I44" s="42">
        <f>E44-D44</f>
        <v>-553</v>
      </c>
    </row>
    <row r="45" spans="1:9" ht="21" customHeight="1">
      <c r="A45" s="224" t="s">
        <v>82</v>
      </c>
      <c r="B45" s="226" t="s">
        <v>83</v>
      </c>
      <c r="C45" s="212">
        <f>C47</f>
        <v>158</v>
      </c>
      <c r="D45" s="212">
        <f>D47</f>
        <v>158</v>
      </c>
      <c r="E45" s="216">
        <f>E47</f>
        <v>54.552</v>
      </c>
      <c r="F45" s="90"/>
      <c r="G45" s="217">
        <f>G47</f>
        <v>0</v>
      </c>
      <c r="H45" s="205">
        <f>E45/D45*100</f>
        <v>34.526582278481008</v>
      </c>
      <c r="I45" s="222">
        <f>E45-D45</f>
        <v>-103.44800000000001</v>
      </c>
    </row>
    <row r="46" spans="1:9" ht="25.5" customHeight="1">
      <c r="A46" s="230"/>
      <c r="B46" s="226"/>
      <c r="C46" s="213"/>
      <c r="D46" s="213"/>
      <c r="E46" s="216"/>
      <c r="F46" s="65"/>
      <c r="G46" s="217"/>
      <c r="H46" s="205"/>
      <c r="I46" s="223"/>
    </row>
    <row r="47" spans="1:9" s="91" customFormat="1" ht="11.25" customHeight="1">
      <c r="A47" s="224" t="s">
        <v>84</v>
      </c>
      <c r="B47" s="226" t="s">
        <v>85</v>
      </c>
      <c r="C47" s="212">
        <v>158</v>
      </c>
      <c r="D47" s="212">
        <v>158</v>
      </c>
      <c r="E47" s="216">
        <v>54.552</v>
      </c>
      <c r="F47" s="65"/>
      <c r="G47" s="220"/>
      <c r="H47" s="205">
        <f>E47/D47*100</f>
        <v>34.526582278481008</v>
      </c>
      <c r="I47" s="216">
        <f>E47-D47</f>
        <v>-103.44800000000001</v>
      </c>
    </row>
    <row r="48" spans="1:9" s="91" customFormat="1" ht="23.25" customHeight="1" thickBot="1">
      <c r="A48" s="225"/>
      <c r="B48" s="210"/>
      <c r="C48" s="227"/>
      <c r="D48" s="227"/>
      <c r="E48" s="214"/>
      <c r="F48" s="92"/>
      <c r="G48" s="228"/>
      <c r="H48" s="205"/>
      <c r="I48" s="214"/>
    </row>
    <row r="49" spans="1:235" s="97" customFormat="1" ht="11.25" customHeight="1" thickBot="1">
      <c r="A49" s="93" t="s">
        <v>86</v>
      </c>
      <c r="B49" s="94" t="s">
        <v>87</v>
      </c>
      <c r="C49" s="95">
        <f>C50</f>
        <v>203.1</v>
      </c>
      <c r="D49" s="95">
        <f>D50</f>
        <v>203.1</v>
      </c>
      <c r="E49" s="96">
        <f>E50</f>
        <v>156.33197999999999</v>
      </c>
      <c r="F49" s="96">
        <f>F50</f>
        <v>0</v>
      </c>
      <c r="G49" s="95">
        <f>G50</f>
        <v>66.274240000000006</v>
      </c>
      <c r="H49" s="56">
        <f>E49/D49*100</f>
        <v>76.972909896602658</v>
      </c>
      <c r="I49" s="57">
        <f t="shared" ref="I49:I67" si="6">E49-D49</f>
        <v>-46.768020000000007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</row>
    <row r="50" spans="1:235" s="91" customFormat="1" ht="11.25" customHeight="1" thickBot="1">
      <c r="A50" s="98" t="s">
        <v>88</v>
      </c>
      <c r="B50" s="76" t="s">
        <v>87</v>
      </c>
      <c r="C50" s="99">
        <v>203.1</v>
      </c>
      <c r="D50" s="99">
        <v>203.1</v>
      </c>
      <c r="E50" s="100">
        <v>156.33197999999999</v>
      </c>
      <c r="F50" s="101"/>
      <c r="G50" s="102">
        <v>66.274240000000006</v>
      </c>
      <c r="H50" s="103">
        <f>E50/D50*100</f>
        <v>76.972909896602658</v>
      </c>
      <c r="I50" s="61">
        <f t="shared" si="6"/>
        <v>-46.768020000000007</v>
      </c>
    </row>
    <row r="51" spans="1:235" s="91" customFormat="1" ht="11.25" customHeight="1" thickBot="1">
      <c r="A51" s="54" t="s">
        <v>89</v>
      </c>
      <c r="B51" s="104" t="s">
        <v>90</v>
      </c>
      <c r="C51" s="25">
        <f>C52</f>
        <v>184.476</v>
      </c>
      <c r="D51" s="25">
        <f>D52</f>
        <v>284.476</v>
      </c>
      <c r="E51" s="25">
        <f>E52</f>
        <v>142.2379</v>
      </c>
      <c r="F51" s="25">
        <f>F52</f>
        <v>0</v>
      </c>
      <c r="G51" s="25">
        <f>G52</f>
        <v>-390.33071999999999</v>
      </c>
      <c r="H51" s="56">
        <f>E51/D51*100</f>
        <v>49.999964847649714</v>
      </c>
      <c r="I51" s="57">
        <f t="shared" si="6"/>
        <v>-142.2381</v>
      </c>
    </row>
    <row r="52" spans="1:235" s="91" customFormat="1" ht="11.25" customHeight="1">
      <c r="A52" s="34" t="s">
        <v>91</v>
      </c>
      <c r="B52" s="105" t="s">
        <v>92</v>
      </c>
      <c r="C52" s="36">
        <f>C55+C53+C54+C56+C57+C58</f>
        <v>184.476</v>
      </c>
      <c r="D52" s="36">
        <f>D55+D53+D54+D56+D57+D58</f>
        <v>284.476</v>
      </c>
      <c r="E52" s="37">
        <f>E53+E54+E55+E56+E57</f>
        <v>142.2379</v>
      </c>
      <c r="F52" s="37">
        <f>F53+F54+F55+F56+F57</f>
        <v>0</v>
      </c>
      <c r="G52" s="37">
        <f>G53+G54+G55+G56+G57</f>
        <v>-390.33071999999999</v>
      </c>
      <c r="H52" s="38">
        <f>E52/D52*100</f>
        <v>49.999964847649714</v>
      </c>
      <c r="I52" s="37">
        <f t="shared" si="6"/>
        <v>-142.2381</v>
      </c>
    </row>
    <row r="53" spans="1:235" s="91" customFormat="1" ht="11.25" customHeight="1">
      <c r="A53" s="62" t="s">
        <v>93</v>
      </c>
      <c r="B53" s="106" t="s">
        <v>94</v>
      </c>
      <c r="C53" s="41">
        <v>80.34</v>
      </c>
      <c r="D53" s="41">
        <v>80.34</v>
      </c>
      <c r="E53" s="42">
        <v>21.844899999999999</v>
      </c>
      <c r="F53" s="65"/>
      <c r="G53" s="41">
        <v>39.083080000000002</v>
      </c>
      <c r="H53" s="38">
        <f>E53/D53*100</f>
        <v>27.190565098332087</v>
      </c>
      <c r="I53" s="42">
        <f t="shared" si="6"/>
        <v>-58.495100000000008</v>
      </c>
    </row>
    <row r="54" spans="1:235" s="91" customFormat="1" ht="11.25" customHeight="1">
      <c r="A54" s="62" t="s">
        <v>95</v>
      </c>
      <c r="B54" s="106" t="s">
        <v>96</v>
      </c>
      <c r="C54" s="41"/>
      <c r="D54" s="41"/>
      <c r="E54" s="42"/>
      <c r="F54" s="65"/>
      <c r="G54" s="41"/>
      <c r="H54" s="38"/>
      <c r="I54" s="42">
        <f t="shared" si="6"/>
        <v>0</v>
      </c>
    </row>
    <row r="55" spans="1:235" s="91" customFormat="1" ht="11.25" customHeight="1">
      <c r="A55" s="62" t="s">
        <v>97</v>
      </c>
      <c r="B55" s="78" t="s">
        <v>98</v>
      </c>
      <c r="C55" s="41">
        <v>104.136</v>
      </c>
      <c r="D55" s="41">
        <v>104.136</v>
      </c>
      <c r="E55" s="42">
        <v>25.993179999999999</v>
      </c>
      <c r="F55" s="65"/>
      <c r="G55" s="41">
        <v>20.472169999999998</v>
      </c>
      <c r="H55" s="38">
        <f>E55/D55*100</f>
        <v>24.960801259890911</v>
      </c>
      <c r="I55" s="42">
        <f t="shared" si="6"/>
        <v>-78.14282</v>
      </c>
    </row>
    <row r="56" spans="1:235" s="91" customFormat="1" ht="11.25" customHeight="1">
      <c r="A56" s="62" t="s">
        <v>99</v>
      </c>
      <c r="B56" s="78" t="s">
        <v>100</v>
      </c>
      <c r="C56" s="41"/>
      <c r="D56" s="41"/>
      <c r="E56" s="42"/>
      <c r="F56" s="65"/>
      <c r="G56" s="41"/>
      <c r="H56" s="43">
        <v>0</v>
      </c>
      <c r="I56" s="42">
        <f t="shared" si="6"/>
        <v>0</v>
      </c>
    </row>
    <row r="57" spans="1:235" s="91" customFormat="1" ht="23.25" customHeight="1">
      <c r="A57" s="66" t="s">
        <v>101</v>
      </c>
      <c r="B57" s="106" t="s">
        <v>102</v>
      </c>
      <c r="C57" s="41"/>
      <c r="D57" s="41">
        <v>100</v>
      </c>
      <c r="E57" s="42">
        <v>94.399820000000005</v>
      </c>
      <c r="F57" s="65"/>
      <c r="G57" s="41">
        <v>-449.88596999999999</v>
      </c>
      <c r="H57" s="43">
        <f>E57/D57*100</f>
        <v>94.399820000000005</v>
      </c>
      <c r="I57" s="42">
        <f t="shared" si="6"/>
        <v>-5.6001799999999946</v>
      </c>
    </row>
    <row r="58" spans="1:235" s="91" customFormat="1" ht="13.5" customHeight="1" thickBot="1">
      <c r="A58" s="78" t="s">
        <v>103</v>
      </c>
      <c r="B58" s="107" t="s">
        <v>104</v>
      </c>
      <c r="C58" s="70"/>
      <c r="D58" s="70"/>
      <c r="E58" s="71"/>
      <c r="F58" s="92"/>
      <c r="G58" s="70"/>
      <c r="H58" s="72">
        <v>0</v>
      </c>
      <c r="I58" s="71">
        <f t="shared" si="6"/>
        <v>0</v>
      </c>
    </row>
    <row r="59" spans="1:235" s="91" customFormat="1" ht="15" customHeight="1" thickBot="1">
      <c r="A59" s="54" t="s">
        <v>105</v>
      </c>
      <c r="B59" s="108" t="s">
        <v>106</v>
      </c>
      <c r="C59" s="109">
        <f>C60+C61</f>
        <v>239</v>
      </c>
      <c r="D59" s="109">
        <f>D60+D61+D62</f>
        <v>274</v>
      </c>
      <c r="E59" s="109">
        <f>E60+E61+E62</f>
        <v>124.76686000000001</v>
      </c>
      <c r="F59" s="109">
        <f>F60+F61+F62</f>
        <v>0</v>
      </c>
      <c r="G59" s="109">
        <f>G60+G61+G62</f>
        <v>478.33504999999997</v>
      </c>
      <c r="H59" s="110">
        <f>E59/D59*100</f>
        <v>45.535350364963506</v>
      </c>
      <c r="I59" s="57">
        <f t="shared" si="6"/>
        <v>-149.23313999999999</v>
      </c>
    </row>
    <row r="60" spans="1:235" s="15" customFormat="1" ht="24" customHeight="1">
      <c r="A60" s="111" t="s">
        <v>107</v>
      </c>
      <c r="B60" s="112" t="s">
        <v>108</v>
      </c>
      <c r="C60" s="113"/>
      <c r="D60" s="113"/>
      <c r="E60" s="37"/>
      <c r="F60" s="38"/>
      <c r="G60" s="36">
        <v>21.07</v>
      </c>
      <c r="H60" s="38"/>
      <c r="I60" s="37">
        <f t="shared" si="6"/>
        <v>0</v>
      </c>
    </row>
    <row r="61" spans="1:235" s="15" customFormat="1" ht="24" customHeight="1">
      <c r="A61" s="114" t="s">
        <v>109</v>
      </c>
      <c r="B61" s="115" t="s">
        <v>110</v>
      </c>
      <c r="C61" s="70">
        <v>239</v>
      </c>
      <c r="D61" s="70">
        <v>239</v>
      </c>
      <c r="E61" s="71">
        <v>80.003380000000007</v>
      </c>
      <c r="F61" s="72"/>
      <c r="G61" s="70">
        <v>457.26504999999997</v>
      </c>
      <c r="H61" s="38">
        <f>E61/D61*100</f>
        <v>33.474217573221758</v>
      </c>
      <c r="I61" s="71">
        <f t="shared" si="6"/>
        <v>-158.99662000000001</v>
      </c>
    </row>
    <row r="62" spans="1:235" s="15" customFormat="1" ht="24" customHeight="1" thickBot="1">
      <c r="A62" s="116" t="s">
        <v>111</v>
      </c>
      <c r="B62" s="117" t="s">
        <v>112</v>
      </c>
      <c r="C62" s="41"/>
      <c r="D62" s="41">
        <v>35</v>
      </c>
      <c r="E62" s="42">
        <v>44.763480000000001</v>
      </c>
      <c r="F62" s="43"/>
      <c r="G62" s="41"/>
      <c r="H62" s="38">
        <f>E62/D62*100</f>
        <v>127.89565714285716</v>
      </c>
      <c r="I62" s="42">
        <f t="shared" si="6"/>
        <v>9.7634800000000013</v>
      </c>
    </row>
    <row r="63" spans="1:235" ht="11.25" customHeight="1" thickBot="1">
      <c r="A63" s="118" t="s">
        <v>113</v>
      </c>
      <c r="B63" s="108" t="s">
        <v>114</v>
      </c>
      <c r="C63" s="119">
        <f>C64+C67+C71+C80+C81+C82++C77+C76</f>
        <v>995</v>
      </c>
      <c r="D63" s="119">
        <f>D64+D67+D71+D80+D81+D82+D76+D65+D77+D79</f>
        <v>1777</v>
      </c>
      <c r="E63" s="109">
        <f>E64+E65+E67+E71+E77+E79+E80+E81+E82</f>
        <v>810.81816000000003</v>
      </c>
      <c r="F63" s="109">
        <f>F64+F65+F66+F67+F69+F71+F77+F79+F81+F80+F82</f>
        <v>0</v>
      </c>
      <c r="G63" s="109">
        <f>G64+G65+G66+G67+G69+G71+G77+G79+G81+G80+G82</f>
        <v>511.24801000000002</v>
      </c>
      <c r="H63" s="110">
        <f>E63/D63*100</f>
        <v>45.628483961733259</v>
      </c>
      <c r="I63" s="57">
        <f t="shared" si="6"/>
        <v>-966.18183999999997</v>
      </c>
    </row>
    <row r="64" spans="1:235" ht="11.25" customHeight="1">
      <c r="A64" s="105" t="s">
        <v>115</v>
      </c>
      <c r="B64" s="120" t="s">
        <v>116</v>
      </c>
      <c r="C64" s="36">
        <v>150</v>
      </c>
      <c r="D64" s="36">
        <v>150</v>
      </c>
      <c r="E64" s="37">
        <v>7.4539099999999996</v>
      </c>
      <c r="F64" s="38"/>
      <c r="G64" s="36">
        <v>16.12</v>
      </c>
      <c r="H64" s="38">
        <f>E64/D64*100</f>
        <v>4.9692733333333328</v>
      </c>
      <c r="I64" s="37">
        <f t="shared" si="6"/>
        <v>-142.54608999999999</v>
      </c>
    </row>
    <row r="65" spans="1:9" s="15" customFormat="1" ht="11.25" customHeight="1">
      <c r="A65" s="67" t="s">
        <v>117</v>
      </c>
      <c r="B65" s="69" t="s">
        <v>118</v>
      </c>
      <c r="C65" s="121"/>
      <c r="D65" s="121">
        <v>5</v>
      </c>
      <c r="E65" s="122">
        <v>4.2832299999999996</v>
      </c>
      <c r="F65" s="123"/>
      <c r="G65" s="121">
        <v>1.75</v>
      </c>
      <c r="H65" s="38">
        <f>E65/D65*100</f>
        <v>85.664599999999993</v>
      </c>
      <c r="I65" s="42">
        <f t="shared" si="6"/>
        <v>-0.71677000000000035</v>
      </c>
    </row>
    <row r="66" spans="1:9" ht="11.25" customHeight="1">
      <c r="A66" s="62" t="s">
        <v>119</v>
      </c>
      <c r="B66" s="69" t="s">
        <v>120</v>
      </c>
      <c r="C66" s="41"/>
      <c r="D66" s="41"/>
      <c r="E66" s="42"/>
      <c r="F66" s="43"/>
      <c r="G66" s="41"/>
      <c r="H66" s="43"/>
      <c r="I66" s="42">
        <f t="shared" si="6"/>
        <v>0</v>
      </c>
    </row>
    <row r="67" spans="1:9" ht="13.5" customHeight="1">
      <c r="A67" s="208" t="s">
        <v>121</v>
      </c>
      <c r="B67" s="210" t="s">
        <v>122</v>
      </c>
      <c r="C67" s="212">
        <v>20</v>
      </c>
      <c r="D67" s="220">
        <v>62</v>
      </c>
      <c r="E67" s="216">
        <v>41.2</v>
      </c>
      <c r="F67" s="43"/>
      <c r="G67" s="217"/>
      <c r="H67" s="205">
        <f>E67/D67*100</f>
        <v>66.451612903225808</v>
      </c>
      <c r="I67" s="222">
        <f t="shared" si="6"/>
        <v>-20.799999999999997</v>
      </c>
    </row>
    <row r="68" spans="1:9" ht="7.5" customHeight="1">
      <c r="A68" s="209"/>
      <c r="B68" s="211"/>
      <c r="C68" s="213"/>
      <c r="D68" s="221"/>
      <c r="E68" s="216"/>
      <c r="F68" s="43"/>
      <c r="G68" s="217"/>
      <c r="H68" s="205"/>
      <c r="I68" s="223"/>
    </row>
    <row r="69" spans="1:9" ht="11.25" customHeight="1">
      <c r="A69" s="34" t="s">
        <v>123</v>
      </c>
      <c r="B69" s="69" t="s">
        <v>124</v>
      </c>
      <c r="C69" s="212"/>
      <c r="D69" s="70"/>
      <c r="E69" s="216"/>
      <c r="F69" s="43"/>
      <c r="G69" s="217"/>
      <c r="H69" s="205"/>
      <c r="I69" s="216"/>
    </row>
    <row r="70" spans="1:9" ht="8.25" hidden="1" customHeight="1">
      <c r="B70" s="69"/>
      <c r="C70" s="213"/>
      <c r="D70" s="36"/>
      <c r="E70" s="216"/>
      <c r="F70" s="43"/>
      <c r="G70" s="217"/>
      <c r="H70" s="205"/>
      <c r="I70" s="216"/>
    </row>
    <row r="71" spans="1:9" ht="24" customHeight="1">
      <c r="A71" s="124" t="s">
        <v>125</v>
      </c>
      <c r="B71" s="125" t="s">
        <v>126</v>
      </c>
      <c r="C71" s="41">
        <f>C72+C73+C75</f>
        <v>125</v>
      </c>
      <c r="D71" s="41">
        <f>D72+D73+D75</f>
        <v>650</v>
      </c>
      <c r="E71" s="42">
        <f>E72+E73+E75</f>
        <v>468</v>
      </c>
      <c r="F71" s="42">
        <f>F72+F73+F75</f>
        <v>0</v>
      </c>
      <c r="G71" s="42">
        <f>G72+G73+G75</f>
        <v>63.190649999999998</v>
      </c>
      <c r="H71" s="43">
        <f>E71/D71*100</f>
        <v>72</v>
      </c>
      <c r="I71" s="42">
        <f>E71-D71</f>
        <v>-182</v>
      </c>
    </row>
    <row r="72" spans="1:9" ht="11.25" customHeight="1">
      <c r="A72" s="62" t="s">
        <v>127</v>
      </c>
      <c r="B72" s="69" t="s">
        <v>128</v>
      </c>
      <c r="C72" s="41"/>
      <c r="D72" s="41">
        <v>320</v>
      </c>
      <c r="E72" s="42">
        <v>320</v>
      </c>
      <c r="F72" s="43"/>
      <c r="G72" s="41"/>
      <c r="H72" s="43">
        <f>E72/D72*100</f>
        <v>100</v>
      </c>
      <c r="I72" s="42">
        <f>E72-D72</f>
        <v>0</v>
      </c>
    </row>
    <row r="73" spans="1:9" ht="10.5" customHeight="1">
      <c r="A73" s="218" t="s">
        <v>129</v>
      </c>
      <c r="B73" s="210" t="s">
        <v>130</v>
      </c>
      <c r="C73" s="212">
        <v>30</v>
      </c>
      <c r="D73" s="70">
        <v>30</v>
      </c>
      <c r="E73" s="42">
        <v>20</v>
      </c>
      <c r="F73" s="43"/>
      <c r="G73" s="41">
        <v>22</v>
      </c>
      <c r="H73" s="205">
        <f>E73/D73*100</f>
        <v>66.666666666666657</v>
      </c>
      <c r="I73" s="216">
        <f>E74-D73</f>
        <v>-8</v>
      </c>
    </row>
    <row r="74" spans="1:9" ht="1.5" hidden="1" customHeight="1">
      <c r="A74" s="219"/>
      <c r="B74" s="211"/>
      <c r="C74" s="213"/>
      <c r="D74" s="36"/>
      <c r="E74" s="42">
        <v>22</v>
      </c>
      <c r="F74" s="43"/>
      <c r="G74" s="41"/>
      <c r="H74" s="205"/>
      <c r="I74" s="216"/>
    </row>
    <row r="75" spans="1:9" ht="11.25" customHeight="1">
      <c r="A75" s="62" t="s">
        <v>131</v>
      </c>
      <c r="B75" s="69" t="s">
        <v>132</v>
      </c>
      <c r="C75" s="41">
        <v>95</v>
      </c>
      <c r="D75" s="41">
        <v>300</v>
      </c>
      <c r="E75" s="42">
        <v>128</v>
      </c>
      <c r="F75" s="43"/>
      <c r="G75" s="41">
        <v>41.190649999999998</v>
      </c>
      <c r="H75" s="43">
        <f>E75/D75*100</f>
        <v>42.666666666666671</v>
      </c>
      <c r="I75" s="42">
        <f>E75-D75</f>
        <v>-172</v>
      </c>
    </row>
    <row r="76" spans="1:9" ht="11.25" customHeight="1">
      <c r="A76" s="62" t="s">
        <v>133</v>
      </c>
      <c r="B76" s="69" t="s">
        <v>134</v>
      </c>
      <c r="C76" s="41"/>
      <c r="D76" s="41"/>
      <c r="E76" s="42"/>
      <c r="F76" s="43"/>
      <c r="G76" s="41"/>
      <c r="H76" s="43"/>
      <c r="I76" s="42">
        <f>E76-D76</f>
        <v>0</v>
      </c>
    </row>
    <row r="77" spans="1:9" ht="11.25" customHeight="1">
      <c r="A77" s="208" t="s">
        <v>135</v>
      </c>
      <c r="B77" s="210" t="s">
        <v>136</v>
      </c>
      <c r="C77" s="212"/>
      <c r="D77" s="212">
        <v>10</v>
      </c>
      <c r="E77" s="214">
        <v>11.610480000000001</v>
      </c>
      <c r="F77" s="43"/>
      <c r="G77" s="212">
        <v>7.76</v>
      </c>
      <c r="H77" s="205">
        <f>E77/D77*100</f>
        <v>116.10480000000001</v>
      </c>
      <c r="I77" s="206">
        <f>E77-D77</f>
        <v>1.6104800000000008</v>
      </c>
    </row>
    <row r="78" spans="1:9" ht="9.75" customHeight="1">
      <c r="A78" s="209"/>
      <c r="B78" s="211"/>
      <c r="C78" s="213"/>
      <c r="D78" s="213"/>
      <c r="E78" s="215"/>
      <c r="F78" s="43"/>
      <c r="G78" s="213"/>
      <c r="H78" s="205"/>
      <c r="I78" s="207"/>
    </row>
    <row r="79" spans="1:9" ht="11.25" customHeight="1">
      <c r="A79" s="34" t="s">
        <v>137</v>
      </c>
      <c r="B79" s="125" t="s">
        <v>138</v>
      </c>
      <c r="C79" s="41"/>
      <c r="D79" s="41">
        <v>20</v>
      </c>
      <c r="E79" s="42">
        <v>25.5</v>
      </c>
      <c r="F79" s="43"/>
      <c r="G79" s="41"/>
      <c r="H79" s="43">
        <f t="shared" ref="H79:H84" si="7">E79/D79*100</f>
        <v>127.49999999999999</v>
      </c>
      <c r="I79" s="42">
        <f t="shared" ref="I79:I85" si="8">E79-D79</f>
        <v>5.5</v>
      </c>
    </row>
    <row r="80" spans="1:9" ht="11.25" customHeight="1">
      <c r="A80" s="78" t="s">
        <v>139</v>
      </c>
      <c r="B80" s="126" t="s">
        <v>140</v>
      </c>
      <c r="C80" s="41">
        <v>30</v>
      </c>
      <c r="D80" s="41">
        <v>30</v>
      </c>
      <c r="E80" s="42">
        <v>4.1880000000000001E-2</v>
      </c>
      <c r="F80" s="43"/>
      <c r="G80" s="41"/>
      <c r="H80" s="43">
        <f t="shared" si="7"/>
        <v>0.1396</v>
      </c>
      <c r="I80" s="42">
        <f t="shared" si="8"/>
        <v>-29.958120000000001</v>
      </c>
    </row>
    <row r="81" spans="1:9" ht="11.25" customHeight="1">
      <c r="A81" s="78" t="s">
        <v>141</v>
      </c>
      <c r="B81" s="126" t="s">
        <v>142</v>
      </c>
      <c r="C81" s="41">
        <v>70</v>
      </c>
      <c r="D81" s="41">
        <v>100</v>
      </c>
      <c r="E81" s="42">
        <v>54.035739999999997</v>
      </c>
      <c r="F81" s="43"/>
      <c r="G81" s="41">
        <v>23.41038</v>
      </c>
      <c r="H81" s="43">
        <f t="shared" si="7"/>
        <v>54.035739999999997</v>
      </c>
      <c r="I81" s="42">
        <f t="shared" si="8"/>
        <v>-45.964260000000003</v>
      </c>
    </row>
    <row r="82" spans="1:9" ht="11.25" customHeight="1">
      <c r="A82" s="78" t="s">
        <v>143</v>
      </c>
      <c r="B82" s="69" t="s">
        <v>144</v>
      </c>
      <c r="C82" s="41">
        <f>C83</f>
        <v>600</v>
      </c>
      <c r="D82" s="41">
        <f>D83</f>
        <v>750</v>
      </c>
      <c r="E82" s="41">
        <f>E83</f>
        <v>198.69291999999999</v>
      </c>
      <c r="F82" s="41">
        <f>F83</f>
        <v>0</v>
      </c>
      <c r="G82" s="41">
        <f>G83</f>
        <v>399.01697999999999</v>
      </c>
      <c r="H82" s="43">
        <f t="shared" si="7"/>
        <v>26.492389333333332</v>
      </c>
      <c r="I82" s="42">
        <f t="shared" si="8"/>
        <v>-551.30708000000004</v>
      </c>
    </row>
    <row r="83" spans="1:9" ht="11.25" customHeight="1" thickBot="1">
      <c r="A83" s="62" t="s">
        <v>145</v>
      </c>
      <c r="B83" s="127" t="s">
        <v>146</v>
      </c>
      <c r="C83" s="70">
        <v>600</v>
      </c>
      <c r="D83" s="70">
        <v>750</v>
      </c>
      <c r="E83" s="71">
        <v>198.69291999999999</v>
      </c>
      <c r="F83" s="72"/>
      <c r="G83" s="70">
        <v>399.01697999999999</v>
      </c>
      <c r="H83" s="43">
        <f t="shared" si="7"/>
        <v>26.492389333333332</v>
      </c>
      <c r="I83" s="71">
        <f t="shared" si="8"/>
        <v>-551.30708000000004</v>
      </c>
    </row>
    <row r="84" spans="1:9" ht="11.25" customHeight="1" thickBot="1">
      <c r="A84" s="54" t="s">
        <v>147</v>
      </c>
      <c r="B84" s="108" t="s">
        <v>148</v>
      </c>
      <c r="C84" s="119">
        <f>C85+C86+C87</f>
        <v>0</v>
      </c>
      <c r="D84" s="119">
        <f>D85+D86+D87</f>
        <v>0</v>
      </c>
      <c r="E84" s="109">
        <f>E85+E86+E87</f>
        <v>118.52185</v>
      </c>
      <c r="F84" s="128">
        <f>F85+F86+F87</f>
        <v>0</v>
      </c>
      <c r="G84" s="119">
        <f>G85+G86+G87</f>
        <v>763.6798</v>
      </c>
      <c r="H84" s="110" t="e">
        <f t="shared" si="7"/>
        <v>#DIV/0!</v>
      </c>
      <c r="I84" s="57">
        <f t="shared" si="8"/>
        <v>118.52185</v>
      </c>
    </row>
    <row r="85" spans="1:9" ht="11.25" customHeight="1">
      <c r="A85" s="34" t="s">
        <v>149</v>
      </c>
      <c r="B85" s="120" t="s">
        <v>150</v>
      </c>
      <c r="C85" s="36"/>
      <c r="D85" s="36"/>
      <c r="E85" s="37">
        <v>9.9132499999999997</v>
      </c>
      <c r="F85" s="38"/>
      <c r="G85" s="36">
        <v>-56.529119999999999</v>
      </c>
      <c r="H85" s="38">
        <v>0</v>
      </c>
      <c r="I85" s="37">
        <f t="shared" si="8"/>
        <v>9.9132499999999997</v>
      </c>
    </row>
    <row r="86" spans="1:9" ht="11.25" hidden="1" customHeight="1">
      <c r="A86" s="62" t="s">
        <v>151</v>
      </c>
      <c r="B86" s="69" t="s">
        <v>150</v>
      </c>
      <c r="C86" s="41"/>
      <c r="D86" s="41"/>
      <c r="E86" s="42"/>
      <c r="F86" s="43"/>
      <c r="G86" s="41"/>
      <c r="H86" s="43" t="e">
        <f>E86/C86*100</f>
        <v>#DIV/0!</v>
      </c>
      <c r="I86" s="42">
        <f>E86-C86</f>
        <v>0</v>
      </c>
    </row>
    <row r="87" spans="1:9" ht="11.25" customHeight="1" thickBot="1">
      <c r="A87" s="62" t="s">
        <v>152</v>
      </c>
      <c r="B87" s="127" t="s">
        <v>148</v>
      </c>
      <c r="C87" s="70"/>
      <c r="D87" s="70"/>
      <c r="E87" s="71">
        <v>108.6086</v>
      </c>
      <c r="F87" s="72"/>
      <c r="G87" s="70">
        <v>820.20892000000003</v>
      </c>
      <c r="H87" s="72" t="e">
        <f>E87/D87*100</f>
        <v>#DIV/0!</v>
      </c>
      <c r="I87" s="71">
        <f t="shared" ref="I87:I108" si="9">E87-D87</f>
        <v>108.6086</v>
      </c>
    </row>
    <row r="88" spans="1:9" ht="11.25" customHeight="1" thickBot="1">
      <c r="A88" s="55" t="s">
        <v>153</v>
      </c>
      <c r="B88" s="129" t="s">
        <v>154</v>
      </c>
      <c r="C88" s="130">
        <f>C89+C159+C157+C156</f>
        <v>353008.57699999999</v>
      </c>
      <c r="D88" s="130">
        <f>D89+D159+D157+D156</f>
        <v>390391.89199999999</v>
      </c>
      <c r="E88" s="131">
        <f>E89+E159+E157+E156</f>
        <v>206335.89805000002</v>
      </c>
      <c r="F88" s="131" t="e">
        <f>F89+F159+F157+F156+F158</f>
        <v>#REF!</v>
      </c>
      <c r="G88" s="130">
        <f>G89+G159+G157+G156</f>
        <v>193284.26751000001</v>
      </c>
      <c r="H88" s="132">
        <f>E88/D88*100</f>
        <v>52.85353058766907</v>
      </c>
      <c r="I88" s="133">
        <f t="shared" si="9"/>
        <v>-184055.99394999997</v>
      </c>
    </row>
    <row r="89" spans="1:9" ht="11.25" customHeight="1" thickBot="1">
      <c r="A89" s="134" t="s">
        <v>155</v>
      </c>
      <c r="B89" s="135" t="s">
        <v>156</v>
      </c>
      <c r="C89" s="136">
        <f>C90+C93+C112+C138</f>
        <v>353008.57699999999</v>
      </c>
      <c r="D89" s="136">
        <f>D90+D93+D112+D138</f>
        <v>390391.89199999999</v>
      </c>
      <c r="E89" s="137">
        <f>E90+E93+E112+E138</f>
        <v>206335.89805000002</v>
      </c>
      <c r="F89" s="137" t="e">
        <f>F90+F93+F112+F138</f>
        <v>#REF!</v>
      </c>
      <c r="G89" s="136">
        <f>G90+G93+G112+G138</f>
        <v>193276.08613000001</v>
      </c>
      <c r="H89" s="138">
        <f>E89/D89*100</f>
        <v>52.85353058766907</v>
      </c>
      <c r="I89" s="139">
        <f t="shared" si="9"/>
        <v>-184055.99394999997</v>
      </c>
    </row>
    <row r="90" spans="1:9" ht="11.25" customHeight="1" thickBot="1">
      <c r="A90" s="55" t="s">
        <v>157</v>
      </c>
      <c r="B90" s="140" t="s">
        <v>158</v>
      </c>
      <c r="C90" s="52">
        <f>C91+C92</f>
        <v>141422.6</v>
      </c>
      <c r="D90" s="52">
        <f>D91+D92</f>
        <v>170100</v>
      </c>
      <c r="E90" s="141">
        <f>E91+E92</f>
        <v>89768</v>
      </c>
      <c r="F90" s="142">
        <f>F91+F92</f>
        <v>0</v>
      </c>
      <c r="G90" s="52">
        <f>SUM(G91+G92)</f>
        <v>78670</v>
      </c>
      <c r="H90" s="143">
        <f>E90/D90*100</f>
        <v>52.773662551440324</v>
      </c>
      <c r="I90" s="144">
        <f t="shared" si="9"/>
        <v>-80332</v>
      </c>
    </row>
    <row r="91" spans="1:9" ht="11.25" customHeight="1">
      <c r="A91" s="105" t="s">
        <v>159</v>
      </c>
      <c r="B91" s="120" t="s">
        <v>160</v>
      </c>
      <c r="C91" s="145">
        <v>140004</v>
      </c>
      <c r="D91" s="145">
        <v>170100</v>
      </c>
      <c r="E91" s="37">
        <v>89768</v>
      </c>
      <c r="F91" s="146"/>
      <c r="G91" s="36">
        <v>78670</v>
      </c>
      <c r="H91" s="38">
        <f>E91/D91*100</f>
        <v>52.773662551440324</v>
      </c>
      <c r="I91" s="37">
        <f t="shared" si="9"/>
        <v>-80332</v>
      </c>
    </row>
    <row r="92" spans="1:9" ht="11.25" customHeight="1" thickBot="1">
      <c r="A92" s="98" t="s">
        <v>161</v>
      </c>
      <c r="B92" s="147" t="s">
        <v>162</v>
      </c>
      <c r="C92" s="148">
        <v>1418.6</v>
      </c>
      <c r="D92" s="148"/>
      <c r="E92" s="71"/>
      <c r="F92" s="73"/>
      <c r="G92" s="70"/>
      <c r="H92" s="72"/>
      <c r="I92" s="71">
        <f t="shared" si="9"/>
        <v>0</v>
      </c>
    </row>
    <row r="93" spans="1:9" ht="11.25" customHeight="1" thickBot="1">
      <c r="A93" s="55" t="s">
        <v>163</v>
      </c>
      <c r="B93" s="149" t="s">
        <v>164</v>
      </c>
      <c r="C93" s="95">
        <f>C95+C98+C103+C94+C100+C102+C101</f>
        <v>11132.5</v>
      </c>
      <c r="D93" s="95">
        <f>D95+D98+D103+D94+D100+D102+D101+D97</f>
        <v>14168.7</v>
      </c>
      <c r="E93" s="96">
        <f>E95+E98+E103+E94+E96+E97+E99+E101+E100+E102</f>
        <v>6868.7973300000003</v>
      </c>
      <c r="F93" s="96">
        <f>F95+F98+F103</f>
        <v>0</v>
      </c>
      <c r="G93" s="95">
        <f>G95+G98+G103+G94+G96+G97+G99+G101</f>
        <v>7807.64671</v>
      </c>
      <c r="H93" s="110">
        <f>E93/D93*100</f>
        <v>48.478670096762585</v>
      </c>
      <c r="I93" s="57">
        <f t="shared" si="9"/>
        <v>-7299.9026700000004</v>
      </c>
    </row>
    <row r="94" spans="1:9" ht="11.25" customHeight="1">
      <c r="A94" s="105" t="s">
        <v>165</v>
      </c>
      <c r="B94" s="69" t="s">
        <v>166</v>
      </c>
      <c r="C94" s="150"/>
      <c r="D94" s="150"/>
      <c r="E94" s="42"/>
      <c r="F94" s="151"/>
      <c r="G94" s="41"/>
      <c r="H94" s="43">
        <v>0</v>
      </c>
      <c r="I94" s="42">
        <f t="shared" si="9"/>
        <v>0</v>
      </c>
    </row>
    <row r="95" spans="1:9" s="15" customFormat="1" ht="11.25" customHeight="1">
      <c r="A95" s="105" t="s">
        <v>167</v>
      </c>
      <c r="B95" s="69" t="s">
        <v>168</v>
      </c>
      <c r="C95" s="150"/>
      <c r="D95" s="150"/>
      <c r="E95" s="42"/>
      <c r="F95" s="67"/>
      <c r="G95" s="41"/>
      <c r="H95" s="43">
        <v>0</v>
      </c>
      <c r="I95" s="42">
        <f t="shared" si="9"/>
        <v>0</v>
      </c>
    </row>
    <row r="96" spans="1:9" s="15" customFormat="1" ht="11.25" customHeight="1">
      <c r="A96" s="62" t="s">
        <v>169</v>
      </c>
      <c r="B96" s="69" t="s">
        <v>170</v>
      </c>
      <c r="C96" s="150"/>
      <c r="D96" s="150"/>
      <c r="E96" s="42"/>
      <c r="F96" s="67"/>
      <c r="G96" s="41"/>
      <c r="H96" s="43">
        <v>0</v>
      </c>
      <c r="I96" s="42">
        <f t="shared" si="9"/>
        <v>0</v>
      </c>
    </row>
    <row r="97" spans="1:9" s="15" customFormat="1" ht="11.25" customHeight="1">
      <c r="A97" s="62" t="s">
        <v>171</v>
      </c>
      <c r="B97" s="69" t="s">
        <v>172</v>
      </c>
      <c r="C97" s="150"/>
      <c r="D97" s="150">
        <v>3076.6</v>
      </c>
      <c r="E97" s="42"/>
      <c r="F97" s="67"/>
      <c r="G97" s="41"/>
      <c r="H97" s="43">
        <f>E97/D97*100</f>
        <v>0</v>
      </c>
      <c r="I97" s="42">
        <f t="shared" si="9"/>
        <v>-3076.6</v>
      </c>
    </row>
    <row r="98" spans="1:9" s="15" customFormat="1" ht="11.25" customHeight="1">
      <c r="A98" s="62" t="s">
        <v>173</v>
      </c>
      <c r="B98" s="69" t="s">
        <v>174</v>
      </c>
      <c r="C98" s="150"/>
      <c r="D98" s="150"/>
      <c r="E98" s="42">
        <v>0</v>
      </c>
      <c r="F98" s="67"/>
      <c r="G98" s="41"/>
      <c r="H98" s="43"/>
      <c r="I98" s="42">
        <f t="shared" si="9"/>
        <v>0</v>
      </c>
    </row>
    <row r="99" spans="1:9" s="15" customFormat="1" ht="11.25" customHeight="1">
      <c r="A99" s="62" t="s">
        <v>175</v>
      </c>
      <c r="B99" s="69" t="s">
        <v>176</v>
      </c>
      <c r="C99" s="150"/>
      <c r="D99" s="150"/>
      <c r="E99" s="42">
        <v>0</v>
      </c>
      <c r="F99" s="67"/>
      <c r="G99" s="41"/>
      <c r="H99" s="43">
        <v>0</v>
      </c>
      <c r="I99" s="42">
        <f t="shared" si="9"/>
        <v>0</v>
      </c>
    </row>
    <row r="100" spans="1:9" s="15" customFormat="1" ht="11.25" customHeight="1">
      <c r="A100" s="78" t="s">
        <v>177</v>
      </c>
      <c r="B100" s="69" t="s">
        <v>178</v>
      </c>
      <c r="C100" s="150"/>
      <c r="D100" s="150"/>
      <c r="E100" s="42">
        <v>0</v>
      </c>
      <c r="F100" s="67"/>
      <c r="G100" s="152"/>
      <c r="H100" s="43"/>
      <c r="I100" s="42">
        <f t="shared" si="9"/>
        <v>0</v>
      </c>
    </row>
    <row r="101" spans="1:9" s="15" customFormat="1" ht="11.25" customHeight="1">
      <c r="A101" s="78" t="s">
        <v>179</v>
      </c>
      <c r="B101" s="69" t="s">
        <v>180</v>
      </c>
      <c r="C101" s="150">
        <v>2508.4</v>
      </c>
      <c r="D101" s="150">
        <v>2349.5</v>
      </c>
      <c r="E101" s="42">
        <v>1678.22534</v>
      </c>
      <c r="F101" s="67"/>
      <c r="G101" s="41">
        <v>3162.2</v>
      </c>
      <c r="H101" s="43">
        <f t="shared" ref="H101:H107" si="10">E101/D101*100</f>
        <v>71.429041923813571</v>
      </c>
      <c r="I101" s="42">
        <f t="shared" si="9"/>
        <v>-671.27466000000004</v>
      </c>
    </row>
    <row r="102" spans="1:9" s="15" customFormat="1" ht="14.25" customHeight="1" thickBot="1">
      <c r="A102" s="66" t="s">
        <v>181</v>
      </c>
      <c r="B102" s="147" t="s">
        <v>182</v>
      </c>
      <c r="C102" s="153"/>
      <c r="D102" s="153">
        <v>118.5</v>
      </c>
      <c r="E102" s="71">
        <v>0</v>
      </c>
      <c r="F102" s="73"/>
      <c r="G102" s="81"/>
      <c r="H102" s="72">
        <f t="shared" si="10"/>
        <v>0</v>
      </c>
      <c r="I102" s="42">
        <f t="shared" si="9"/>
        <v>-118.5</v>
      </c>
    </row>
    <row r="103" spans="1:9" ht="11.25" customHeight="1" thickBot="1">
      <c r="A103" s="55" t="s">
        <v>183</v>
      </c>
      <c r="B103" s="154" t="s">
        <v>184</v>
      </c>
      <c r="C103" s="95">
        <f>C104+C105+C106+C108+C107</f>
        <v>8624.1</v>
      </c>
      <c r="D103" s="95">
        <f>D104+D105+D106+D108+D107</f>
        <v>8624.1</v>
      </c>
      <c r="E103" s="96">
        <f>E104+E105+E106+E108+E107</f>
        <v>5190.5719900000004</v>
      </c>
      <c r="F103" s="96">
        <f>F104+F105+F106+F108</f>
        <v>0</v>
      </c>
      <c r="G103" s="95">
        <f>G104+G105+G106+G108+G109+G111+G110</f>
        <v>4645.4467100000002</v>
      </c>
      <c r="H103" s="110">
        <f t="shared" si="10"/>
        <v>60.186825175960394</v>
      </c>
      <c r="I103" s="57">
        <f t="shared" si="9"/>
        <v>-3433.52801</v>
      </c>
    </row>
    <row r="104" spans="1:9" ht="11.25" customHeight="1">
      <c r="A104" s="34" t="s">
        <v>183</v>
      </c>
      <c r="B104" s="120" t="s">
        <v>185</v>
      </c>
      <c r="C104" s="145">
        <v>959.3</v>
      </c>
      <c r="D104" s="145">
        <v>959.3</v>
      </c>
      <c r="E104" s="37">
        <v>426.01299</v>
      </c>
      <c r="F104" s="38"/>
      <c r="G104" s="36">
        <v>380.62671</v>
      </c>
      <c r="H104" s="38">
        <f t="shared" si="10"/>
        <v>44.408734493901811</v>
      </c>
      <c r="I104" s="37">
        <f t="shared" si="9"/>
        <v>-533.28701000000001</v>
      </c>
    </row>
    <row r="105" spans="1:9" ht="24.75" customHeight="1">
      <c r="A105" s="66" t="s">
        <v>183</v>
      </c>
      <c r="B105" s="125" t="s">
        <v>186</v>
      </c>
      <c r="C105" s="41">
        <v>2182.3000000000002</v>
      </c>
      <c r="D105" s="41">
        <v>2182.3000000000002</v>
      </c>
      <c r="E105" s="42">
        <v>1175.0319999999999</v>
      </c>
      <c r="F105" s="155"/>
      <c r="G105" s="41">
        <v>1164.8</v>
      </c>
      <c r="H105" s="43">
        <f t="shared" si="10"/>
        <v>53.8437428401228</v>
      </c>
      <c r="I105" s="42">
        <f t="shared" si="9"/>
        <v>-1007.2680000000003</v>
      </c>
    </row>
    <row r="106" spans="1:9" ht="11.25" customHeight="1">
      <c r="A106" s="62" t="s">
        <v>183</v>
      </c>
      <c r="B106" s="125" t="s">
        <v>187</v>
      </c>
      <c r="C106" s="41">
        <v>1322.5</v>
      </c>
      <c r="D106" s="41">
        <v>1322.5</v>
      </c>
      <c r="E106" s="42"/>
      <c r="F106" s="155"/>
      <c r="G106" s="41">
        <v>1238.7</v>
      </c>
      <c r="H106" s="43">
        <f t="shared" si="10"/>
        <v>0</v>
      </c>
      <c r="I106" s="42">
        <f t="shared" si="9"/>
        <v>-1322.5</v>
      </c>
    </row>
    <row r="107" spans="1:9" ht="26.25" customHeight="1">
      <c r="A107" s="156" t="s">
        <v>183</v>
      </c>
      <c r="B107" s="125" t="s">
        <v>188</v>
      </c>
      <c r="C107" s="41">
        <v>4160</v>
      </c>
      <c r="D107" s="41">
        <v>4160</v>
      </c>
      <c r="E107" s="42">
        <v>3589.527</v>
      </c>
      <c r="F107" s="155"/>
      <c r="G107" s="41"/>
      <c r="H107" s="43">
        <f t="shared" si="10"/>
        <v>86.286706730769239</v>
      </c>
      <c r="I107" s="42">
        <f t="shared" si="9"/>
        <v>-570.47299999999996</v>
      </c>
    </row>
    <row r="108" spans="1:9" ht="12.75" customHeight="1" thickBot="1">
      <c r="A108" s="62" t="s">
        <v>183</v>
      </c>
      <c r="B108" s="125" t="s">
        <v>189</v>
      </c>
      <c r="C108" s="41"/>
      <c r="D108" s="41"/>
      <c r="E108" s="42"/>
      <c r="F108" s="155"/>
      <c r="G108" s="41">
        <v>1861.32</v>
      </c>
      <c r="H108" s="43"/>
      <c r="I108" s="42">
        <f t="shared" si="9"/>
        <v>0</v>
      </c>
    </row>
    <row r="109" spans="1:9" ht="25.5" hidden="1" customHeight="1">
      <c r="A109" s="66" t="s">
        <v>183</v>
      </c>
      <c r="B109" s="157" t="s">
        <v>190</v>
      </c>
      <c r="C109" s="41"/>
      <c r="D109" s="41"/>
      <c r="E109" s="42"/>
      <c r="F109" s="155"/>
      <c r="G109" s="41"/>
      <c r="H109" s="43">
        <v>0</v>
      </c>
      <c r="I109" s="42">
        <f t="shared" ref="I109:I159" si="11">E109-C109</f>
        <v>0</v>
      </c>
    </row>
    <row r="110" spans="1:9" ht="24" hidden="1" customHeight="1">
      <c r="A110" s="86" t="s">
        <v>191</v>
      </c>
      <c r="B110" s="158" t="s">
        <v>192</v>
      </c>
      <c r="C110" s="41"/>
      <c r="D110" s="41"/>
      <c r="E110" s="42"/>
      <c r="F110" s="155"/>
      <c r="G110" s="41"/>
      <c r="H110" s="43">
        <v>0</v>
      </c>
      <c r="I110" s="42">
        <f t="shared" si="11"/>
        <v>0</v>
      </c>
    </row>
    <row r="111" spans="1:9" ht="14.25" hidden="1" customHeight="1">
      <c r="A111" s="62" t="s">
        <v>191</v>
      </c>
      <c r="B111" s="159" t="s">
        <v>193</v>
      </c>
      <c r="C111" s="70"/>
      <c r="D111" s="70"/>
      <c r="E111" s="71"/>
      <c r="F111" s="160"/>
      <c r="G111" s="70"/>
      <c r="H111" s="72">
        <v>0</v>
      </c>
      <c r="I111" s="71">
        <f t="shared" si="11"/>
        <v>0</v>
      </c>
    </row>
    <row r="112" spans="1:9" ht="11.25" customHeight="1" thickBot="1">
      <c r="A112" s="55" t="s">
        <v>194</v>
      </c>
      <c r="B112" s="161" t="s">
        <v>195</v>
      </c>
      <c r="C112" s="130">
        <f>C113+C129+C131+C132+C133+C134+C136+C130+C135</f>
        <v>175075.29999999996</v>
      </c>
      <c r="D112" s="130">
        <f>D113+D129+D131+D132+D133+D134+D136+D130+D135</f>
        <v>180746.2</v>
      </c>
      <c r="E112" s="131">
        <f>E113+E129+E131+E132+E133+E134+E136+E130+E135</f>
        <v>97817.158700000029</v>
      </c>
      <c r="F112" s="131" t="e">
        <f>F113+F129+F131+F132+#REF!+#REF!+F133+F134+F136+F130+#REF!</f>
        <v>#REF!</v>
      </c>
      <c r="G112" s="130">
        <f>G113+G129+G131+G132+G133+G134+G136+G130+G135</f>
        <v>89023.699550000005</v>
      </c>
      <c r="H112" s="132">
        <f t="shared" ref="H112:H120" si="12">E112/D112*100</f>
        <v>54.118514635439098</v>
      </c>
      <c r="I112" s="133">
        <f t="shared" ref="I112:I120" si="13">E112-D112</f>
        <v>-82929.041299999983</v>
      </c>
    </row>
    <row r="113" spans="1:9" ht="11.25" customHeight="1" thickBot="1">
      <c r="A113" s="55" t="s">
        <v>196</v>
      </c>
      <c r="B113" s="162" t="s">
        <v>197</v>
      </c>
      <c r="C113" s="52">
        <f>C116+C121+C124+C123+C115+C114+C122+C117+C125+C126+C119+C120+C127+C128</f>
        <v>132062.79999999996</v>
      </c>
      <c r="D113" s="52">
        <f>D116+D121+D124+D123+D115+D114+D122+D117+D125+D126+D119+D120+D127+D128</f>
        <v>137729.5</v>
      </c>
      <c r="E113" s="141">
        <f>E116+E121+E124+E123+E115+E114+E122+E117+E125+E126+E119+E120+E127+E128</f>
        <v>76644.511600000027</v>
      </c>
      <c r="F113" s="141" t="e">
        <f>#REF!+F116+F121+F124+F123+F115+F114+F122+F117+F125+F126+F119+F120+F127</f>
        <v>#REF!</v>
      </c>
      <c r="G113" s="52">
        <f>G116+G121+G124+G123+G115+G114+G122+G117+G125+G126+G119+G120+G127+G128</f>
        <v>69667.445800000001</v>
      </c>
      <c r="H113" s="143">
        <f t="shared" si="12"/>
        <v>55.648580442098485</v>
      </c>
      <c r="I113" s="144">
        <f t="shared" si="13"/>
        <v>-61084.988399999973</v>
      </c>
    </row>
    <row r="114" spans="1:9" ht="25.5" customHeight="1">
      <c r="A114" s="84" t="s">
        <v>198</v>
      </c>
      <c r="B114" s="163" t="s">
        <v>199</v>
      </c>
      <c r="C114" s="164">
        <v>1442</v>
      </c>
      <c r="D114" s="164">
        <v>1442</v>
      </c>
      <c r="E114" s="37">
        <v>1235.2551000000001</v>
      </c>
      <c r="F114" s="165"/>
      <c r="G114" s="36">
        <v>1355.088</v>
      </c>
      <c r="H114" s="38">
        <f t="shared" si="12"/>
        <v>85.662628294036068</v>
      </c>
      <c r="I114" s="37">
        <f t="shared" si="13"/>
        <v>-206.74489999999992</v>
      </c>
    </row>
    <row r="115" spans="1:9" ht="11.25" customHeight="1">
      <c r="A115" s="105" t="s">
        <v>198</v>
      </c>
      <c r="B115" s="125" t="s">
        <v>200</v>
      </c>
      <c r="C115" s="166">
        <v>18.2</v>
      </c>
      <c r="D115" s="166">
        <v>18.2</v>
      </c>
      <c r="E115" s="42"/>
      <c r="F115" s="155"/>
      <c r="G115" s="41"/>
      <c r="H115" s="43">
        <f t="shared" si="12"/>
        <v>0</v>
      </c>
      <c r="I115" s="42">
        <f t="shared" si="13"/>
        <v>-18.2</v>
      </c>
    </row>
    <row r="116" spans="1:9" ht="11.25" customHeight="1">
      <c r="A116" s="105" t="s">
        <v>198</v>
      </c>
      <c r="B116" s="69" t="s">
        <v>201</v>
      </c>
      <c r="C116" s="150">
        <v>95816.9</v>
      </c>
      <c r="D116" s="150">
        <v>99172.800000000003</v>
      </c>
      <c r="E116" s="42">
        <v>56509</v>
      </c>
      <c r="F116" s="67"/>
      <c r="G116" s="41">
        <v>52958</v>
      </c>
      <c r="H116" s="43">
        <f t="shared" si="12"/>
        <v>56.980341383927843</v>
      </c>
      <c r="I116" s="42">
        <f t="shared" si="13"/>
        <v>-42663.8</v>
      </c>
    </row>
    <row r="117" spans="1:9" ht="11.25" customHeight="1">
      <c r="A117" s="105" t="s">
        <v>198</v>
      </c>
      <c r="B117" s="69" t="s">
        <v>202</v>
      </c>
      <c r="C117" s="150">
        <v>15571.9</v>
      </c>
      <c r="D117" s="150">
        <v>16747.099999999999</v>
      </c>
      <c r="E117" s="42">
        <v>8560</v>
      </c>
      <c r="F117" s="67"/>
      <c r="G117" s="41">
        <v>8477</v>
      </c>
      <c r="H117" s="43">
        <f t="shared" si="12"/>
        <v>51.113327083495051</v>
      </c>
      <c r="I117" s="42">
        <f t="shared" si="13"/>
        <v>-8187.0999999999985</v>
      </c>
    </row>
    <row r="118" spans="1:9" ht="1.5" hidden="1" customHeight="1">
      <c r="B118" s="78"/>
      <c r="C118" s="167"/>
      <c r="D118" s="167"/>
      <c r="E118" s="42"/>
      <c r="F118" s="67"/>
      <c r="G118" s="167"/>
      <c r="H118" s="43" t="e">
        <f t="shared" si="12"/>
        <v>#DIV/0!</v>
      </c>
      <c r="I118" s="42">
        <f t="shared" si="13"/>
        <v>0</v>
      </c>
    </row>
    <row r="119" spans="1:9" ht="12" customHeight="1">
      <c r="A119" s="105" t="s">
        <v>198</v>
      </c>
      <c r="B119" s="69" t="s">
        <v>203</v>
      </c>
      <c r="C119" s="150">
        <v>543.20000000000005</v>
      </c>
      <c r="D119" s="150">
        <v>543.20000000000005</v>
      </c>
      <c r="E119" s="42">
        <v>98.704499999999996</v>
      </c>
      <c r="F119" s="67"/>
      <c r="G119" s="41">
        <v>151.19999999999999</v>
      </c>
      <c r="H119" s="43">
        <f t="shared" si="12"/>
        <v>18.170931516936669</v>
      </c>
      <c r="I119" s="42">
        <f t="shared" si="13"/>
        <v>-444.49550000000005</v>
      </c>
    </row>
    <row r="120" spans="1:9" ht="9.75" customHeight="1">
      <c r="A120" s="105" t="s">
        <v>198</v>
      </c>
      <c r="B120" s="125" t="s">
        <v>204</v>
      </c>
      <c r="C120" s="150">
        <v>150.5</v>
      </c>
      <c r="D120" s="150">
        <v>150.5</v>
      </c>
      <c r="E120" s="42"/>
      <c r="F120" s="67"/>
      <c r="G120" s="41">
        <v>90</v>
      </c>
      <c r="H120" s="43">
        <f t="shared" si="12"/>
        <v>0</v>
      </c>
      <c r="I120" s="42">
        <f t="shared" si="13"/>
        <v>-150.5</v>
      </c>
    </row>
    <row r="121" spans="1:9" ht="11.25" hidden="1" customHeight="1">
      <c r="A121" s="105" t="s">
        <v>198</v>
      </c>
      <c r="B121" s="69" t="s">
        <v>205</v>
      </c>
      <c r="C121" s="150"/>
      <c r="D121" s="150"/>
      <c r="E121" s="42"/>
      <c r="F121" s="67"/>
      <c r="G121" s="152"/>
      <c r="H121" s="43">
        <v>0</v>
      </c>
      <c r="I121" s="42">
        <f t="shared" si="11"/>
        <v>0</v>
      </c>
    </row>
    <row r="122" spans="1:9" ht="11.25" hidden="1" customHeight="1">
      <c r="A122" s="105" t="s">
        <v>198</v>
      </c>
      <c r="B122" s="69" t="s">
        <v>206</v>
      </c>
      <c r="C122" s="150"/>
      <c r="D122" s="150"/>
      <c r="E122" s="42"/>
      <c r="F122" s="67"/>
      <c r="G122" s="152"/>
      <c r="H122" s="43">
        <v>0</v>
      </c>
      <c r="I122" s="42">
        <f t="shared" si="11"/>
        <v>0</v>
      </c>
    </row>
    <row r="123" spans="1:9" ht="11.25" hidden="1" customHeight="1">
      <c r="A123" s="105" t="s">
        <v>198</v>
      </c>
      <c r="B123" s="69" t="s">
        <v>207</v>
      </c>
      <c r="C123" s="150"/>
      <c r="D123" s="150"/>
      <c r="E123" s="42"/>
      <c r="F123" s="67"/>
      <c r="G123" s="41"/>
      <c r="H123" s="43" t="e">
        <f>E123/C123*100</f>
        <v>#DIV/0!</v>
      </c>
      <c r="I123" s="42">
        <f t="shared" si="11"/>
        <v>0</v>
      </c>
    </row>
    <row r="124" spans="1:9" ht="11.25" hidden="1" customHeight="1">
      <c r="A124" s="105" t="s">
        <v>198</v>
      </c>
      <c r="B124" s="69" t="s">
        <v>208</v>
      </c>
      <c r="C124" s="150"/>
      <c r="D124" s="150"/>
      <c r="E124" s="42"/>
      <c r="F124" s="67"/>
      <c r="G124" s="152"/>
      <c r="H124" s="43">
        <v>0</v>
      </c>
      <c r="I124" s="42">
        <f t="shared" si="11"/>
        <v>0</v>
      </c>
    </row>
    <row r="125" spans="1:9" ht="27" hidden="1" customHeight="1">
      <c r="A125" s="84" t="s">
        <v>198</v>
      </c>
      <c r="B125" s="125" t="s">
        <v>209</v>
      </c>
      <c r="C125" s="150"/>
      <c r="D125" s="150"/>
      <c r="E125" s="42"/>
      <c r="F125" s="67"/>
      <c r="G125" s="152"/>
      <c r="H125" s="43">
        <v>0</v>
      </c>
      <c r="I125" s="42">
        <f t="shared" si="11"/>
        <v>0</v>
      </c>
    </row>
    <row r="126" spans="1:9" ht="36.75" customHeight="1">
      <c r="A126" s="84" t="s">
        <v>198</v>
      </c>
      <c r="B126" s="125" t="s">
        <v>210</v>
      </c>
      <c r="C126" s="150">
        <v>2601.4</v>
      </c>
      <c r="D126" s="150">
        <v>2601.4</v>
      </c>
      <c r="E126" s="42"/>
      <c r="F126" s="43"/>
      <c r="G126" s="152"/>
      <c r="H126" s="43">
        <f t="shared" ref="H126:H138" si="14">E126/D126*100</f>
        <v>0</v>
      </c>
      <c r="I126" s="42">
        <f t="shared" ref="I126:I139" si="15">E126-D126</f>
        <v>-2601.4</v>
      </c>
    </row>
    <row r="127" spans="1:9" ht="13.5" customHeight="1">
      <c r="A127" s="105" t="s">
        <v>198</v>
      </c>
      <c r="B127" s="69" t="s">
        <v>211</v>
      </c>
      <c r="C127" s="150">
        <v>12629.4</v>
      </c>
      <c r="D127" s="150">
        <v>12629.4</v>
      </c>
      <c r="E127" s="42">
        <v>5816.7020000000002</v>
      </c>
      <c r="F127" s="43"/>
      <c r="G127" s="41">
        <v>6196.6379999999999</v>
      </c>
      <c r="H127" s="43">
        <f t="shared" si="14"/>
        <v>46.056835637480802</v>
      </c>
      <c r="I127" s="42">
        <f t="shared" si="15"/>
        <v>-6812.6979999999994</v>
      </c>
    </row>
    <row r="128" spans="1:9" ht="38.25" customHeight="1">
      <c r="A128" s="86" t="s">
        <v>198</v>
      </c>
      <c r="B128" s="125" t="s">
        <v>212</v>
      </c>
      <c r="C128" s="64">
        <v>3289.3</v>
      </c>
      <c r="D128" s="64">
        <v>4424.8999999999996</v>
      </c>
      <c r="E128" s="42">
        <v>4424.8500000000004</v>
      </c>
      <c r="F128" s="43"/>
      <c r="G128" s="41">
        <v>439.51979999999998</v>
      </c>
      <c r="H128" s="43">
        <f t="shared" si="14"/>
        <v>99.998870030961172</v>
      </c>
      <c r="I128" s="42">
        <f t="shared" si="15"/>
        <v>-4.9999999999272404E-2</v>
      </c>
    </row>
    <row r="129" spans="1:9" ht="12.75" customHeight="1">
      <c r="A129" s="78" t="s">
        <v>213</v>
      </c>
      <c r="B129" s="125" t="s">
        <v>214</v>
      </c>
      <c r="C129" s="150">
        <v>1453.2</v>
      </c>
      <c r="D129" s="150">
        <v>1453.2</v>
      </c>
      <c r="E129" s="42">
        <v>742</v>
      </c>
      <c r="F129" s="43"/>
      <c r="G129" s="41">
        <v>550</v>
      </c>
      <c r="H129" s="43">
        <f t="shared" si="14"/>
        <v>51.059730250481692</v>
      </c>
      <c r="I129" s="42">
        <f t="shared" si="15"/>
        <v>-711.2</v>
      </c>
    </row>
    <row r="130" spans="1:9" ht="24" customHeight="1">
      <c r="A130" s="86" t="s">
        <v>215</v>
      </c>
      <c r="B130" s="125" t="s">
        <v>216</v>
      </c>
      <c r="C130" s="64">
        <v>1252.8</v>
      </c>
      <c r="D130" s="64">
        <v>1252.8</v>
      </c>
      <c r="E130" s="42">
        <v>1252.8</v>
      </c>
      <c r="F130" s="43"/>
      <c r="G130" s="41"/>
      <c r="H130" s="43">
        <f t="shared" si="14"/>
        <v>100</v>
      </c>
      <c r="I130" s="42">
        <f t="shared" si="15"/>
        <v>0</v>
      </c>
    </row>
    <row r="131" spans="1:9" ht="11.25" customHeight="1">
      <c r="A131" s="78" t="s">
        <v>217</v>
      </c>
      <c r="B131" s="69" t="s">
        <v>218</v>
      </c>
      <c r="C131" s="150">
        <v>1528.9</v>
      </c>
      <c r="D131" s="150">
        <v>1528.9</v>
      </c>
      <c r="E131" s="42">
        <v>764.45</v>
      </c>
      <c r="F131" s="67"/>
      <c r="G131" s="41">
        <v>631.65</v>
      </c>
      <c r="H131" s="43">
        <f t="shared" si="14"/>
        <v>50</v>
      </c>
      <c r="I131" s="42">
        <f t="shared" si="15"/>
        <v>-764.45</v>
      </c>
    </row>
    <row r="132" spans="1:9" ht="24" customHeight="1">
      <c r="A132" s="86" t="s">
        <v>219</v>
      </c>
      <c r="B132" s="125" t="s">
        <v>220</v>
      </c>
      <c r="C132" s="166">
        <v>442.2</v>
      </c>
      <c r="D132" s="166">
        <v>442.2</v>
      </c>
      <c r="E132" s="42">
        <v>39.374639999999999</v>
      </c>
      <c r="F132" s="67"/>
      <c r="G132" s="41">
        <v>152.77339000000001</v>
      </c>
      <c r="H132" s="43">
        <f t="shared" si="14"/>
        <v>8.9042605156038004</v>
      </c>
      <c r="I132" s="42">
        <f t="shared" si="15"/>
        <v>-402.82535999999999</v>
      </c>
    </row>
    <row r="133" spans="1:9" ht="14.25" customHeight="1">
      <c r="A133" s="78" t="s">
        <v>221</v>
      </c>
      <c r="B133" s="125" t="s">
        <v>222</v>
      </c>
      <c r="C133" s="166">
        <v>814.6</v>
      </c>
      <c r="D133" s="166">
        <v>814.6</v>
      </c>
      <c r="E133" s="42">
        <v>407.298</v>
      </c>
      <c r="F133" s="67"/>
      <c r="G133" s="41">
        <v>350.6</v>
      </c>
      <c r="H133" s="43">
        <f t="shared" si="14"/>
        <v>49.999754480726736</v>
      </c>
      <c r="I133" s="42">
        <f t="shared" si="15"/>
        <v>-407.30200000000002</v>
      </c>
    </row>
    <row r="134" spans="1:9" ht="11.25" customHeight="1">
      <c r="A134" s="78" t="s">
        <v>223</v>
      </c>
      <c r="B134" s="69" t="s">
        <v>224</v>
      </c>
      <c r="C134" s="150">
        <v>1233.8</v>
      </c>
      <c r="D134" s="150">
        <v>1233.8</v>
      </c>
      <c r="E134" s="42">
        <v>607.62446</v>
      </c>
      <c r="F134" s="67"/>
      <c r="G134" s="41">
        <v>624.66967999999997</v>
      </c>
      <c r="H134" s="43">
        <f t="shared" si="14"/>
        <v>49.24821364888961</v>
      </c>
      <c r="I134" s="42">
        <f t="shared" si="15"/>
        <v>-626.17553999999996</v>
      </c>
    </row>
    <row r="135" spans="1:9" ht="24.75" customHeight="1" thickBot="1">
      <c r="A135" s="86" t="s">
        <v>225</v>
      </c>
      <c r="B135" s="125" t="s">
        <v>226</v>
      </c>
      <c r="C135" s="166"/>
      <c r="D135" s="166">
        <v>4.2</v>
      </c>
      <c r="E135" s="42">
        <v>2.1</v>
      </c>
      <c r="F135" s="67"/>
      <c r="G135" s="41">
        <v>73.560680000000005</v>
      </c>
      <c r="H135" s="43">
        <f t="shared" si="14"/>
        <v>50</v>
      </c>
      <c r="I135" s="42">
        <f t="shared" si="15"/>
        <v>-2.1</v>
      </c>
    </row>
    <row r="136" spans="1:9" ht="11.25" customHeight="1" thickBot="1">
      <c r="A136" s="55" t="s">
        <v>227</v>
      </c>
      <c r="B136" s="154" t="s">
        <v>228</v>
      </c>
      <c r="C136" s="95">
        <f>C137</f>
        <v>36287</v>
      </c>
      <c r="D136" s="95">
        <f>D137</f>
        <v>36287</v>
      </c>
      <c r="E136" s="96">
        <f>E137</f>
        <v>17357</v>
      </c>
      <c r="F136" s="96">
        <f>F137</f>
        <v>0</v>
      </c>
      <c r="G136" s="95">
        <f>G137</f>
        <v>16973</v>
      </c>
      <c r="H136" s="110">
        <f t="shared" si="14"/>
        <v>47.832557114118003</v>
      </c>
      <c r="I136" s="57">
        <f t="shared" si="15"/>
        <v>-18930</v>
      </c>
    </row>
    <row r="137" spans="1:9" ht="11.25" customHeight="1" thickBot="1">
      <c r="A137" s="98" t="s">
        <v>229</v>
      </c>
      <c r="B137" s="168" t="s">
        <v>230</v>
      </c>
      <c r="C137" s="99">
        <v>36287</v>
      </c>
      <c r="D137" s="99">
        <v>36287</v>
      </c>
      <c r="E137" s="100">
        <v>17357</v>
      </c>
      <c r="F137" s="169"/>
      <c r="G137" s="99">
        <v>16973</v>
      </c>
      <c r="H137" s="103">
        <f t="shared" si="14"/>
        <v>47.832557114118003</v>
      </c>
      <c r="I137" s="100">
        <f t="shared" si="15"/>
        <v>-18930</v>
      </c>
    </row>
    <row r="138" spans="1:9" ht="11.25" customHeight="1" thickBot="1">
      <c r="A138" s="55" t="s">
        <v>231</v>
      </c>
      <c r="B138" s="154" t="s">
        <v>232</v>
      </c>
      <c r="C138" s="95">
        <f>C149+C150+C140+C144+C142</f>
        <v>25378.177</v>
      </c>
      <c r="D138" s="95">
        <f>D149+D150+D140+D144+D142</f>
        <v>25376.991999999998</v>
      </c>
      <c r="E138" s="96">
        <f>E149+E150+E140+E144+E142+E141+E143+E147+E148+E145+E146</f>
        <v>11881.94202</v>
      </c>
      <c r="F138" s="170">
        <f>F149+F150+F140+F144+F142+F141+F143+F147+F148</f>
        <v>0</v>
      </c>
      <c r="G138" s="95">
        <f>G139+G143+G145+G149+G150+G144+G147+G148+G146</f>
        <v>17774.739870000001</v>
      </c>
      <c r="H138" s="110">
        <f t="shared" si="14"/>
        <v>46.821711651246929</v>
      </c>
      <c r="I138" s="57">
        <f t="shared" si="15"/>
        <v>-13495.049979999998</v>
      </c>
    </row>
    <row r="139" spans="1:9" ht="11.25" customHeight="1">
      <c r="A139" s="171" t="s">
        <v>233</v>
      </c>
      <c r="B139" s="172" t="s">
        <v>232</v>
      </c>
      <c r="C139" s="36"/>
      <c r="D139" s="36"/>
      <c r="E139" s="37">
        <f>E140+E141+E143</f>
        <v>0</v>
      </c>
      <c r="F139" s="38"/>
      <c r="G139" s="36">
        <f>G140+G141+G142</f>
        <v>0</v>
      </c>
      <c r="H139" s="38">
        <v>0</v>
      </c>
      <c r="I139" s="37">
        <f t="shared" si="15"/>
        <v>0</v>
      </c>
    </row>
    <row r="140" spans="1:9" ht="11.25" customHeight="1">
      <c r="A140" s="105" t="s">
        <v>233</v>
      </c>
      <c r="B140" s="69" t="s">
        <v>234</v>
      </c>
      <c r="C140" s="150"/>
      <c r="D140" s="150"/>
      <c r="E140" s="42"/>
      <c r="F140" s="43"/>
      <c r="G140" s="41"/>
      <c r="H140" s="43">
        <v>0</v>
      </c>
      <c r="I140" s="42">
        <f t="shared" si="11"/>
        <v>0</v>
      </c>
    </row>
    <row r="141" spans="1:9" ht="11.25" customHeight="1">
      <c r="A141" s="105" t="s">
        <v>233</v>
      </c>
      <c r="B141" s="69" t="s">
        <v>235</v>
      </c>
      <c r="C141" s="150"/>
      <c r="D141" s="150"/>
      <c r="E141" s="42"/>
      <c r="F141" s="43"/>
      <c r="G141" s="152"/>
      <c r="H141" s="43">
        <v>0</v>
      </c>
      <c r="I141" s="42">
        <f t="shared" si="11"/>
        <v>0</v>
      </c>
    </row>
    <row r="142" spans="1:9" ht="24" customHeight="1">
      <c r="A142" s="84" t="s">
        <v>233</v>
      </c>
      <c r="B142" s="125" t="s">
        <v>236</v>
      </c>
      <c r="C142" s="150"/>
      <c r="D142" s="150"/>
      <c r="E142" s="42"/>
      <c r="F142" s="43"/>
      <c r="G142" s="41"/>
      <c r="H142" s="43">
        <v>0</v>
      </c>
      <c r="I142" s="42">
        <f t="shared" si="11"/>
        <v>0</v>
      </c>
    </row>
    <row r="143" spans="1:9" ht="11.25" customHeight="1">
      <c r="A143" s="105" t="s">
        <v>237</v>
      </c>
      <c r="B143" s="69" t="s">
        <v>238</v>
      </c>
      <c r="C143" s="150"/>
      <c r="D143" s="150"/>
      <c r="E143" s="42"/>
      <c r="F143" s="43"/>
      <c r="G143" s="41"/>
      <c r="H143" s="43">
        <v>0</v>
      </c>
      <c r="I143" s="42">
        <f t="shared" si="11"/>
        <v>0</v>
      </c>
    </row>
    <row r="144" spans="1:9" ht="11.25" customHeight="1">
      <c r="A144" s="78" t="s">
        <v>239</v>
      </c>
      <c r="B144" s="125" t="s">
        <v>240</v>
      </c>
      <c r="C144" s="166"/>
      <c r="D144" s="166"/>
      <c r="E144" s="42"/>
      <c r="F144" s="43"/>
      <c r="G144" s="152"/>
      <c r="H144" s="43">
        <v>0</v>
      </c>
      <c r="I144" s="42">
        <f t="shared" si="11"/>
        <v>0</v>
      </c>
    </row>
    <row r="145" spans="1:9" ht="10.5" customHeight="1">
      <c r="A145" s="78" t="s">
        <v>241</v>
      </c>
      <c r="B145" s="125" t="s">
        <v>242</v>
      </c>
      <c r="C145" s="166"/>
      <c r="D145" s="166"/>
      <c r="E145" s="42"/>
      <c r="F145" s="43"/>
      <c r="G145" s="41"/>
      <c r="H145" s="43">
        <v>0</v>
      </c>
      <c r="I145" s="42">
        <f t="shared" si="11"/>
        <v>0</v>
      </c>
    </row>
    <row r="146" spans="1:9" ht="23.25" customHeight="1">
      <c r="A146" s="66" t="s">
        <v>243</v>
      </c>
      <c r="B146" s="125" t="s">
        <v>244</v>
      </c>
      <c r="C146" s="166"/>
      <c r="D146" s="166"/>
      <c r="E146" s="42"/>
      <c r="F146" s="43"/>
      <c r="G146" s="41"/>
      <c r="H146" s="43">
        <v>0</v>
      </c>
      <c r="I146" s="42">
        <f t="shared" si="11"/>
        <v>0</v>
      </c>
    </row>
    <row r="147" spans="1:9" ht="11.25" customHeight="1">
      <c r="A147" s="78" t="s">
        <v>245</v>
      </c>
      <c r="B147" s="125" t="s">
        <v>246</v>
      </c>
      <c r="C147" s="166"/>
      <c r="D147" s="166"/>
      <c r="E147" s="42"/>
      <c r="F147" s="43"/>
      <c r="G147" s="152"/>
      <c r="H147" s="43">
        <v>0</v>
      </c>
      <c r="I147" s="42">
        <f t="shared" si="11"/>
        <v>0</v>
      </c>
    </row>
    <row r="148" spans="1:9" ht="11.25" customHeight="1" thickBot="1">
      <c r="A148" s="78" t="s">
        <v>247</v>
      </c>
      <c r="B148" s="147" t="s">
        <v>248</v>
      </c>
      <c r="C148" s="148"/>
      <c r="D148" s="148"/>
      <c r="E148" s="71"/>
      <c r="F148" s="72"/>
      <c r="G148" s="70"/>
      <c r="H148" s="72">
        <v>0</v>
      </c>
      <c r="I148" s="71">
        <f t="shared" si="11"/>
        <v>0</v>
      </c>
    </row>
    <row r="149" spans="1:9" ht="11.25" customHeight="1" thickBot="1">
      <c r="A149" s="55" t="s">
        <v>249</v>
      </c>
      <c r="B149" s="173" t="s">
        <v>250</v>
      </c>
      <c r="C149" s="130">
        <v>25378.177</v>
      </c>
      <c r="D149" s="130">
        <v>25376.991999999998</v>
      </c>
      <c r="E149" s="131">
        <v>11881.94202</v>
      </c>
      <c r="F149" s="132"/>
      <c r="G149" s="130">
        <v>17774.739870000001</v>
      </c>
      <c r="H149" s="132">
        <f>E149/D149*100</f>
        <v>46.821711651246929</v>
      </c>
      <c r="I149" s="133">
        <f>E149-D149</f>
        <v>-13495.049979999998</v>
      </c>
    </row>
    <row r="150" spans="1:9" ht="11.25" customHeight="1" thickBot="1">
      <c r="A150" s="54" t="s">
        <v>251</v>
      </c>
      <c r="B150" s="174" t="s">
        <v>252</v>
      </c>
      <c r="C150" s="175">
        <f>C153+C151+C154</f>
        <v>0</v>
      </c>
      <c r="D150" s="175">
        <f>D153+D151+D154</f>
        <v>0</v>
      </c>
      <c r="E150" s="176">
        <f>E153+E151+E154+E152+E155</f>
        <v>0</v>
      </c>
      <c r="F150" s="177"/>
      <c r="G150" s="175">
        <f>G153+G151+G154+G152+G155</f>
        <v>0</v>
      </c>
      <c r="H150" s="143">
        <v>0</v>
      </c>
      <c r="I150" s="144">
        <f t="shared" si="11"/>
        <v>0</v>
      </c>
    </row>
    <row r="151" spans="1:9" ht="22.5" customHeight="1">
      <c r="A151" s="84" t="s">
        <v>253</v>
      </c>
      <c r="B151" s="163" t="s">
        <v>254</v>
      </c>
      <c r="C151" s="164"/>
      <c r="D151" s="164"/>
      <c r="E151" s="37"/>
      <c r="F151" s="178"/>
      <c r="G151" s="36"/>
      <c r="H151" s="38">
        <v>0</v>
      </c>
      <c r="I151" s="37">
        <f t="shared" si="11"/>
        <v>0</v>
      </c>
    </row>
    <row r="152" spans="1:9" ht="21.75" customHeight="1">
      <c r="A152" s="84" t="s">
        <v>253</v>
      </c>
      <c r="B152" s="125" t="s">
        <v>255</v>
      </c>
      <c r="C152" s="166"/>
      <c r="D152" s="166"/>
      <c r="E152" s="42"/>
      <c r="F152" s="138"/>
      <c r="G152" s="41"/>
      <c r="H152" s="43">
        <v>0</v>
      </c>
      <c r="I152" s="42">
        <f t="shared" si="11"/>
        <v>0</v>
      </c>
    </row>
    <row r="153" spans="1:9" ht="11.25" customHeight="1">
      <c r="A153" s="105" t="s">
        <v>253</v>
      </c>
      <c r="B153" s="69" t="s">
        <v>256</v>
      </c>
      <c r="C153" s="150"/>
      <c r="D153" s="150"/>
      <c r="E153" s="42"/>
      <c r="F153" s="43"/>
      <c r="G153" s="41"/>
      <c r="H153" s="43">
        <v>0</v>
      </c>
      <c r="I153" s="42">
        <f t="shared" si="11"/>
        <v>0</v>
      </c>
    </row>
    <row r="154" spans="1:9" ht="11.25" customHeight="1">
      <c r="A154" s="105" t="s">
        <v>253</v>
      </c>
      <c r="B154" s="125" t="s">
        <v>257</v>
      </c>
      <c r="C154" s="150"/>
      <c r="D154" s="150"/>
      <c r="E154" s="42"/>
      <c r="F154" s="43"/>
      <c r="G154" s="41"/>
      <c r="H154" s="43">
        <v>0</v>
      </c>
      <c r="I154" s="42">
        <f t="shared" si="11"/>
        <v>0</v>
      </c>
    </row>
    <row r="155" spans="1:9" ht="11.25" customHeight="1" thickBot="1">
      <c r="A155" s="34" t="s">
        <v>253</v>
      </c>
      <c r="B155" s="147" t="s">
        <v>258</v>
      </c>
      <c r="C155" s="153"/>
      <c r="D155" s="153"/>
      <c r="E155" s="71"/>
      <c r="F155" s="72"/>
      <c r="G155" s="70"/>
      <c r="H155" s="72">
        <v>0</v>
      </c>
      <c r="I155" s="71">
        <f t="shared" si="11"/>
        <v>0</v>
      </c>
    </row>
    <row r="156" spans="1:9" ht="11.25" customHeight="1">
      <c r="A156" s="179" t="s">
        <v>259</v>
      </c>
      <c r="B156" s="161" t="s">
        <v>260</v>
      </c>
      <c r="C156" s="130"/>
      <c r="D156" s="130"/>
      <c r="E156" s="131"/>
      <c r="F156" s="180"/>
      <c r="G156" s="130"/>
      <c r="H156" s="132">
        <v>0</v>
      </c>
      <c r="I156" s="133">
        <f t="shared" si="11"/>
        <v>0</v>
      </c>
    </row>
    <row r="157" spans="1:9" ht="11.25" customHeight="1" thickBot="1">
      <c r="A157" s="181" t="s">
        <v>261</v>
      </c>
      <c r="B157" s="162" t="s">
        <v>262</v>
      </c>
      <c r="C157" s="52"/>
      <c r="D157" s="52"/>
      <c r="E157" s="141">
        <f>E158</f>
        <v>0</v>
      </c>
      <c r="F157" s="182"/>
      <c r="G157" s="52">
        <f>G158</f>
        <v>8.1826600000000003</v>
      </c>
      <c r="H157" s="143">
        <v>0</v>
      </c>
      <c r="I157" s="144">
        <f t="shared" si="11"/>
        <v>0</v>
      </c>
    </row>
    <row r="158" spans="1:9" ht="11.25" customHeight="1" thickBot="1">
      <c r="A158" s="34" t="s">
        <v>263</v>
      </c>
      <c r="B158" s="168" t="s">
        <v>264</v>
      </c>
      <c r="C158" s="99"/>
      <c r="D158" s="99"/>
      <c r="E158" s="100"/>
      <c r="F158" s="103"/>
      <c r="G158" s="99">
        <v>8.1826600000000003</v>
      </c>
      <c r="H158" s="103">
        <v>0</v>
      </c>
      <c r="I158" s="100">
        <f t="shared" si="11"/>
        <v>0</v>
      </c>
    </row>
    <row r="159" spans="1:9" ht="11.25" customHeight="1" thickBot="1">
      <c r="A159" s="179" t="s">
        <v>265</v>
      </c>
      <c r="B159" s="183" t="s">
        <v>266</v>
      </c>
      <c r="C159" s="184"/>
      <c r="D159" s="184"/>
      <c r="E159" s="185"/>
      <c r="F159" s="186"/>
      <c r="G159" s="184">
        <v>-1.2800000000000001E-3</v>
      </c>
      <c r="H159" s="187">
        <v>0</v>
      </c>
      <c r="I159" s="188">
        <f t="shared" si="11"/>
        <v>0</v>
      </c>
    </row>
    <row r="160" spans="1:9" ht="11.25" customHeight="1" thickBot="1">
      <c r="A160" s="55"/>
      <c r="B160" s="149" t="s">
        <v>267</v>
      </c>
      <c r="C160" s="95">
        <f>C8+C88</f>
        <v>426270.853</v>
      </c>
      <c r="D160" s="95">
        <f>D8+D88</f>
        <v>471020.60203000001</v>
      </c>
      <c r="E160" s="96">
        <f>E88+E8</f>
        <v>252490.48040000003</v>
      </c>
      <c r="F160" s="96" t="e">
        <f>F88+F8</f>
        <v>#REF!</v>
      </c>
      <c r="G160" s="95">
        <f>G8+G88</f>
        <v>231665.40381000002</v>
      </c>
      <c r="H160" s="110">
        <f>E160/D160*100</f>
        <v>53.604975941990439</v>
      </c>
      <c r="I160" s="57">
        <f>E160-D160</f>
        <v>-218530.12162999998</v>
      </c>
    </row>
    <row r="161" spans="1:9" ht="11.25" customHeight="1">
      <c r="A161" s="1"/>
      <c r="B161" s="9"/>
      <c r="C161" s="189"/>
      <c r="D161" s="189"/>
      <c r="F161" s="190"/>
      <c r="G161" s="191"/>
      <c r="H161" s="192"/>
      <c r="I161" s="193"/>
    </row>
    <row r="162" spans="1:9" ht="11.25" customHeight="1">
      <c r="A162" s="29" t="s">
        <v>268</v>
      </c>
      <c r="B162" s="29"/>
      <c r="C162" s="194"/>
      <c r="D162" s="194"/>
      <c r="E162" s="195"/>
      <c r="F162" s="192"/>
      <c r="G162" s="196"/>
      <c r="H162" s="29"/>
    </row>
    <row r="163" spans="1:9" ht="11.25" customHeight="1">
      <c r="A163" s="29" t="s">
        <v>269</v>
      </c>
      <c r="B163" s="33"/>
      <c r="C163" s="197"/>
      <c r="D163" s="197"/>
      <c r="E163" s="195" t="s">
        <v>270</v>
      </c>
      <c r="F163" s="198"/>
      <c r="G163" s="199"/>
      <c r="H163" s="29"/>
    </row>
    <row r="164" spans="1:9" ht="11.25" customHeight="1">
      <c r="A164" s="29"/>
      <c r="B164" s="33"/>
      <c r="C164" s="197"/>
      <c r="D164" s="197"/>
      <c r="E164" s="195"/>
      <c r="F164" s="198"/>
      <c r="G164" s="199"/>
      <c r="H164" s="29"/>
    </row>
    <row r="165" spans="1:9" ht="11.25" customHeight="1">
      <c r="A165" s="200" t="s">
        <v>271</v>
      </c>
      <c r="B165" s="29"/>
      <c r="C165" s="201"/>
      <c r="D165" s="201"/>
      <c r="E165" s="202"/>
      <c r="F165" s="15"/>
      <c r="G165" s="203"/>
    </row>
    <row r="166" spans="1:9" ht="11.25" customHeight="1">
      <c r="A166" s="200" t="s">
        <v>272</v>
      </c>
      <c r="C166" s="201"/>
      <c r="D166" s="201"/>
      <c r="E166" s="202"/>
      <c r="F166" s="15"/>
      <c r="G166" s="204"/>
    </row>
    <row r="167" spans="1:9" ht="11.25" customHeight="1">
      <c r="A167" s="1"/>
      <c r="F167" s="4"/>
    </row>
    <row r="168" spans="1:9" ht="11.25" customHeight="1">
      <c r="A168" s="1"/>
    </row>
    <row r="169" spans="1:9" ht="11.25" customHeight="1">
      <c r="A169" s="1"/>
    </row>
    <row r="170" spans="1:9" ht="11.25" customHeight="1">
      <c r="A170" s="1"/>
    </row>
    <row r="171" spans="1:9" ht="11.25" customHeight="1">
      <c r="A171" s="1"/>
    </row>
    <row r="172" spans="1:9" ht="11.25" customHeight="1">
      <c r="A172" s="1"/>
    </row>
    <row r="173" spans="1:9" ht="11.25" customHeight="1">
      <c r="A173" s="1"/>
    </row>
  </sheetData>
  <mergeCells count="73">
    <mergeCell ref="H5:I5"/>
    <mergeCell ref="A20:A21"/>
    <mergeCell ref="C20:C21"/>
    <mergeCell ref="D20:D21"/>
    <mergeCell ref="E20:E21"/>
    <mergeCell ref="G20:G21"/>
    <mergeCell ref="H20:H21"/>
    <mergeCell ref="I20:I21"/>
    <mergeCell ref="I26:I27"/>
    <mergeCell ref="A37:A38"/>
    <mergeCell ref="B37:B38"/>
    <mergeCell ref="C37:C38"/>
    <mergeCell ref="D37:D38"/>
    <mergeCell ref="E37:E38"/>
    <mergeCell ref="G37:G38"/>
    <mergeCell ref="H37:H38"/>
    <mergeCell ref="I37:I38"/>
    <mergeCell ref="A26:A27"/>
    <mergeCell ref="C26:C27"/>
    <mergeCell ref="D26:D27"/>
    <mergeCell ref="E26:E27"/>
    <mergeCell ref="G26:G27"/>
    <mergeCell ref="H26:H27"/>
    <mergeCell ref="H41:H42"/>
    <mergeCell ref="I41:I42"/>
    <mergeCell ref="A45:A46"/>
    <mergeCell ref="B45:B46"/>
    <mergeCell ref="C45:C46"/>
    <mergeCell ref="D45:D46"/>
    <mergeCell ref="E45:E46"/>
    <mergeCell ref="G45:G46"/>
    <mergeCell ref="H45:H46"/>
    <mergeCell ref="I45:I46"/>
    <mergeCell ref="A41:A42"/>
    <mergeCell ref="B41:B42"/>
    <mergeCell ref="C41:C42"/>
    <mergeCell ref="D41:D42"/>
    <mergeCell ref="E41:E42"/>
    <mergeCell ref="G41:G42"/>
    <mergeCell ref="H47:H48"/>
    <mergeCell ref="I47:I48"/>
    <mergeCell ref="A67:A68"/>
    <mergeCell ref="B67:B68"/>
    <mergeCell ref="C67:C68"/>
    <mergeCell ref="D67:D68"/>
    <mergeCell ref="E67:E68"/>
    <mergeCell ref="G67:G68"/>
    <mergeCell ref="H67:H68"/>
    <mergeCell ref="I67:I68"/>
    <mergeCell ref="A47:A48"/>
    <mergeCell ref="B47:B48"/>
    <mergeCell ref="C47:C48"/>
    <mergeCell ref="D47:D48"/>
    <mergeCell ref="E47:E48"/>
    <mergeCell ref="G47:G48"/>
    <mergeCell ref="A73:A74"/>
    <mergeCell ref="B73:B74"/>
    <mergeCell ref="C73:C74"/>
    <mergeCell ref="H73:H74"/>
    <mergeCell ref="I73:I74"/>
    <mergeCell ref="C69:C70"/>
    <mergeCell ref="E69:E70"/>
    <mergeCell ref="G69:G70"/>
    <mergeCell ref="H69:H70"/>
    <mergeCell ref="I69:I70"/>
    <mergeCell ref="H77:H78"/>
    <mergeCell ref="I77:I78"/>
    <mergeCell ref="A77:A78"/>
    <mergeCell ref="B77:B78"/>
    <mergeCell ref="C77:C78"/>
    <mergeCell ref="D77:D78"/>
    <mergeCell ref="E77:E78"/>
    <mergeCell ref="G77:G78"/>
  </mergeCells>
  <pageMargins left="0.7" right="0.7" top="0.75" bottom="0.75" header="0.3" footer="0.3"/>
  <pageSetup paperSize="9" scale="75" orientation="landscape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2019-07-10T11:39:52Z</dcterms:modified>
</cp:coreProperties>
</file>