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calcPr calcId="152511"/>
</workbook>
</file>

<file path=xl/calcChain.xml><?xml version="1.0" encoding="utf-8"?>
<calcChain xmlns="http://schemas.openxmlformats.org/spreadsheetml/2006/main">
  <c r="F8" i="5"/>
  <c r="F61"/>
  <c r="F60" s="1"/>
  <c r="H75"/>
  <c r="H76"/>
  <c r="H74"/>
  <c r="E154" l="1"/>
  <c r="H154" s="1"/>
  <c r="H153"/>
  <c r="F152"/>
  <c r="E152"/>
  <c r="H152" s="1"/>
  <c r="E150"/>
  <c r="H150" s="1"/>
  <c r="H149"/>
  <c r="H148"/>
  <c r="G148"/>
  <c r="H147"/>
  <c r="G147"/>
  <c r="H146"/>
  <c r="G146"/>
  <c r="F145"/>
  <c r="E145"/>
  <c r="G145" s="1"/>
  <c r="D145"/>
  <c r="C145"/>
  <c r="H144"/>
  <c r="G144"/>
  <c r="F143"/>
  <c r="E143"/>
  <c r="G143" s="1"/>
  <c r="D143"/>
  <c r="H143" s="1"/>
  <c r="C143"/>
  <c r="H142"/>
  <c r="G142"/>
  <c r="H141"/>
  <c r="G141"/>
  <c r="H139"/>
  <c r="G139"/>
  <c r="H138"/>
  <c r="G138"/>
  <c r="H137"/>
  <c r="G137"/>
  <c r="H136"/>
  <c r="G136"/>
  <c r="H135"/>
  <c r="G135"/>
  <c r="H134"/>
  <c r="G134"/>
  <c r="H133"/>
  <c r="G133"/>
  <c r="H132"/>
  <c r="G132"/>
  <c r="H130"/>
  <c r="H129"/>
  <c r="G129"/>
  <c r="H128"/>
  <c r="G128"/>
  <c r="H127"/>
  <c r="G127"/>
  <c r="H126"/>
  <c r="G126"/>
  <c r="H125"/>
  <c r="G125"/>
  <c r="H124"/>
  <c r="G124"/>
  <c r="F123"/>
  <c r="E123"/>
  <c r="H123" s="1"/>
  <c r="D123"/>
  <c r="D122" s="1"/>
  <c r="C123"/>
  <c r="C122"/>
  <c r="H121"/>
  <c r="H120"/>
  <c r="H119"/>
  <c r="H118"/>
  <c r="H117"/>
  <c r="G117"/>
  <c r="H116"/>
  <c r="G116"/>
  <c r="H115"/>
  <c r="G115"/>
  <c r="H114"/>
  <c r="G114"/>
  <c r="F113"/>
  <c r="F106" s="1"/>
  <c r="E113"/>
  <c r="H113" s="1"/>
  <c r="D113"/>
  <c r="C113"/>
  <c r="C106" s="1"/>
  <c r="H112"/>
  <c r="G112"/>
  <c r="H111"/>
  <c r="G111"/>
  <c r="H110"/>
  <c r="H109"/>
  <c r="H107"/>
  <c r="D106"/>
  <c r="H105"/>
  <c r="G105"/>
  <c r="H104"/>
  <c r="G104"/>
  <c r="F103"/>
  <c r="E103"/>
  <c r="D103"/>
  <c r="G103" s="1"/>
  <c r="C103"/>
  <c r="C102" s="1"/>
  <c r="C101" s="1"/>
  <c r="H100"/>
  <c r="G100"/>
  <c r="H99"/>
  <c r="F98"/>
  <c r="E98"/>
  <c r="H98" s="1"/>
  <c r="D98"/>
  <c r="C98"/>
  <c r="G97"/>
  <c r="G96"/>
  <c r="E96"/>
  <c r="D96"/>
  <c r="C96"/>
  <c r="H95"/>
  <c r="G95"/>
  <c r="H94"/>
  <c r="G94"/>
  <c r="F93"/>
  <c r="E93"/>
  <c r="D93"/>
  <c r="G93" s="1"/>
  <c r="C93"/>
  <c r="E91"/>
  <c r="H90"/>
  <c r="G90"/>
  <c r="H89"/>
  <c r="G89"/>
  <c r="F88"/>
  <c r="E88"/>
  <c r="H88" s="1"/>
  <c r="D88"/>
  <c r="C88"/>
  <c r="H87"/>
  <c r="G87"/>
  <c r="F86"/>
  <c r="E86"/>
  <c r="D86"/>
  <c r="C86"/>
  <c r="H85"/>
  <c r="G85"/>
  <c r="F84"/>
  <c r="E84"/>
  <c r="H84" s="1"/>
  <c r="D84"/>
  <c r="C84"/>
  <c r="H83"/>
  <c r="G83"/>
  <c r="F82"/>
  <c r="E82"/>
  <c r="D82"/>
  <c r="C82"/>
  <c r="H81"/>
  <c r="G81"/>
  <c r="F80"/>
  <c r="E80"/>
  <c r="G80" s="1"/>
  <c r="D80"/>
  <c r="H80" s="1"/>
  <c r="C80"/>
  <c r="F78"/>
  <c r="E78"/>
  <c r="D78"/>
  <c r="C78"/>
  <c r="H77"/>
  <c r="G77"/>
  <c r="F76"/>
  <c r="E76"/>
  <c r="D76"/>
  <c r="C76"/>
  <c r="F74"/>
  <c r="E74"/>
  <c r="D74"/>
  <c r="D67" s="1"/>
  <c r="C74"/>
  <c r="H73"/>
  <c r="G73"/>
  <c r="H72"/>
  <c r="G72"/>
  <c r="F71"/>
  <c r="E71"/>
  <c r="H71" s="1"/>
  <c r="D71"/>
  <c r="C71"/>
  <c r="H70"/>
  <c r="G70"/>
  <c r="H69"/>
  <c r="G69"/>
  <c r="G68"/>
  <c r="F68"/>
  <c r="F67" s="1"/>
  <c r="E68"/>
  <c r="H68" s="1"/>
  <c r="D68"/>
  <c r="C68"/>
  <c r="C67" s="1"/>
  <c r="H66"/>
  <c r="G66"/>
  <c r="H65"/>
  <c r="G65"/>
  <c r="H64"/>
  <c r="F63"/>
  <c r="E63"/>
  <c r="G63" s="1"/>
  <c r="D63"/>
  <c r="H63" s="1"/>
  <c r="C63"/>
  <c r="H62"/>
  <c r="G62"/>
  <c r="H61"/>
  <c r="E61"/>
  <c r="G61" s="1"/>
  <c r="D61"/>
  <c r="C61"/>
  <c r="C60" s="1"/>
  <c r="D60"/>
  <c r="H59"/>
  <c r="G59"/>
  <c r="H58"/>
  <c r="H57"/>
  <c r="G57"/>
  <c r="H56"/>
  <c r="H55"/>
  <c r="G55"/>
  <c r="F54"/>
  <c r="F53" s="1"/>
  <c r="E54"/>
  <c r="G54" s="1"/>
  <c r="D54"/>
  <c r="H54" s="1"/>
  <c r="C54"/>
  <c r="D53"/>
  <c r="C53"/>
  <c r="H51"/>
  <c r="G51"/>
  <c r="F50"/>
  <c r="E50"/>
  <c r="G50" s="1"/>
  <c r="D50"/>
  <c r="C50"/>
  <c r="H49"/>
  <c r="G49"/>
  <c r="H48"/>
  <c r="G48"/>
  <c r="F47"/>
  <c r="E47"/>
  <c r="E42" s="1"/>
  <c r="D47"/>
  <c r="C47"/>
  <c r="H46"/>
  <c r="G46"/>
  <c r="F45"/>
  <c r="E45"/>
  <c r="G45" s="1"/>
  <c r="D45"/>
  <c r="H45" s="1"/>
  <c r="C45"/>
  <c r="H44"/>
  <c r="G44"/>
  <c r="F43"/>
  <c r="E43"/>
  <c r="G43" s="1"/>
  <c r="D43"/>
  <c r="H43" s="1"/>
  <c r="C43"/>
  <c r="D42"/>
  <c r="D40" s="1"/>
  <c r="C42"/>
  <c r="C40"/>
  <c r="H39"/>
  <c r="H38"/>
  <c r="G38"/>
  <c r="H37"/>
  <c r="G37"/>
  <c r="H36"/>
  <c r="G36"/>
  <c r="H35"/>
  <c r="G35"/>
  <c r="F34"/>
  <c r="F30" s="1"/>
  <c r="E34"/>
  <c r="H34" s="1"/>
  <c r="D34"/>
  <c r="C34"/>
  <c r="H33"/>
  <c r="G33"/>
  <c r="H32"/>
  <c r="G32"/>
  <c r="F31"/>
  <c r="E31"/>
  <c r="H31" s="1"/>
  <c r="D31"/>
  <c r="D30" s="1"/>
  <c r="C31"/>
  <c r="C30" s="1"/>
  <c r="H29"/>
  <c r="H28"/>
  <c r="G28"/>
  <c r="H27"/>
  <c r="G27"/>
  <c r="H25"/>
  <c r="G25"/>
  <c r="H24"/>
  <c r="G24"/>
  <c r="H23"/>
  <c r="G23"/>
  <c r="H22"/>
  <c r="G22"/>
  <c r="F21"/>
  <c r="F20" s="1"/>
  <c r="E21"/>
  <c r="G21" s="1"/>
  <c r="D21"/>
  <c r="D20" s="1"/>
  <c r="C21"/>
  <c r="C20"/>
  <c r="H19"/>
  <c r="G19"/>
  <c r="H18"/>
  <c r="G18"/>
  <c r="H17"/>
  <c r="G17"/>
  <c r="H16"/>
  <c r="G16"/>
  <c r="F15"/>
  <c r="E15"/>
  <c r="G15" s="1"/>
  <c r="D15"/>
  <c r="D14" s="1"/>
  <c r="C15"/>
  <c r="F14"/>
  <c r="C14"/>
  <c r="H13"/>
  <c r="G13"/>
  <c r="H12"/>
  <c r="G12"/>
  <c r="H11"/>
  <c r="G11"/>
  <c r="F10"/>
  <c r="F9" s="1"/>
  <c r="E10"/>
  <c r="E9" s="1"/>
  <c r="G9" s="1"/>
  <c r="D10"/>
  <c r="C10"/>
  <c r="C9" s="1"/>
  <c r="D9"/>
  <c r="F122" l="1"/>
  <c r="F102" s="1"/>
  <c r="F101" s="1"/>
  <c r="F40"/>
  <c r="F42"/>
  <c r="H145"/>
  <c r="G88"/>
  <c r="E67"/>
  <c r="G67" s="1"/>
  <c r="E53"/>
  <c r="G53" s="1"/>
  <c r="H50"/>
  <c r="G42"/>
  <c r="E40"/>
  <c r="G40" s="1"/>
  <c r="H47"/>
  <c r="E30"/>
  <c r="H30" s="1"/>
  <c r="G31"/>
  <c r="H10"/>
  <c r="C8"/>
  <c r="C156" s="1"/>
  <c r="D8"/>
  <c r="H9"/>
  <c r="H15"/>
  <c r="H42"/>
  <c r="H93"/>
  <c r="H103"/>
  <c r="G10"/>
  <c r="G47"/>
  <c r="E60"/>
  <c r="H21"/>
  <c r="G34"/>
  <c r="G98"/>
  <c r="D102"/>
  <c r="D101" s="1"/>
  <c r="G113"/>
  <c r="E122"/>
  <c r="G123"/>
  <c r="E14"/>
  <c r="E20"/>
  <c r="E106"/>
  <c r="E154" i="4"/>
  <c r="H154" s="1"/>
  <c r="H153"/>
  <c r="F152"/>
  <c r="E152"/>
  <c r="H152" s="1"/>
  <c r="E150"/>
  <c r="H150" s="1"/>
  <c r="H149"/>
  <c r="H148"/>
  <c r="G148"/>
  <c r="H147"/>
  <c r="G147"/>
  <c r="H146"/>
  <c r="G146"/>
  <c r="F145"/>
  <c r="E145"/>
  <c r="H145" s="1"/>
  <c r="D145"/>
  <c r="C145"/>
  <c r="H144"/>
  <c r="G144"/>
  <c r="F143"/>
  <c r="E143"/>
  <c r="H143" s="1"/>
  <c r="D143"/>
  <c r="C143"/>
  <c r="H142"/>
  <c r="G142"/>
  <c r="H141"/>
  <c r="G141"/>
  <c r="H139"/>
  <c r="G139"/>
  <c r="H138"/>
  <c r="G138"/>
  <c r="H137"/>
  <c r="G137"/>
  <c r="H136"/>
  <c r="G136"/>
  <c r="H135"/>
  <c r="G135"/>
  <c r="H134"/>
  <c r="G134"/>
  <c r="H133"/>
  <c r="G133"/>
  <c r="H132"/>
  <c r="G132"/>
  <c r="H130"/>
  <c r="H129"/>
  <c r="G129"/>
  <c r="H128"/>
  <c r="G128"/>
  <c r="H127"/>
  <c r="G127"/>
  <c r="H126"/>
  <c r="G126"/>
  <c r="H125"/>
  <c r="G125"/>
  <c r="H124"/>
  <c r="G124"/>
  <c r="F123"/>
  <c r="E123"/>
  <c r="H123" s="1"/>
  <c r="D123"/>
  <c r="D122" s="1"/>
  <c r="C123"/>
  <c r="C122"/>
  <c r="H121"/>
  <c r="H120"/>
  <c r="H119"/>
  <c r="H118"/>
  <c r="H117"/>
  <c r="G117"/>
  <c r="H116"/>
  <c r="G116"/>
  <c r="H115"/>
  <c r="G115"/>
  <c r="H114"/>
  <c r="G114"/>
  <c r="F113"/>
  <c r="F106" s="1"/>
  <c r="E113"/>
  <c r="H113" s="1"/>
  <c r="D113"/>
  <c r="C113"/>
  <c r="C106" s="1"/>
  <c r="H112"/>
  <c r="G112"/>
  <c r="H111"/>
  <c r="G111"/>
  <c r="H110"/>
  <c r="H109"/>
  <c r="H107"/>
  <c r="D106"/>
  <c r="H105"/>
  <c r="G105"/>
  <c r="H104"/>
  <c r="G104"/>
  <c r="F103"/>
  <c r="E103"/>
  <c r="D103"/>
  <c r="G103" s="1"/>
  <c r="C103"/>
  <c r="H100"/>
  <c r="G100"/>
  <c r="H99"/>
  <c r="F98"/>
  <c r="E98"/>
  <c r="H98" s="1"/>
  <c r="D98"/>
  <c r="C98"/>
  <c r="G97"/>
  <c r="G96"/>
  <c r="E96"/>
  <c r="D96"/>
  <c r="C96"/>
  <c r="H95"/>
  <c r="G95"/>
  <c r="H94"/>
  <c r="G94"/>
  <c r="F93"/>
  <c r="E93"/>
  <c r="G93" s="1"/>
  <c r="D93"/>
  <c r="C93"/>
  <c r="E91"/>
  <c r="H90"/>
  <c r="G90"/>
  <c r="H89"/>
  <c r="G89"/>
  <c r="F88"/>
  <c r="E88"/>
  <c r="H88" s="1"/>
  <c r="D88"/>
  <c r="C88"/>
  <c r="H87"/>
  <c r="G87"/>
  <c r="F86"/>
  <c r="E86"/>
  <c r="D86"/>
  <c r="C86"/>
  <c r="H85"/>
  <c r="G85"/>
  <c r="F84"/>
  <c r="E84"/>
  <c r="H84" s="1"/>
  <c r="D84"/>
  <c r="C84"/>
  <c r="H83"/>
  <c r="G83"/>
  <c r="F82"/>
  <c r="E82"/>
  <c r="H81" s="1"/>
  <c r="D82"/>
  <c r="C82"/>
  <c r="G81"/>
  <c r="F80"/>
  <c r="E80"/>
  <c r="D80"/>
  <c r="H80" s="1"/>
  <c r="C80"/>
  <c r="F78"/>
  <c r="E78"/>
  <c r="D78"/>
  <c r="C78"/>
  <c r="H77"/>
  <c r="G77"/>
  <c r="F76"/>
  <c r="E76"/>
  <c r="D76"/>
  <c r="C76"/>
  <c r="F74"/>
  <c r="E74"/>
  <c r="D74"/>
  <c r="D67" s="1"/>
  <c r="C74"/>
  <c r="H73"/>
  <c r="G73"/>
  <c r="H72"/>
  <c r="G72"/>
  <c r="F71"/>
  <c r="E71"/>
  <c r="H71" s="1"/>
  <c r="D71"/>
  <c r="C71"/>
  <c r="H70"/>
  <c r="G70"/>
  <c r="H69"/>
  <c r="G69"/>
  <c r="G68"/>
  <c r="F68"/>
  <c r="E68"/>
  <c r="H68" s="1"/>
  <c r="D68"/>
  <c r="C68"/>
  <c r="C67" s="1"/>
  <c r="H66"/>
  <c r="G66"/>
  <c r="H65"/>
  <c r="G65"/>
  <c r="H64"/>
  <c r="F63"/>
  <c r="E63"/>
  <c r="G63" s="1"/>
  <c r="D63"/>
  <c r="H63" s="1"/>
  <c r="C63"/>
  <c r="H62"/>
  <c r="G62"/>
  <c r="H61"/>
  <c r="E61"/>
  <c r="G61" s="1"/>
  <c r="D61"/>
  <c r="C61"/>
  <c r="C60" s="1"/>
  <c r="E60"/>
  <c r="H60" s="1"/>
  <c r="D60"/>
  <c r="H59"/>
  <c r="G59"/>
  <c r="H58"/>
  <c r="H57"/>
  <c r="G57"/>
  <c r="H56"/>
  <c r="H55"/>
  <c r="G55"/>
  <c r="F54"/>
  <c r="F53" s="1"/>
  <c r="E54"/>
  <c r="H54" s="1"/>
  <c r="D54"/>
  <c r="C54"/>
  <c r="C53" s="1"/>
  <c r="D53"/>
  <c r="H51"/>
  <c r="G51"/>
  <c r="F50"/>
  <c r="E50"/>
  <c r="G50" s="1"/>
  <c r="D50"/>
  <c r="C50"/>
  <c r="H49"/>
  <c r="G49"/>
  <c r="H48"/>
  <c r="G48"/>
  <c r="F47"/>
  <c r="E47"/>
  <c r="D47"/>
  <c r="C47"/>
  <c r="H46"/>
  <c r="G46"/>
  <c r="F45"/>
  <c r="E45"/>
  <c r="D45"/>
  <c r="H45" s="1"/>
  <c r="C45"/>
  <c r="H44"/>
  <c r="G44"/>
  <c r="F43"/>
  <c r="F42" s="1"/>
  <c r="E43"/>
  <c r="D43"/>
  <c r="C43"/>
  <c r="C42" s="1"/>
  <c r="C40" s="1"/>
  <c r="D42"/>
  <c r="D40" s="1"/>
  <c r="F40"/>
  <c r="H39"/>
  <c r="H38"/>
  <c r="G38"/>
  <c r="H37"/>
  <c r="G37"/>
  <c r="H36"/>
  <c r="G36"/>
  <c r="H35"/>
  <c r="G35"/>
  <c r="F34"/>
  <c r="E34"/>
  <c r="H34" s="1"/>
  <c r="D34"/>
  <c r="C34"/>
  <c r="H33"/>
  <c r="G33"/>
  <c r="H32"/>
  <c r="G32"/>
  <c r="G31"/>
  <c r="F31"/>
  <c r="E31"/>
  <c r="H31" s="1"/>
  <c r="D31"/>
  <c r="D30" s="1"/>
  <c r="C31"/>
  <c r="C30" s="1"/>
  <c r="F30"/>
  <c r="E30"/>
  <c r="H29"/>
  <c r="H28"/>
  <c r="G28"/>
  <c r="H27"/>
  <c r="G27"/>
  <c r="H25"/>
  <c r="G25"/>
  <c r="H24"/>
  <c r="G24"/>
  <c r="H23"/>
  <c r="G23"/>
  <c r="H22"/>
  <c r="G22"/>
  <c r="F21"/>
  <c r="E21"/>
  <c r="G21" s="1"/>
  <c r="D21"/>
  <c r="D20" s="1"/>
  <c r="C21"/>
  <c r="F20"/>
  <c r="C20"/>
  <c r="H19"/>
  <c r="G19"/>
  <c r="H18"/>
  <c r="G18"/>
  <c r="H17"/>
  <c r="G17"/>
  <c r="H16"/>
  <c r="G16"/>
  <c r="F15"/>
  <c r="E15"/>
  <c r="G15" s="1"/>
  <c r="D15"/>
  <c r="D14" s="1"/>
  <c r="C15"/>
  <c r="F14"/>
  <c r="C14"/>
  <c r="H13"/>
  <c r="G13"/>
  <c r="H12"/>
  <c r="G12"/>
  <c r="H11"/>
  <c r="G11"/>
  <c r="F10"/>
  <c r="F9" s="1"/>
  <c r="E10"/>
  <c r="G10" s="1"/>
  <c r="D10"/>
  <c r="H10" s="1"/>
  <c r="C10"/>
  <c r="C9" s="1"/>
  <c r="D9"/>
  <c r="F156" i="5" l="1"/>
  <c r="H67"/>
  <c r="H53"/>
  <c r="H40"/>
  <c r="G30"/>
  <c r="E8"/>
  <c r="H8" s="1"/>
  <c r="D156"/>
  <c r="H20"/>
  <c r="G20"/>
  <c r="H122"/>
  <c r="G122"/>
  <c r="H60"/>
  <c r="G60"/>
  <c r="H14"/>
  <c r="G14"/>
  <c r="E102"/>
  <c r="H106"/>
  <c r="G106"/>
  <c r="F122" i="4"/>
  <c r="F102" s="1"/>
  <c r="F101" s="1"/>
  <c r="F67"/>
  <c r="F8" s="1"/>
  <c r="H93"/>
  <c r="G88"/>
  <c r="E67"/>
  <c r="H67" s="1"/>
  <c r="E53"/>
  <c r="G53" s="1"/>
  <c r="H53"/>
  <c r="H50"/>
  <c r="H47"/>
  <c r="E42"/>
  <c r="G42" s="1"/>
  <c r="H43"/>
  <c r="E9"/>
  <c r="G9" s="1"/>
  <c r="C8"/>
  <c r="H30"/>
  <c r="D8"/>
  <c r="D156" s="1"/>
  <c r="C102"/>
  <c r="C101" s="1"/>
  <c r="H15"/>
  <c r="G43"/>
  <c r="G45"/>
  <c r="G47"/>
  <c r="G54"/>
  <c r="G80"/>
  <c r="G143"/>
  <c r="G145"/>
  <c r="H21"/>
  <c r="H103"/>
  <c r="G30"/>
  <c r="G34"/>
  <c r="G60"/>
  <c r="G98"/>
  <c r="D102"/>
  <c r="D101" s="1"/>
  <c r="G113"/>
  <c r="E122"/>
  <c r="G123"/>
  <c r="E14"/>
  <c r="E20"/>
  <c r="E106"/>
  <c r="E150" i="3"/>
  <c r="H150" s="1"/>
  <c r="H90"/>
  <c r="G90"/>
  <c r="E88"/>
  <c r="D88"/>
  <c r="D67" s="1"/>
  <c r="H73"/>
  <c r="G73"/>
  <c r="E71"/>
  <c r="D71"/>
  <c r="E68"/>
  <c r="D68"/>
  <c r="H70"/>
  <c r="G70"/>
  <c r="E154"/>
  <c r="H154" s="1"/>
  <c r="H153"/>
  <c r="F152"/>
  <c r="E152"/>
  <c r="H152" s="1"/>
  <c r="H149"/>
  <c r="H148"/>
  <c r="G148"/>
  <c r="H147"/>
  <c r="G147"/>
  <c r="H146"/>
  <c r="G146"/>
  <c r="F145"/>
  <c r="E145"/>
  <c r="H145" s="1"/>
  <c r="D145"/>
  <c r="C145"/>
  <c r="H144"/>
  <c r="G144"/>
  <c r="F143"/>
  <c r="E143"/>
  <c r="H143" s="1"/>
  <c r="D143"/>
  <c r="C143"/>
  <c r="H142"/>
  <c r="G142"/>
  <c r="H141"/>
  <c r="G141"/>
  <c r="H139"/>
  <c r="G139"/>
  <c r="H138"/>
  <c r="G138"/>
  <c r="H137"/>
  <c r="G137"/>
  <c r="H136"/>
  <c r="G136"/>
  <c r="H135"/>
  <c r="G135"/>
  <c r="H134"/>
  <c r="G134"/>
  <c r="H133"/>
  <c r="G133"/>
  <c r="H132"/>
  <c r="G132"/>
  <c r="H130"/>
  <c r="H129"/>
  <c r="G129"/>
  <c r="H128"/>
  <c r="G128"/>
  <c r="H127"/>
  <c r="G127"/>
  <c r="H126"/>
  <c r="G126"/>
  <c r="H125"/>
  <c r="G125"/>
  <c r="H124"/>
  <c r="G124"/>
  <c r="F123"/>
  <c r="E123"/>
  <c r="G123" s="1"/>
  <c r="D123"/>
  <c r="D122" s="1"/>
  <c r="C123"/>
  <c r="C122" s="1"/>
  <c r="F122"/>
  <c r="H121"/>
  <c r="H120"/>
  <c r="H119"/>
  <c r="H118"/>
  <c r="H117"/>
  <c r="G117"/>
  <c r="H116"/>
  <c r="G116"/>
  <c r="H115"/>
  <c r="G115"/>
  <c r="H114"/>
  <c r="G114"/>
  <c r="F113"/>
  <c r="F106" s="1"/>
  <c r="E113"/>
  <c r="G113" s="1"/>
  <c r="D113"/>
  <c r="D106" s="1"/>
  <c r="D102" s="1"/>
  <c r="D101" s="1"/>
  <c r="C113"/>
  <c r="H112"/>
  <c r="G112"/>
  <c r="H111"/>
  <c r="G111"/>
  <c r="H110"/>
  <c r="H109"/>
  <c r="H107"/>
  <c r="C106"/>
  <c r="H105"/>
  <c r="G105"/>
  <c r="H104"/>
  <c r="G104"/>
  <c r="F103"/>
  <c r="E103"/>
  <c r="H103" s="1"/>
  <c r="D103"/>
  <c r="C103"/>
  <c r="H100"/>
  <c r="G100"/>
  <c r="H99"/>
  <c r="F98"/>
  <c r="E98"/>
  <c r="D98"/>
  <c r="G98" s="1"/>
  <c r="C98"/>
  <c r="G97"/>
  <c r="E96"/>
  <c r="G96" s="1"/>
  <c r="D96"/>
  <c r="C96"/>
  <c r="H95"/>
  <c r="G95"/>
  <c r="H94"/>
  <c r="G94"/>
  <c r="F93"/>
  <c r="E93"/>
  <c r="H93" s="1"/>
  <c r="D93"/>
  <c r="C93"/>
  <c r="E91"/>
  <c r="H89"/>
  <c r="G89"/>
  <c r="F88"/>
  <c r="C88"/>
  <c r="H87"/>
  <c r="G87"/>
  <c r="F86"/>
  <c r="E86"/>
  <c r="D86"/>
  <c r="C86"/>
  <c r="H85"/>
  <c r="G85"/>
  <c r="F84"/>
  <c r="E84"/>
  <c r="H84" s="1"/>
  <c r="D84"/>
  <c r="C84"/>
  <c r="H83"/>
  <c r="G83"/>
  <c r="F82"/>
  <c r="E82"/>
  <c r="H81" s="1"/>
  <c r="D82"/>
  <c r="C82"/>
  <c r="G81"/>
  <c r="G80"/>
  <c r="F80"/>
  <c r="E80"/>
  <c r="H80" s="1"/>
  <c r="D80"/>
  <c r="C80"/>
  <c r="F78"/>
  <c r="E78"/>
  <c r="D78"/>
  <c r="C78"/>
  <c r="H77"/>
  <c r="G77"/>
  <c r="F76"/>
  <c r="E76"/>
  <c r="D76"/>
  <c r="C76"/>
  <c r="F74"/>
  <c r="E74"/>
  <c r="D74"/>
  <c r="C74"/>
  <c r="C67" s="1"/>
  <c r="H72"/>
  <c r="G72"/>
  <c r="F71"/>
  <c r="C71"/>
  <c r="H69"/>
  <c r="G69"/>
  <c r="F68"/>
  <c r="F67" s="1"/>
  <c r="C68"/>
  <c r="H66"/>
  <c r="G66"/>
  <c r="H65"/>
  <c r="G65"/>
  <c r="H64"/>
  <c r="F63"/>
  <c r="E63"/>
  <c r="H63" s="1"/>
  <c r="D63"/>
  <c r="C63"/>
  <c r="H62"/>
  <c r="G62"/>
  <c r="E61"/>
  <c r="E60" s="1"/>
  <c r="D61"/>
  <c r="D60" s="1"/>
  <c r="C61"/>
  <c r="C60" s="1"/>
  <c r="H59"/>
  <c r="G59"/>
  <c r="H58"/>
  <c r="H57"/>
  <c r="G57"/>
  <c r="H56"/>
  <c r="H55"/>
  <c r="G55"/>
  <c r="G54"/>
  <c r="F54"/>
  <c r="F53" s="1"/>
  <c r="E54"/>
  <c r="H54" s="1"/>
  <c r="D54"/>
  <c r="C54"/>
  <c r="C53" s="1"/>
  <c r="E53"/>
  <c r="H53" s="1"/>
  <c r="D53"/>
  <c r="H51"/>
  <c r="G51"/>
  <c r="F50"/>
  <c r="E50"/>
  <c r="H50" s="1"/>
  <c r="D50"/>
  <c r="C50"/>
  <c r="H49"/>
  <c r="G49"/>
  <c r="H48"/>
  <c r="G48"/>
  <c r="G47"/>
  <c r="F47"/>
  <c r="F40" s="1"/>
  <c r="E47"/>
  <c r="H47" s="1"/>
  <c r="D47"/>
  <c r="C47"/>
  <c r="H46"/>
  <c r="G46"/>
  <c r="G45"/>
  <c r="F45"/>
  <c r="E45"/>
  <c r="D45"/>
  <c r="D42" s="1"/>
  <c r="D40" s="1"/>
  <c r="C45"/>
  <c r="H44"/>
  <c r="G44"/>
  <c r="G43"/>
  <c r="F43"/>
  <c r="E43"/>
  <c r="H43" s="1"/>
  <c r="D43"/>
  <c r="C43"/>
  <c r="C42" s="1"/>
  <c r="C40" s="1"/>
  <c r="E42"/>
  <c r="H39"/>
  <c r="H38"/>
  <c r="G38"/>
  <c r="H37"/>
  <c r="G37"/>
  <c r="H36"/>
  <c r="G36"/>
  <c r="H35"/>
  <c r="G35"/>
  <c r="F34"/>
  <c r="F30" s="1"/>
  <c r="E34"/>
  <c r="G34" s="1"/>
  <c r="D34"/>
  <c r="H34" s="1"/>
  <c r="C34"/>
  <c r="H33"/>
  <c r="G33"/>
  <c r="H32"/>
  <c r="G32"/>
  <c r="F31"/>
  <c r="E31"/>
  <c r="G31" s="1"/>
  <c r="D31"/>
  <c r="D30" s="1"/>
  <c r="C31"/>
  <c r="C30"/>
  <c r="H29"/>
  <c r="H28"/>
  <c r="G28"/>
  <c r="H27"/>
  <c r="G27"/>
  <c r="H25"/>
  <c r="G25"/>
  <c r="H24"/>
  <c r="G24"/>
  <c r="H23"/>
  <c r="G23"/>
  <c r="H22"/>
  <c r="G22"/>
  <c r="F21"/>
  <c r="F20" s="1"/>
  <c r="E21"/>
  <c r="H21" s="1"/>
  <c r="D21"/>
  <c r="C21"/>
  <c r="D20"/>
  <c r="C20"/>
  <c r="H19"/>
  <c r="G19"/>
  <c r="H18"/>
  <c r="G18"/>
  <c r="H17"/>
  <c r="G17"/>
  <c r="H16"/>
  <c r="G16"/>
  <c r="F15"/>
  <c r="F14" s="1"/>
  <c r="E15"/>
  <c r="H15" s="1"/>
  <c r="D15"/>
  <c r="C15"/>
  <c r="D14"/>
  <c r="C14"/>
  <c r="H13"/>
  <c r="G13"/>
  <c r="H12"/>
  <c r="G12"/>
  <c r="H11"/>
  <c r="G11"/>
  <c r="G10"/>
  <c r="F10"/>
  <c r="E10"/>
  <c r="H10" s="1"/>
  <c r="D10"/>
  <c r="D9" s="1"/>
  <c r="C10"/>
  <c r="C9" s="1"/>
  <c r="C8" s="1"/>
  <c r="F9"/>
  <c r="E9"/>
  <c r="H9" s="1"/>
  <c r="G8" i="5" l="1"/>
  <c r="H102"/>
  <c r="G102"/>
  <c r="E101"/>
  <c r="F156" i="4"/>
  <c r="G67"/>
  <c r="E40"/>
  <c r="E8" s="1"/>
  <c r="H8" s="1"/>
  <c r="H42"/>
  <c r="H9"/>
  <c r="E102"/>
  <c r="H106"/>
  <c r="G106"/>
  <c r="H122"/>
  <c r="G122"/>
  <c r="G14"/>
  <c r="H14"/>
  <c r="H20"/>
  <c r="G20"/>
  <c r="C156"/>
  <c r="G93" i="3"/>
  <c r="G68"/>
  <c r="E30"/>
  <c r="H30" s="1"/>
  <c r="F42"/>
  <c r="E106"/>
  <c r="G103"/>
  <c r="H88"/>
  <c r="G88"/>
  <c r="H71"/>
  <c r="H68"/>
  <c r="F102"/>
  <c r="F101" s="1"/>
  <c r="H60"/>
  <c r="H61"/>
  <c r="H42"/>
  <c r="H45"/>
  <c r="F8"/>
  <c r="H106"/>
  <c r="D8"/>
  <c r="D156" s="1"/>
  <c r="G30"/>
  <c r="C102"/>
  <c r="C101" s="1"/>
  <c r="C156" s="1"/>
  <c r="G60"/>
  <c r="H31"/>
  <c r="H113"/>
  <c r="H123"/>
  <c r="G9"/>
  <c r="E20"/>
  <c r="G21"/>
  <c r="E40"/>
  <c r="G42"/>
  <c r="G50"/>
  <c r="G53"/>
  <c r="G61"/>
  <c r="G63"/>
  <c r="G106"/>
  <c r="G143"/>
  <c r="G145"/>
  <c r="H98"/>
  <c r="E14"/>
  <c r="G15"/>
  <c r="E67"/>
  <c r="E122"/>
  <c r="E150" i="2"/>
  <c r="H150" s="1"/>
  <c r="H149"/>
  <c r="H148"/>
  <c r="F148"/>
  <c r="E148"/>
  <c r="H147"/>
  <c r="H146"/>
  <c r="H145"/>
  <c r="G145"/>
  <c r="H144"/>
  <c r="G144"/>
  <c r="H143"/>
  <c r="G143"/>
  <c r="F142"/>
  <c r="E142"/>
  <c r="H142" s="1"/>
  <c r="D142"/>
  <c r="C142"/>
  <c r="H141"/>
  <c r="G141"/>
  <c r="F140"/>
  <c r="E140"/>
  <c r="H140" s="1"/>
  <c r="D140"/>
  <c r="C140"/>
  <c r="H139"/>
  <c r="G139"/>
  <c r="H138"/>
  <c r="G138"/>
  <c r="H136"/>
  <c r="G136"/>
  <c r="H135"/>
  <c r="G135"/>
  <c r="H134"/>
  <c r="G134"/>
  <c r="H133"/>
  <c r="G133"/>
  <c r="H132"/>
  <c r="G132"/>
  <c r="H131"/>
  <c r="G131"/>
  <c r="H130"/>
  <c r="G130"/>
  <c r="H129"/>
  <c r="G129"/>
  <c r="H127"/>
  <c r="H126"/>
  <c r="G126"/>
  <c r="H125"/>
  <c r="G125"/>
  <c r="H124"/>
  <c r="G124"/>
  <c r="H123"/>
  <c r="G123"/>
  <c r="H122"/>
  <c r="G122"/>
  <c r="H121"/>
  <c r="G121"/>
  <c r="F120"/>
  <c r="F119" s="1"/>
  <c r="E120"/>
  <c r="D120"/>
  <c r="C120"/>
  <c r="C119" s="1"/>
  <c r="C99" s="1"/>
  <c r="C98" s="1"/>
  <c r="D119"/>
  <c r="H118"/>
  <c r="H117"/>
  <c r="H116"/>
  <c r="H115"/>
  <c r="H114"/>
  <c r="G114"/>
  <c r="H113"/>
  <c r="G113"/>
  <c r="H112"/>
  <c r="G112"/>
  <c r="H111"/>
  <c r="G111"/>
  <c r="F110"/>
  <c r="F103" s="1"/>
  <c r="E110"/>
  <c r="D110"/>
  <c r="D103" s="1"/>
  <c r="C110"/>
  <c r="H109"/>
  <c r="G109"/>
  <c r="H108"/>
  <c r="G108"/>
  <c r="H107"/>
  <c r="H106"/>
  <c r="H104"/>
  <c r="C103"/>
  <c r="H102"/>
  <c r="G102"/>
  <c r="H101"/>
  <c r="G101"/>
  <c r="F100"/>
  <c r="E100"/>
  <c r="H100" s="1"/>
  <c r="D100"/>
  <c r="C100"/>
  <c r="H97"/>
  <c r="G97"/>
  <c r="H96"/>
  <c r="F95"/>
  <c r="E95"/>
  <c r="G95" s="1"/>
  <c r="D95"/>
  <c r="C95"/>
  <c r="G94"/>
  <c r="G93"/>
  <c r="E93"/>
  <c r="D93"/>
  <c r="C93"/>
  <c r="H92"/>
  <c r="G92"/>
  <c r="H91"/>
  <c r="G91"/>
  <c r="F90"/>
  <c r="E90"/>
  <c r="H90" s="1"/>
  <c r="D90"/>
  <c r="C90"/>
  <c r="E88"/>
  <c r="H87"/>
  <c r="G87"/>
  <c r="F86"/>
  <c r="E86"/>
  <c r="G86" s="1"/>
  <c r="D86"/>
  <c r="C86"/>
  <c r="H85"/>
  <c r="G85"/>
  <c r="F84"/>
  <c r="E84"/>
  <c r="D84"/>
  <c r="C84"/>
  <c r="H83"/>
  <c r="G83"/>
  <c r="H82"/>
  <c r="F82"/>
  <c r="E82"/>
  <c r="D82"/>
  <c r="C82"/>
  <c r="H81"/>
  <c r="G81"/>
  <c r="F80"/>
  <c r="E80"/>
  <c r="H79" s="1"/>
  <c r="D80"/>
  <c r="D67" s="1"/>
  <c r="C80"/>
  <c r="G79"/>
  <c r="F78"/>
  <c r="E78"/>
  <c r="H78" s="1"/>
  <c r="D78"/>
  <c r="C78"/>
  <c r="F76"/>
  <c r="E76"/>
  <c r="D76"/>
  <c r="C76"/>
  <c r="H75"/>
  <c r="G75"/>
  <c r="F74"/>
  <c r="E74"/>
  <c r="D74"/>
  <c r="C74"/>
  <c r="F72"/>
  <c r="E72"/>
  <c r="D72"/>
  <c r="C72"/>
  <c r="H71"/>
  <c r="G71"/>
  <c r="F70"/>
  <c r="E70"/>
  <c r="H70" s="1"/>
  <c r="D70"/>
  <c r="C70"/>
  <c r="H69"/>
  <c r="G69"/>
  <c r="F68"/>
  <c r="E68"/>
  <c r="D68"/>
  <c r="C68"/>
  <c r="C67" s="1"/>
  <c r="H66"/>
  <c r="G66"/>
  <c r="H65"/>
  <c r="G65"/>
  <c r="H64"/>
  <c r="G63"/>
  <c r="F63"/>
  <c r="E63"/>
  <c r="H63" s="1"/>
  <c r="D63"/>
  <c r="C63"/>
  <c r="H62"/>
  <c r="G62"/>
  <c r="E61"/>
  <c r="H61" s="1"/>
  <c r="D61"/>
  <c r="D60" s="1"/>
  <c r="C61"/>
  <c r="C60" s="1"/>
  <c r="H59"/>
  <c r="G59"/>
  <c r="H58"/>
  <c r="H57"/>
  <c r="G57"/>
  <c r="H56"/>
  <c r="H55"/>
  <c r="G55"/>
  <c r="F54"/>
  <c r="F53" s="1"/>
  <c r="E54"/>
  <c r="D54"/>
  <c r="D53" s="1"/>
  <c r="C54"/>
  <c r="C53" s="1"/>
  <c r="H51"/>
  <c r="G51"/>
  <c r="F50"/>
  <c r="E50"/>
  <c r="D50"/>
  <c r="C50"/>
  <c r="H49"/>
  <c r="G49"/>
  <c r="H48"/>
  <c r="G48"/>
  <c r="F47"/>
  <c r="E47"/>
  <c r="D47"/>
  <c r="C47"/>
  <c r="H46"/>
  <c r="G46"/>
  <c r="F45"/>
  <c r="E45"/>
  <c r="D45"/>
  <c r="H45" s="1"/>
  <c r="C45"/>
  <c r="H44"/>
  <c r="G44"/>
  <c r="F43"/>
  <c r="E43"/>
  <c r="D43"/>
  <c r="C43"/>
  <c r="C42" s="1"/>
  <c r="C40" s="1"/>
  <c r="F42"/>
  <c r="H39"/>
  <c r="H38"/>
  <c r="G38"/>
  <c r="H37"/>
  <c r="G37"/>
  <c r="H36"/>
  <c r="G36"/>
  <c r="H35"/>
  <c r="G35"/>
  <c r="F34"/>
  <c r="E34"/>
  <c r="G34" s="1"/>
  <c r="D34"/>
  <c r="C34"/>
  <c r="H33"/>
  <c r="G33"/>
  <c r="H32"/>
  <c r="G32"/>
  <c r="F31"/>
  <c r="E31"/>
  <c r="G31" s="1"/>
  <c r="D31"/>
  <c r="C31"/>
  <c r="D30"/>
  <c r="C30"/>
  <c r="H29"/>
  <c r="H28"/>
  <c r="G28"/>
  <c r="H27"/>
  <c r="G27"/>
  <c r="H25"/>
  <c r="G25"/>
  <c r="H24"/>
  <c r="G24"/>
  <c r="H23"/>
  <c r="G23"/>
  <c r="H22"/>
  <c r="G22"/>
  <c r="F21"/>
  <c r="F20" s="1"/>
  <c r="E21"/>
  <c r="D21"/>
  <c r="D20" s="1"/>
  <c r="C21"/>
  <c r="C20" s="1"/>
  <c r="H19"/>
  <c r="G19"/>
  <c r="H18"/>
  <c r="G18"/>
  <c r="H17"/>
  <c r="G17"/>
  <c r="H16"/>
  <c r="G16"/>
  <c r="F15"/>
  <c r="F14" s="1"/>
  <c r="E15"/>
  <c r="H15" s="1"/>
  <c r="D15"/>
  <c r="C15"/>
  <c r="C14" s="1"/>
  <c r="D14"/>
  <c r="H13"/>
  <c r="G13"/>
  <c r="H12"/>
  <c r="G12"/>
  <c r="H11"/>
  <c r="G11"/>
  <c r="F10"/>
  <c r="F9" s="1"/>
  <c r="E10"/>
  <c r="D10"/>
  <c r="D9" s="1"/>
  <c r="C10"/>
  <c r="C9" s="1"/>
  <c r="G101" i="5" l="1"/>
  <c r="E156"/>
  <c r="H101"/>
  <c r="G40" i="4"/>
  <c r="H40"/>
  <c r="G8"/>
  <c r="H102"/>
  <c r="G102"/>
  <c r="E101"/>
  <c r="F156" i="3"/>
  <c r="H67"/>
  <c r="G67"/>
  <c r="E102"/>
  <c r="H122"/>
  <c r="G122"/>
  <c r="E8"/>
  <c r="H20"/>
  <c r="G20"/>
  <c r="H40"/>
  <c r="G40"/>
  <c r="H14"/>
  <c r="G14"/>
  <c r="G43" i="2"/>
  <c r="G47"/>
  <c r="H50"/>
  <c r="H54"/>
  <c r="D99"/>
  <c r="D98" s="1"/>
  <c r="G120"/>
  <c r="G10"/>
  <c r="H21"/>
  <c r="G45"/>
  <c r="G61"/>
  <c r="G110"/>
  <c r="D42"/>
  <c r="D40" s="1"/>
  <c r="D8" s="1"/>
  <c r="D152" s="1"/>
  <c r="G68"/>
  <c r="G140"/>
  <c r="F99"/>
  <c r="F98" s="1"/>
  <c r="F67"/>
  <c r="F40"/>
  <c r="F30"/>
  <c r="G142"/>
  <c r="G50"/>
  <c r="H47"/>
  <c r="H34"/>
  <c r="E20"/>
  <c r="G20" s="1"/>
  <c r="G21"/>
  <c r="E14"/>
  <c r="G14" s="1"/>
  <c r="G15"/>
  <c r="C8"/>
  <c r="C152" s="1"/>
  <c r="E9"/>
  <c r="H31"/>
  <c r="E42"/>
  <c r="E53"/>
  <c r="G54"/>
  <c r="E60"/>
  <c r="H68"/>
  <c r="G78"/>
  <c r="H86"/>
  <c r="G90"/>
  <c r="H95"/>
  <c r="G100"/>
  <c r="E103"/>
  <c r="H110"/>
  <c r="H120"/>
  <c r="H10"/>
  <c r="H43"/>
  <c r="E30"/>
  <c r="E67"/>
  <c r="E119"/>
  <c r="C142" i="1"/>
  <c r="C140"/>
  <c r="C120"/>
  <c r="C110"/>
  <c r="C103"/>
  <c r="C100"/>
  <c r="C95"/>
  <c r="C93"/>
  <c r="C90"/>
  <c r="C86"/>
  <c r="C84"/>
  <c r="C82"/>
  <c r="C80"/>
  <c r="C78"/>
  <c r="C76"/>
  <c r="C74"/>
  <c r="C72"/>
  <c r="C70"/>
  <c r="C68"/>
  <c r="C67" s="1"/>
  <c r="C63"/>
  <c r="C61"/>
  <c r="C60"/>
  <c r="C54"/>
  <c r="C53" s="1"/>
  <c r="C50"/>
  <c r="C47"/>
  <c r="C45"/>
  <c r="C43"/>
  <c r="C34"/>
  <c r="C31"/>
  <c r="C30"/>
  <c r="C21"/>
  <c r="C20" s="1"/>
  <c r="C15"/>
  <c r="C14" s="1"/>
  <c r="C10"/>
  <c r="C9" s="1"/>
  <c r="H156" i="5" l="1"/>
  <c r="G156"/>
  <c r="G101" i="4"/>
  <c r="E156"/>
  <c r="H101"/>
  <c r="H8" i="3"/>
  <c r="G8"/>
  <c r="H102"/>
  <c r="G102"/>
  <c r="E101"/>
  <c r="C119" i="1"/>
  <c r="F8" i="2"/>
  <c r="F152" s="1"/>
  <c r="C42" i="1"/>
  <c r="C40" s="1"/>
  <c r="H20" i="2"/>
  <c r="H14"/>
  <c r="H103"/>
  <c r="G103"/>
  <c r="H60"/>
  <c r="G60"/>
  <c r="H119"/>
  <c r="G119"/>
  <c r="H9"/>
  <c r="G9"/>
  <c r="H67"/>
  <c r="G67"/>
  <c r="E99"/>
  <c r="H53"/>
  <c r="G53"/>
  <c r="H30"/>
  <c r="G30"/>
  <c r="H42"/>
  <c r="E40"/>
  <c r="G42"/>
  <c r="C8" i="1"/>
  <c r="C99"/>
  <c r="C98" s="1"/>
  <c r="G109"/>
  <c r="H109"/>
  <c r="H104"/>
  <c r="H107"/>
  <c r="H156" i="4" l="1"/>
  <c r="G156"/>
  <c r="G101" i="3"/>
  <c r="H101"/>
  <c r="E156"/>
  <c r="H40" i="2"/>
  <c r="G40"/>
  <c r="E8"/>
  <c r="H99"/>
  <c r="G99"/>
  <c r="E98"/>
  <c r="C152" i="1"/>
  <c r="F78"/>
  <c r="E150"/>
  <c r="E120"/>
  <c r="H156" i="3" l="1"/>
  <c r="G156"/>
  <c r="H8" i="2"/>
  <c r="G8"/>
  <c r="H98"/>
  <c r="E152"/>
  <c r="G98"/>
  <c r="G94" i="1"/>
  <c r="E93"/>
  <c r="D93"/>
  <c r="D120"/>
  <c r="H152" i="2" l="1"/>
  <c r="G152"/>
  <c r="G93" i="1"/>
  <c r="E86"/>
  <c r="F86"/>
  <c r="E84"/>
  <c r="F84"/>
  <c r="F82"/>
  <c r="F80"/>
  <c r="F74"/>
  <c r="F72"/>
  <c r="F70"/>
  <c r="F68"/>
  <c r="E76"/>
  <c r="F76"/>
  <c r="D76"/>
  <c r="E50"/>
  <c r="F50"/>
  <c r="D50"/>
  <c r="E34" l="1"/>
  <c r="F34"/>
  <c r="D34"/>
  <c r="D15"/>
  <c r="D14" s="1"/>
  <c r="E15"/>
  <c r="E14" s="1"/>
  <c r="F15"/>
  <c r="F14" s="1"/>
  <c r="H16"/>
  <c r="H17"/>
  <c r="H18"/>
  <c r="H19"/>
  <c r="G16"/>
  <c r="G17"/>
  <c r="G18"/>
  <c r="G19"/>
  <c r="G15" l="1"/>
  <c r="H15"/>
  <c r="G14"/>
  <c r="H14"/>
  <c r="G11" l="1"/>
  <c r="H150"/>
  <c r="H149"/>
  <c r="F148"/>
  <c r="E148"/>
  <c r="H148" s="1"/>
  <c r="H147"/>
  <c r="H146"/>
  <c r="H145"/>
  <c r="G145"/>
  <c r="H144"/>
  <c r="G144"/>
  <c r="H143"/>
  <c r="G143"/>
  <c r="F142"/>
  <c r="E142"/>
  <c r="D142"/>
  <c r="H141"/>
  <c r="G141"/>
  <c r="F140"/>
  <c r="E140"/>
  <c r="D140"/>
  <c r="D119" s="1"/>
  <c r="H139"/>
  <c r="G139"/>
  <c r="H138"/>
  <c r="G138"/>
  <c r="H136"/>
  <c r="G136"/>
  <c r="H135"/>
  <c r="G135"/>
  <c r="H134"/>
  <c r="G134"/>
  <c r="H133"/>
  <c r="G133"/>
  <c r="H132"/>
  <c r="G132"/>
  <c r="H131"/>
  <c r="G131"/>
  <c r="H130"/>
  <c r="G130"/>
  <c r="H129"/>
  <c r="G129"/>
  <c r="H127"/>
  <c r="H126"/>
  <c r="G126"/>
  <c r="H125"/>
  <c r="G125"/>
  <c r="H124"/>
  <c r="G124"/>
  <c r="H123"/>
  <c r="G123"/>
  <c r="H122"/>
  <c r="G122"/>
  <c r="H121"/>
  <c r="G121"/>
  <c r="F120"/>
  <c r="H120"/>
  <c r="H118"/>
  <c r="H117"/>
  <c r="H116"/>
  <c r="H115"/>
  <c r="H114"/>
  <c r="G114"/>
  <c r="H113"/>
  <c r="G113"/>
  <c r="H112"/>
  <c r="G112"/>
  <c r="H111"/>
  <c r="G111"/>
  <c r="F110"/>
  <c r="F103" s="1"/>
  <c r="E110"/>
  <c r="D110"/>
  <c r="D103" s="1"/>
  <c r="H108"/>
  <c r="G108"/>
  <c r="H106"/>
  <c r="H102"/>
  <c r="G102"/>
  <c r="H101"/>
  <c r="G101"/>
  <c r="F100"/>
  <c r="E100"/>
  <c r="D100"/>
  <c r="H97"/>
  <c r="G97"/>
  <c r="H96"/>
  <c r="F95"/>
  <c r="E95"/>
  <c r="D95"/>
  <c r="H92"/>
  <c r="G92"/>
  <c r="H91"/>
  <c r="G91"/>
  <c r="F90"/>
  <c r="F67" s="1"/>
  <c r="E90"/>
  <c r="D90"/>
  <c r="E88"/>
  <c r="H87"/>
  <c r="G87"/>
  <c r="D86"/>
  <c r="G86" s="1"/>
  <c r="H85"/>
  <c r="G85"/>
  <c r="D84"/>
  <c r="H83"/>
  <c r="G83"/>
  <c r="E82"/>
  <c r="D82"/>
  <c r="H81"/>
  <c r="G81"/>
  <c r="E80"/>
  <c r="D80"/>
  <c r="G79"/>
  <c r="E78"/>
  <c r="D78"/>
  <c r="H75"/>
  <c r="G75"/>
  <c r="E74"/>
  <c r="D74"/>
  <c r="E72"/>
  <c r="D72"/>
  <c r="H71"/>
  <c r="G71"/>
  <c r="E70"/>
  <c r="D70"/>
  <c r="H69"/>
  <c r="G69"/>
  <c r="E68"/>
  <c r="D68"/>
  <c r="H66"/>
  <c r="G66"/>
  <c r="H65"/>
  <c r="G65"/>
  <c r="H64"/>
  <c r="F63"/>
  <c r="E63"/>
  <c r="D63"/>
  <c r="H62"/>
  <c r="G62"/>
  <c r="E61"/>
  <c r="E60" s="1"/>
  <c r="D61"/>
  <c r="H59"/>
  <c r="G59"/>
  <c r="H58"/>
  <c r="H57"/>
  <c r="G57"/>
  <c r="H56"/>
  <c r="H55"/>
  <c r="G55"/>
  <c r="F54"/>
  <c r="F53" s="1"/>
  <c r="E54"/>
  <c r="E53" s="1"/>
  <c r="D54"/>
  <c r="D53" s="1"/>
  <c r="H51"/>
  <c r="G51"/>
  <c r="H49"/>
  <c r="G49"/>
  <c r="H48"/>
  <c r="G48"/>
  <c r="F47"/>
  <c r="E47"/>
  <c r="D47"/>
  <c r="H46"/>
  <c r="G46"/>
  <c r="F45"/>
  <c r="E45"/>
  <c r="D45"/>
  <c r="H44"/>
  <c r="G44"/>
  <c r="F43"/>
  <c r="E43"/>
  <c r="D43"/>
  <c r="H39"/>
  <c r="H38"/>
  <c r="G38"/>
  <c r="H37"/>
  <c r="G37"/>
  <c r="H36"/>
  <c r="G36"/>
  <c r="H35"/>
  <c r="G35"/>
  <c r="H33"/>
  <c r="G33"/>
  <c r="H32"/>
  <c r="G32"/>
  <c r="F31"/>
  <c r="F30" s="1"/>
  <c r="E31"/>
  <c r="E30" s="1"/>
  <c r="D31"/>
  <c r="D30" s="1"/>
  <c r="H29"/>
  <c r="H28"/>
  <c r="G28"/>
  <c r="H27"/>
  <c r="G27"/>
  <c r="H25"/>
  <c r="G25"/>
  <c r="H24"/>
  <c r="G24"/>
  <c r="H23"/>
  <c r="G23"/>
  <c r="H22"/>
  <c r="G22"/>
  <c r="F21"/>
  <c r="F20" s="1"/>
  <c r="E21"/>
  <c r="D21"/>
  <c r="D20" s="1"/>
  <c r="H13"/>
  <c r="G13"/>
  <c r="H12"/>
  <c r="G12"/>
  <c r="H11"/>
  <c r="F10"/>
  <c r="F9" s="1"/>
  <c r="E10"/>
  <c r="E9" s="1"/>
  <c r="D10"/>
  <c r="D9" s="1"/>
  <c r="G47" l="1"/>
  <c r="F40"/>
  <c r="F8" s="1"/>
  <c r="D67"/>
  <c r="H140"/>
  <c r="E67"/>
  <c r="H86"/>
  <c r="G61"/>
  <c r="F119"/>
  <c r="F99" s="1"/>
  <c r="F98" s="1"/>
  <c r="F42"/>
  <c r="D60"/>
  <c r="H60" s="1"/>
  <c r="H63"/>
  <c r="H68"/>
  <c r="G90"/>
  <c r="H95"/>
  <c r="H45"/>
  <c r="H70"/>
  <c r="H78"/>
  <c r="G78"/>
  <c r="E42"/>
  <c r="E40" s="1"/>
  <c r="H142"/>
  <c r="G100"/>
  <c r="H90"/>
  <c r="H82"/>
  <c r="H79"/>
  <c r="H54"/>
  <c r="H53"/>
  <c r="H50"/>
  <c r="D42"/>
  <c r="D40" s="1"/>
  <c r="H47"/>
  <c r="H43"/>
  <c r="G34"/>
  <c r="H10"/>
  <c r="H21"/>
  <c r="G45"/>
  <c r="G54"/>
  <c r="H110"/>
  <c r="G142"/>
  <c r="G43"/>
  <c r="H61"/>
  <c r="G63"/>
  <c r="H100"/>
  <c r="G140"/>
  <c r="G10"/>
  <c r="H31"/>
  <c r="G9"/>
  <c r="E20"/>
  <c r="G21"/>
  <c r="H34"/>
  <c r="G50"/>
  <c r="G53"/>
  <c r="G95"/>
  <c r="D99"/>
  <c r="D98" s="1"/>
  <c r="G110"/>
  <c r="E119"/>
  <c r="G120"/>
  <c r="H9"/>
  <c r="G31"/>
  <c r="G68"/>
  <c r="E103"/>
  <c r="H67" l="1"/>
  <c r="G42"/>
  <c r="F152"/>
  <c r="G60"/>
  <c r="H42"/>
  <c r="E8"/>
  <c r="D8"/>
  <c r="G67"/>
  <c r="H30"/>
  <c r="G103"/>
  <c r="H103"/>
  <c r="E99"/>
  <c r="E98" s="1"/>
  <c r="H40"/>
  <c r="G40"/>
  <c r="G30"/>
  <c r="H119"/>
  <c r="G119"/>
  <c r="H20"/>
  <c r="G20"/>
  <c r="H8" l="1"/>
  <c r="D152"/>
  <c r="G8"/>
  <c r="G99"/>
  <c r="H99"/>
  <c r="H98" l="1"/>
  <c r="G98"/>
  <c r="E152"/>
  <c r="H152" l="1"/>
  <c r="G152"/>
</calcChain>
</file>

<file path=xl/sharedStrings.xml><?xml version="1.0" encoding="utf-8"?>
<sst xmlns="http://schemas.openxmlformats.org/spreadsheetml/2006/main" count="1549" uniqueCount="300">
  <si>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</si>
  <si>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</si>
  <si>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</si>
  <si>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</si>
  <si>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</si>
  <si>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</si>
  <si>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</si>
  <si>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</si>
  <si>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</si>
  <si>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</si>
  <si>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</si>
  <si>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</si>
  <si>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</si>
  <si>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</si>
  <si>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</si>
  <si>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</si>
  <si>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</si>
  <si>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</si>
  <si>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</si>
  <si>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</si>
  <si>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</si>
  <si>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</si>
  <si>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</si>
  <si>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</si>
  <si>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</si>
  <si>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</si>
  <si>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</si>
  <si>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</si>
  <si>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</si>
  <si>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</si>
  <si>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</si>
  <si>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</si>
  <si>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</si>
  <si>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</si>
  <si>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</si>
  <si>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</si>
  <si>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</si>
  <si>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</si>
  <si>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</si>
  <si>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</si>
  <si>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</si>
  <si>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</si>
  <si>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</si>
  <si>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</si>
  <si>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</si>
  <si>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</si>
  <si>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</si>
  <si>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</si>
  <si>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</si>
  <si>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</si>
  <si>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</si>
  <si>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</si>
  <si>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</si>
  <si>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</si>
  <si>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</si>
  <si>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</si>
  <si>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</si>
  <si>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</si>
  <si>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</si>
  <si>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</si>
  <si>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</si>
  <si>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</si>
  <si>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</si>
  <si>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</si>
  <si>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</si>
  <si>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</si>
  <si>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</si>
  <si>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</si>
  <si>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</si>
  <si>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</si>
  <si>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</si>
  <si>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</si>
  <si>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</si>
  <si>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</si>
  <si>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</si>
  <si>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</si>
  <si>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</si>
  <si>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</si>
  <si>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</si>
  <si>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</si>
  <si>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</si>
  <si>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</si>
  <si>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</si>
  <si>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</si>
  <si>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</si>
  <si>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</si>
  <si>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</si>
  <si>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</si>
  <si>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</si>
  <si>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</si>
  <si>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</si>
  <si>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</si>
  <si>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</si>
  <si>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</si>
  <si>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</si>
  <si>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</si>
  <si>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</si>
  <si>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</si>
  <si>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</si>
  <si>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</si>
  <si>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</si>
  <si>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</si>
  <si>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</si>
  <si>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</si>
  <si>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</si>
  <si>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</si>
  <si>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</si>
  <si>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</si>
  <si>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</si>
  <si>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</si>
  <si>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</si>
  <si>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</si>
  <si>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</si>
  <si>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</si>
  <si>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</si>
  <si>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</si>
  <si>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</si>
  <si>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</si>
  <si>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</si>
  <si>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</si>
  <si>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</si>
  <si>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</si>
  <si>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</si>
  <si>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</si>
  <si>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</si>
  <si>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</si>
  <si>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</si>
  <si>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</si>
  <si>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</si>
  <si>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</si>
  <si>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</si>
  <si>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</si>
  <si>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</si>
  <si>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</si>
  <si>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</si>
  <si>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</si>
  <si>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</si>
  <si>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</si>
  <si>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</si>
  <si>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</si>
  <si>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</si>
  <si>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</si>
  <si>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</si>
  <si>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</si>
  <si>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</si>
  <si>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</si>
  <si>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</si>
  <si>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</si>
  <si>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</si>
  <si>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</si>
  <si>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</si>
  <si>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</si>
  <si>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</si>
  <si>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</si>
  <si>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</si>
  <si>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</si>
  <si>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</si>
  <si>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</si>
  <si>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</si>
  <si>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</si>
  <si>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</si>
  <si>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</si>
  <si>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</si>
  <si>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</si>
  <si>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</si>
  <si>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</si>
  <si>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</si>
  <si>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</si>
  <si>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</si>
  <si>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</si>
  <si>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</si>
  <si>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</si>
  <si>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</si>
  <si>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</si>
  <si>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</si>
  <si>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</si>
  <si>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</si>
  <si>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</si>
  <si>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</si>
  <si>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</si>
  <si>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</si>
  <si>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</si>
  <si>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</si>
  <si>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</si>
  <si>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</si>
  <si>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</si>
  <si>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</si>
  <si>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</si>
  <si>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</si>
  <si>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</si>
  <si>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</si>
  <si>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</si>
  <si>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</si>
  <si>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</si>
  <si>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</si>
  <si>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</si>
  <si>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</si>
  <si>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</si>
  <si>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</si>
  <si>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</si>
  <si>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</si>
  <si>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</si>
  <si>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</si>
  <si>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</si>
  <si>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</si>
  <si>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</si>
  <si>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</si>
  <si>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</si>
  <si>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</si>
  <si>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</si>
  <si>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</si>
  <si>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</si>
  <si>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</si>
  <si>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</si>
  <si>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</si>
  <si>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</si>
  <si>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</si>
  <si>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</si>
  <si>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</si>
  <si>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</si>
  <si>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</si>
  <si>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</si>
  <si>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</si>
  <si>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</si>
  <si>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</si>
  <si>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</si>
  <si>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</si>
  <si>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</si>
  <si>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</si>
  <si>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</si>
  <si>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</si>
  <si>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</si>
  <si>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</si>
  <si>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</si>
  <si>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</si>
  <si>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</si>
  <si>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</si>
  <si>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</si>
  <si>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</si>
  <si>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</si>
  <si>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</si>
  <si>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</si>
  <si>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</si>
  <si>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</si>
  <si>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</si>
  <si>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</si>
  <si>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</si>
  <si>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</si>
  <si>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</si>
  <si>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</si>
  <si>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</si>
  <si>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</si>
  <si>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</si>
  <si>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</si>
  <si>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</si>
  <si>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</si>
  <si>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</si>
  <si>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</si>
  <si>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</si>
  <si>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</si>
  <si>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</si>
  <si>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</si>
  <si>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</si>
  <si>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</si>
  <si>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</si>
  <si>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</si>
  <si>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</si>
  <si>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</si>
  <si>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</si>
  <si>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</si>
  <si>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</si>
  <si>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</si>
  <si>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</si>
  <si>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</si>
  <si>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</si>
  <si>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</si>
  <si>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</si>
  <si>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</si>
  <si>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</si>
  <si>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</si>
  <si>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</si>
  <si>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</si>
  <si>
    <t xml:space="preserve"> на 1 марта 2021 года</t>
  </si>
  <si>
    <t>факт на 1 марта 2021</t>
  </si>
  <si>
    <t>факт на 1 марта 2020</t>
  </si>
  <si>
    <t xml:space="preserve"> на 1 апреля 2021 года</t>
  </si>
  <si>
    <t>факт на 1 апреля 2021</t>
  </si>
  <si>
    <t>факт на 1 апреля 2020</t>
  </si>
  <si>
    <t xml:space="preserve"> Уточненный план годовой</t>
  </si>
  <si>
    <t>1 16 01053 01 0035 140</t>
  </si>
  <si>
    <t>1 16 01063 01 9000 140</t>
  </si>
  <si>
    <t>1 16 01203 01 9000 140</t>
  </si>
  <si>
    <t>000 2 07 05030 05 0000150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</si>
  <si>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</si>
  <si>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</si>
  <si>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</si>
  <si>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</si>
  <si>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на 1 июня 2021 года</t>
  </si>
  <si>
    <t>факт на 1 июня 2021</t>
  </si>
  <si>
    <t>факт на 1 июня 2020</t>
  </si>
</sst>
</file>

<file path=xl/styles.xml><?xml version="1.0" encoding="utf-8"?>
<styleSheet xmlns="http://schemas.openxmlformats.org/spreadsheetml/2006/main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3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/>
    <xf numFmtId="165" fontId="2" fillId="2" borderId="23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165" fontId="2" fillId="0" borderId="17" xfId="0" applyNumberFormat="1" applyFont="1" applyFill="1" applyBorder="1"/>
    <xf numFmtId="0" fontId="1" fillId="2" borderId="7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6" fontId="2" fillId="2" borderId="20" xfId="0" applyNumberFormat="1" applyFont="1" applyFill="1" applyBorder="1"/>
    <xf numFmtId="166" fontId="2" fillId="2" borderId="22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65"/>
  <sheetViews>
    <sheetView workbookViewId="0">
      <selection sqref="A1:XFD1048576"/>
    </sheetView>
  </sheetViews>
  <sheetFormatPr defaultRowHeight="1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>
      <c r="A1" s="1"/>
      <c r="B1" s="2" t="s">
        <v>0</v>
      </c>
      <c r="C1" s="3"/>
      <c r="D1" s="3"/>
    </row>
    <row r="2" spans="1:8">
      <c r="A2" s="1"/>
      <c r="B2" s="2" t="s">
        <v>1</v>
      </c>
      <c r="C2" s="3"/>
      <c r="D2" s="3"/>
    </row>
    <row r="3" spans="1:8">
      <c r="A3" s="1"/>
      <c r="B3" s="2" t="s">
        <v>2</v>
      </c>
      <c r="C3" s="3"/>
      <c r="D3" s="3"/>
      <c r="E3" s="7"/>
      <c r="F3" s="8"/>
    </row>
    <row r="4" spans="1:8" ht="12.75" thickBot="1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>
      <c r="A5" s="232" t="s">
        <v>3</v>
      </c>
      <c r="B5" s="222" t="s">
        <v>4</v>
      </c>
      <c r="C5" s="215" t="s">
        <v>281</v>
      </c>
      <c r="D5" s="215" t="s">
        <v>251</v>
      </c>
      <c r="E5" s="236" t="s">
        <v>249</v>
      </c>
      <c r="F5" s="215" t="s">
        <v>250</v>
      </c>
      <c r="G5" s="220" t="s">
        <v>5</v>
      </c>
      <c r="H5" s="221"/>
    </row>
    <row r="6" spans="1:8" s="10" customFormat="1">
      <c r="A6" s="233"/>
      <c r="B6" s="235"/>
      <c r="C6" s="216"/>
      <c r="D6" s="216"/>
      <c r="E6" s="237"/>
      <c r="F6" s="216"/>
      <c r="G6" s="222" t="s">
        <v>6</v>
      </c>
      <c r="H6" s="222" t="s">
        <v>7</v>
      </c>
    </row>
    <row r="7" spans="1:8" ht="12.75" thickBot="1">
      <c r="A7" s="234"/>
      <c r="B7" s="223"/>
      <c r="C7" s="217"/>
      <c r="D7" s="217"/>
      <c r="E7" s="238"/>
      <c r="F7" s="217"/>
      <c r="G7" s="223"/>
      <c r="H7" s="223"/>
    </row>
    <row r="8" spans="1:8" s="16" customFormat="1" ht="12.75" thickBot="1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75" thickBot="1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75" thickBot="1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75" thickBot="1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75" thickBot="1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75" thickBot="1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75" thickBot="1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75" thickBot="1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>
      <c r="A40" s="228" t="s">
        <v>60</v>
      </c>
      <c r="B40" s="230" t="s">
        <v>61</v>
      </c>
      <c r="C40" s="224">
        <f>C42+C50</f>
        <v>10138.07425</v>
      </c>
      <c r="D40" s="224">
        <f>D42+D50</f>
        <v>10138.07425</v>
      </c>
      <c r="E40" s="224">
        <f>E42+E50</f>
        <v>212.51345999999998</v>
      </c>
      <c r="F40" s="224">
        <f>F44+F45+F47+F50</f>
        <v>46.418239999999997</v>
      </c>
      <c r="G40" s="226">
        <f>E40/D40*100</f>
        <v>2.0961915918104466</v>
      </c>
      <c r="H40" s="218">
        <f t="shared" si="5"/>
        <v>-9925.5607899999995</v>
      </c>
    </row>
    <row r="41" spans="1:8" ht="12.75" thickBot="1">
      <c r="A41" s="229"/>
      <c r="B41" s="231"/>
      <c r="C41" s="225"/>
      <c r="D41" s="225"/>
      <c r="E41" s="225"/>
      <c r="F41" s="225"/>
      <c r="G41" s="227"/>
      <c r="H41" s="219"/>
    </row>
    <row r="42" spans="1:8" ht="48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75" thickBot="1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75" thickBot="1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75" thickBot="1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75" thickBot="1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75" thickBot="1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75" thickBot="1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75" thickBot="1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48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36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75" thickBot="1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75" thickBot="1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75" thickBot="1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75" thickBot="1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75" thickBot="1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75" thickBot="1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75" thickBot="1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75" thickBot="1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75" thickBot="1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75" thickBot="1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36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75" thickBot="1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75" thickBot="1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75" thickBot="1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75" thickBot="1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75" thickBot="1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75" thickBot="1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75" thickBot="1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75" thickBot="1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75" thickBot="1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75" thickBot="1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>
      <c r="A153" s="1"/>
      <c r="B153" s="9"/>
      <c r="C153" s="168"/>
      <c r="D153" s="168"/>
      <c r="F153" s="169"/>
      <c r="G153" s="170"/>
      <c r="H153" s="171"/>
    </row>
    <row r="154" spans="1:8">
      <c r="A154" s="16" t="s">
        <v>243</v>
      </c>
      <c r="B154" s="16"/>
      <c r="C154" s="172"/>
      <c r="D154" s="172"/>
      <c r="E154" s="173"/>
      <c r="F154" s="174"/>
      <c r="G154" s="16"/>
    </row>
    <row r="155" spans="1:8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>
      <c r="A156" s="16"/>
      <c r="B156" s="18"/>
      <c r="C156" s="175"/>
      <c r="D156" s="175"/>
      <c r="E156" s="173"/>
      <c r="F156" s="176"/>
      <c r="G156" s="16"/>
    </row>
    <row r="157" spans="1:8">
      <c r="A157" s="177" t="s">
        <v>246</v>
      </c>
      <c r="B157" s="16"/>
      <c r="C157" s="178"/>
      <c r="D157" s="178"/>
      <c r="E157" s="179"/>
      <c r="F157" s="180"/>
    </row>
    <row r="158" spans="1:8">
      <c r="A158" s="177" t="s">
        <v>247</v>
      </c>
      <c r="C158" s="178"/>
      <c r="D158" s="178"/>
      <c r="E158" s="179"/>
      <c r="F158" s="181"/>
    </row>
    <row r="159" spans="1:8">
      <c r="A159" s="1"/>
    </row>
    <row r="160" spans="1:8">
      <c r="A160" s="1"/>
    </row>
    <row r="161" spans="1:8">
      <c r="A161" s="1"/>
    </row>
    <row r="162" spans="1:8">
      <c r="A162" s="1"/>
    </row>
    <row r="163" spans="1:8">
      <c r="A163" s="1"/>
    </row>
    <row r="164" spans="1:8">
      <c r="A164" s="1"/>
    </row>
    <row r="165" spans="1:8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165"/>
  <sheetViews>
    <sheetView workbookViewId="0">
      <selection sqref="A1:XFD1048576"/>
    </sheetView>
  </sheetViews>
  <sheetFormatPr defaultRowHeight="1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>
      <c r="A1" s="1"/>
      <c r="B1" s="2" t="s">
        <v>0</v>
      </c>
      <c r="C1" s="3"/>
      <c r="D1" s="3"/>
    </row>
    <row r="2" spans="1:8">
      <c r="A2" s="1"/>
      <c r="B2" s="2" t="s">
        <v>1</v>
      </c>
      <c r="C2" s="3"/>
      <c r="D2" s="3"/>
    </row>
    <row r="3" spans="1:8">
      <c r="A3" s="1"/>
      <c r="B3" s="2" t="s">
        <v>2</v>
      </c>
      <c r="C3" s="3"/>
      <c r="D3" s="3"/>
      <c r="E3" s="7"/>
      <c r="F3" s="8"/>
    </row>
    <row r="4" spans="1:8" ht="12.75" thickBot="1">
      <c r="A4" s="1"/>
      <c r="B4" s="2" t="s">
        <v>282</v>
      </c>
      <c r="C4" s="3"/>
      <c r="D4" s="3"/>
      <c r="G4" s="9"/>
      <c r="H4" s="9"/>
    </row>
    <row r="5" spans="1:8" s="10" customFormat="1" ht="12.75" thickBot="1">
      <c r="A5" s="232" t="s">
        <v>3</v>
      </c>
      <c r="B5" s="222" t="s">
        <v>4</v>
      </c>
      <c r="C5" s="215" t="s">
        <v>281</v>
      </c>
      <c r="D5" s="215" t="s">
        <v>251</v>
      </c>
      <c r="E5" s="236" t="s">
        <v>283</v>
      </c>
      <c r="F5" s="215" t="s">
        <v>284</v>
      </c>
      <c r="G5" s="220" t="s">
        <v>5</v>
      </c>
      <c r="H5" s="221"/>
    </row>
    <row r="6" spans="1:8" s="10" customFormat="1">
      <c r="A6" s="233"/>
      <c r="B6" s="235"/>
      <c r="C6" s="216"/>
      <c r="D6" s="216"/>
      <c r="E6" s="237"/>
      <c r="F6" s="216"/>
      <c r="G6" s="222" t="s">
        <v>6</v>
      </c>
      <c r="H6" s="222" t="s">
        <v>7</v>
      </c>
    </row>
    <row r="7" spans="1:8" ht="12.75" thickBot="1">
      <c r="A7" s="234"/>
      <c r="B7" s="223"/>
      <c r="C7" s="217"/>
      <c r="D7" s="217"/>
      <c r="E7" s="238"/>
      <c r="F7" s="217"/>
      <c r="G7" s="223"/>
      <c r="H7" s="223"/>
    </row>
    <row r="8" spans="1:8" s="16" customFormat="1" ht="12.75" thickBot="1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10207.477849999999</v>
      </c>
      <c r="F8" s="13">
        <f>F9+F20+F30+F53+F67+F95+F40+F63+F14</f>
        <v>10329.34928</v>
      </c>
      <c r="G8" s="14">
        <f t="shared" ref="G8:G25" si="0">E8/D8*100</f>
        <v>11.908476263552444</v>
      </c>
      <c r="H8" s="15">
        <f>E8-D8</f>
        <v>-75508.592150000011</v>
      </c>
    </row>
    <row r="9" spans="1:8" s="18" customFormat="1" ht="12.75" thickBot="1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8184.5470099999993</v>
      </c>
      <c r="F9" s="13">
        <f>F10</f>
        <v>8482.9540900000011</v>
      </c>
      <c r="G9" s="14">
        <f t="shared" si="0"/>
        <v>15.584566921187424</v>
      </c>
      <c r="H9" s="15">
        <f t="shared" ref="H9:H25" si="1">E9-D9</f>
        <v>-44332.452989999998</v>
      </c>
    </row>
    <row r="10" spans="1:8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8184.5470099999993</v>
      </c>
      <c r="F10" s="21">
        <f>F11+F12+F13</f>
        <v>8482.9540900000011</v>
      </c>
      <c r="G10" s="22">
        <f t="shared" si="0"/>
        <v>15.584566921187424</v>
      </c>
      <c r="H10" s="23">
        <f t="shared" si="1"/>
        <v>-44332.452989999998</v>
      </c>
    </row>
    <row r="11" spans="1:8" ht="24">
      <c r="A11" s="24" t="s">
        <v>14</v>
      </c>
      <c r="B11" s="25" t="s">
        <v>15</v>
      </c>
      <c r="C11" s="26">
        <v>52064</v>
      </c>
      <c r="D11" s="26">
        <v>52064</v>
      </c>
      <c r="E11" s="27">
        <v>8111.6069200000002</v>
      </c>
      <c r="F11" s="26">
        <v>8445.5269100000005</v>
      </c>
      <c r="G11" s="22">
        <f>E11/D11*100</f>
        <v>15.58006860786724</v>
      </c>
      <c r="H11" s="27">
        <f t="shared" si="1"/>
        <v>-43952.393080000002</v>
      </c>
    </row>
    <row r="12" spans="1:8" ht="48">
      <c r="A12" s="24" t="s">
        <v>16</v>
      </c>
      <c r="B12" s="28" t="s">
        <v>17</v>
      </c>
      <c r="C12" s="26">
        <v>226</v>
      </c>
      <c r="D12" s="26">
        <v>226</v>
      </c>
      <c r="E12" s="27">
        <v>70.935320000000004</v>
      </c>
      <c r="F12" s="26"/>
      <c r="G12" s="22">
        <f t="shared" si="0"/>
        <v>31.387309734513273</v>
      </c>
      <c r="H12" s="27">
        <f t="shared" si="1"/>
        <v>-155.06468000000001</v>
      </c>
    </row>
    <row r="13" spans="1:8" ht="24.75" thickBot="1">
      <c r="A13" s="29" t="s">
        <v>18</v>
      </c>
      <c r="B13" s="30" t="s">
        <v>19</v>
      </c>
      <c r="C13" s="50">
        <v>227</v>
      </c>
      <c r="D13" s="50">
        <v>227</v>
      </c>
      <c r="E13" s="51">
        <v>2.0047700000000002</v>
      </c>
      <c r="F13" s="50">
        <v>37.42718</v>
      </c>
      <c r="G13" s="47">
        <f t="shared" si="0"/>
        <v>0.88315859030837007</v>
      </c>
      <c r="H13" s="51">
        <f t="shared" si="1"/>
        <v>-224.99522999999999</v>
      </c>
    </row>
    <row r="14" spans="1:8" ht="12.75" thickBot="1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1.2056200000000001</v>
      </c>
      <c r="F14" s="79">
        <f t="shared" si="2"/>
        <v>0</v>
      </c>
      <c r="G14" s="110">
        <f t="shared" si="0"/>
        <v>7.7155976513127378</v>
      </c>
      <c r="H14" s="33">
        <f t="shared" si="1"/>
        <v>-14.420130000000002</v>
      </c>
    </row>
    <row r="15" spans="1:8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1.2056200000000001</v>
      </c>
      <c r="F15" s="21">
        <f t="shared" si="3"/>
        <v>0</v>
      </c>
      <c r="G15" s="22">
        <f t="shared" si="0"/>
        <v>7.7155976513127378</v>
      </c>
      <c r="H15" s="23">
        <f t="shared" si="1"/>
        <v>-14.420130000000002</v>
      </c>
    </row>
    <row r="16" spans="1:8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0.56615000000000004</v>
      </c>
      <c r="F16" s="190"/>
      <c r="G16" s="22">
        <f t="shared" si="0"/>
        <v>7.8908342834205376</v>
      </c>
      <c r="H16" s="27">
        <f t="shared" si="1"/>
        <v>-6.6086299999999998</v>
      </c>
    </row>
    <row r="17" spans="1:8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3.65E-3</v>
      </c>
      <c r="F17" s="190"/>
      <c r="G17" s="22">
        <f t="shared" si="0"/>
        <v>8.9263878698948389</v>
      </c>
      <c r="H17" s="27">
        <f t="shared" si="1"/>
        <v>-3.7240000000000002E-2</v>
      </c>
    </row>
    <row r="18" spans="1:8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0.75063999999999997</v>
      </c>
      <c r="F18" s="190"/>
      <c r="G18" s="22">
        <f t="shared" si="0"/>
        <v>7.9533715264128766</v>
      </c>
      <c r="H18" s="27">
        <f t="shared" si="1"/>
        <v>-8.6873699999999996</v>
      </c>
    </row>
    <row r="19" spans="1:8" ht="12.75" thickBot="1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-0.11482000000000001</v>
      </c>
      <c r="F19" s="192"/>
      <c r="G19" s="47">
        <f t="shared" si="0"/>
        <v>11.170021304952673</v>
      </c>
      <c r="H19" s="51">
        <f t="shared" si="1"/>
        <v>0.91310999999999998</v>
      </c>
    </row>
    <row r="20" spans="1:8" s="34" customFormat="1" ht="12.75" thickBot="1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1188.78475</v>
      </c>
      <c r="F20" s="13">
        <f>F21+F25+F27+F28+F29+F26</f>
        <v>735.55864999999994</v>
      </c>
      <c r="G20" s="32">
        <f t="shared" si="0"/>
        <v>5.4828186975371276</v>
      </c>
      <c r="H20" s="33">
        <f t="shared" si="1"/>
        <v>-20493.215250000001</v>
      </c>
    </row>
    <row r="21" spans="1:8" s="34" customFormat="1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431.63086000000004</v>
      </c>
      <c r="F21" s="21">
        <f>F22+F23+F24</f>
        <v>289.33247</v>
      </c>
      <c r="G21" s="36">
        <f t="shared" si="0"/>
        <v>2.2639961185418311</v>
      </c>
      <c r="H21" s="37">
        <f t="shared" si="1"/>
        <v>-18633.369139999999</v>
      </c>
    </row>
    <row r="22" spans="1:8" s="34" customFormat="1">
      <c r="A22" s="38" t="s">
        <v>24</v>
      </c>
      <c r="B22" s="39" t="s">
        <v>25</v>
      </c>
      <c r="C22" s="40">
        <v>14465</v>
      </c>
      <c r="D22" s="40">
        <v>14465</v>
      </c>
      <c r="E22" s="27">
        <v>221.22763</v>
      </c>
      <c r="F22" s="26">
        <v>251.10275999999999</v>
      </c>
      <c r="G22" s="41">
        <f t="shared" si="0"/>
        <v>1.5293994469408918</v>
      </c>
      <c r="H22" s="27">
        <f t="shared" si="1"/>
        <v>-14243.772370000001</v>
      </c>
    </row>
    <row r="23" spans="1:8" ht="24">
      <c r="A23" s="42" t="s">
        <v>26</v>
      </c>
      <c r="B23" s="39" t="s">
        <v>27</v>
      </c>
      <c r="C23" s="40">
        <v>4600</v>
      </c>
      <c r="D23" s="40">
        <v>4600</v>
      </c>
      <c r="E23" s="27">
        <v>210.40253000000001</v>
      </c>
      <c r="F23" s="26">
        <v>38.229709999999997</v>
      </c>
      <c r="G23" s="41">
        <f t="shared" si="0"/>
        <v>4.5739680434782608</v>
      </c>
      <c r="H23" s="27">
        <f t="shared" si="1"/>
        <v>-4389.5974699999997</v>
      </c>
    </row>
    <row r="24" spans="1:8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>
      <c r="A25" s="43" t="s">
        <v>30</v>
      </c>
      <c r="B25" s="44" t="s">
        <v>31</v>
      </c>
      <c r="C25" s="26">
        <v>138</v>
      </c>
      <c r="D25" s="26">
        <v>138</v>
      </c>
      <c r="E25" s="27">
        <v>111.92425</v>
      </c>
      <c r="F25" s="26">
        <v>333.30282999999997</v>
      </c>
      <c r="G25" s="41">
        <f t="shared" si="0"/>
        <v>81.104528985507258</v>
      </c>
      <c r="H25" s="27">
        <f t="shared" si="1"/>
        <v>-26.075749999999999</v>
      </c>
    </row>
    <row r="26" spans="1:8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>
      <c r="A27" s="44" t="s">
        <v>34</v>
      </c>
      <c r="B27" s="48" t="s">
        <v>35</v>
      </c>
      <c r="C27" s="26">
        <v>1726</v>
      </c>
      <c r="D27" s="26">
        <v>1726</v>
      </c>
      <c r="E27" s="27">
        <v>506.20460000000003</v>
      </c>
      <c r="F27" s="26">
        <v>33.943890000000003</v>
      </c>
      <c r="G27" s="41">
        <f>E27/D27*100</f>
        <v>29.328192352259563</v>
      </c>
      <c r="H27" s="27">
        <f t="shared" ref="H27:H40" si="4">E27-D27</f>
        <v>-1219.7954</v>
      </c>
    </row>
    <row r="28" spans="1:8">
      <c r="A28" s="19" t="s">
        <v>36</v>
      </c>
      <c r="B28" s="49" t="s">
        <v>37</v>
      </c>
      <c r="C28" s="50">
        <v>753</v>
      </c>
      <c r="D28" s="50">
        <v>753</v>
      </c>
      <c r="E28" s="51">
        <v>139.02503999999999</v>
      </c>
      <c r="F28" s="50">
        <v>78.979460000000003</v>
      </c>
      <c r="G28" s="41">
        <f>E28/D28*100</f>
        <v>18.462820717131471</v>
      </c>
      <c r="H28" s="51">
        <f t="shared" si="4"/>
        <v>-613.97496000000001</v>
      </c>
    </row>
    <row r="29" spans="1:8" ht="12.75" thickBot="1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157.20004</v>
      </c>
      <c r="F30" s="13">
        <f t="shared" si="5"/>
        <v>375.21683999999999</v>
      </c>
      <c r="G30" s="14">
        <f t="shared" ref="G30:G38" si="6">E30/D30*100</f>
        <v>15.620035771065183</v>
      </c>
      <c r="H30" s="52">
        <f t="shared" si="4"/>
        <v>-849.19995999999992</v>
      </c>
    </row>
    <row r="31" spans="1:8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157.20004</v>
      </c>
      <c r="F31" s="21">
        <f>F32</f>
        <v>265.98099999999999</v>
      </c>
      <c r="G31" s="22">
        <f t="shared" si="6"/>
        <v>15.698026762532455</v>
      </c>
      <c r="H31" s="23">
        <f t="shared" si="4"/>
        <v>-844.19995999999992</v>
      </c>
    </row>
    <row r="32" spans="1:8">
      <c r="A32" s="38" t="s">
        <v>44</v>
      </c>
      <c r="B32" s="56" t="s">
        <v>45</v>
      </c>
      <c r="C32" s="26">
        <v>1001.4</v>
      </c>
      <c r="D32" s="26">
        <v>1001.4</v>
      </c>
      <c r="E32" s="27">
        <v>157.20004</v>
      </c>
      <c r="F32" s="26">
        <v>265.98099999999999</v>
      </c>
      <c r="G32" s="41">
        <f t="shared" si="6"/>
        <v>15.698026762532455</v>
      </c>
      <c r="H32" s="27">
        <f t="shared" si="4"/>
        <v>-844.19995999999992</v>
      </c>
    </row>
    <row r="33" spans="1:8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109.23584</v>
      </c>
      <c r="G34" s="41">
        <f t="shared" si="6"/>
        <v>0</v>
      </c>
      <c r="H34" s="27">
        <f t="shared" si="4"/>
        <v>-5</v>
      </c>
    </row>
    <row r="35" spans="1:8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>
      <c r="A36" s="38" t="s">
        <v>52</v>
      </c>
      <c r="B36" s="56" t="s">
        <v>53</v>
      </c>
      <c r="C36" s="26"/>
      <c r="D36" s="26"/>
      <c r="E36" s="27"/>
      <c r="F36" s="26">
        <v>50.135840000000002</v>
      </c>
      <c r="G36" s="41" t="e">
        <f t="shared" si="6"/>
        <v>#DIV/0!</v>
      </c>
      <c r="H36" s="27">
        <f t="shared" si="4"/>
        <v>0</v>
      </c>
    </row>
    <row r="37" spans="1:8">
      <c r="A37" s="38" t="s">
        <v>54</v>
      </c>
      <c r="B37" s="44" t="s">
        <v>55</v>
      </c>
      <c r="C37" s="26"/>
      <c r="D37" s="26"/>
      <c r="E37" s="27"/>
      <c r="F37" s="26">
        <v>14.1</v>
      </c>
      <c r="G37" s="41" t="e">
        <f t="shared" si="6"/>
        <v>#DIV/0!</v>
      </c>
      <c r="H37" s="27">
        <f t="shared" si="4"/>
        <v>0</v>
      </c>
    </row>
    <row r="38" spans="1:8" ht="48">
      <c r="A38" s="42" t="s">
        <v>56</v>
      </c>
      <c r="B38" s="58" t="s">
        <v>57</v>
      </c>
      <c r="C38" s="26"/>
      <c r="D38" s="26"/>
      <c r="E38" s="27"/>
      <c r="F38" s="26">
        <v>45</v>
      </c>
      <c r="G38" s="41" t="e">
        <f t="shared" si="6"/>
        <v>#DIV/0!</v>
      </c>
      <c r="H38" s="27">
        <f t="shared" si="4"/>
        <v>0</v>
      </c>
    </row>
    <row r="39" spans="1:8" ht="12.75" thickBot="1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>
      <c r="A40" s="228" t="s">
        <v>60</v>
      </c>
      <c r="B40" s="230" t="s">
        <v>61</v>
      </c>
      <c r="C40" s="224">
        <f>C42+C50</f>
        <v>10138.07425</v>
      </c>
      <c r="D40" s="224">
        <f>D42+D50</f>
        <v>10138.07425</v>
      </c>
      <c r="E40" s="224">
        <f>E42+E50</f>
        <v>459.14357999999999</v>
      </c>
      <c r="F40" s="224">
        <f>F44+F45+F47+F50</f>
        <v>577.41430000000003</v>
      </c>
      <c r="G40" s="226">
        <f>E40/D40*100</f>
        <v>4.5289033072528548</v>
      </c>
      <c r="H40" s="218">
        <f t="shared" si="4"/>
        <v>-9678.9306699999997</v>
      </c>
    </row>
    <row r="41" spans="1:8" ht="12.75" thickBot="1">
      <c r="A41" s="229"/>
      <c r="B41" s="231"/>
      <c r="C41" s="225"/>
      <c r="D41" s="225"/>
      <c r="E41" s="225"/>
      <c r="F41" s="225"/>
      <c r="G41" s="227"/>
      <c r="H41" s="219"/>
    </row>
    <row r="42" spans="1:8" ht="48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396.81230999999997</v>
      </c>
      <c r="F42" s="21">
        <f t="shared" ref="F42" si="8">F43+F45+F47+F49</f>
        <v>537.29102</v>
      </c>
      <c r="G42" s="41">
        <f t="shared" ref="G42:G55" si="9">E42/D42*100</f>
        <v>4.0375387884355876</v>
      </c>
      <c r="H42" s="23">
        <f t="shared" ref="H42:H71" si="10">E42-D42</f>
        <v>-9431.2619400000003</v>
      </c>
    </row>
    <row r="43" spans="1:8" ht="24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369.69668999999999</v>
      </c>
      <c r="F43" s="26">
        <f>F44</f>
        <v>506.0034</v>
      </c>
      <c r="G43" s="41">
        <f t="shared" si="9"/>
        <v>4.1602994497147296</v>
      </c>
      <c r="H43" s="27">
        <f t="shared" si="10"/>
        <v>-8516.6033099999986</v>
      </c>
    </row>
    <row r="44" spans="1:8" ht="24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369.69668999999999</v>
      </c>
      <c r="F44" s="65">
        <v>506.0034</v>
      </c>
      <c r="G44" s="66">
        <f t="shared" si="9"/>
        <v>4.1602994497147296</v>
      </c>
      <c r="H44" s="67">
        <f t="shared" si="10"/>
        <v>-8516.6033099999986</v>
      </c>
    </row>
    <row r="45" spans="1:8" ht="24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-602.57425000000001</v>
      </c>
    </row>
    <row r="46" spans="1:8" ht="24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9"/>
        <v>0</v>
      </c>
      <c r="H46" s="27">
        <f t="shared" si="10"/>
        <v>-602.57425000000001</v>
      </c>
    </row>
    <row r="47" spans="1:8" ht="36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27.11562</v>
      </c>
      <c r="F47" s="26">
        <f>F48</f>
        <v>31.28762</v>
      </c>
      <c r="G47" s="41">
        <f t="shared" si="9"/>
        <v>19.923306392358562</v>
      </c>
      <c r="H47" s="67">
        <f t="shared" si="10"/>
        <v>-108.98437999999999</v>
      </c>
    </row>
    <row r="48" spans="1:8" s="72" customFormat="1" ht="36">
      <c r="A48" s="70" t="s">
        <v>72</v>
      </c>
      <c r="B48" s="58" t="s">
        <v>73</v>
      </c>
      <c r="C48" s="26">
        <v>136.1</v>
      </c>
      <c r="D48" s="26">
        <v>136.1</v>
      </c>
      <c r="E48" s="27">
        <v>27.11562</v>
      </c>
      <c r="F48" s="71">
        <v>31.28762</v>
      </c>
      <c r="G48" s="41">
        <f t="shared" si="9"/>
        <v>19.923306392358562</v>
      </c>
      <c r="H48" s="27">
        <f t="shared" si="10"/>
        <v>-108.98437999999999</v>
      </c>
    </row>
    <row r="49" spans="1:234" s="72" customFormat="1" ht="72.75" thickBot="1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62.331270000000004</v>
      </c>
      <c r="F50" s="79">
        <f t="shared" si="11"/>
        <v>40.123280000000001</v>
      </c>
      <c r="G50" s="32">
        <f t="shared" si="9"/>
        <v>20.106861290322581</v>
      </c>
      <c r="H50" s="33">
        <f t="shared" si="10"/>
        <v>-247.66872999999998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>
      <c r="A51" s="82" t="s">
        <v>78</v>
      </c>
      <c r="B51" s="54" t="s">
        <v>77</v>
      </c>
      <c r="C51" s="83">
        <v>300</v>
      </c>
      <c r="D51" s="83">
        <v>300</v>
      </c>
      <c r="E51" s="84">
        <v>62.331270000000004</v>
      </c>
      <c r="F51" s="85">
        <v>40.123280000000001</v>
      </c>
      <c r="G51" s="47">
        <f t="shared" si="9"/>
        <v>20.777090000000001</v>
      </c>
      <c r="H51" s="37">
        <f t="shared" si="10"/>
        <v>-237.66872999999998</v>
      </c>
    </row>
    <row r="52" spans="1:234" s="72" customFormat="1" ht="48.75" thickBot="1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4.5100000000000001E-2</v>
      </c>
      <c r="F53" s="13">
        <f>F54</f>
        <v>1.26623</v>
      </c>
      <c r="G53" s="32">
        <f t="shared" si="9"/>
        <v>3.9922103213242452E-2</v>
      </c>
      <c r="H53" s="33">
        <f t="shared" si="10"/>
        <v>-112.92489999999999</v>
      </c>
    </row>
    <row r="54" spans="1:234" s="72" customFormat="1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4.5100000000000001E-2</v>
      </c>
      <c r="F54" s="23">
        <f>F55+F56+F57+F58+F59</f>
        <v>1.26623</v>
      </c>
      <c r="G54" s="22">
        <f t="shared" si="9"/>
        <v>3.9922103213242452E-2</v>
      </c>
      <c r="H54" s="23">
        <f t="shared" si="10"/>
        <v>-112.92489999999999</v>
      </c>
    </row>
    <row r="55" spans="1:234" s="72" customFormat="1">
      <c r="A55" s="38" t="s">
        <v>81</v>
      </c>
      <c r="B55" s="88" t="s">
        <v>83</v>
      </c>
      <c r="C55" s="26">
        <v>102.76</v>
      </c>
      <c r="D55" s="26">
        <v>102.76</v>
      </c>
      <c r="E55" s="27">
        <v>4.1059999999999999E-2</v>
      </c>
      <c r="F55" s="26">
        <v>0.14058000000000001</v>
      </c>
      <c r="G55" s="22">
        <f t="shared" si="9"/>
        <v>3.9957181782794858E-2</v>
      </c>
      <c r="H55" s="27">
        <f t="shared" si="10"/>
        <v>-102.71894</v>
      </c>
    </row>
    <row r="56" spans="1:234" s="72" customFormat="1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>
        <v>1.12565</v>
      </c>
      <c r="G57" s="22">
        <f>E57/D57*100</f>
        <v>3.9569049951028404E-2</v>
      </c>
      <c r="H57" s="27">
        <f t="shared" si="10"/>
        <v>-10.205960000000001</v>
      </c>
    </row>
    <row r="58" spans="1:234" s="72" customFormat="1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0"/>
        <v>0</v>
      </c>
    </row>
    <row r="60" spans="1:234" s="72" customFormat="1" ht="12.75" thickBot="1">
      <c r="A60" s="90" t="s">
        <v>92</v>
      </c>
      <c r="B60" s="91" t="s">
        <v>93</v>
      </c>
      <c r="C60" s="79">
        <f t="shared" ref="C60:E61" si="12">C61</f>
        <v>0</v>
      </c>
      <c r="D60" s="79">
        <f t="shared" si="12"/>
        <v>0</v>
      </c>
      <c r="E60" s="80">
        <f t="shared" si="12"/>
        <v>0</v>
      </c>
      <c r="F60" s="79"/>
      <c r="G60" s="32" t="e">
        <f t="shared" ref="G60:G62" si="13">E60/D60*100</f>
        <v>#DIV/0!</v>
      </c>
      <c r="H60" s="33">
        <f t="shared" si="10"/>
        <v>0</v>
      </c>
    </row>
    <row r="61" spans="1:234" s="72" customFormat="1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123.2397</v>
      </c>
      <c r="G63" s="100">
        <f>E63/D63*100</f>
        <v>0</v>
      </c>
      <c r="H63" s="201">
        <f t="shared" si="10"/>
        <v>-125</v>
      </c>
    </row>
    <row r="64" spans="1:234" s="10" customFormat="1" ht="24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117.4765</v>
      </c>
      <c r="G65" s="22">
        <f>E65/D65*100</f>
        <v>0</v>
      </c>
      <c r="H65" s="51">
        <f t="shared" si="10"/>
        <v>-125</v>
      </c>
    </row>
    <row r="66" spans="1:8" s="10" customFormat="1" ht="24.75" thickBot="1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>E66/D66*100</f>
        <v>#DIV/0!</v>
      </c>
      <c r="H66" s="27">
        <f t="shared" si="10"/>
        <v>0</v>
      </c>
    </row>
    <row r="67" spans="1:8" ht="12.75" thickBot="1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159.79820999999998</v>
      </c>
      <c r="F67" s="109">
        <f t="shared" ref="F67" si="14">F68+F70+F72+F74+F78+F80+F82+F84+F86+F90+F76</f>
        <v>33.699469999999998</v>
      </c>
      <c r="G67" s="110">
        <f>E67/D67*100</f>
        <v>134.28421008403359</v>
      </c>
      <c r="H67" s="33">
        <f t="shared" si="10"/>
        <v>40.798209999999983</v>
      </c>
    </row>
    <row r="68" spans="1:8" ht="36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5">E69</f>
        <v>0.05</v>
      </c>
      <c r="F68" s="21">
        <f t="shared" si="15"/>
        <v>0</v>
      </c>
      <c r="G68" s="22">
        <f>E68/D68*100</f>
        <v>0.625</v>
      </c>
      <c r="H68" s="23">
        <f t="shared" si="10"/>
        <v>-7.95</v>
      </c>
    </row>
    <row r="69" spans="1:8" s="10" customFormat="1" ht="48">
      <c r="A69" s="113" t="s">
        <v>110</v>
      </c>
      <c r="B69" s="114" t="s">
        <v>111</v>
      </c>
      <c r="C69" s="21">
        <v>8</v>
      </c>
      <c r="D69" s="21">
        <v>8</v>
      </c>
      <c r="E69" s="23">
        <v>0.05</v>
      </c>
      <c r="F69" s="71"/>
      <c r="G69" s="22">
        <f>E69/D69*100</f>
        <v>0.625</v>
      </c>
      <c r="H69" s="27">
        <f t="shared" si="10"/>
        <v>-7.95</v>
      </c>
    </row>
    <row r="70" spans="1:8" ht="36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7.5</v>
      </c>
      <c r="F70" s="21">
        <f>F71</f>
        <v>0</v>
      </c>
      <c r="G70" s="41"/>
      <c r="H70" s="27">
        <f t="shared" si="10"/>
        <v>-9.5</v>
      </c>
    </row>
    <row r="71" spans="1:8" ht="48">
      <c r="A71" s="113" t="s">
        <v>114</v>
      </c>
      <c r="B71" s="116" t="s">
        <v>115</v>
      </c>
      <c r="C71" s="21">
        <v>17</v>
      </c>
      <c r="D71" s="21">
        <v>17</v>
      </c>
      <c r="E71" s="23">
        <v>7.5</v>
      </c>
      <c r="F71" s="26"/>
      <c r="G71" s="41">
        <f>E71/D71*100</f>
        <v>44.117647058823529</v>
      </c>
      <c r="H71" s="117">
        <f t="shared" si="10"/>
        <v>-9.5</v>
      </c>
    </row>
    <row r="72" spans="1:8" ht="36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6">E77</f>
        <v>0</v>
      </c>
      <c r="F76" s="21">
        <f t="shared" si="16"/>
        <v>0</v>
      </c>
      <c r="G76" s="41"/>
      <c r="H76" s="27"/>
    </row>
    <row r="77" spans="1:8" ht="48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7.2495000000000003</v>
      </c>
      <c r="F78" s="21">
        <f>F79</f>
        <v>0.25</v>
      </c>
      <c r="G78" s="41">
        <f>E78/D78*100</f>
        <v>241.65</v>
      </c>
      <c r="H78" s="27">
        <f>E78-D78</f>
        <v>4.2495000000000003</v>
      </c>
    </row>
    <row r="79" spans="1:8" ht="48">
      <c r="A79" s="113" t="s">
        <v>126</v>
      </c>
      <c r="B79" s="116" t="s">
        <v>127</v>
      </c>
      <c r="C79" s="21">
        <v>3</v>
      </c>
      <c r="D79" s="21">
        <v>3</v>
      </c>
      <c r="E79" s="23">
        <v>7.2495000000000003</v>
      </c>
      <c r="F79" s="23">
        <v>0.25</v>
      </c>
      <c r="G79" s="41">
        <f>E79/D79*100</f>
        <v>241.65</v>
      </c>
      <c r="H79" s="27">
        <f>E80-D79</f>
        <v>-2.7</v>
      </c>
    </row>
    <row r="80" spans="1:8" ht="36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0.3</v>
      </c>
      <c r="F80" s="21">
        <f>F81</f>
        <v>0</v>
      </c>
      <c r="G80" s="22"/>
      <c r="H80" s="27"/>
    </row>
    <row r="81" spans="1:8" ht="60">
      <c r="A81" s="113" t="s">
        <v>130</v>
      </c>
      <c r="B81" s="116" t="s">
        <v>131</v>
      </c>
      <c r="C81" s="21">
        <v>2</v>
      </c>
      <c r="D81" s="21">
        <v>2</v>
      </c>
      <c r="E81" s="23">
        <v>0.3</v>
      </c>
      <c r="F81" s="26"/>
      <c r="G81" s="41">
        <f>E81/D81*100</f>
        <v>15</v>
      </c>
      <c r="H81" s="27">
        <f>E81-D81</f>
        <v>-1.7</v>
      </c>
    </row>
    <row r="82" spans="1:8" ht="36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0.25</v>
      </c>
      <c r="G82" s="41"/>
      <c r="H82" s="27">
        <f>E82-D82</f>
        <v>-1</v>
      </c>
    </row>
    <row r="83" spans="1:8" ht="48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>
        <v>0.25</v>
      </c>
      <c r="G83" s="41">
        <f>E83/D83*100</f>
        <v>0</v>
      </c>
      <c r="H83" s="119">
        <f>E83-D83</f>
        <v>-1</v>
      </c>
    </row>
    <row r="84" spans="1:8" ht="36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7">E85</f>
        <v>0</v>
      </c>
      <c r="F84" s="21">
        <f t="shared" si="17"/>
        <v>0</v>
      </c>
      <c r="G84" s="22"/>
      <c r="H84" s="120"/>
    </row>
    <row r="85" spans="1:8" ht="48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8">E85/D85*100</f>
        <v>0</v>
      </c>
      <c r="H85" s="27">
        <f t="shared" ref="H85:H115" si="19">E85-D85</f>
        <v>-48</v>
      </c>
    </row>
    <row r="86" spans="1:8" ht="36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0">E87</f>
        <v>19.34075</v>
      </c>
      <c r="F86" s="21">
        <f t="shared" si="20"/>
        <v>6.15</v>
      </c>
      <c r="G86" s="41">
        <f t="shared" si="18"/>
        <v>69.074107142857144</v>
      </c>
      <c r="H86" s="27">
        <f t="shared" si="19"/>
        <v>-8.6592500000000001</v>
      </c>
    </row>
    <row r="87" spans="1:8" ht="48">
      <c r="A87" s="121" t="s">
        <v>142</v>
      </c>
      <c r="B87" s="122" t="s">
        <v>143</v>
      </c>
      <c r="C87" s="21">
        <v>28</v>
      </c>
      <c r="D87" s="21">
        <v>28</v>
      </c>
      <c r="E87" s="23">
        <v>19.34075</v>
      </c>
      <c r="F87" s="26">
        <v>6.15</v>
      </c>
      <c r="G87" s="41">
        <f t="shared" si="18"/>
        <v>69.074107142857144</v>
      </c>
      <c r="H87" s="27">
        <f t="shared" si="19"/>
        <v>-8.6592500000000001</v>
      </c>
    </row>
    <row r="88" spans="1:8" ht="24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5.3579600000000003</v>
      </c>
      <c r="F90" s="26">
        <f>F91+F92</f>
        <v>27.049469999999999</v>
      </c>
      <c r="G90" s="41" t="e">
        <f t="shared" si="18"/>
        <v>#DIV/0!</v>
      </c>
      <c r="H90" s="27">
        <f t="shared" si="19"/>
        <v>5.3579600000000003</v>
      </c>
    </row>
    <row r="91" spans="1:8" ht="36">
      <c r="A91" s="128" t="s">
        <v>150</v>
      </c>
      <c r="B91" s="129" t="s">
        <v>151</v>
      </c>
      <c r="C91" s="50"/>
      <c r="D91" s="50"/>
      <c r="E91" s="50">
        <v>5.0670000000000002</v>
      </c>
      <c r="F91" s="50">
        <v>24.561969999999999</v>
      </c>
      <c r="G91" s="41" t="e">
        <f t="shared" si="18"/>
        <v>#DIV/0!</v>
      </c>
      <c r="H91" s="27">
        <f t="shared" si="19"/>
        <v>5.0670000000000002</v>
      </c>
    </row>
    <row r="92" spans="1:8" ht="36">
      <c r="A92" s="128" t="s">
        <v>152</v>
      </c>
      <c r="B92" s="129" t="s">
        <v>153</v>
      </c>
      <c r="C92" s="50"/>
      <c r="D92" s="50"/>
      <c r="E92" s="51">
        <v>0.29096</v>
      </c>
      <c r="F92" s="50">
        <v>2.4874999999999998</v>
      </c>
      <c r="G92" s="66" t="e">
        <f t="shared" si="18"/>
        <v>#DIV/0!</v>
      </c>
      <c r="H92" s="51">
        <f t="shared" si="19"/>
        <v>0.29096</v>
      </c>
    </row>
    <row r="93" spans="1:8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8"/>
        <v>#DIV/0!</v>
      </c>
      <c r="H93" s="27"/>
    </row>
    <row r="94" spans="1:8" ht="60.75" thickBot="1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8"/>
        <v>#DIV/0!</v>
      </c>
      <c r="H94" s="193"/>
    </row>
    <row r="95" spans="1:8" ht="12.75" thickBot="1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1">E96+E97</f>
        <v>56.753540000000001</v>
      </c>
      <c r="F95" s="79">
        <f t="shared" si="21"/>
        <v>0</v>
      </c>
      <c r="G95" s="110" t="e">
        <f t="shared" si="18"/>
        <v>#DIV/0!</v>
      </c>
      <c r="H95" s="33">
        <f t="shared" si="19"/>
        <v>56.753540000000001</v>
      </c>
    </row>
    <row r="96" spans="1:8">
      <c r="A96" s="19" t="s">
        <v>156</v>
      </c>
      <c r="B96" s="87" t="s">
        <v>157</v>
      </c>
      <c r="C96" s="21"/>
      <c r="D96" s="21"/>
      <c r="E96" s="23"/>
      <c r="F96" s="21"/>
      <c r="G96" s="22">
        <v>0</v>
      </c>
      <c r="H96" s="23">
        <f t="shared" si="19"/>
        <v>0</v>
      </c>
    </row>
    <row r="97" spans="1:8" ht="12.75" thickBot="1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2">E97/D97*100</f>
        <v>#DIV/0!</v>
      </c>
      <c r="H97" s="51">
        <f t="shared" si="19"/>
        <v>56.753540000000001</v>
      </c>
    </row>
    <row r="98" spans="1:8" ht="12.75" thickBot="1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57662.079680000003</v>
      </c>
      <c r="F98" s="131">
        <f>F99+F150+F148+F147</f>
        <v>59904.897790000003</v>
      </c>
      <c r="G98" s="132">
        <f t="shared" si="22"/>
        <v>15.464515549858394</v>
      </c>
      <c r="H98" s="133">
        <f t="shared" si="19"/>
        <v>-315204.94931999996</v>
      </c>
    </row>
    <row r="99" spans="1:8" ht="12.75" thickBot="1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52585.730840000004</v>
      </c>
      <c r="F99" s="135">
        <f>F100+F103+F119+F142</f>
        <v>59904.897790000003</v>
      </c>
      <c r="G99" s="136">
        <f t="shared" si="22"/>
        <v>15.748375347883472</v>
      </c>
      <c r="H99" s="137">
        <f t="shared" si="19"/>
        <v>-281326.36916</v>
      </c>
    </row>
    <row r="100" spans="1:8" ht="12.75" thickBot="1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22686</v>
      </c>
      <c r="F100" s="139">
        <f>SUM(F101+F102)</f>
        <v>29225</v>
      </c>
      <c r="G100" s="141">
        <f t="shared" si="22"/>
        <v>16.227816047554668</v>
      </c>
      <c r="H100" s="142">
        <f t="shared" si="19"/>
        <v>-117111</v>
      </c>
    </row>
    <row r="101" spans="1:8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22686</v>
      </c>
      <c r="F101" s="21">
        <v>29225</v>
      </c>
      <c r="G101" s="22">
        <f t="shared" si="22"/>
        <v>16.227816047554668</v>
      </c>
      <c r="H101" s="23">
        <f t="shared" si="19"/>
        <v>-117111</v>
      </c>
    </row>
    <row r="102" spans="1:8" ht="24.75" thickBot="1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2"/>
        <v>#DIV/0!</v>
      </c>
      <c r="H102" s="51">
        <f t="shared" si="19"/>
        <v>0</v>
      </c>
    </row>
    <row r="103" spans="1:8" ht="12.75" thickBot="1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1816.3773200000001</v>
      </c>
      <c r="F103" s="79">
        <f>F105+F108+F109+F110</f>
        <v>699.81825000000003</v>
      </c>
      <c r="G103" s="110">
        <f t="shared" si="22"/>
        <v>12.613118251196124</v>
      </c>
      <c r="H103" s="33">
        <f t="shared" si="19"/>
        <v>-12584.322680000001</v>
      </c>
    </row>
    <row r="104" spans="1:8" s="10" customFormat="1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19"/>
        <v>0</v>
      </c>
    </row>
    <row r="105" spans="1:8" s="10" customFormat="1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>
      <c r="A106" s="42" t="s">
        <v>175</v>
      </c>
      <c r="B106" s="88" t="s">
        <v>176</v>
      </c>
      <c r="C106" s="26">
        <v>5976.5</v>
      </c>
      <c r="D106" s="26">
        <v>5976.5</v>
      </c>
      <c r="E106" s="27">
        <v>1172.0070000000001</v>
      </c>
      <c r="F106" s="26"/>
      <c r="G106" s="41">
        <v>0</v>
      </c>
      <c r="H106" s="27">
        <f>E106-D106</f>
        <v>-4804.4930000000004</v>
      </c>
    </row>
    <row r="107" spans="1:8" s="10" customFormat="1" ht="24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19"/>
        <v>0</v>
      </c>
    </row>
    <row r="108" spans="1:8" s="10" customFormat="1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thickBot="1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3">E109/D109*100</f>
        <v>#DIV/0!</v>
      </c>
      <c r="H109" s="27">
        <f t="shared" si="19"/>
        <v>0</v>
      </c>
    </row>
    <row r="110" spans="1:8" ht="12.75" thickBot="1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644.37031999999999</v>
      </c>
      <c r="F110" s="79">
        <f>F111+F112+F113+F114+F116+F115+F117+F118</f>
        <v>699.81825000000003</v>
      </c>
      <c r="G110" s="110">
        <f t="shared" si="23"/>
        <v>12.421117643657112</v>
      </c>
      <c r="H110" s="33">
        <f t="shared" si="19"/>
        <v>-4543.3296799999998</v>
      </c>
    </row>
    <row r="111" spans="1:8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3"/>
        <v>0</v>
      </c>
      <c r="H111" s="23">
        <f t="shared" si="19"/>
        <v>-907.8</v>
      </c>
    </row>
    <row r="112" spans="1:8" ht="24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230.928</v>
      </c>
      <c r="F112" s="26">
        <v>421.92</v>
      </c>
      <c r="G112" s="41">
        <f t="shared" si="23"/>
        <v>20.117431832041117</v>
      </c>
      <c r="H112" s="27">
        <f t="shared" si="19"/>
        <v>-916.97200000000009</v>
      </c>
    </row>
    <row r="113" spans="1:8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3"/>
        <v>#DIV/0!</v>
      </c>
      <c r="H113" s="27">
        <f t="shared" si="19"/>
        <v>0</v>
      </c>
    </row>
    <row r="114" spans="1:8" ht="24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3"/>
        <v>#DIV/0!</v>
      </c>
      <c r="H114" s="27">
        <f t="shared" si="19"/>
        <v>0</v>
      </c>
    </row>
    <row r="115" spans="1:8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19"/>
        <v>0</v>
      </c>
    </row>
    <row r="116" spans="1:8" ht="24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>
      <c r="A117" s="61" t="s">
        <v>183</v>
      </c>
      <c r="B117" s="147" t="s">
        <v>191</v>
      </c>
      <c r="C117" s="26">
        <v>3132</v>
      </c>
      <c r="D117" s="26">
        <v>3132</v>
      </c>
      <c r="E117" s="27">
        <v>413.44232</v>
      </c>
      <c r="F117" s="26">
        <v>277.89825000000002</v>
      </c>
      <c r="G117" s="41">
        <v>0</v>
      </c>
      <c r="H117" s="27">
        <f>E117-C117</f>
        <v>-2718.5576799999999</v>
      </c>
    </row>
    <row r="118" spans="1:8" ht="12.75" thickBot="1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28083.353520000001</v>
      </c>
      <c r="F119" s="131">
        <f>F120+F132+F134+F136+F138+F139+F140+F133+F135</f>
        <v>28276.09922</v>
      </c>
      <c r="G119" s="132">
        <f t="shared" ref="G119:G126" si="24">E119/D119*100</f>
        <v>15.626657363015989</v>
      </c>
      <c r="H119" s="133">
        <f t="shared" ref="H119:H126" si="25">E119-D119</f>
        <v>-151631.04647999996</v>
      </c>
    </row>
    <row r="120" spans="1:8" ht="12.75" thickBot="1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20552.560000000001</v>
      </c>
      <c r="F120" s="139">
        <f t="shared" ref="F120" si="26">F123+F127+F122+F121+F124+F129+F125+F126+F130+F131</f>
        <v>20588.580000000002</v>
      </c>
      <c r="G120" s="141">
        <f t="shared" si="24"/>
        <v>15.481792892218712</v>
      </c>
      <c r="H120" s="142">
        <f t="shared" si="25"/>
        <v>-112200.54000000001</v>
      </c>
    </row>
    <row r="121" spans="1:8" ht="24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4"/>
        <v>0</v>
      </c>
      <c r="H121" s="23">
        <f t="shared" si="25"/>
        <v>-1523.5</v>
      </c>
    </row>
    <row r="122" spans="1:8" ht="24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4"/>
        <v>0</v>
      </c>
      <c r="H122" s="27">
        <f t="shared" si="25"/>
        <v>-9.6999999999999993</v>
      </c>
    </row>
    <row r="123" spans="1:8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16086</v>
      </c>
      <c r="F123" s="26">
        <v>16070</v>
      </c>
      <c r="G123" s="41">
        <f t="shared" si="24"/>
        <v>16.650553672831009</v>
      </c>
      <c r="H123" s="27">
        <f t="shared" si="25"/>
        <v>-80523.399999999994</v>
      </c>
    </row>
    <row r="124" spans="1:8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2518</v>
      </c>
      <c r="F124" s="26">
        <v>2730</v>
      </c>
      <c r="G124" s="41">
        <f t="shared" si="24"/>
        <v>16.645952878335141</v>
      </c>
      <c r="H124" s="27">
        <f t="shared" si="25"/>
        <v>-12608.8</v>
      </c>
    </row>
    <row r="125" spans="1:8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4"/>
        <v>0</v>
      </c>
      <c r="H125" s="27">
        <f t="shared" si="25"/>
        <v>-543.20000000000005</v>
      </c>
    </row>
    <row r="126" spans="1:8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4"/>
        <v>0</v>
      </c>
      <c r="H126" s="27">
        <f t="shared" si="25"/>
        <v>-225</v>
      </c>
    </row>
    <row r="127" spans="1:8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187.845</v>
      </c>
      <c r="F128" s="153"/>
      <c r="G128" s="41"/>
      <c r="H128" s="27"/>
    </row>
    <row r="129" spans="1:8" ht="36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7">E129/D129*100</f>
        <v>0</v>
      </c>
      <c r="H129" s="27">
        <f t="shared" ref="H129:H145" si="28">E129-D129</f>
        <v>-1320.2</v>
      </c>
    </row>
    <row r="130" spans="1:8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1760.7149999999999</v>
      </c>
      <c r="F130" s="26">
        <v>1763.15</v>
      </c>
      <c r="G130" s="41">
        <f t="shared" si="27"/>
        <v>15.426870405579457</v>
      </c>
      <c r="H130" s="27">
        <f t="shared" si="28"/>
        <v>-9652.5849999999991</v>
      </c>
    </row>
    <row r="131" spans="1:8" ht="36.75" thickBot="1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7"/>
        <v>0</v>
      </c>
      <c r="H131" s="75">
        <f t="shared" si="28"/>
        <v>-4589.3</v>
      </c>
    </row>
    <row r="132" spans="1:8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7"/>
        <v>0</v>
      </c>
      <c r="H132" s="23">
        <f t="shared" si="28"/>
        <v>-1765.9</v>
      </c>
    </row>
    <row r="133" spans="1:8" ht="24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7"/>
        <v>0</v>
      </c>
      <c r="H133" s="27">
        <f t="shared" si="28"/>
        <v>-1173.5</v>
      </c>
    </row>
    <row r="134" spans="1:8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7"/>
        <v>25</v>
      </c>
      <c r="H134" s="27">
        <f t="shared" si="28"/>
        <v>-1299.9749999999999</v>
      </c>
    </row>
    <row r="135" spans="1:8" ht="24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24">
      <c r="A136" s="61" t="s">
        <v>216</v>
      </c>
      <c r="B136" s="88" t="s">
        <v>217</v>
      </c>
      <c r="C136" s="40">
        <v>234.3</v>
      </c>
      <c r="D136" s="40">
        <v>234.3</v>
      </c>
      <c r="E136" s="27">
        <v>220.31528</v>
      </c>
      <c r="F136" s="26"/>
      <c r="G136" s="41">
        <f t="shared" si="27"/>
        <v>94.031276141698669</v>
      </c>
      <c r="H136" s="27">
        <f t="shared" si="28"/>
        <v>-13.98472000000001</v>
      </c>
    </row>
    <row r="137" spans="1:8" ht="24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75.691209999999998</v>
      </c>
      <c r="F138" s="26">
        <v>90.862669999999994</v>
      </c>
      <c r="G138" s="41">
        <f t="shared" si="27"/>
        <v>11.914246812529514</v>
      </c>
      <c r="H138" s="27">
        <f t="shared" si="28"/>
        <v>-559.60879</v>
      </c>
    </row>
    <row r="139" spans="1:8" ht="12.75" thickBot="1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191.46203</v>
      </c>
      <c r="F139" s="26">
        <v>185.88155</v>
      </c>
      <c r="G139" s="41">
        <f t="shared" si="27"/>
        <v>12.142442288178589</v>
      </c>
      <c r="H139" s="27">
        <f t="shared" si="28"/>
        <v>-1385.33797</v>
      </c>
    </row>
    <row r="140" spans="1:8" ht="12.75" thickBot="1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6610</v>
      </c>
      <c r="F140" s="79">
        <f>F141</f>
        <v>7019</v>
      </c>
      <c r="G140" s="110">
        <f t="shared" si="27"/>
        <v>16.679283371183448</v>
      </c>
      <c r="H140" s="33">
        <f t="shared" si="28"/>
        <v>-33020</v>
      </c>
    </row>
    <row r="141" spans="1:8" ht="12.75" thickBot="1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6610</v>
      </c>
      <c r="F141" s="83">
        <v>7019</v>
      </c>
      <c r="G141" s="47">
        <f t="shared" si="27"/>
        <v>16.679283371183448</v>
      </c>
      <c r="H141" s="84">
        <f t="shared" si="28"/>
        <v>-33020</v>
      </c>
    </row>
    <row r="142" spans="1:8" ht="12.75" thickBot="1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5076.3488399999997</v>
      </c>
      <c r="F142" s="79">
        <f t="shared" ref="F142" si="29">F143</f>
        <v>1703.9803199999999</v>
      </c>
      <c r="G142" s="110">
        <f t="shared" si="27"/>
        <v>13.031338960982316</v>
      </c>
      <c r="H142" s="33">
        <f t="shared" si="28"/>
        <v>-33878.580160000005</v>
      </c>
    </row>
    <row r="143" spans="1:8" ht="36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2931.1888399999998</v>
      </c>
      <c r="F143" s="55">
        <v>1703.9803199999999</v>
      </c>
      <c r="G143" s="162">
        <f t="shared" si="27"/>
        <v>11.000017450285169</v>
      </c>
      <c r="H143" s="161">
        <f t="shared" si="28"/>
        <v>-23715.940160000002</v>
      </c>
    </row>
    <row r="144" spans="1:8" ht="36">
      <c r="A144" s="63" t="s">
        <v>230</v>
      </c>
      <c r="B144" s="163" t="s">
        <v>231</v>
      </c>
      <c r="C144" s="50">
        <v>12307.8</v>
      </c>
      <c r="D144" s="50">
        <v>12307.8</v>
      </c>
      <c r="E144" s="51">
        <v>2145.16</v>
      </c>
      <c r="F144" s="50"/>
      <c r="G144" s="66">
        <f t="shared" si="27"/>
        <v>17.429272493865678</v>
      </c>
      <c r="H144" s="51">
        <f t="shared" si="28"/>
        <v>-10162.64</v>
      </c>
    </row>
    <row r="145" spans="1:8" ht="24.75" thickBot="1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7"/>
        <v>#DIV/0!</v>
      </c>
      <c r="H145" s="75">
        <f t="shared" si="28"/>
        <v>0</v>
      </c>
    </row>
    <row r="146" spans="1:8" ht="12.75" thickBot="1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201">
        <f t="shared" ref="H146:H150" si="30">E146-C146</f>
        <v>0</v>
      </c>
    </row>
    <row r="147" spans="1:8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0"/>
        <v>0</v>
      </c>
    </row>
    <row r="148" spans="1:8" ht="12.75" thickBot="1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0"/>
        <v>2.6188600000000002</v>
      </c>
    </row>
    <row r="149" spans="1:8" ht="12.75" thickBot="1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0"/>
        <v>2.6188600000000002</v>
      </c>
    </row>
    <row r="150" spans="1:8" ht="12.75" thickBot="1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0"/>
        <v>-2.6188600000000002</v>
      </c>
    </row>
    <row r="151" spans="1:8" ht="12.75" thickBot="1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67869.557530000005</v>
      </c>
      <c r="F152" s="79">
        <f>F8+F98</f>
        <v>70234.247069999998</v>
      </c>
      <c r="G152" s="110">
        <f>E152/D152*100</f>
        <v>14.799838388723524</v>
      </c>
      <c r="H152" s="33">
        <f>E152-D152</f>
        <v>-390713.54147</v>
      </c>
    </row>
    <row r="153" spans="1:8">
      <c r="A153" s="1"/>
      <c r="B153" s="9"/>
      <c r="C153" s="168"/>
      <c r="D153" s="168"/>
      <c r="F153" s="169"/>
      <c r="G153" s="170"/>
      <c r="H153" s="171"/>
    </row>
    <row r="154" spans="1:8">
      <c r="A154" s="16" t="s">
        <v>243</v>
      </c>
      <c r="B154" s="16"/>
      <c r="C154" s="172"/>
      <c r="D154" s="172"/>
      <c r="E154" s="173"/>
      <c r="F154" s="174"/>
      <c r="G154" s="16"/>
    </row>
    <row r="155" spans="1:8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>
      <c r="A156" s="16"/>
      <c r="B156" s="18"/>
      <c r="C156" s="175"/>
      <c r="D156" s="175"/>
      <c r="E156" s="173"/>
      <c r="F156" s="176"/>
      <c r="G156" s="16"/>
    </row>
    <row r="157" spans="1:8">
      <c r="A157" s="177" t="s">
        <v>246</v>
      </c>
      <c r="B157" s="16"/>
      <c r="C157" s="178"/>
      <c r="D157" s="178"/>
      <c r="E157" s="179"/>
      <c r="F157" s="180"/>
    </row>
    <row r="158" spans="1:8">
      <c r="A158" s="177" t="s">
        <v>247</v>
      </c>
      <c r="C158" s="178"/>
      <c r="D158" s="178"/>
      <c r="E158" s="179"/>
      <c r="F158" s="181"/>
    </row>
    <row r="159" spans="1:8">
      <c r="A159" s="1"/>
    </row>
    <row r="160" spans="1:8">
      <c r="A160" s="1"/>
    </row>
    <row r="161" spans="1:8">
      <c r="A161" s="1"/>
    </row>
    <row r="162" spans="1:8">
      <c r="A162" s="1"/>
    </row>
    <row r="163" spans="1:8">
      <c r="A163" s="1"/>
    </row>
    <row r="164" spans="1:8">
      <c r="A164" s="1"/>
    </row>
    <row r="165" spans="1:8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69"/>
  <sheetViews>
    <sheetView workbookViewId="0">
      <selection sqref="A1:XFD1048576"/>
    </sheetView>
  </sheetViews>
  <sheetFormatPr defaultRowHeight="1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>
      <c r="A1" s="1"/>
      <c r="B1" s="2" t="s">
        <v>0</v>
      </c>
      <c r="C1" s="3"/>
      <c r="D1" s="3"/>
    </row>
    <row r="2" spans="1:8">
      <c r="A2" s="1"/>
      <c r="B2" s="2" t="s">
        <v>1</v>
      </c>
      <c r="C2" s="3"/>
      <c r="D2" s="3"/>
    </row>
    <row r="3" spans="1:8">
      <c r="A3" s="1"/>
      <c r="B3" s="2" t="s">
        <v>2</v>
      </c>
      <c r="C3" s="3"/>
      <c r="D3" s="3"/>
      <c r="E3" s="7"/>
      <c r="F3" s="8"/>
    </row>
    <row r="4" spans="1:8" ht="12.75" thickBot="1">
      <c r="A4" s="1"/>
      <c r="B4" s="2" t="s">
        <v>285</v>
      </c>
      <c r="C4" s="3"/>
      <c r="D4" s="3"/>
      <c r="G4" s="9"/>
      <c r="H4" s="9"/>
    </row>
    <row r="5" spans="1:8" s="10" customFormat="1" ht="12.75" thickBot="1">
      <c r="A5" s="232" t="s">
        <v>3</v>
      </c>
      <c r="B5" s="222" t="s">
        <v>4</v>
      </c>
      <c r="C5" s="215" t="s">
        <v>281</v>
      </c>
      <c r="D5" s="215" t="s">
        <v>288</v>
      </c>
      <c r="E5" s="236" t="s">
        <v>286</v>
      </c>
      <c r="F5" s="215" t="s">
        <v>287</v>
      </c>
      <c r="G5" s="220" t="s">
        <v>5</v>
      </c>
      <c r="H5" s="221"/>
    </row>
    <row r="6" spans="1:8" s="10" customFormat="1">
      <c r="A6" s="233"/>
      <c r="B6" s="235"/>
      <c r="C6" s="216"/>
      <c r="D6" s="216"/>
      <c r="E6" s="237"/>
      <c r="F6" s="216"/>
      <c r="G6" s="222" t="s">
        <v>6</v>
      </c>
      <c r="H6" s="222" t="s">
        <v>7</v>
      </c>
    </row>
    <row r="7" spans="1:8" ht="12.75" thickBot="1">
      <c r="A7" s="234"/>
      <c r="B7" s="223"/>
      <c r="C7" s="217"/>
      <c r="D7" s="217"/>
      <c r="E7" s="238"/>
      <c r="F7" s="217"/>
      <c r="G7" s="223"/>
      <c r="H7" s="223"/>
    </row>
    <row r="8" spans="1:8" s="16" customFormat="1" ht="12.75" thickBot="1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19732.90957</v>
      </c>
      <c r="F8" s="13">
        <f>F9+F20+F30+F53+F67+F98+F40+F63+F14</f>
        <v>18865.9647</v>
      </c>
      <c r="G8" s="14">
        <f t="shared" ref="G8:G25" si="0">E8/D8*100</f>
        <v>23.017052675060377</v>
      </c>
      <c r="H8" s="15">
        <f>E8-D8</f>
        <v>-65998.786179999996</v>
      </c>
    </row>
    <row r="9" spans="1:8" s="18" customFormat="1" ht="12.75" thickBot="1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13539.6371</v>
      </c>
      <c r="F9" s="13">
        <f>F10</f>
        <v>13687.31993</v>
      </c>
      <c r="G9" s="14">
        <f t="shared" si="0"/>
        <v>25.781436677647239</v>
      </c>
      <c r="H9" s="15">
        <f t="shared" ref="H9:H25" si="1">E9-D9</f>
        <v>-38977.3629</v>
      </c>
    </row>
    <row r="10" spans="1:8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13539.6371</v>
      </c>
      <c r="F10" s="21">
        <f>F11+F12+F13</f>
        <v>13687.31993</v>
      </c>
      <c r="G10" s="22">
        <f t="shared" si="0"/>
        <v>25.781436677647239</v>
      </c>
      <c r="H10" s="23">
        <f t="shared" si="1"/>
        <v>-38977.3629</v>
      </c>
    </row>
    <row r="11" spans="1:8" ht="24">
      <c r="A11" s="24" t="s">
        <v>14</v>
      </c>
      <c r="B11" s="25" t="s">
        <v>15</v>
      </c>
      <c r="C11" s="26">
        <v>52064</v>
      </c>
      <c r="D11" s="26">
        <v>52064</v>
      </c>
      <c r="E11" s="27">
        <v>13436.68619</v>
      </c>
      <c r="F11" s="26">
        <v>13627.38112</v>
      </c>
      <c r="G11" s="22">
        <f>E11/D11*100</f>
        <v>25.808017420866626</v>
      </c>
      <c r="H11" s="27">
        <f t="shared" si="1"/>
        <v>-38627.31381</v>
      </c>
    </row>
    <row r="12" spans="1:8" ht="48">
      <c r="A12" s="24" t="s">
        <v>16</v>
      </c>
      <c r="B12" s="28" t="s">
        <v>17</v>
      </c>
      <c r="C12" s="26">
        <v>226</v>
      </c>
      <c r="D12" s="26">
        <v>226</v>
      </c>
      <c r="E12" s="27">
        <v>71.116299999999995</v>
      </c>
      <c r="F12" s="26">
        <v>4.86191</v>
      </c>
      <c r="G12" s="22">
        <f t="shared" si="0"/>
        <v>31.467389380530967</v>
      </c>
      <c r="H12" s="27">
        <f t="shared" si="1"/>
        <v>-154.8837</v>
      </c>
    </row>
    <row r="13" spans="1:8" ht="24.75" thickBot="1">
      <c r="A13" s="29" t="s">
        <v>18</v>
      </c>
      <c r="B13" s="30" t="s">
        <v>19</v>
      </c>
      <c r="C13" s="50">
        <v>227</v>
      </c>
      <c r="D13" s="50">
        <v>227</v>
      </c>
      <c r="E13" s="51">
        <v>31.834610000000001</v>
      </c>
      <c r="F13" s="50">
        <v>55.076900000000002</v>
      </c>
      <c r="G13" s="47">
        <f t="shared" si="0"/>
        <v>14.024057268722467</v>
      </c>
      <c r="H13" s="51">
        <f t="shared" si="1"/>
        <v>-195.16539</v>
      </c>
    </row>
    <row r="14" spans="1:8" ht="12.75" thickBot="1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3.5036299999999998</v>
      </c>
      <c r="F14" s="79">
        <f t="shared" si="2"/>
        <v>0</v>
      </c>
      <c r="G14" s="110">
        <f t="shared" si="0"/>
        <v>22.422155736524644</v>
      </c>
      <c r="H14" s="33">
        <f t="shared" si="1"/>
        <v>-12.122120000000002</v>
      </c>
    </row>
    <row r="15" spans="1:8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3.5036299999999998</v>
      </c>
      <c r="F15" s="21">
        <f t="shared" si="3"/>
        <v>0</v>
      </c>
      <c r="G15" s="22">
        <f t="shared" si="0"/>
        <v>22.422155736524644</v>
      </c>
      <c r="H15" s="23">
        <f t="shared" si="1"/>
        <v>-12.122120000000002</v>
      </c>
    </row>
    <row r="16" spans="1:8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1.57236</v>
      </c>
      <c r="F16" s="190"/>
      <c r="G16" s="22">
        <f t="shared" si="0"/>
        <v>21.915097048271861</v>
      </c>
      <c r="H16" s="27">
        <f t="shared" si="1"/>
        <v>-5.6024200000000004</v>
      </c>
    </row>
    <row r="17" spans="1:8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1.103E-2</v>
      </c>
      <c r="F17" s="190"/>
      <c r="G17" s="22">
        <f t="shared" si="0"/>
        <v>26.97481046710687</v>
      </c>
      <c r="H17" s="27">
        <f t="shared" si="1"/>
        <v>-2.9860000000000005E-2</v>
      </c>
    </row>
    <row r="18" spans="1:8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2.2010399999999999</v>
      </c>
      <c r="F18" s="190"/>
      <c r="G18" s="22">
        <f t="shared" si="0"/>
        <v>23.321017884066659</v>
      </c>
      <c r="H18" s="27">
        <f t="shared" si="1"/>
        <v>-7.2369700000000003</v>
      </c>
    </row>
    <row r="19" spans="1:8" ht="12.75" thickBot="1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-0.28079999999999999</v>
      </c>
      <c r="F19" s="192"/>
      <c r="G19" s="47">
        <f t="shared" si="0"/>
        <v>27.317035206677499</v>
      </c>
      <c r="H19" s="51">
        <f t="shared" si="1"/>
        <v>0.74713000000000007</v>
      </c>
    </row>
    <row r="20" spans="1:8" s="34" customFormat="1" ht="12.75" thickBot="1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4927.5141599999988</v>
      </c>
      <c r="F20" s="13">
        <f>F21+F25+F27+F28+F29+F26</f>
        <v>3064.3707300000001</v>
      </c>
      <c r="G20" s="32">
        <f t="shared" si="0"/>
        <v>22.726289825661834</v>
      </c>
      <c r="H20" s="33">
        <f t="shared" si="1"/>
        <v>-16754.485840000001</v>
      </c>
    </row>
    <row r="21" spans="1:8" s="34" customFormat="1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2475.4701700000001</v>
      </c>
      <c r="F21" s="21">
        <f>F22+F23+F24</f>
        <v>1496.03676</v>
      </c>
      <c r="G21" s="36">
        <f t="shared" si="0"/>
        <v>12.984370154733806</v>
      </c>
      <c r="H21" s="37">
        <f t="shared" si="1"/>
        <v>-16589.529829999999</v>
      </c>
    </row>
    <row r="22" spans="1:8" s="34" customFormat="1">
      <c r="A22" s="38" t="s">
        <v>24</v>
      </c>
      <c r="B22" s="39" t="s">
        <v>25</v>
      </c>
      <c r="C22" s="40">
        <v>14465</v>
      </c>
      <c r="D22" s="40">
        <v>14465</v>
      </c>
      <c r="E22" s="27">
        <v>383.12493000000001</v>
      </c>
      <c r="F22" s="26">
        <v>552.91417000000001</v>
      </c>
      <c r="G22" s="41">
        <f t="shared" si="0"/>
        <v>2.6486341513999307</v>
      </c>
      <c r="H22" s="27">
        <f t="shared" si="1"/>
        <v>-14081.87507</v>
      </c>
    </row>
    <row r="23" spans="1:8" ht="24">
      <c r="A23" s="42" t="s">
        <v>26</v>
      </c>
      <c r="B23" s="39" t="s">
        <v>27</v>
      </c>
      <c r="C23" s="40">
        <v>4600</v>
      </c>
      <c r="D23" s="40">
        <v>4600</v>
      </c>
      <c r="E23" s="27">
        <v>2092.3445400000001</v>
      </c>
      <c r="F23" s="26">
        <v>943.12258999999995</v>
      </c>
      <c r="G23" s="41">
        <f t="shared" si="0"/>
        <v>45.485750869565216</v>
      </c>
      <c r="H23" s="27">
        <f t="shared" si="1"/>
        <v>-2507.6554599999999</v>
      </c>
    </row>
    <row r="24" spans="1:8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>
      <c r="A25" s="43" t="s">
        <v>30</v>
      </c>
      <c r="B25" s="44" t="s">
        <v>31</v>
      </c>
      <c r="C25" s="26">
        <v>138</v>
      </c>
      <c r="D25" s="26">
        <v>138</v>
      </c>
      <c r="E25" s="27">
        <v>118.75855</v>
      </c>
      <c r="F25" s="26">
        <v>362.56898000000001</v>
      </c>
      <c r="G25" s="41">
        <f t="shared" si="0"/>
        <v>86.056920289855071</v>
      </c>
      <c r="H25" s="27">
        <f t="shared" si="1"/>
        <v>-19.24145</v>
      </c>
    </row>
    <row r="26" spans="1:8">
      <c r="A26" s="45" t="s">
        <v>32</v>
      </c>
      <c r="B26" s="46" t="s">
        <v>33</v>
      </c>
      <c r="C26" s="21"/>
      <c r="D26" s="21"/>
      <c r="E26" s="23">
        <v>5.042E-2</v>
      </c>
      <c r="F26" s="21"/>
      <c r="G26" s="47"/>
      <c r="H26" s="23"/>
    </row>
    <row r="27" spans="1:8">
      <c r="A27" s="44" t="s">
        <v>34</v>
      </c>
      <c r="B27" s="48" t="s">
        <v>35</v>
      </c>
      <c r="C27" s="26">
        <v>1726</v>
      </c>
      <c r="D27" s="26">
        <v>1726</v>
      </c>
      <c r="E27" s="27">
        <v>2094.71074</v>
      </c>
      <c r="F27" s="26">
        <v>981.65889000000004</v>
      </c>
      <c r="G27" s="41">
        <f>E27/D27*100</f>
        <v>121.36215179606025</v>
      </c>
      <c r="H27" s="27">
        <f t="shared" ref="H27:H40" si="4">E27-D27</f>
        <v>368.71073999999999</v>
      </c>
    </row>
    <row r="28" spans="1:8">
      <c r="A28" s="19" t="s">
        <v>36</v>
      </c>
      <c r="B28" s="49" t="s">
        <v>37</v>
      </c>
      <c r="C28" s="50">
        <v>753</v>
      </c>
      <c r="D28" s="50">
        <v>753</v>
      </c>
      <c r="E28" s="51">
        <v>238.52428</v>
      </c>
      <c r="F28" s="50">
        <v>224.1061</v>
      </c>
      <c r="G28" s="41">
        <f>E28/D28*100</f>
        <v>31.676531208499338</v>
      </c>
      <c r="H28" s="51">
        <f t="shared" si="4"/>
        <v>-514.47572000000002</v>
      </c>
    </row>
    <row r="29" spans="1:8" ht="12.75" thickBot="1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300.95796000000001</v>
      </c>
      <c r="F30" s="13">
        <f t="shared" si="5"/>
        <v>598.12509</v>
      </c>
      <c r="G30" s="14">
        <f t="shared" ref="G30:G38" si="6">E30/D30*100</f>
        <v>29.904407790143082</v>
      </c>
      <c r="H30" s="52">
        <f t="shared" si="4"/>
        <v>-705.44203999999991</v>
      </c>
    </row>
    <row r="31" spans="1:8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300.95796000000001</v>
      </c>
      <c r="F31" s="21">
        <f>F32</f>
        <v>425.91424999999998</v>
      </c>
      <c r="G31" s="22">
        <f t="shared" si="6"/>
        <v>30.053720790892751</v>
      </c>
      <c r="H31" s="23">
        <f t="shared" si="4"/>
        <v>-700.44203999999991</v>
      </c>
    </row>
    <row r="32" spans="1:8">
      <c r="A32" s="38" t="s">
        <v>44</v>
      </c>
      <c r="B32" s="56" t="s">
        <v>45</v>
      </c>
      <c r="C32" s="26">
        <v>1001.4</v>
      </c>
      <c r="D32" s="26">
        <v>1001.4</v>
      </c>
      <c r="E32" s="27">
        <v>300.95796000000001</v>
      </c>
      <c r="F32" s="26">
        <v>425.91424999999998</v>
      </c>
      <c r="G32" s="41">
        <f t="shared" si="6"/>
        <v>30.053720790892751</v>
      </c>
      <c r="H32" s="27">
        <f t="shared" si="4"/>
        <v>-700.44203999999991</v>
      </c>
    </row>
    <row r="33" spans="1:8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172.21084000000002</v>
      </c>
      <c r="G34" s="41">
        <f t="shared" si="6"/>
        <v>0</v>
      </c>
      <c r="H34" s="27">
        <f t="shared" si="4"/>
        <v>-5</v>
      </c>
    </row>
    <row r="35" spans="1:8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>
      <c r="A36" s="38" t="s">
        <v>52</v>
      </c>
      <c r="B36" s="56" t="s">
        <v>53</v>
      </c>
      <c r="C36" s="26"/>
      <c r="D36" s="26"/>
      <c r="E36" s="27"/>
      <c r="F36" s="26">
        <v>79.710840000000005</v>
      </c>
      <c r="G36" s="41" t="e">
        <f t="shared" si="6"/>
        <v>#DIV/0!</v>
      </c>
      <c r="H36" s="27">
        <f t="shared" si="4"/>
        <v>0</v>
      </c>
    </row>
    <row r="37" spans="1:8">
      <c r="A37" s="38" t="s">
        <v>54</v>
      </c>
      <c r="B37" s="44" t="s">
        <v>55</v>
      </c>
      <c r="C37" s="26"/>
      <c r="D37" s="26"/>
      <c r="E37" s="27"/>
      <c r="F37" s="26">
        <v>19.5</v>
      </c>
      <c r="G37" s="41" t="e">
        <f t="shared" si="6"/>
        <v>#DIV/0!</v>
      </c>
      <c r="H37" s="27">
        <f t="shared" si="4"/>
        <v>0</v>
      </c>
    </row>
    <row r="38" spans="1:8" ht="48">
      <c r="A38" s="42" t="s">
        <v>56</v>
      </c>
      <c r="B38" s="58" t="s">
        <v>57</v>
      </c>
      <c r="C38" s="26"/>
      <c r="D38" s="26"/>
      <c r="E38" s="27"/>
      <c r="F38" s="26">
        <v>73</v>
      </c>
      <c r="G38" s="41" t="e">
        <f t="shared" si="6"/>
        <v>#DIV/0!</v>
      </c>
      <c r="H38" s="27">
        <f t="shared" si="4"/>
        <v>0</v>
      </c>
    </row>
    <row r="39" spans="1:8" ht="12.75" thickBot="1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>
      <c r="A40" s="228" t="s">
        <v>60</v>
      </c>
      <c r="B40" s="230" t="s">
        <v>61</v>
      </c>
      <c r="C40" s="224">
        <f>C42+C50</f>
        <v>10138.07425</v>
      </c>
      <c r="D40" s="224">
        <f>D42+D50</f>
        <v>10153.700000000001</v>
      </c>
      <c r="E40" s="224">
        <f>E42+E50</f>
        <v>711.65120999999999</v>
      </c>
      <c r="F40" s="224">
        <f>F44+F45+F47+F50</f>
        <v>794.10975999999994</v>
      </c>
      <c r="G40" s="226">
        <f>E40/D40*100</f>
        <v>7.0087870431468327</v>
      </c>
      <c r="H40" s="218">
        <f t="shared" si="4"/>
        <v>-9442.0487900000007</v>
      </c>
    </row>
    <row r="41" spans="1:8" ht="12.75" thickBot="1">
      <c r="A41" s="229"/>
      <c r="B41" s="231"/>
      <c r="C41" s="225"/>
      <c r="D41" s="225"/>
      <c r="E41" s="225"/>
      <c r="F41" s="225"/>
      <c r="G41" s="227"/>
      <c r="H41" s="219"/>
    </row>
    <row r="42" spans="1:8" ht="48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602.06795999999997</v>
      </c>
      <c r="F42" s="21">
        <f t="shared" ref="F42" si="8">F43+F45+F47+F49</f>
        <v>729.19227999999998</v>
      </c>
      <c r="G42" s="41">
        <f t="shared" ref="G42:G55" si="9">E42/D42*100</f>
        <v>6.1162770096610011</v>
      </c>
      <c r="H42" s="23">
        <f t="shared" ref="H42:H73" si="10">E42-D42</f>
        <v>-9241.6320400000004</v>
      </c>
    </row>
    <row r="43" spans="1:8" ht="24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565.94102999999996</v>
      </c>
      <c r="F43" s="26">
        <f>F44</f>
        <v>685.75734999999997</v>
      </c>
      <c r="G43" s="41">
        <f t="shared" si="9"/>
        <v>6.3686914688903142</v>
      </c>
      <c r="H43" s="27">
        <f t="shared" si="10"/>
        <v>-8320.3589699999993</v>
      </c>
    </row>
    <row r="44" spans="1:8" ht="24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565.94102999999996</v>
      </c>
      <c r="F44" s="65">
        <v>685.75734999999997</v>
      </c>
      <c r="G44" s="66">
        <f t="shared" si="9"/>
        <v>6.3686914688903142</v>
      </c>
      <c r="H44" s="67">
        <f t="shared" si="10"/>
        <v>-8320.3589699999993</v>
      </c>
    </row>
    <row r="45" spans="1:8" ht="24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36.126930000000002</v>
      </c>
      <c r="F47" s="26">
        <f>F48</f>
        <v>43.434930000000001</v>
      </c>
      <c r="G47" s="41">
        <f t="shared" si="9"/>
        <v>26.544401175606176</v>
      </c>
      <c r="H47" s="67">
        <f t="shared" si="10"/>
        <v>-99.973069999999993</v>
      </c>
    </row>
    <row r="48" spans="1:8" s="72" customFormat="1" ht="36">
      <c r="A48" s="70" t="s">
        <v>72</v>
      </c>
      <c r="B48" s="58" t="s">
        <v>73</v>
      </c>
      <c r="C48" s="26">
        <v>136.1</v>
      </c>
      <c r="D48" s="26">
        <v>136.1</v>
      </c>
      <c r="E48" s="27">
        <v>36.126930000000002</v>
      </c>
      <c r="F48" s="71">
        <v>43.434930000000001</v>
      </c>
      <c r="G48" s="41">
        <f t="shared" si="9"/>
        <v>26.544401175606176</v>
      </c>
      <c r="H48" s="27">
        <f t="shared" si="10"/>
        <v>-99.973069999999993</v>
      </c>
    </row>
    <row r="49" spans="1:234" s="72" customFormat="1" ht="57" customHeight="1" thickBot="1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109.58325000000001</v>
      </c>
      <c r="F50" s="79">
        <f t="shared" si="11"/>
        <v>64.917479999999998</v>
      </c>
      <c r="G50" s="32">
        <f t="shared" si="9"/>
        <v>35.34943548387097</v>
      </c>
      <c r="H50" s="33">
        <f t="shared" si="10"/>
        <v>-200.41674999999998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>
      <c r="A51" s="82" t="s">
        <v>78</v>
      </c>
      <c r="B51" s="54" t="s">
        <v>77</v>
      </c>
      <c r="C51" s="83">
        <v>300</v>
      </c>
      <c r="D51" s="83">
        <v>300</v>
      </c>
      <c r="E51" s="84">
        <v>109.58325000000001</v>
      </c>
      <c r="F51" s="85">
        <v>64.917479999999998</v>
      </c>
      <c r="G51" s="47">
        <f t="shared" si="9"/>
        <v>36.527750000000005</v>
      </c>
      <c r="H51" s="37">
        <f t="shared" si="10"/>
        <v>-190.41674999999998</v>
      </c>
    </row>
    <row r="52" spans="1:234" s="72" customFormat="1" ht="48.75" thickBot="1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8.3858800000000002</v>
      </c>
      <c r="F53" s="13">
        <f>F54</f>
        <v>24.558430000000001</v>
      </c>
      <c r="G53" s="32">
        <f t="shared" si="9"/>
        <v>7.4231034787996819</v>
      </c>
      <c r="H53" s="33">
        <f t="shared" si="10"/>
        <v>-104.58412</v>
      </c>
    </row>
    <row r="54" spans="1:234" s="72" customFormat="1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8.3858800000000002</v>
      </c>
      <c r="F54" s="23">
        <f>F55+F56+F57+F58+F59</f>
        <v>24.558430000000001</v>
      </c>
      <c r="G54" s="22">
        <f t="shared" si="9"/>
        <v>7.4231034787996819</v>
      </c>
      <c r="H54" s="23">
        <f t="shared" si="10"/>
        <v>-104.58412</v>
      </c>
    </row>
    <row r="55" spans="1:234" s="72" customFormat="1">
      <c r="A55" s="38" t="s">
        <v>81</v>
      </c>
      <c r="B55" s="88" t="s">
        <v>83</v>
      </c>
      <c r="C55" s="26">
        <v>102.76</v>
      </c>
      <c r="D55" s="26">
        <v>102.76</v>
      </c>
      <c r="E55" s="27">
        <v>7.0049599999999996</v>
      </c>
      <c r="F55" s="26">
        <v>20.50685</v>
      </c>
      <c r="G55" s="22">
        <f t="shared" si="9"/>
        <v>6.8168158816660176</v>
      </c>
      <c r="H55" s="27">
        <f t="shared" si="10"/>
        <v>-95.755040000000008</v>
      </c>
    </row>
    <row r="56" spans="1:234" s="72" customFormat="1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1.3809199999999999</v>
      </c>
      <c r="F57" s="26">
        <v>4.0515800000000004</v>
      </c>
      <c r="G57" s="22">
        <f>E57/D57*100</f>
        <v>13.525171400587658</v>
      </c>
      <c r="H57" s="27">
        <f t="shared" si="10"/>
        <v>-8.8290800000000011</v>
      </c>
    </row>
    <row r="58" spans="1:234" s="72" customFormat="1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>
      <c r="A59" s="94" t="s">
        <v>90</v>
      </c>
      <c r="B59" s="95" t="s">
        <v>91</v>
      </c>
      <c r="C59" s="74"/>
      <c r="D59" s="74"/>
      <c r="E59" s="75"/>
      <c r="F59" s="74"/>
      <c r="G59" s="96" t="e">
        <f>E59/D59*100</f>
        <v>#DIV/0!</v>
      </c>
      <c r="H59" s="75">
        <f t="shared" si="10"/>
        <v>0</v>
      </c>
    </row>
    <row r="60" spans="1:234" s="72" customFormat="1" ht="0.75" hidden="1" customHeight="1" thickBot="1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03" t="e">
        <f t="shared" ref="G60:G62" si="13">E60/D60*100</f>
        <v>#DIV/0!</v>
      </c>
      <c r="H60" s="202">
        <f t="shared" si="10"/>
        <v>0</v>
      </c>
    </row>
    <row r="61" spans="1:234" s="72" customFormat="1" hidden="1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.5" hidden="1" customHeight="1" thickBot="1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577.18682000000001</v>
      </c>
      <c r="G63" s="100">
        <f>E63/D63*100</f>
        <v>0</v>
      </c>
      <c r="H63" s="202">
        <f t="shared" si="10"/>
        <v>-125</v>
      </c>
    </row>
    <row r="64" spans="1:234" s="10" customFormat="1" ht="24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571.42362000000003</v>
      </c>
      <c r="G65" s="22">
        <f t="shared" ref="G65:G70" si="14">E65/D65*100</f>
        <v>0</v>
      </c>
      <c r="H65" s="51">
        <f t="shared" si="10"/>
        <v>-125</v>
      </c>
    </row>
    <row r="66" spans="1:8" s="10" customFormat="1" ht="24.75" thickBot="1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184.50609</v>
      </c>
      <c r="F67" s="109">
        <f t="shared" ref="F67" si="15">F68+F71+F74+F76+F80+F82+F84+F86+F88+F93+F78</f>
        <v>120.29394000000001</v>
      </c>
      <c r="G67" s="110">
        <f t="shared" si="14"/>
        <v>155.0471344537815</v>
      </c>
      <c r="H67" s="33">
        <f t="shared" si="10"/>
        <v>65.50609</v>
      </c>
    </row>
    <row r="68" spans="1:8" ht="36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0.1</v>
      </c>
      <c r="F68" s="21">
        <f t="shared" ref="F68" si="16">F69</f>
        <v>0</v>
      </c>
      <c r="G68" s="22">
        <f t="shared" si="14"/>
        <v>1.25</v>
      </c>
      <c r="H68" s="23">
        <f t="shared" si="10"/>
        <v>-7.9</v>
      </c>
    </row>
    <row r="69" spans="1:8" s="10" customFormat="1" ht="36" customHeight="1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/>
      <c r="G69" s="22">
        <f t="shared" si="14"/>
        <v>0</v>
      </c>
      <c r="H69" s="27">
        <f t="shared" si="10"/>
        <v>-3</v>
      </c>
    </row>
    <row r="70" spans="1:8" s="10" customFormat="1" ht="32.25" customHeight="1">
      <c r="A70" s="113" t="s">
        <v>289</v>
      </c>
      <c r="B70" s="114" t="s">
        <v>111</v>
      </c>
      <c r="C70" s="21"/>
      <c r="D70" s="21">
        <v>5</v>
      </c>
      <c r="E70" s="23">
        <v>0.1</v>
      </c>
      <c r="F70" s="208"/>
      <c r="G70" s="22">
        <f t="shared" si="14"/>
        <v>2</v>
      </c>
      <c r="H70" s="27">
        <f t="shared" si="10"/>
        <v>-4.9000000000000004</v>
      </c>
    </row>
    <row r="71" spans="1:8" ht="36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21.94566</v>
      </c>
      <c r="F71" s="21">
        <f>F72</f>
        <v>0</v>
      </c>
      <c r="G71" s="41"/>
      <c r="H71" s="27">
        <f t="shared" si="10"/>
        <v>4.9456600000000002</v>
      </c>
    </row>
    <row r="72" spans="1:8" ht="48">
      <c r="A72" s="113" t="s">
        <v>114</v>
      </c>
      <c r="B72" s="116" t="s">
        <v>115</v>
      </c>
      <c r="C72" s="21">
        <v>17</v>
      </c>
      <c r="D72" s="21">
        <v>14</v>
      </c>
      <c r="E72" s="23">
        <v>21.94566</v>
      </c>
      <c r="F72" s="26"/>
      <c r="G72" s="41">
        <f>E72/D72*100</f>
        <v>156.75471428571427</v>
      </c>
      <c r="H72" s="117">
        <f t="shared" si="10"/>
        <v>7.9456600000000002</v>
      </c>
    </row>
    <row r="73" spans="1:8" ht="48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7.4995000000000003</v>
      </c>
      <c r="F80" s="21">
        <f>F81</f>
        <v>0.75</v>
      </c>
      <c r="G80" s="41">
        <f>E80/D80*100</f>
        <v>249.98333333333335</v>
      </c>
      <c r="H80" s="27">
        <f>E80-D80</f>
        <v>4.4995000000000003</v>
      </c>
    </row>
    <row r="81" spans="1:8" ht="48">
      <c r="A81" s="113" t="s">
        <v>126</v>
      </c>
      <c r="B81" s="116" t="s">
        <v>127</v>
      </c>
      <c r="C81" s="21">
        <v>3</v>
      </c>
      <c r="D81" s="21">
        <v>3</v>
      </c>
      <c r="E81" s="23">
        <v>7.4995000000000003</v>
      </c>
      <c r="F81" s="23">
        <v>0.75</v>
      </c>
      <c r="G81" s="41">
        <f>E81/D81*100</f>
        <v>249.98333333333335</v>
      </c>
      <c r="H81" s="27">
        <f>E82-D81</f>
        <v>-2.4522599999999999</v>
      </c>
    </row>
    <row r="82" spans="1:8" ht="36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0.54774</v>
      </c>
      <c r="F82" s="21">
        <f>F83</f>
        <v>0</v>
      </c>
      <c r="G82" s="22"/>
      <c r="H82" s="27"/>
    </row>
    <row r="83" spans="1:8" ht="60">
      <c r="A83" s="113" t="s">
        <v>130</v>
      </c>
      <c r="B83" s="116" t="s">
        <v>131</v>
      </c>
      <c r="C83" s="21">
        <v>2</v>
      </c>
      <c r="D83" s="21">
        <v>2</v>
      </c>
      <c r="E83" s="23">
        <v>0.54774</v>
      </c>
      <c r="F83" s="26"/>
      <c r="G83" s="41">
        <f>E83/D83*100</f>
        <v>27.387</v>
      </c>
      <c r="H83" s="27">
        <f>E83-D83</f>
        <v>-1.4522599999999999</v>
      </c>
    </row>
    <row r="84" spans="1:8" ht="36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1.5</v>
      </c>
      <c r="F86" s="21">
        <f t="shared" si="18"/>
        <v>3</v>
      </c>
      <c r="G86" s="22"/>
      <c r="H86" s="120"/>
    </row>
    <row r="87" spans="1:8" ht="48">
      <c r="A87" s="113" t="s">
        <v>138</v>
      </c>
      <c r="B87" s="116" t="s">
        <v>139</v>
      </c>
      <c r="C87" s="21">
        <v>48</v>
      </c>
      <c r="D87" s="21">
        <v>48</v>
      </c>
      <c r="E87" s="23">
        <v>1.5</v>
      </c>
      <c r="F87" s="26">
        <v>3</v>
      </c>
      <c r="G87" s="41">
        <f t="shared" ref="G87:G98" si="19">E87/D87*100</f>
        <v>3.125</v>
      </c>
      <c r="H87" s="27">
        <f t="shared" ref="H87:H118" si="20">E87-D87</f>
        <v>-46.5</v>
      </c>
    </row>
    <row r="88" spans="1:8" ht="36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25.25318</v>
      </c>
      <c r="F88" s="21">
        <f t="shared" ref="F88" si="21">F89</f>
        <v>10.45</v>
      </c>
      <c r="G88" s="41">
        <f t="shared" si="19"/>
        <v>90.189928571428567</v>
      </c>
      <c r="H88" s="27">
        <f t="shared" si="20"/>
        <v>-2.7468199999999996</v>
      </c>
    </row>
    <row r="89" spans="1:8" ht="48">
      <c r="A89" s="121" t="s">
        <v>142</v>
      </c>
      <c r="B89" s="122" t="s">
        <v>143</v>
      </c>
      <c r="C89" s="21">
        <v>28</v>
      </c>
      <c r="D89" s="21">
        <v>23</v>
      </c>
      <c r="E89" s="23">
        <v>25.25318</v>
      </c>
      <c r="F89" s="26">
        <v>10.45</v>
      </c>
      <c r="G89" s="41">
        <f t="shared" si="19"/>
        <v>109.7964347826087</v>
      </c>
      <c r="H89" s="27">
        <f t="shared" si="20"/>
        <v>2.2531800000000004</v>
      </c>
    </row>
    <row r="90" spans="1:8" ht="46.5" customHeight="1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hidden="1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7.6600099999999998</v>
      </c>
      <c r="F93" s="26">
        <f>F94+F95</f>
        <v>105.84394</v>
      </c>
      <c r="G93" s="41" t="e">
        <f t="shared" si="19"/>
        <v>#DIV/0!</v>
      </c>
      <c r="H93" s="27">
        <f t="shared" si="20"/>
        <v>7.6600099999999998</v>
      </c>
    </row>
    <row r="94" spans="1:8" ht="36">
      <c r="A94" s="128" t="s">
        <v>150</v>
      </c>
      <c r="B94" s="129" t="s">
        <v>151</v>
      </c>
      <c r="C94" s="50"/>
      <c r="D94" s="50"/>
      <c r="E94" s="50">
        <v>7.0208899999999996</v>
      </c>
      <c r="F94" s="50">
        <v>104.06144</v>
      </c>
      <c r="G94" s="41" t="e">
        <f t="shared" si="19"/>
        <v>#DIV/0!</v>
      </c>
      <c r="H94" s="27">
        <f t="shared" si="20"/>
        <v>7.0208899999999996</v>
      </c>
    </row>
    <row r="95" spans="1:8" ht="36">
      <c r="A95" s="128" t="s">
        <v>152</v>
      </c>
      <c r="B95" s="129" t="s">
        <v>153</v>
      </c>
      <c r="C95" s="50"/>
      <c r="D95" s="50"/>
      <c r="E95" s="51">
        <v>0.63912000000000002</v>
      </c>
      <c r="F95" s="50">
        <v>1.7825</v>
      </c>
      <c r="G95" s="66" t="e">
        <f t="shared" si="19"/>
        <v>#DIV/0!</v>
      </c>
      <c r="H95" s="51">
        <f t="shared" si="20"/>
        <v>0.63912000000000002</v>
      </c>
    </row>
    <row r="96" spans="1:8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120</v>
      </c>
      <c r="F96" s="26"/>
      <c r="G96" s="66" t="e">
        <f t="shared" si="19"/>
        <v>#DIV/0!</v>
      </c>
      <c r="H96" s="27"/>
    </row>
    <row r="97" spans="1:8" ht="60.75" thickBot="1">
      <c r="A97" s="198" t="s">
        <v>274</v>
      </c>
      <c r="B97" s="197" t="s">
        <v>276</v>
      </c>
      <c r="C97" s="192"/>
      <c r="D97" s="192"/>
      <c r="E97" s="193">
        <v>120</v>
      </c>
      <c r="F97" s="192"/>
      <c r="G97" s="66" t="e">
        <f t="shared" si="19"/>
        <v>#DIV/0!</v>
      </c>
      <c r="H97" s="193"/>
    </row>
    <row r="98" spans="1:8" ht="12.75" thickBot="1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56.753540000000001</v>
      </c>
      <c r="F98" s="79">
        <f t="shared" si="22"/>
        <v>0</v>
      </c>
      <c r="G98" s="110" t="e">
        <f t="shared" si="19"/>
        <v>#DIV/0!</v>
      </c>
      <c r="H98" s="33">
        <f t="shared" si="20"/>
        <v>56.753540000000001</v>
      </c>
    </row>
    <row r="99" spans="1:8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>
      <c r="A100" s="38" t="s">
        <v>158</v>
      </c>
      <c r="B100" s="38" t="s">
        <v>155</v>
      </c>
      <c r="C100" s="50"/>
      <c r="D100" s="50"/>
      <c r="E100" s="51">
        <v>56.753540000000001</v>
      </c>
      <c r="F100" s="50"/>
      <c r="G100" s="66" t="e">
        <f t="shared" ref="G100:G106" si="23">E100/D100*100</f>
        <v>#DIV/0!</v>
      </c>
      <c r="H100" s="51">
        <f t="shared" si="20"/>
        <v>56.753540000000001</v>
      </c>
    </row>
    <row r="101" spans="1:8" ht="12.75" thickBot="1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94859.675990000003</v>
      </c>
      <c r="F101" s="131">
        <f>F102+F154+F152+F150</f>
        <v>91009.764670000019</v>
      </c>
      <c r="G101" s="132">
        <f t="shared" si="23"/>
        <v>25.462025885144683</v>
      </c>
      <c r="H101" s="133">
        <f t="shared" si="20"/>
        <v>-277693.85300999996</v>
      </c>
    </row>
    <row r="102" spans="1:8" ht="12.75" thickBot="1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86410.73143</v>
      </c>
      <c r="F102" s="135">
        <f>F103+F106+F122+F145</f>
        <v>91009.764670000019</v>
      </c>
      <c r="G102" s="136">
        <f t="shared" si="23"/>
        <v>25.878286959352476</v>
      </c>
      <c r="H102" s="137">
        <f t="shared" si="20"/>
        <v>-247501.36856999999</v>
      </c>
    </row>
    <row r="103" spans="1:8" ht="12.75" thickBot="1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37850</v>
      </c>
      <c r="F103" s="139">
        <f>SUM(F104+F105)</f>
        <v>42995.7</v>
      </c>
      <c r="G103" s="141">
        <f t="shared" si="23"/>
        <v>27.0749729965593</v>
      </c>
      <c r="H103" s="142">
        <f t="shared" si="20"/>
        <v>-101947</v>
      </c>
    </row>
    <row r="104" spans="1:8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37850</v>
      </c>
      <c r="F104" s="21">
        <v>42995.7</v>
      </c>
      <c r="G104" s="22">
        <f t="shared" si="23"/>
        <v>27.0749729965593</v>
      </c>
      <c r="H104" s="23">
        <f t="shared" si="20"/>
        <v>-101947</v>
      </c>
    </row>
    <row r="105" spans="1:8" ht="24.75" thickBot="1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4.25" customHeight="1" thickBot="1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6281.7199199999995</v>
      </c>
      <c r="F106" s="79">
        <f>F108+F111+F112+F113</f>
        <v>1438.34365</v>
      </c>
      <c r="G106" s="110">
        <f t="shared" si="23"/>
        <v>43.620934537904404</v>
      </c>
      <c r="H106" s="33">
        <f t="shared" si="20"/>
        <v>-8118.9800800000012</v>
      </c>
    </row>
    <row r="107" spans="1:8" s="10" customFormat="1" hidden="1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idden="1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1767.41</v>
      </c>
      <c r="F109" s="26"/>
      <c r="G109" s="41">
        <v>0</v>
      </c>
      <c r="H109" s="27">
        <f>E109-D109</f>
        <v>-4209.09</v>
      </c>
    </row>
    <row r="110" spans="1:8" s="10" customFormat="1" ht="24" hidden="1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/>
      <c r="G111" s="41">
        <f>E111/D111*100</f>
        <v>100</v>
      </c>
      <c r="H111" s="27">
        <f>E111-D111</f>
        <v>0</v>
      </c>
    </row>
    <row r="112" spans="1:8" s="10" customFormat="1" ht="12.75" thickBot="1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1277.8099200000001</v>
      </c>
      <c r="F113" s="79">
        <f>F114+F115+F116+F117+F119+F118+F120+F121</f>
        <v>1438.34365</v>
      </c>
      <c r="G113" s="110">
        <f t="shared" si="24"/>
        <v>24.631530736164393</v>
      </c>
      <c r="H113" s="33">
        <f t="shared" si="20"/>
        <v>-3909.8900799999997</v>
      </c>
    </row>
    <row r="114" spans="1:8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52.749479999999998</v>
      </c>
      <c r="F114" s="21"/>
      <c r="G114" s="22">
        <f t="shared" si="24"/>
        <v>5.810693985459352</v>
      </c>
      <c r="H114" s="23">
        <f t="shared" si="20"/>
        <v>-855.05052000000001</v>
      </c>
    </row>
    <row r="115" spans="1:8" ht="24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346.392</v>
      </c>
      <c r="F115" s="26">
        <v>608.04</v>
      </c>
      <c r="G115" s="41">
        <f t="shared" si="24"/>
        <v>30.176147748061677</v>
      </c>
      <c r="H115" s="27">
        <f t="shared" si="20"/>
        <v>-801.50800000000004</v>
      </c>
    </row>
    <row r="116" spans="1:8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>
      <c r="A119" s="42" t="s">
        <v>183</v>
      </c>
      <c r="B119" s="146" t="s">
        <v>190</v>
      </c>
      <c r="C119" s="26"/>
      <c r="D119" s="26"/>
      <c r="E119" s="27"/>
      <c r="F119" s="26"/>
      <c r="G119" s="41">
        <v>0</v>
      </c>
      <c r="H119" s="27">
        <f>E119-C119</f>
        <v>0</v>
      </c>
    </row>
    <row r="120" spans="1:8" ht="24">
      <c r="A120" s="61" t="s">
        <v>183</v>
      </c>
      <c r="B120" s="147" t="s">
        <v>191</v>
      </c>
      <c r="C120" s="26">
        <v>3132</v>
      </c>
      <c r="D120" s="26">
        <v>3132</v>
      </c>
      <c r="E120" s="27">
        <v>878.66844000000003</v>
      </c>
      <c r="F120" s="26">
        <v>510.30365</v>
      </c>
      <c r="G120" s="41">
        <v>0</v>
      </c>
      <c r="H120" s="27">
        <f>E120-C120</f>
        <v>-2253.3315600000001</v>
      </c>
    </row>
    <row r="121" spans="1:8" ht="12.75" thickBot="1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42279.011509999997</v>
      </c>
      <c r="F122" s="131">
        <f>F123+F135+F137+F139+F141+F142+F143+F136+F138</f>
        <v>42769.817470000009</v>
      </c>
      <c r="G122" s="132">
        <f t="shared" ref="G122:G129" si="25">E122/D122*100</f>
        <v>23.525667119607558</v>
      </c>
      <c r="H122" s="133">
        <f t="shared" ref="H122:H129" si="26">E122-D122</f>
        <v>-137435.38848999998</v>
      </c>
    </row>
    <row r="123" spans="1:8" ht="12.75" thickBot="1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30890.937000000002</v>
      </c>
      <c r="F123" s="139">
        <f t="shared" ref="F123" si="27">F126+F130+F125+F124+F127+F132+F128+F129+F133+F134</f>
        <v>30982.81</v>
      </c>
      <c r="G123" s="141">
        <f t="shared" si="25"/>
        <v>23.269465647129898</v>
      </c>
      <c r="H123" s="142">
        <f t="shared" si="26"/>
        <v>-101862.163</v>
      </c>
    </row>
    <row r="124" spans="1:8" ht="24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24152</v>
      </c>
      <c r="F126" s="26">
        <v>24130</v>
      </c>
      <c r="G126" s="41">
        <f t="shared" si="25"/>
        <v>24.999637716412689</v>
      </c>
      <c r="H126" s="27">
        <f t="shared" si="26"/>
        <v>-72457.399999999994</v>
      </c>
    </row>
    <row r="127" spans="1:8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3782</v>
      </c>
      <c r="F127" s="26">
        <v>4100</v>
      </c>
      <c r="G127" s="41">
        <f t="shared" si="25"/>
        <v>25.001983235053022</v>
      </c>
      <c r="H127" s="27">
        <f t="shared" si="26"/>
        <v>-11344.8</v>
      </c>
    </row>
    <row r="128" spans="1:8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/>
      <c r="F128" s="26"/>
      <c r="G128" s="41">
        <f t="shared" si="25"/>
        <v>0</v>
      </c>
      <c r="H128" s="27">
        <f t="shared" si="26"/>
        <v>-543.20000000000005</v>
      </c>
    </row>
    <row r="129" spans="1:8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/>
      <c r="F130" s="26">
        <v>25.43</v>
      </c>
      <c r="G130" s="41">
        <v>0</v>
      </c>
      <c r="H130" s="27">
        <f>E130-C130</f>
        <v>-305.10000000000002</v>
      </c>
    </row>
    <row r="131" spans="1:8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281.77499999999998</v>
      </c>
      <c r="F131" s="153"/>
      <c r="G131" s="41"/>
      <c r="H131" s="27"/>
    </row>
    <row r="132" spans="1:8" ht="36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2675.1619999999998</v>
      </c>
      <c r="F133" s="26">
        <v>2727.38</v>
      </c>
      <c r="G133" s="41">
        <f t="shared" si="28"/>
        <v>23.438987847511235</v>
      </c>
      <c r="H133" s="27">
        <f t="shared" si="29"/>
        <v>-8738.137999999999</v>
      </c>
    </row>
    <row r="134" spans="1:8" ht="36.75" thickBot="1">
      <c r="A134" s="154" t="s">
        <v>197</v>
      </c>
      <c r="B134" s="155" t="s">
        <v>207</v>
      </c>
      <c r="C134" s="156">
        <v>4589.3</v>
      </c>
      <c r="D134" s="156">
        <v>4589.3</v>
      </c>
      <c r="E134" s="75"/>
      <c r="F134" s="74"/>
      <c r="G134" s="96">
        <f t="shared" si="28"/>
        <v>0</v>
      </c>
      <c r="H134" s="75">
        <f t="shared" si="29"/>
        <v>-4589.3</v>
      </c>
    </row>
    <row r="135" spans="1:8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>
      <c r="A136" s="61" t="s">
        <v>210</v>
      </c>
      <c r="B136" s="157" t="s">
        <v>211</v>
      </c>
      <c r="C136" s="40">
        <v>1173.5</v>
      </c>
      <c r="D136" s="40">
        <v>1173.5</v>
      </c>
      <c r="E136" s="27"/>
      <c r="F136" s="26"/>
      <c r="G136" s="41">
        <f t="shared" si="28"/>
        <v>0</v>
      </c>
      <c r="H136" s="27">
        <f t="shared" si="29"/>
        <v>-1173.5</v>
      </c>
    </row>
    <row r="137" spans="1:8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433.32499999999999</v>
      </c>
      <c r="F137" s="26">
        <v>391.77499999999998</v>
      </c>
      <c r="G137" s="41">
        <f t="shared" si="28"/>
        <v>25</v>
      </c>
      <c r="H137" s="27">
        <f t="shared" si="29"/>
        <v>-1299.9749999999999</v>
      </c>
    </row>
    <row r="138" spans="1:8" ht="24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158.82300000000001</v>
      </c>
      <c r="F141" s="26">
        <v>153.375</v>
      </c>
      <c r="G141" s="41">
        <f t="shared" si="28"/>
        <v>24.999685188100113</v>
      </c>
      <c r="H141" s="27">
        <f t="shared" si="29"/>
        <v>-476.47699999999998</v>
      </c>
    </row>
    <row r="142" spans="1:8" ht="12.75" thickBot="1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353.52422999999999</v>
      </c>
      <c r="F142" s="26">
        <v>344.38747000000001</v>
      </c>
      <c r="G142" s="41">
        <f t="shared" si="28"/>
        <v>22.420359589041094</v>
      </c>
      <c r="H142" s="27">
        <f t="shared" si="29"/>
        <v>-1223.27577</v>
      </c>
    </row>
    <row r="143" spans="1:8" ht="12.75" thickBot="1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9912</v>
      </c>
      <c r="F143" s="79">
        <f>F144</f>
        <v>10527</v>
      </c>
      <c r="G143" s="110">
        <f t="shared" si="28"/>
        <v>25.011355034065101</v>
      </c>
      <c r="H143" s="33">
        <f t="shared" si="29"/>
        <v>-29718</v>
      </c>
    </row>
    <row r="144" spans="1:8" ht="12.75" thickBot="1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9912</v>
      </c>
      <c r="F144" s="83">
        <v>10527</v>
      </c>
      <c r="G144" s="47">
        <f t="shared" si="28"/>
        <v>25.011355034065101</v>
      </c>
      <c r="H144" s="84">
        <f t="shared" si="29"/>
        <v>-29718</v>
      </c>
    </row>
    <row r="145" spans="1:8" ht="12.75" thickBot="1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8460.6484799999998</v>
      </c>
      <c r="F145" s="79">
        <f t="shared" ref="F145" si="30">F146</f>
        <v>3805.90355</v>
      </c>
      <c r="G145" s="110">
        <f t="shared" si="28"/>
        <v>21.895278458775422</v>
      </c>
      <c r="H145" s="33">
        <f t="shared" si="29"/>
        <v>-30180.780520000004</v>
      </c>
    </row>
    <row r="146" spans="1:8" ht="36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5263.7954799999998</v>
      </c>
      <c r="F146" s="55">
        <v>3805.90355</v>
      </c>
      <c r="G146" s="162">
        <f t="shared" si="28"/>
        <v>19.988872327471459</v>
      </c>
      <c r="H146" s="161">
        <f t="shared" si="29"/>
        <v>-21069.83352</v>
      </c>
    </row>
    <row r="147" spans="1:8" ht="36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3196.8530000000001</v>
      </c>
      <c r="F147" s="50"/>
      <c r="G147" s="66">
        <f t="shared" si="28"/>
        <v>25.974203350720682</v>
      </c>
      <c r="H147" s="51">
        <f t="shared" si="29"/>
        <v>-9110.9470000000001</v>
      </c>
    </row>
    <row r="148" spans="1:8" ht="24.75" thickBot="1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02">
        <f t="shared" ref="H149:H154" si="31">E149-C149</f>
        <v>0</v>
      </c>
    </row>
    <row r="150" spans="1:8" ht="12.75" thickBot="1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ht="20.25" customHeight="1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114592.58556000001</v>
      </c>
      <c r="F156" s="79">
        <f>F8+F101</f>
        <v>109875.72937000002</v>
      </c>
      <c r="G156" s="110">
        <f>E156/D156*100</f>
        <v>25.004643259557763</v>
      </c>
      <c r="H156" s="33">
        <f>E156-D156</f>
        <v>-343692.63919000002</v>
      </c>
    </row>
    <row r="157" spans="1:8">
      <c r="A157" s="1"/>
      <c r="B157" s="9"/>
      <c r="C157" s="168"/>
      <c r="D157" s="168"/>
      <c r="F157" s="169"/>
      <c r="G157" s="170"/>
      <c r="H157" s="171"/>
    </row>
    <row r="158" spans="1:8">
      <c r="A158" s="16" t="s">
        <v>243</v>
      </c>
      <c r="B158" s="16"/>
      <c r="C158" s="172"/>
      <c r="D158" s="172"/>
      <c r="E158" s="173"/>
      <c r="F158" s="174"/>
      <c r="G158" s="16"/>
    </row>
    <row r="159" spans="1:8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>
      <c r="A160" s="16"/>
      <c r="B160" s="18"/>
      <c r="C160" s="175"/>
      <c r="D160" s="175"/>
      <c r="E160" s="173"/>
      <c r="F160" s="176"/>
      <c r="G160" s="16"/>
    </row>
    <row r="161" spans="1:8">
      <c r="A161" s="177" t="s">
        <v>246</v>
      </c>
      <c r="B161" s="16"/>
      <c r="C161" s="178"/>
      <c r="D161" s="178"/>
      <c r="E161" s="179"/>
      <c r="F161" s="180"/>
    </row>
    <row r="162" spans="1:8">
      <c r="A162" s="177" t="s">
        <v>247</v>
      </c>
      <c r="C162" s="178"/>
      <c r="D162" s="178"/>
      <c r="E162" s="179"/>
      <c r="F162" s="181"/>
    </row>
    <row r="163" spans="1:8">
      <c r="A163" s="1"/>
    </row>
    <row r="164" spans="1:8">
      <c r="A164" s="1"/>
    </row>
    <row r="165" spans="1:8">
      <c r="A165" s="1"/>
    </row>
    <row r="166" spans="1:8">
      <c r="A166" s="1"/>
    </row>
    <row r="167" spans="1:8">
      <c r="A167" s="1"/>
    </row>
    <row r="168" spans="1:8">
      <c r="A168" s="1"/>
    </row>
    <row r="169" spans="1:8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Z169"/>
  <sheetViews>
    <sheetView workbookViewId="0">
      <selection sqref="A1:XFD1048576"/>
    </sheetView>
  </sheetViews>
  <sheetFormatPr defaultRowHeight="1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>
      <c r="A1" s="1"/>
      <c r="B1" s="2" t="s">
        <v>0</v>
      </c>
      <c r="C1" s="3"/>
      <c r="D1" s="3"/>
    </row>
    <row r="2" spans="1:8">
      <c r="A2" s="1"/>
      <c r="B2" s="2" t="s">
        <v>1</v>
      </c>
      <c r="C2" s="3"/>
      <c r="D2" s="3"/>
    </row>
    <row r="3" spans="1:8">
      <c r="A3" s="1"/>
      <c r="B3" s="2" t="s">
        <v>2</v>
      </c>
      <c r="C3" s="3"/>
      <c r="D3" s="3"/>
      <c r="E3" s="7"/>
      <c r="F3" s="8"/>
    </row>
    <row r="4" spans="1:8" ht="12.75" thickBot="1">
      <c r="A4" s="1"/>
      <c r="B4" s="2" t="s">
        <v>294</v>
      </c>
      <c r="C4" s="3"/>
      <c r="D4" s="3"/>
      <c r="G4" s="9"/>
      <c r="H4" s="9"/>
    </row>
    <row r="5" spans="1:8" s="10" customFormat="1" ht="12.75" thickBot="1">
      <c r="A5" s="232" t="s">
        <v>3</v>
      </c>
      <c r="B5" s="222" t="s">
        <v>4</v>
      </c>
      <c r="C5" s="215" t="s">
        <v>281</v>
      </c>
      <c r="D5" s="215" t="s">
        <v>288</v>
      </c>
      <c r="E5" s="236" t="s">
        <v>295</v>
      </c>
      <c r="F5" s="215" t="s">
        <v>296</v>
      </c>
      <c r="G5" s="220" t="s">
        <v>5</v>
      </c>
      <c r="H5" s="221"/>
    </row>
    <row r="6" spans="1:8" s="10" customFormat="1">
      <c r="A6" s="233"/>
      <c r="B6" s="235"/>
      <c r="C6" s="216"/>
      <c r="D6" s="216"/>
      <c r="E6" s="237"/>
      <c r="F6" s="216"/>
      <c r="G6" s="222" t="s">
        <v>6</v>
      </c>
      <c r="H6" s="222" t="s">
        <v>7</v>
      </c>
    </row>
    <row r="7" spans="1:8" ht="12.75" thickBot="1">
      <c r="A7" s="234"/>
      <c r="B7" s="223"/>
      <c r="C7" s="217"/>
      <c r="D7" s="217"/>
      <c r="E7" s="238"/>
      <c r="F7" s="217"/>
      <c r="G7" s="223"/>
      <c r="H7" s="223"/>
    </row>
    <row r="8" spans="1:8" s="16" customFormat="1" ht="12.75" thickBot="1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34918.51511</v>
      </c>
      <c r="F8" s="13">
        <f>F9+F20+F30+F53+F67+F98+F40+F63+F14</f>
        <v>34718.52403</v>
      </c>
      <c r="G8" s="14">
        <f t="shared" ref="G8:G25" si="0">E8/D8*100</f>
        <v>40.72999467061166</v>
      </c>
      <c r="H8" s="15">
        <f>E8-D8</f>
        <v>-50813.180639999999</v>
      </c>
    </row>
    <row r="9" spans="1:8" s="18" customFormat="1" ht="12.75" thickBot="1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19396.148830000002</v>
      </c>
      <c r="F9" s="13">
        <f>F10</f>
        <v>17033.103029999998</v>
      </c>
      <c r="G9" s="14">
        <f t="shared" si="0"/>
        <v>36.933086105451572</v>
      </c>
      <c r="H9" s="15">
        <f t="shared" ref="H9:H25" si="1">E9-D9</f>
        <v>-33120.851169999994</v>
      </c>
    </row>
    <row r="10" spans="1:8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19396.148830000002</v>
      </c>
      <c r="F10" s="21">
        <f>F11+F12+F13</f>
        <v>17033.103029999998</v>
      </c>
      <c r="G10" s="22">
        <f t="shared" si="0"/>
        <v>36.933086105451572</v>
      </c>
      <c r="H10" s="23">
        <f t="shared" si="1"/>
        <v>-33120.851169999994</v>
      </c>
    </row>
    <row r="11" spans="1:8" ht="24">
      <c r="A11" s="24" t="s">
        <v>14</v>
      </c>
      <c r="B11" s="25" t="s">
        <v>15</v>
      </c>
      <c r="C11" s="26">
        <v>52064</v>
      </c>
      <c r="D11" s="26">
        <v>52064</v>
      </c>
      <c r="E11" s="27">
        <v>19299.982520000001</v>
      </c>
      <c r="F11" s="26">
        <v>16972.750199999999</v>
      </c>
      <c r="G11" s="22">
        <f>E11/D11*100</f>
        <v>37.069726720958826</v>
      </c>
      <c r="H11" s="27">
        <f t="shared" si="1"/>
        <v>-32764.017479999999</v>
      </c>
    </row>
    <row r="12" spans="1:8" ht="48">
      <c r="A12" s="24" t="s">
        <v>16</v>
      </c>
      <c r="B12" s="28" t="s">
        <v>17</v>
      </c>
      <c r="C12" s="26">
        <v>226</v>
      </c>
      <c r="D12" s="26">
        <v>226</v>
      </c>
      <c r="E12" s="27">
        <v>83.763270000000006</v>
      </c>
      <c r="F12" s="26">
        <v>4.86191</v>
      </c>
      <c r="G12" s="22">
        <f t="shared" si="0"/>
        <v>37.063393805309737</v>
      </c>
      <c r="H12" s="27">
        <f t="shared" si="1"/>
        <v>-142.23672999999999</v>
      </c>
    </row>
    <row r="13" spans="1:8" ht="24.75" thickBot="1">
      <c r="A13" s="29" t="s">
        <v>18</v>
      </c>
      <c r="B13" s="30" t="s">
        <v>19</v>
      </c>
      <c r="C13" s="50">
        <v>227</v>
      </c>
      <c r="D13" s="50">
        <v>227</v>
      </c>
      <c r="E13" s="51">
        <v>12.403040000000001</v>
      </c>
      <c r="F13" s="50">
        <v>55.490920000000003</v>
      </c>
      <c r="G13" s="47">
        <f t="shared" si="0"/>
        <v>5.4638942731277531</v>
      </c>
      <c r="H13" s="51">
        <f t="shared" si="1"/>
        <v>-214.59696</v>
      </c>
    </row>
    <row r="14" spans="1:8" ht="12.75" thickBot="1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4.8186799999999996</v>
      </c>
      <c r="F14" s="79">
        <f t="shared" si="2"/>
        <v>0</v>
      </c>
      <c r="G14" s="110">
        <f t="shared" si="0"/>
        <v>30.838071772554908</v>
      </c>
      <c r="H14" s="33">
        <f t="shared" si="1"/>
        <v>-10.807070000000003</v>
      </c>
    </row>
    <row r="15" spans="1:8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4.8186799999999996</v>
      </c>
      <c r="F15" s="21">
        <f t="shared" si="3"/>
        <v>0</v>
      </c>
      <c r="G15" s="22">
        <f t="shared" si="0"/>
        <v>30.838071772554908</v>
      </c>
      <c r="H15" s="23">
        <f t="shared" si="1"/>
        <v>-10.807070000000003</v>
      </c>
    </row>
    <row r="16" spans="1:8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2.1770900000000002</v>
      </c>
      <c r="F16" s="190"/>
      <c r="G16" s="22">
        <f t="shared" si="0"/>
        <v>30.34364816760932</v>
      </c>
      <c r="H16" s="27">
        <f t="shared" si="1"/>
        <v>-4.9976900000000004</v>
      </c>
    </row>
    <row r="17" spans="1:8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1.6080000000000001E-2</v>
      </c>
      <c r="F17" s="190"/>
      <c r="G17" s="22">
        <f t="shared" si="0"/>
        <v>39.325018341892878</v>
      </c>
      <c r="H17" s="27">
        <f t="shared" si="1"/>
        <v>-2.4810000000000002E-2</v>
      </c>
    </row>
    <row r="18" spans="1:8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3.0207999999999999</v>
      </c>
      <c r="F18" s="190"/>
      <c r="G18" s="22">
        <f t="shared" si="0"/>
        <v>32.006747185052781</v>
      </c>
      <c r="H18" s="27">
        <f t="shared" si="1"/>
        <v>-6.4172100000000007</v>
      </c>
    </row>
    <row r="19" spans="1:8" ht="12.75" thickBot="1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-0.39528999999999997</v>
      </c>
      <c r="F19" s="192"/>
      <c r="G19" s="47">
        <f t="shared" si="0"/>
        <v>38.454953158288987</v>
      </c>
      <c r="H19" s="51">
        <f t="shared" si="1"/>
        <v>0.63264000000000009</v>
      </c>
    </row>
    <row r="20" spans="1:8" s="34" customFormat="1" ht="12.75" thickBot="1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13240.369339999999</v>
      </c>
      <c r="F20" s="13">
        <f>F21+F25+F27+F28+F29+F26</f>
        <v>15034.352390000002</v>
      </c>
      <c r="G20" s="32">
        <f t="shared" si="0"/>
        <v>61.066180887372013</v>
      </c>
      <c r="H20" s="33">
        <f t="shared" si="1"/>
        <v>-8441.6306600000007</v>
      </c>
    </row>
    <row r="21" spans="1:8" s="34" customFormat="1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10287.17798</v>
      </c>
      <c r="F21" s="21">
        <f>F22+F23+F24</f>
        <v>12877.06963</v>
      </c>
      <c r="G21" s="36">
        <f t="shared" si="0"/>
        <v>53.95844731182796</v>
      </c>
      <c r="H21" s="37">
        <f t="shared" si="1"/>
        <v>-8777.8220199999996</v>
      </c>
    </row>
    <row r="22" spans="1:8" s="34" customFormat="1">
      <c r="A22" s="38" t="s">
        <v>24</v>
      </c>
      <c r="B22" s="39" t="s">
        <v>25</v>
      </c>
      <c r="C22" s="40">
        <v>14465</v>
      </c>
      <c r="D22" s="40">
        <v>14465</v>
      </c>
      <c r="E22" s="27">
        <v>7190.27268</v>
      </c>
      <c r="F22" s="26">
        <v>11270.18339</v>
      </c>
      <c r="G22" s="41">
        <f t="shared" si="0"/>
        <v>49.708072450743174</v>
      </c>
      <c r="H22" s="27">
        <f t="shared" si="1"/>
        <v>-7274.72732</v>
      </c>
    </row>
    <row r="23" spans="1:8" ht="24">
      <c r="A23" s="42" t="s">
        <v>26</v>
      </c>
      <c r="B23" s="39" t="s">
        <v>27</v>
      </c>
      <c r="C23" s="40">
        <v>4600</v>
      </c>
      <c r="D23" s="40">
        <v>4600</v>
      </c>
      <c r="E23" s="27">
        <v>3096.9045999999998</v>
      </c>
      <c r="F23" s="26">
        <v>1606.88624</v>
      </c>
      <c r="G23" s="41">
        <f t="shared" si="0"/>
        <v>67.32401304347826</v>
      </c>
      <c r="H23" s="27">
        <f t="shared" si="1"/>
        <v>-1503.0954000000002</v>
      </c>
    </row>
    <row r="24" spans="1:8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>
      <c r="A25" s="43" t="s">
        <v>30</v>
      </c>
      <c r="B25" s="44" t="s">
        <v>31</v>
      </c>
      <c r="C25" s="26">
        <v>138</v>
      </c>
      <c r="D25" s="26">
        <v>138</v>
      </c>
      <c r="E25" s="27">
        <v>128.25513000000001</v>
      </c>
      <c r="F25" s="26">
        <v>660.68965000000003</v>
      </c>
      <c r="G25" s="41">
        <f t="shared" si="0"/>
        <v>92.938500000000005</v>
      </c>
      <c r="H25" s="27">
        <f t="shared" si="1"/>
        <v>-9.7448699999999917</v>
      </c>
    </row>
    <row r="26" spans="1:8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>
      <c r="A27" s="44" t="s">
        <v>34</v>
      </c>
      <c r="B27" s="48" t="s">
        <v>35</v>
      </c>
      <c r="C27" s="26">
        <v>1726</v>
      </c>
      <c r="D27" s="26">
        <v>1726</v>
      </c>
      <c r="E27" s="27">
        <v>2431.04765</v>
      </c>
      <c r="F27" s="26">
        <v>1237.6125099999999</v>
      </c>
      <c r="G27" s="41">
        <f>E27/D27*100</f>
        <v>140.84864716106605</v>
      </c>
      <c r="H27" s="27">
        <f t="shared" ref="H27:H40" si="4">E27-D27</f>
        <v>705.04764999999998</v>
      </c>
    </row>
    <row r="28" spans="1:8">
      <c r="A28" s="19" t="s">
        <v>36</v>
      </c>
      <c r="B28" s="49" t="s">
        <v>37</v>
      </c>
      <c r="C28" s="50">
        <v>753</v>
      </c>
      <c r="D28" s="50">
        <v>753</v>
      </c>
      <c r="E28" s="51">
        <v>393.53622999999999</v>
      </c>
      <c r="F28" s="50">
        <v>258.98059999999998</v>
      </c>
      <c r="G28" s="41">
        <f>E28/D28*100</f>
        <v>52.262447543160683</v>
      </c>
      <c r="H28" s="51">
        <f t="shared" si="4"/>
        <v>-359.46377000000001</v>
      </c>
    </row>
    <row r="29" spans="1:8" ht="12.75" thickBot="1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526.99195999999995</v>
      </c>
      <c r="F30" s="13">
        <f t="shared" si="5"/>
        <v>750.39956000000006</v>
      </c>
      <c r="G30" s="14">
        <f t="shared" ref="G30:G38" si="6">E30/D30*100</f>
        <v>52.364065977742449</v>
      </c>
      <c r="H30" s="52">
        <f t="shared" si="4"/>
        <v>-479.40804000000003</v>
      </c>
    </row>
    <row r="31" spans="1:8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526.99195999999995</v>
      </c>
      <c r="F31" s="21">
        <f>F32</f>
        <v>518.78872000000001</v>
      </c>
      <c r="G31" s="22">
        <f t="shared" si="6"/>
        <v>52.625520271619727</v>
      </c>
      <c r="H31" s="23">
        <f t="shared" si="4"/>
        <v>-474.40804000000003</v>
      </c>
    </row>
    <row r="32" spans="1:8">
      <c r="A32" s="38" t="s">
        <v>44</v>
      </c>
      <c r="B32" s="56" t="s">
        <v>45</v>
      </c>
      <c r="C32" s="26">
        <v>1001.4</v>
      </c>
      <c r="D32" s="26">
        <v>1001.4</v>
      </c>
      <c r="E32" s="27">
        <v>526.99195999999995</v>
      </c>
      <c r="F32" s="26">
        <v>518.78872000000001</v>
      </c>
      <c r="G32" s="41">
        <f t="shared" si="6"/>
        <v>52.625520271619727</v>
      </c>
      <c r="H32" s="27">
        <f t="shared" si="4"/>
        <v>-474.40804000000003</v>
      </c>
    </row>
    <row r="33" spans="1:8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231.61084</v>
      </c>
      <c r="G34" s="41">
        <f t="shared" si="6"/>
        <v>0</v>
      </c>
      <c r="H34" s="27">
        <f t="shared" si="4"/>
        <v>-5</v>
      </c>
    </row>
    <row r="35" spans="1:8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>
      <c r="A36" s="38" t="s">
        <v>52</v>
      </c>
      <c r="B36" s="56" t="s">
        <v>53</v>
      </c>
      <c r="C36" s="26"/>
      <c r="D36" s="26"/>
      <c r="E36" s="27"/>
      <c r="F36" s="26">
        <v>122.76084</v>
      </c>
      <c r="G36" s="41" t="e">
        <f t="shared" si="6"/>
        <v>#DIV/0!</v>
      </c>
      <c r="H36" s="27">
        <f t="shared" si="4"/>
        <v>0</v>
      </c>
    </row>
    <row r="37" spans="1:8">
      <c r="A37" s="38" t="s">
        <v>54</v>
      </c>
      <c r="B37" s="44" t="s">
        <v>55</v>
      </c>
      <c r="C37" s="26"/>
      <c r="D37" s="26"/>
      <c r="E37" s="27"/>
      <c r="F37" s="26">
        <v>23.85</v>
      </c>
      <c r="G37" s="41" t="e">
        <f t="shared" si="6"/>
        <v>#DIV/0!</v>
      </c>
      <c r="H37" s="27">
        <f t="shared" si="4"/>
        <v>0</v>
      </c>
    </row>
    <row r="38" spans="1:8" ht="33" customHeight="1">
      <c r="A38" s="42" t="s">
        <v>56</v>
      </c>
      <c r="B38" s="58" t="s">
        <v>57</v>
      </c>
      <c r="C38" s="26"/>
      <c r="D38" s="26"/>
      <c r="E38" s="27"/>
      <c r="F38" s="26">
        <v>85</v>
      </c>
      <c r="G38" s="41" t="e">
        <f t="shared" si="6"/>
        <v>#DIV/0!</v>
      </c>
      <c r="H38" s="27">
        <f t="shared" si="4"/>
        <v>0</v>
      </c>
    </row>
    <row r="39" spans="1:8" ht="12.75" thickBot="1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>
      <c r="A40" s="228" t="s">
        <v>60</v>
      </c>
      <c r="B40" s="230" t="s">
        <v>61</v>
      </c>
      <c r="C40" s="224">
        <f>C42+C50</f>
        <v>10138.07425</v>
      </c>
      <c r="D40" s="224">
        <f>D42+D50</f>
        <v>10153.700000000001</v>
      </c>
      <c r="E40" s="224">
        <f>E42+E50</f>
        <v>1051.0370499999999</v>
      </c>
      <c r="F40" s="224">
        <f>F44+F45+F47+F50</f>
        <v>1066.42786</v>
      </c>
      <c r="G40" s="226">
        <f>E40/D40*100</f>
        <v>10.351271457695223</v>
      </c>
      <c r="H40" s="218">
        <f t="shared" si="4"/>
        <v>-9102.6629500000017</v>
      </c>
    </row>
    <row r="41" spans="1:8" ht="12.75" thickBot="1">
      <c r="A41" s="229"/>
      <c r="B41" s="231"/>
      <c r="C41" s="225"/>
      <c r="D41" s="225"/>
      <c r="E41" s="225"/>
      <c r="F41" s="225"/>
      <c r="G41" s="227"/>
      <c r="H41" s="219"/>
    </row>
    <row r="42" spans="1:8" ht="48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892.54476</v>
      </c>
      <c r="F42" s="21">
        <f t="shared" ref="F42" si="8">F43+F45+F47+F49</f>
        <v>989.56637999999998</v>
      </c>
      <c r="G42" s="41">
        <f t="shared" ref="G42:G55" si="9">E42/D42*100</f>
        <v>9.0671674268821683</v>
      </c>
      <c r="H42" s="23">
        <f t="shared" ref="H42:H73" si="10">E42-D42</f>
        <v>-8951.15524</v>
      </c>
    </row>
    <row r="43" spans="1:8" ht="24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853.80282999999997</v>
      </c>
      <c r="F43" s="26">
        <f>F44</f>
        <v>933.98414000000002</v>
      </c>
      <c r="G43" s="41">
        <f t="shared" si="9"/>
        <v>9.6080801908555884</v>
      </c>
      <c r="H43" s="27">
        <f t="shared" si="10"/>
        <v>-8032.4971699999996</v>
      </c>
    </row>
    <row r="44" spans="1:8" ht="24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853.80282999999997</v>
      </c>
      <c r="F44" s="65">
        <v>933.98414000000002</v>
      </c>
      <c r="G44" s="66">
        <f t="shared" si="9"/>
        <v>9.6080801908555884</v>
      </c>
      <c r="H44" s="67">
        <f t="shared" si="10"/>
        <v>-8032.4971699999996</v>
      </c>
    </row>
    <row r="45" spans="1:8" ht="24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38.741930000000004</v>
      </c>
      <c r="F47" s="26">
        <f>F48</f>
        <v>55.582239999999999</v>
      </c>
      <c r="G47" s="41">
        <f t="shared" si="9"/>
        <v>28.465782512858194</v>
      </c>
      <c r="H47" s="67">
        <f t="shared" si="10"/>
        <v>-97.358069999999998</v>
      </c>
    </row>
    <row r="48" spans="1:8" s="72" customFormat="1" ht="36">
      <c r="A48" s="70" t="s">
        <v>72</v>
      </c>
      <c r="B48" s="58" t="s">
        <v>73</v>
      </c>
      <c r="C48" s="26">
        <v>136.1</v>
      </c>
      <c r="D48" s="26">
        <v>136.1</v>
      </c>
      <c r="E48" s="27">
        <v>38.741930000000004</v>
      </c>
      <c r="F48" s="71">
        <v>55.582239999999999</v>
      </c>
      <c r="G48" s="41">
        <f t="shared" si="9"/>
        <v>28.465782512858194</v>
      </c>
      <c r="H48" s="27">
        <f t="shared" si="10"/>
        <v>-97.358069999999998</v>
      </c>
    </row>
    <row r="49" spans="1:234" s="72" customFormat="1" ht="59.25" customHeight="1" thickBot="1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158.49229</v>
      </c>
      <c r="F50" s="79">
        <f t="shared" si="11"/>
        <v>76.86148</v>
      </c>
      <c r="G50" s="32">
        <f t="shared" si="9"/>
        <v>51.126545161290323</v>
      </c>
      <c r="H50" s="33">
        <f t="shared" si="10"/>
        <v>-151.50771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>
      <c r="A51" s="82" t="s">
        <v>78</v>
      </c>
      <c r="B51" s="54" t="s">
        <v>77</v>
      </c>
      <c r="C51" s="83">
        <v>300</v>
      </c>
      <c r="D51" s="83">
        <v>300</v>
      </c>
      <c r="E51" s="84">
        <v>158.49229</v>
      </c>
      <c r="F51" s="85">
        <v>76.86148</v>
      </c>
      <c r="G51" s="47">
        <f t="shared" si="9"/>
        <v>52.83076333333333</v>
      </c>
      <c r="H51" s="37">
        <f t="shared" si="10"/>
        <v>-141.50771</v>
      </c>
    </row>
    <row r="52" spans="1:234" s="72" customFormat="1" ht="48.75" thickBot="1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29.73405</v>
      </c>
      <c r="F53" s="13">
        <f>F54</f>
        <v>36.066760000000002</v>
      </c>
      <c r="G53" s="32">
        <f t="shared" si="9"/>
        <v>26.32030627600248</v>
      </c>
      <c r="H53" s="33">
        <f t="shared" si="10"/>
        <v>-83.235950000000003</v>
      </c>
    </row>
    <row r="54" spans="1:234" s="72" customFormat="1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29.73405</v>
      </c>
      <c r="F54" s="23">
        <f>F55+F56+F57+F58+F59</f>
        <v>36.066760000000002</v>
      </c>
      <c r="G54" s="22">
        <f t="shared" si="9"/>
        <v>26.32030627600248</v>
      </c>
      <c r="H54" s="23">
        <f t="shared" si="10"/>
        <v>-83.235950000000003</v>
      </c>
    </row>
    <row r="55" spans="1:234" s="72" customFormat="1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26.502089999999999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1.38456</v>
      </c>
      <c r="F57" s="26">
        <v>9.4667499999999993</v>
      </c>
      <c r="G57" s="22">
        <f>E57/D57*100</f>
        <v>13.560822722820761</v>
      </c>
      <c r="H57" s="27">
        <f t="shared" si="10"/>
        <v>-8.8254400000000004</v>
      </c>
    </row>
    <row r="58" spans="1:234" s="72" customFormat="1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>
      <c r="A59" s="94" t="s">
        <v>90</v>
      </c>
      <c r="B59" s="95" t="s">
        <v>91</v>
      </c>
      <c r="C59" s="74"/>
      <c r="D59" s="74"/>
      <c r="E59" s="75">
        <v>0.34742000000000001</v>
      </c>
      <c r="F59" s="74">
        <v>9.7919999999999993E-2</v>
      </c>
      <c r="G59" s="96" t="e">
        <f>E59/D59*100</f>
        <v>#DIV/0!</v>
      </c>
      <c r="H59" s="75">
        <f t="shared" si="10"/>
        <v>0.34742000000000001</v>
      </c>
    </row>
    <row r="60" spans="1:234" s="72" customFormat="1" ht="12.75" thickBot="1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12" t="e">
        <f t="shared" ref="G60:G62" si="13">E60/D60*100</f>
        <v>#DIV/0!</v>
      </c>
      <c r="H60" s="211">
        <f t="shared" si="10"/>
        <v>0</v>
      </c>
    </row>
    <row r="61" spans="1:234" s="72" customFormat="1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596.12382000000002</v>
      </c>
      <c r="G63" s="100">
        <f>E63/D63*100</f>
        <v>88.70416800000001</v>
      </c>
      <c r="H63" s="211">
        <f t="shared" si="10"/>
        <v>-14.119789999999995</v>
      </c>
    </row>
    <row r="64" spans="1:234" s="10" customFormat="1" ht="24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590.36062000000004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442.92802999999998</v>
      </c>
      <c r="F67" s="109">
        <f t="shared" ref="F67" si="15">F68+F71+F74+F76+F80+F82+F84+F86+F88+F93+F78</f>
        <v>145.29706999999999</v>
      </c>
      <c r="G67" s="110">
        <f t="shared" si="14"/>
        <v>372.20842857142856</v>
      </c>
      <c r="H67" s="33">
        <f t="shared" si="10"/>
        <v>323.92802999999998</v>
      </c>
    </row>
    <row r="68" spans="1:8" ht="36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1.075</v>
      </c>
      <c r="F68" s="21">
        <f t="shared" ref="F68" si="16">F69</f>
        <v>0.05</v>
      </c>
      <c r="G68" s="22">
        <f t="shared" si="14"/>
        <v>13.4375</v>
      </c>
      <c r="H68" s="23">
        <f t="shared" si="10"/>
        <v>-6.9249999999999998</v>
      </c>
    </row>
    <row r="69" spans="1:8" s="10" customFormat="1" ht="36.75" customHeight="1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0.05</v>
      </c>
      <c r="G69" s="22">
        <f t="shared" si="14"/>
        <v>0</v>
      </c>
      <c r="H69" s="27">
        <f t="shared" si="10"/>
        <v>-3</v>
      </c>
    </row>
    <row r="70" spans="1:8" s="10" customFormat="1" ht="37.5" customHeight="1">
      <c r="A70" s="113" t="s">
        <v>289</v>
      </c>
      <c r="B70" s="114" t="s">
        <v>111</v>
      </c>
      <c r="C70" s="21"/>
      <c r="D70" s="21">
        <v>5</v>
      </c>
      <c r="E70" s="23">
        <v>1.075</v>
      </c>
      <c r="F70" s="208"/>
      <c r="G70" s="22">
        <f t="shared" si="14"/>
        <v>21.5</v>
      </c>
      <c r="H70" s="27">
        <f t="shared" si="10"/>
        <v>-3.9249999999999998</v>
      </c>
    </row>
    <row r="71" spans="1:8" ht="36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26.94566</v>
      </c>
      <c r="F71" s="21">
        <f>F72</f>
        <v>2.5</v>
      </c>
      <c r="G71" s="41"/>
      <c r="H71" s="27">
        <f t="shared" si="10"/>
        <v>9.9456600000000002</v>
      </c>
    </row>
    <row r="72" spans="1:8" ht="48">
      <c r="A72" s="113" t="s">
        <v>114</v>
      </c>
      <c r="B72" s="116" t="s">
        <v>115</v>
      </c>
      <c r="C72" s="21">
        <v>17</v>
      </c>
      <c r="D72" s="21">
        <v>14</v>
      </c>
      <c r="E72" s="23">
        <v>26.94566</v>
      </c>
      <c r="F72" s="26">
        <v>2.5</v>
      </c>
      <c r="G72" s="41">
        <f>E72/D72*100</f>
        <v>192.46899999999999</v>
      </c>
      <c r="H72" s="117">
        <f t="shared" si="10"/>
        <v>12.94566</v>
      </c>
    </row>
    <row r="73" spans="1:8" ht="48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8.9994999999999994</v>
      </c>
      <c r="F80" s="21">
        <f>F81</f>
        <v>0.75</v>
      </c>
      <c r="G80" s="41">
        <f>E80/D80*100</f>
        <v>299.98333333333329</v>
      </c>
      <c r="H80" s="27">
        <f>E80-D80</f>
        <v>5.9994999999999994</v>
      </c>
    </row>
    <row r="81" spans="1:8" ht="48">
      <c r="A81" s="113" t="s">
        <v>126</v>
      </c>
      <c r="B81" s="116" t="s">
        <v>127</v>
      </c>
      <c r="C81" s="21">
        <v>3</v>
      </c>
      <c r="D81" s="21">
        <v>3</v>
      </c>
      <c r="E81" s="23">
        <v>8.9994999999999994</v>
      </c>
      <c r="F81" s="23">
        <v>0.75</v>
      </c>
      <c r="G81" s="41">
        <f>E81/D81*100</f>
        <v>299.98333333333329</v>
      </c>
      <c r="H81" s="27">
        <f>E82-D81</f>
        <v>-2.30226</v>
      </c>
    </row>
    <row r="82" spans="1:8" ht="36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31.03396</v>
      </c>
      <c r="F88" s="21">
        <f t="shared" ref="F88" si="21">F89</f>
        <v>11.75</v>
      </c>
      <c r="G88" s="41">
        <f t="shared" si="19"/>
        <v>110.83557142857143</v>
      </c>
      <c r="H88" s="27">
        <f t="shared" si="20"/>
        <v>3.0339600000000004</v>
      </c>
    </row>
    <row r="89" spans="1:8" ht="48">
      <c r="A89" s="121" t="s">
        <v>142</v>
      </c>
      <c r="B89" s="122" t="s">
        <v>143</v>
      </c>
      <c r="C89" s="21">
        <v>28</v>
      </c>
      <c r="D89" s="21">
        <v>23</v>
      </c>
      <c r="E89" s="23">
        <v>31.03396</v>
      </c>
      <c r="F89" s="26">
        <v>11.75</v>
      </c>
      <c r="G89" s="41">
        <f t="shared" si="19"/>
        <v>134.93026086956522</v>
      </c>
      <c r="H89" s="27">
        <f t="shared" si="20"/>
        <v>8.0339600000000004</v>
      </c>
    </row>
    <row r="90" spans="1:8" ht="48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12.176169999999999</v>
      </c>
      <c r="F93" s="26">
        <f>F94+F95</f>
        <v>126.84707</v>
      </c>
      <c r="G93" s="41" t="e">
        <f t="shared" si="19"/>
        <v>#DIV/0!</v>
      </c>
      <c r="H93" s="27">
        <f t="shared" si="20"/>
        <v>12.176169999999999</v>
      </c>
    </row>
    <row r="94" spans="1:8" ht="36">
      <c r="A94" s="128" t="s">
        <v>150</v>
      </c>
      <c r="B94" s="129" t="s">
        <v>151</v>
      </c>
      <c r="C94" s="50"/>
      <c r="D94" s="50"/>
      <c r="E94" s="50">
        <v>11.57856</v>
      </c>
      <c r="F94" s="50">
        <v>124.49207</v>
      </c>
      <c r="G94" s="41" t="e">
        <f t="shared" si="19"/>
        <v>#DIV/0!</v>
      </c>
      <c r="H94" s="27">
        <f t="shared" si="20"/>
        <v>11.57856</v>
      </c>
    </row>
    <row r="95" spans="1:8" ht="36">
      <c r="A95" s="128" t="s">
        <v>152</v>
      </c>
      <c r="B95" s="129" t="s">
        <v>153</v>
      </c>
      <c r="C95" s="50"/>
      <c r="D95" s="50"/>
      <c r="E95" s="51">
        <v>0.59760999999999997</v>
      </c>
      <c r="F95" s="50">
        <v>2.355</v>
      </c>
      <c r="G95" s="66" t="e">
        <f t="shared" si="19"/>
        <v>#DIV/0!</v>
      </c>
      <c r="H95" s="51">
        <f t="shared" si="20"/>
        <v>0.59760999999999997</v>
      </c>
    </row>
    <row r="96" spans="1:8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132981.68293000001</v>
      </c>
      <c r="F101" s="131">
        <f>F102+F154+F152+F150</f>
        <v>141584.69618</v>
      </c>
      <c r="G101" s="132">
        <f t="shared" si="23"/>
        <v>35.694651259094641</v>
      </c>
      <c r="H101" s="133">
        <f t="shared" si="20"/>
        <v>-239571.84606999997</v>
      </c>
    </row>
    <row r="102" spans="1:8" ht="12.75" thickBot="1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121980.97437000001</v>
      </c>
      <c r="F102" s="135">
        <f>F103+F106+F122+F145</f>
        <v>141584.69618</v>
      </c>
      <c r="G102" s="136">
        <f t="shared" si="23"/>
        <v>36.53086377223228</v>
      </c>
      <c r="H102" s="137">
        <f t="shared" si="20"/>
        <v>-211931.12562999997</v>
      </c>
    </row>
    <row r="103" spans="1:8" ht="12.75" thickBot="1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55648.6</v>
      </c>
      <c r="F103" s="139">
        <f>SUM(F104+F105)</f>
        <v>63694.9</v>
      </c>
      <c r="G103" s="141">
        <f t="shared" si="23"/>
        <v>39.806719743628264</v>
      </c>
      <c r="H103" s="142">
        <f t="shared" si="20"/>
        <v>-84148.4</v>
      </c>
    </row>
    <row r="104" spans="1:8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55648.6</v>
      </c>
      <c r="F104" s="21">
        <v>63694.9</v>
      </c>
      <c r="G104" s="22">
        <f t="shared" si="23"/>
        <v>39.806719743628264</v>
      </c>
      <c r="H104" s="23">
        <f t="shared" si="20"/>
        <v>-84148.4</v>
      </c>
    </row>
    <row r="105" spans="1:8" ht="24.75" thickBot="1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7347.9548499999992</v>
      </c>
      <c r="F106" s="79">
        <f>F108+F111+F112+F113</f>
        <v>13106.966399999999</v>
      </c>
      <c r="G106" s="110">
        <f t="shared" si="23"/>
        <v>51.024983854951486</v>
      </c>
      <c r="H106" s="33">
        <f t="shared" si="20"/>
        <v>-7052.7451500000016</v>
      </c>
    </row>
    <row r="107" spans="1:8" s="10" customFormat="1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2307.5929999999998</v>
      </c>
      <c r="F109" s="26"/>
      <c r="G109" s="41">
        <v>0</v>
      </c>
      <c r="H109" s="27">
        <f>E109-D109</f>
        <v>-3668.9070000000002</v>
      </c>
    </row>
    <row r="110" spans="1:8" s="10" customFormat="1" ht="24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792.42972999999995</v>
      </c>
      <c r="G111" s="41">
        <f>E111/D111*100</f>
        <v>100</v>
      </c>
      <c r="H111" s="27">
        <f>E111-D111</f>
        <v>0</v>
      </c>
    </row>
    <row r="112" spans="1:8" s="10" customFormat="1" ht="12.75" thickBot="1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1803.8618499999998</v>
      </c>
      <c r="F113" s="79">
        <f>F114+F115+F116+F117+F119+F118+F120+F121</f>
        <v>12314.53667</v>
      </c>
      <c r="G113" s="110">
        <f t="shared" si="24"/>
        <v>34.771899878558898</v>
      </c>
      <c r="H113" s="33">
        <f t="shared" si="20"/>
        <v>-3383.83815</v>
      </c>
    </row>
    <row r="114" spans="1:8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249.03064000000001</v>
      </c>
      <c r="F114" s="21">
        <v>129.11546999999999</v>
      </c>
      <c r="G114" s="22">
        <f t="shared" si="24"/>
        <v>27.432324300506721</v>
      </c>
      <c r="H114" s="23">
        <f t="shared" si="20"/>
        <v>-658.76936000000001</v>
      </c>
    </row>
    <row r="115" spans="1:8" ht="16.5" customHeight="1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443.71499999999997</v>
      </c>
      <c r="F115" s="26">
        <v>781.74</v>
      </c>
      <c r="G115" s="41">
        <f t="shared" si="24"/>
        <v>38.654499520864185</v>
      </c>
      <c r="H115" s="27">
        <f t="shared" si="20"/>
        <v>-704.18500000000017</v>
      </c>
    </row>
    <row r="116" spans="1:8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16.5" customHeight="1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12" customHeight="1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1111.1162099999999</v>
      </c>
      <c r="F120" s="26">
        <v>1055.8812</v>
      </c>
      <c r="G120" s="41">
        <v>0</v>
      </c>
      <c r="H120" s="27">
        <f>E120-C120</f>
        <v>-2020.8837900000001</v>
      </c>
    </row>
    <row r="121" spans="1:8" ht="12.75" thickBot="1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58984.41952000001</v>
      </c>
      <c r="F122" s="131">
        <f>F123+F135+F137+F139+F141+F142+F143+F136+F138</f>
        <v>59526.409360000005</v>
      </c>
      <c r="G122" s="132">
        <f t="shared" ref="G122:G129" si="25">E122/D122*100</f>
        <v>32.821198256789671</v>
      </c>
      <c r="H122" s="133">
        <f t="shared" ref="H122:H129" si="26">E122-D122</f>
        <v>-120729.98047999995</v>
      </c>
    </row>
    <row r="123" spans="1:8" ht="12.75" thickBot="1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42595.331240000007</v>
      </c>
      <c r="F123" s="139">
        <f t="shared" ref="F123" si="27">F126+F130+F125+F124+F127+F132+F128+F129+F133+F134</f>
        <v>42818.934699999998</v>
      </c>
      <c r="G123" s="141">
        <f t="shared" si="25"/>
        <v>32.086129242932934</v>
      </c>
      <c r="H123" s="142">
        <f t="shared" si="26"/>
        <v>-90157.768760000006</v>
      </c>
    </row>
    <row r="124" spans="1:8" ht="24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32725</v>
      </c>
      <c r="F126" s="26">
        <v>32695</v>
      </c>
      <c r="G126" s="41">
        <f t="shared" si="25"/>
        <v>33.873515413613994</v>
      </c>
      <c r="H126" s="27">
        <f t="shared" si="26"/>
        <v>-63884.399999999994</v>
      </c>
    </row>
    <row r="127" spans="1:8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4966</v>
      </c>
      <c r="F127" s="26">
        <v>5384</v>
      </c>
      <c r="G127" s="41">
        <f t="shared" si="25"/>
        <v>32.829150910965971</v>
      </c>
      <c r="H127" s="27">
        <f t="shared" si="26"/>
        <v>-10160.799999999999</v>
      </c>
    </row>
    <row r="128" spans="1:8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/>
      <c r="G128" s="41">
        <f t="shared" si="25"/>
        <v>6.2770250368188503</v>
      </c>
      <c r="H128" s="27">
        <f t="shared" si="26"/>
        <v>-509.10320000000002</v>
      </c>
    </row>
    <row r="129" spans="1:8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381.19499999999999</v>
      </c>
      <c r="F131" s="153"/>
      <c r="G131" s="41"/>
      <c r="H131" s="27"/>
    </row>
    <row r="132" spans="1:8" ht="36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3555.9740000000002</v>
      </c>
      <c r="F133" s="26">
        <v>3666.1</v>
      </c>
      <c r="G133" s="41">
        <f t="shared" si="28"/>
        <v>31.156405246510655</v>
      </c>
      <c r="H133" s="27">
        <f t="shared" si="29"/>
        <v>-7857.3259999999991</v>
      </c>
    </row>
    <row r="134" spans="1:8" ht="36.75" thickBot="1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891.75343999999996</v>
      </c>
      <c r="F134" s="74">
        <v>1048.4047</v>
      </c>
      <c r="G134" s="96">
        <f t="shared" si="28"/>
        <v>19.431142875819841</v>
      </c>
      <c r="H134" s="75">
        <f t="shared" si="29"/>
        <v>-3697.5465600000002</v>
      </c>
    </row>
    <row r="135" spans="1:8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1043.2764400000001</v>
      </c>
      <c r="F136" s="26">
        <v>1211.3</v>
      </c>
      <c r="G136" s="41">
        <f t="shared" si="28"/>
        <v>88.902977417980409</v>
      </c>
      <c r="H136" s="27">
        <f t="shared" si="29"/>
        <v>-130.22355999999991</v>
      </c>
    </row>
    <row r="137" spans="1:8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181.011</v>
      </c>
      <c r="F141" s="26">
        <v>185.95638</v>
      </c>
      <c r="G141" s="41">
        <f t="shared" si="28"/>
        <v>28.492208405477726</v>
      </c>
      <c r="H141" s="27">
        <f t="shared" si="29"/>
        <v>-454.28899999999999</v>
      </c>
    </row>
    <row r="142" spans="1:8" ht="12.75" thickBot="1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553.74856</v>
      </c>
      <c r="F142" s="26">
        <v>441.19828000000001</v>
      </c>
      <c r="G142" s="41">
        <f t="shared" si="28"/>
        <v>35.118503297818364</v>
      </c>
      <c r="H142" s="27">
        <f t="shared" si="29"/>
        <v>-1023.05144</v>
      </c>
    </row>
    <row r="143" spans="1:8" ht="12.75" thickBot="1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13214</v>
      </c>
      <c r="F143" s="79">
        <f>F144</f>
        <v>13715</v>
      </c>
      <c r="G143" s="110">
        <f t="shared" si="28"/>
        <v>33.343426696946757</v>
      </c>
      <c r="H143" s="33">
        <f t="shared" si="29"/>
        <v>-26416</v>
      </c>
    </row>
    <row r="144" spans="1:8" ht="12.75" thickBot="1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13214</v>
      </c>
      <c r="F144" s="83">
        <v>13715</v>
      </c>
      <c r="G144" s="47">
        <f t="shared" si="28"/>
        <v>33.343426696946757</v>
      </c>
      <c r="H144" s="84">
        <f t="shared" si="29"/>
        <v>-26416</v>
      </c>
    </row>
    <row r="145" spans="1:8" ht="12.75" thickBot="1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11012.412479999999</v>
      </c>
      <c r="F145" s="79">
        <f t="shared" ref="F145" si="30">F146</f>
        <v>5256.4204200000004</v>
      </c>
      <c r="G145" s="110">
        <f t="shared" si="28"/>
        <v>28.49897833747297</v>
      </c>
      <c r="H145" s="33">
        <f t="shared" si="29"/>
        <v>-27629.016520000005</v>
      </c>
    </row>
    <row r="146" spans="1:8" ht="36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6772.1194800000003</v>
      </c>
      <c r="F146" s="55">
        <v>5256.4204200000004</v>
      </c>
      <c r="G146" s="162">
        <f t="shared" si="28"/>
        <v>25.716620675410901</v>
      </c>
      <c r="H146" s="161">
        <f t="shared" si="29"/>
        <v>-19561.50952</v>
      </c>
    </row>
    <row r="147" spans="1:8" ht="36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4240.2929999999997</v>
      </c>
      <c r="F147" s="50"/>
      <c r="G147" s="66">
        <f t="shared" si="28"/>
        <v>34.452079169307268</v>
      </c>
      <c r="H147" s="51">
        <f t="shared" si="29"/>
        <v>-8067.5069999999996</v>
      </c>
    </row>
    <row r="148" spans="1:8" ht="24.75" thickBot="1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1">
        <f t="shared" ref="H149:H154" si="31">E149-C149</f>
        <v>0</v>
      </c>
    </row>
    <row r="150" spans="1:8" ht="12.75" thickBot="1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167900.19804000002</v>
      </c>
      <c r="F156" s="79">
        <f>F8+F101</f>
        <v>176303.22021</v>
      </c>
      <c r="G156" s="110">
        <f>E156/D156*100</f>
        <v>36.636616013879028</v>
      </c>
      <c r="H156" s="33">
        <f>E156-D156</f>
        <v>-290385.02671000001</v>
      </c>
    </row>
    <row r="157" spans="1:8">
      <c r="A157" s="1"/>
      <c r="B157" s="9"/>
      <c r="C157" s="168"/>
      <c r="D157" s="168"/>
      <c r="F157" s="169"/>
      <c r="G157" s="170"/>
      <c r="H157" s="171"/>
    </row>
    <row r="158" spans="1:8">
      <c r="A158" s="16" t="s">
        <v>243</v>
      </c>
      <c r="B158" s="16"/>
      <c r="C158" s="172"/>
      <c r="D158" s="172"/>
      <c r="E158" s="173"/>
      <c r="F158" s="174"/>
      <c r="G158" s="16"/>
    </row>
    <row r="159" spans="1:8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>
      <c r="A160" s="16"/>
      <c r="B160" s="18"/>
      <c r="C160" s="175"/>
      <c r="D160" s="175"/>
      <c r="E160" s="173"/>
      <c r="F160" s="176"/>
      <c r="G160" s="16"/>
    </row>
    <row r="161" spans="1:8">
      <c r="A161" s="177" t="s">
        <v>246</v>
      </c>
      <c r="B161" s="16"/>
      <c r="C161" s="178"/>
      <c r="D161" s="178"/>
      <c r="E161" s="179"/>
      <c r="F161" s="180"/>
    </row>
    <row r="162" spans="1:8">
      <c r="A162" s="177" t="s">
        <v>247</v>
      </c>
      <c r="C162" s="178"/>
      <c r="D162" s="178"/>
      <c r="E162" s="179"/>
      <c r="F162" s="181"/>
    </row>
    <row r="163" spans="1:8">
      <c r="A163" s="1"/>
    </row>
    <row r="164" spans="1:8">
      <c r="A164" s="1"/>
    </row>
    <row r="165" spans="1:8">
      <c r="A165" s="1"/>
    </row>
    <row r="166" spans="1:8">
      <c r="A166" s="1"/>
    </row>
    <row r="167" spans="1:8">
      <c r="A167" s="1"/>
    </row>
    <row r="168" spans="1:8">
      <c r="A168" s="1"/>
    </row>
    <row r="169" spans="1:8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Z169"/>
  <sheetViews>
    <sheetView tabSelected="1" workbookViewId="0">
      <selection activeCell="O16" sqref="O16"/>
    </sheetView>
  </sheetViews>
  <sheetFormatPr defaultRowHeight="1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>
      <c r="A1" s="1"/>
      <c r="B1" s="2" t="s">
        <v>0</v>
      </c>
      <c r="C1" s="3"/>
      <c r="D1" s="3"/>
    </row>
    <row r="2" spans="1:8">
      <c r="A2" s="1"/>
      <c r="B2" s="2" t="s">
        <v>1</v>
      </c>
      <c r="C2" s="3"/>
      <c r="D2" s="3"/>
    </row>
    <row r="3" spans="1:8">
      <c r="A3" s="1"/>
      <c r="B3" s="2" t="s">
        <v>2</v>
      </c>
      <c r="C3" s="3"/>
      <c r="D3" s="3"/>
      <c r="E3" s="7"/>
      <c r="F3" s="8"/>
    </row>
    <row r="4" spans="1:8" ht="12.75" thickBot="1">
      <c r="A4" s="1"/>
      <c r="B4" s="2" t="s">
        <v>297</v>
      </c>
      <c r="C4" s="3"/>
      <c r="D4" s="3"/>
      <c r="G4" s="9"/>
      <c r="H4" s="9"/>
    </row>
    <row r="5" spans="1:8" s="10" customFormat="1" ht="12.75" thickBot="1">
      <c r="A5" s="232" t="s">
        <v>3</v>
      </c>
      <c r="B5" s="222" t="s">
        <v>4</v>
      </c>
      <c r="C5" s="215" t="s">
        <v>281</v>
      </c>
      <c r="D5" s="215" t="s">
        <v>288</v>
      </c>
      <c r="E5" s="236" t="s">
        <v>298</v>
      </c>
      <c r="F5" s="215" t="s">
        <v>299</v>
      </c>
      <c r="G5" s="220" t="s">
        <v>5</v>
      </c>
      <c r="H5" s="221"/>
    </row>
    <row r="6" spans="1:8" s="10" customFormat="1">
      <c r="A6" s="233"/>
      <c r="B6" s="235"/>
      <c r="C6" s="216"/>
      <c r="D6" s="216"/>
      <c r="E6" s="237"/>
      <c r="F6" s="216"/>
      <c r="G6" s="222" t="s">
        <v>6</v>
      </c>
      <c r="H6" s="222" t="s">
        <v>7</v>
      </c>
    </row>
    <row r="7" spans="1:8" ht="12.75" thickBot="1">
      <c r="A7" s="234"/>
      <c r="B7" s="223"/>
      <c r="C7" s="217"/>
      <c r="D7" s="217"/>
      <c r="E7" s="238"/>
      <c r="F7" s="217"/>
      <c r="G7" s="223"/>
      <c r="H7" s="223"/>
    </row>
    <row r="8" spans="1:8" s="16" customFormat="1" ht="12.75" thickBot="1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40910.871079999997</v>
      </c>
      <c r="F8" s="13">
        <f>F9+F20+F30+F53+F67+F98+F40+F63+F14+F60</f>
        <v>38435.685940000003</v>
      </c>
      <c r="G8" s="14">
        <f t="shared" ref="G8:G25" si="0">E8/D8*100</f>
        <v>47.719656915802929</v>
      </c>
      <c r="H8" s="15">
        <f>E8-D8</f>
        <v>-44820.824670000002</v>
      </c>
    </row>
    <row r="9" spans="1:8" s="18" customFormat="1" ht="12.75" thickBot="1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24379.824800000002</v>
      </c>
      <c r="F9" s="13">
        <f>F10</f>
        <v>20060.82589</v>
      </c>
      <c r="G9" s="14">
        <f t="shared" si="0"/>
        <v>46.422729401907958</v>
      </c>
      <c r="H9" s="15">
        <f t="shared" ref="H9:H25" si="1">E9-D9</f>
        <v>-28137.175199999998</v>
      </c>
    </row>
    <row r="10" spans="1:8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24379.824800000002</v>
      </c>
      <c r="F10" s="21">
        <f>F11+F12+F13</f>
        <v>20060.82589</v>
      </c>
      <c r="G10" s="22">
        <f t="shared" si="0"/>
        <v>46.422729401907958</v>
      </c>
      <c r="H10" s="23">
        <f t="shared" si="1"/>
        <v>-28137.175199999998</v>
      </c>
    </row>
    <row r="11" spans="1:8" ht="24">
      <c r="A11" s="24" t="s">
        <v>14</v>
      </c>
      <c r="B11" s="25" t="s">
        <v>15</v>
      </c>
      <c r="C11" s="26">
        <v>52064</v>
      </c>
      <c r="D11" s="26">
        <v>52064</v>
      </c>
      <c r="E11" s="27">
        <v>24279.768820000001</v>
      </c>
      <c r="F11" s="26">
        <v>19924.42943</v>
      </c>
      <c r="G11" s="22">
        <f>E11/D11*100</f>
        <v>46.634466848494164</v>
      </c>
      <c r="H11" s="27">
        <f t="shared" si="1"/>
        <v>-27784.231179999999</v>
      </c>
    </row>
    <row r="12" spans="1:8" ht="48">
      <c r="A12" s="24" t="s">
        <v>16</v>
      </c>
      <c r="B12" s="28" t="s">
        <v>17</v>
      </c>
      <c r="C12" s="26">
        <v>226</v>
      </c>
      <c r="D12" s="26">
        <v>226</v>
      </c>
      <c r="E12" s="27">
        <v>84.575310000000002</v>
      </c>
      <c r="F12" s="26">
        <v>4.86191</v>
      </c>
      <c r="G12" s="22">
        <f t="shared" si="0"/>
        <v>37.422703539823011</v>
      </c>
      <c r="H12" s="27">
        <f t="shared" si="1"/>
        <v>-141.42469</v>
      </c>
    </row>
    <row r="13" spans="1:8" ht="24.75" thickBot="1">
      <c r="A13" s="29" t="s">
        <v>18</v>
      </c>
      <c r="B13" s="30" t="s">
        <v>19</v>
      </c>
      <c r="C13" s="50">
        <v>227</v>
      </c>
      <c r="D13" s="50">
        <v>227</v>
      </c>
      <c r="E13" s="51">
        <v>15.48067</v>
      </c>
      <c r="F13" s="50">
        <v>131.53455</v>
      </c>
      <c r="G13" s="47">
        <f t="shared" si="0"/>
        <v>6.8196784140969164</v>
      </c>
      <c r="H13" s="51">
        <f t="shared" si="1"/>
        <v>-211.51933</v>
      </c>
    </row>
    <row r="14" spans="1:8" ht="12.75" thickBot="1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6.0998600000000005</v>
      </c>
      <c r="F14" s="79">
        <f t="shared" si="2"/>
        <v>0</v>
      </c>
      <c r="G14" s="110">
        <f t="shared" si="0"/>
        <v>39.037230212949773</v>
      </c>
      <c r="H14" s="33">
        <f t="shared" si="1"/>
        <v>-9.5258900000000004</v>
      </c>
    </row>
    <row r="15" spans="1:8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6.0998600000000005</v>
      </c>
      <c r="F15" s="21">
        <f t="shared" si="3"/>
        <v>0</v>
      </c>
      <c r="G15" s="22">
        <f t="shared" si="0"/>
        <v>39.037230212949773</v>
      </c>
      <c r="H15" s="23">
        <f t="shared" si="1"/>
        <v>-9.5258900000000004</v>
      </c>
    </row>
    <row r="16" spans="1:8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2.7644199999999999</v>
      </c>
      <c r="F16" s="190"/>
      <c r="G16" s="22">
        <f t="shared" si="0"/>
        <v>38.529683140110215</v>
      </c>
      <c r="H16" s="27">
        <f t="shared" si="1"/>
        <v>-4.4103600000000007</v>
      </c>
    </row>
    <row r="17" spans="1:8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2.0840000000000001E-2</v>
      </c>
      <c r="F17" s="190"/>
      <c r="G17" s="22">
        <f t="shared" si="0"/>
        <v>50.966006358522861</v>
      </c>
      <c r="H17" s="27">
        <f t="shared" si="1"/>
        <v>-2.0050000000000002E-2</v>
      </c>
    </row>
    <row r="18" spans="1:8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3.79576</v>
      </c>
      <c r="F18" s="190"/>
      <c r="G18" s="22">
        <f t="shared" si="0"/>
        <v>40.217800150667351</v>
      </c>
      <c r="H18" s="27">
        <f t="shared" si="1"/>
        <v>-5.6422500000000007</v>
      </c>
    </row>
    <row r="19" spans="1:8" ht="12.75" thickBot="1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-0.48115999999999998</v>
      </c>
      <c r="F19" s="192"/>
      <c r="G19" s="47">
        <f t="shared" si="0"/>
        <v>46.808634829219883</v>
      </c>
      <c r="H19" s="51">
        <f t="shared" si="1"/>
        <v>0.54676999999999998</v>
      </c>
    </row>
    <row r="20" spans="1:8" s="34" customFormat="1" ht="12.75" thickBot="1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14024.961859999999</v>
      </c>
      <c r="F20" s="13">
        <f>F21+F25+F27+F28+F29+F26</f>
        <v>15294.72186</v>
      </c>
      <c r="G20" s="32">
        <f t="shared" si="0"/>
        <v>64.684816253113169</v>
      </c>
      <c r="H20" s="33">
        <f t="shared" si="1"/>
        <v>-7657.0381400000006</v>
      </c>
    </row>
    <row r="21" spans="1:8" s="34" customFormat="1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11006.806329999999</v>
      </c>
      <c r="F21" s="21">
        <f>F22+F23+F24</f>
        <v>13044.42049</v>
      </c>
      <c r="G21" s="36">
        <f t="shared" si="0"/>
        <v>57.733051822711765</v>
      </c>
      <c r="H21" s="37">
        <f t="shared" si="1"/>
        <v>-8058.1936700000006</v>
      </c>
    </row>
    <row r="22" spans="1:8" s="34" customFormat="1">
      <c r="A22" s="38" t="s">
        <v>24</v>
      </c>
      <c r="B22" s="39" t="s">
        <v>25</v>
      </c>
      <c r="C22" s="40">
        <v>14465</v>
      </c>
      <c r="D22" s="40">
        <v>14465</v>
      </c>
      <c r="E22" s="27">
        <v>7202.4324299999998</v>
      </c>
      <c r="F22" s="26">
        <v>11303.948200000001</v>
      </c>
      <c r="G22" s="41">
        <f t="shared" si="0"/>
        <v>49.792135706878668</v>
      </c>
      <c r="H22" s="27">
        <f t="shared" si="1"/>
        <v>-7262.5675700000002</v>
      </c>
    </row>
    <row r="23" spans="1:8" ht="24">
      <c r="A23" s="42" t="s">
        <v>26</v>
      </c>
      <c r="B23" s="39" t="s">
        <v>27</v>
      </c>
      <c r="C23" s="40">
        <v>4600</v>
      </c>
      <c r="D23" s="40">
        <v>4600</v>
      </c>
      <c r="E23" s="27">
        <v>3804.3732</v>
      </c>
      <c r="F23" s="26">
        <v>1740.4722899999999</v>
      </c>
      <c r="G23" s="41">
        <f t="shared" si="0"/>
        <v>82.703765217391307</v>
      </c>
      <c r="H23" s="27">
        <f t="shared" si="1"/>
        <v>-795.6268</v>
      </c>
    </row>
    <row r="24" spans="1:8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>
      <c r="A25" s="43" t="s">
        <v>30</v>
      </c>
      <c r="B25" s="44" t="s">
        <v>31</v>
      </c>
      <c r="C25" s="26">
        <v>138</v>
      </c>
      <c r="D25" s="26">
        <v>138</v>
      </c>
      <c r="E25" s="27">
        <v>132.45841999999999</v>
      </c>
      <c r="F25" s="26">
        <v>662.35526000000004</v>
      </c>
      <c r="G25" s="41">
        <f t="shared" si="0"/>
        <v>95.984362318840581</v>
      </c>
      <c r="H25" s="27">
        <f t="shared" si="1"/>
        <v>-5.5415800000000104</v>
      </c>
    </row>
    <row r="26" spans="1:8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>
      <c r="A27" s="44" t="s">
        <v>34</v>
      </c>
      <c r="B27" s="48" t="s">
        <v>35</v>
      </c>
      <c r="C27" s="26">
        <v>1726</v>
      </c>
      <c r="D27" s="26">
        <v>1726</v>
      </c>
      <c r="E27" s="27">
        <v>2470.2921000000001</v>
      </c>
      <c r="F27" s="26">
        <v>1319.4975099999999</v>
      </c>
      <c r="G27" s="41">
        <f>E27/D27*100</f>
        <v>143.12236964078795</v>
      </c>
      <c r="H27" s="27">
        <f t="shared" ref="H27:H40" si="4">E27-D27</f>
        <v>744.29210000000012</v>
      </c>
    </row>
    <row r="28" spans="1:8">
      <c r="A28" s="19" t="s">
        <v>36</v>
      </c>
      <c r="B28" s="49" t="s">
        <v>37</v>
      </c>
      <c r="C28" s="50">
        <v>753</v>
      </c>
      <c r="D28" s="50">
        <v>753</v>
      </c>
      <c r="E28" s="51">
        <v>415.05266</v>
      </c>
      <c r="F28" s="50">
        <v>268.4486</v>
      </c>
      <c r="G28" s="41">
        <f>E28/D28*100</f>
        <v>55.11987516600265</v>
      </c>
      <c r="H28" s="51">
        <f t="shared" si="4"/>
        <v>-337.94734</v>
      </c>
    </row>
    <row r="29" spans="1:8" ht="12.75" thickBot="1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622.85832000000005</v>
      </c>
      <c r="F30" s="13">
        <f t="shared" si="5"/>
        <v>859.88735999999994</v>
      </c>
      <c r="G30" s="14">
        <f t="shared" ref="G30:G38" si="6">E30/D30*100</f>
        <v>61.889737678855326</v>
      </c>
      <c r="H30" s="52">
        <f t="shared" si="4"/>
        <v>-383.54167999999993</v>
      </c>
    </row>
    <row r="31" spans="1:8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622.85832000000005</v>
      </c>
      <c r="F31" s="21">
        <f>F32</f>
        <v>596.88901999999996</v>
      </c>
      <c r="G31" s="22">
        <f t="shared" si="6"/>
        <v>62.198753744757354</v>
      </c>
      <c r="H31" s="23">
        <f t="shared" si="4"/>
        <v>-378.54167999999993</v>
      </c>
    </row>
    <row r="32" spans="1:8">
      <c r="A32" s="38" t="s">
        <v>44</v>
      </c>
      <c r="B32" s="56" t="s">
        <v>45</v>
      </c>
      <c r="C32" s="26">
        <v>1001.4</v>
      </c>
      <c r="D32" s="26">
        <v>1001.4</v>
      </c>
      <c r="E32" s="27">
        <v>622.85832000000005</v>
      </c>
      <c r="F32" s="26">
        <v>596.88901999999996</v>
      </c>
      <c r="G32" s="41">
        <f t="shared" si="6"/>
        <v>62.198753744757354</v>
      </c>
      <c r="H32" s="27">
        <f t="shared" si="4"/>
        <v>-378.54167999999993</v>
      </c>
    </row>
    <row r="33" spans="1:8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262.99833999999998</v>
      </c>
      <c r="G34" s="41">
        <f t="shared" si="6"/>
        <v>0</v>
      </c>
      <c r="H34" s="27">
        <f t="shared" si="4"/>
        <v>-5</v>
      </c>
    </row>
    <row r="35" spans="1:8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>
      <c r="A36" s="38" t="s">
        <v>52</v>
      </c>
      <c r="B36" s="56" t="s">
        <v>53</v>
      </c>
      <c r="C36" s="26"/>
      <c r="D36" s="26"/>
      <c r="E36" s="27"/>
      <c r="F36" s="26">
        <v>139.04834</v>
      </c>
      <c r="G36" s="41" t="e">
        <f t="shared" si="6"/>
        <v>#DIV/0!</v>
      </c>
      <c r="H36" s="27">
        <f t="shared" si="4"/>
        <v>0</v>
      </c>
    </row>
    <row r="37" spans="1:8">
      <c r="A37" s="38" t="s">
        <v>54</v>
      </c>
      <c r="B37" s="44" t="s">
        <v>55</v>
      </c>
      <c r="C37" s="26"/>
      <c r="D37" s="26"/>
      <c r="E37" s="27"/>
      <c r="F37" s="26">
        <v>28.95</v>
      </c>
      <c r="G37" s="41" t="e">
        <f t="shared" si="6"/>
        <v>#DIV/0!</v>
      </c>
      <c r="H37" s="27">
        <f t="shared" si="4"/>
        <v>0</v>
      </c>
    </row>
    <row r="38" spans="1:8" ht="48">
      <c r="A38" s="42" t="s">
        <v>56</v>
      </c>
      <c r="B38" s="58" t="s">
        <v>57</v>
      </c>
      <c r="C38" s="26"/>
      <c r="D38" s="26"/>
      <c r="E38" s="27"/>
      <c r="F38" s="26">
        <v>95</v>
      </c>
      <c r="G38" s="41" t="e">
        <f t="shared" si="6"/>
        <v>#DIV/0!</v>
      </c>
      <c r="H38" s="27">
        <f t="shared" si="4"/>
        <v>0</v>
      </c>
    </row>
    <row r="39" spans="1:8" ht="12.75" thickBot="1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>
      <c r="A40" s="228" t="s">
        <v>60</v>
      </c>
      <c r="B40" s="230" t="s">
        <v>61</v>
      </c>
      <c r="C40" s="224">
        <f>C42+C50</f>
        <v>10138.07425</v>
      </c>
      <c r="D40" s="224">
        <f>D42+D50</f>
        <v>10153.700000000001</v>
      </c>
      <c r="E40" s="224">
        <f>E42+E50</f>
        <v>1178.99332</v>
      </c>
      <c r="F40" s="224">
        <f>F44+F45+F47+F50</f>
        <v>1219.2340799999999</v>
      </c>
      <c r="G40" s="226">
        <f>E40/D40*100</f>
        <v>11.611464983208093</v>
      </c>
      <c r="H40" s="218">
        <f t="shared" si="4"/>
        <v>-8974.7066800000011</v>
      </c>
    </row>
    <row r="41" spans="1:8" ht="12.75" thickBot="1">
      <c r="A41" s="229"/>
      <c r="B41" s="231"/>
      <c r="C41" s="225"/>
      <c r="D41" s="225"/>
      <c r="E41" s="225"/>
      <c r="F41" s="225"/>
      <c r="G41" s="227"/>
      <c r="H41" s="219"/>
    </row>
    <row r="42" spans="1:8" ht="48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1002.50807</v>
      </c>
      <c r="F42" s="21">
        <f t="shared" ref="F42" si="8">F43+F45+F47+F49</f>
        <v>1120.7948099999999</v>
      </c>
      <c r="G42" s="41">
        <f t="shared" ref="G42:G55" si="9">E42/D42*100</f>
        <v>10.184260694657496</v>
      </c>
      <c r="H42" s="23">
        <f t="shared" ref="H42:H76" si="10">E42-D42</f>
        <v>-8841.1919300000009</v>
      </c>
    </row>
    <row r="43" spans="1:8" ht="24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956.48914000000002</v>
      </c>
      <c r="F43" s="26">
        <f>F44</f>
        <v>1046.0722599999999</v>
      </c>
      <c r="G43" s="41">
        <f t="shared" si="9"/>
        <v>10.763637734490171</v>
      </c>
      <c r="H43" s="27">
        <f t="shared" si="10"/>
        <v>-7929.8108599999996</v>
      </c>
    </row>
    <row r="44" spans="1:8" ht="24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956.48914000000002</v>
      </c>
      <c r="F44" s="65">
        <v>1046.0722599999999</v>
      </c>
      <c r="G44" s="66">
        <f t="shared" si="9"/>
        <v>10.763637734490171</v>
      </c>
      <c r="H44" s="67">
        <f t="shared" si="10"/>
        <v>-7929.8108599999996</v>
      </c>
    </row>
    <row r="45" spans="1:8" ht="24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46.018929999999997</v>
      </c>
      <c r="F47" s="26">
        <f>F48</f>
        <v>74.722549999999998</v>
      </c>
      <c r="G47" s="41">
        <f t="shared" si="9"/>
        <v>33.812586333578246</v>
      </c>
      <c r="H47" s="67">
        <f t="shared" si="10"/>
        <v>-90.081069999999997</v>
      </c>
    </row>
    <row r="48" spans="1:8" s="72" customFormat="1" ht="36">
      <c r="A48" s="70" t="s">
        <v>72</v>
      </c>
      <c r="B48" s="58" t="s">
        <v>73</v>
      </c>
      <c r="C48" s="26">
        <v>136.1</v>
      </c>
      <c r="D48" s="26">
        <v>136.1</v>
      </c>
      <c r="E48" s="27">
        <v>46.018929999999997</v>
      </c>
      <c r="F48" s="71">
        <v>74.722549999999998</v>
      </c>
      <c r="G48" s="41">
        <f t="shared" si="9"/>
        <v>33.812586333578246</v>
      </c>
      <c r="H48" s="27">
        <f t="shared" si="10"/>
        <v>-90.081069999999997</v>
      </c>
    </row>
    <row r="49" spans="1:234" s="72" customFormat="1" ht="72.75" thickBot="1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176.48525000000001</v>
      </c>
      <c r="F50" s="79">
        <f t="shared" si="11"/>
        <v>98.439269999999993</v>
      </c>
      <c r="G50" s="32">
        <f t="shared" si="9"/>
        <v>56.930725806451619</v>
      </c>
      <c r="H50" s="33">
        <f t="shared" si="10"/>
        <v>-133.51474999999999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>
      <c r="A51" s="82" t="s">
        <v>78</v>
      </c>
      <c r="B51" s="54" t="s">
        <v>77</v>
      </c>
      <c r="C51" s="83">
        <v>300</v>
      </c>
      <c r="D51" s="83">
        <v>300</v>
      </c>
      <c r="E51" s="84">
        <v>176.48525000000001</v>
      </c>
      <c r="F51" s="85">
        <v>98.439269999999993</v>
      </c>
      <c r="G51" s="47">
        <f t="shared" si="9"/>
        <v>58.828416666666669</v>
      </c>
      <c r="H51" s="37">
        <f t="shared" si="10"/>
        <v>-123.51474999999999</v>
      </c>
    </row>
    <row r="52" spans="1:234" s="72" customFormat="1" ht="48.75" thickBot="1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20.559460000000001</v>
      </c>
      <c r="F53" s="13">
        <f>F54</f>
        <v>46.549029999999995</v>
      </c>
      <c r="G53" s="32">
        <f t="shared" si="9"/>
        <v>18.199043993980705</v>
      </c>
      <c r="H53" s="33">
        <f t="shared" si="10"/>
        <v>-92.410539999999997</v>
      </c>
    </row>
    <row r="54" spans="1:234" s="72" customFormat="1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20.559460000000001</v>
      </c>
      <c r="F54" s="23">
        <f>F55+F56+F57+F58+F59</f>
        <v>46.549029999999995</v>
      </c>
      <c r="G54" s="22">
        <f t="shared" si="9"/>
        <v>18.199043993980705</v>
      </c>
      <c r="H54" s="23">
        <f t="shared" si="10"/>
        <v>-92.410539999999997</v>
      </c>
    </row>
    <row r="55" spans="1:234" s="72" customFormat="1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36.82931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2.9350800000000001</v>
      </c>
      <c r="F57" s="26">
        <v>9.4667499999999993</v>
      </c>
      <c r="G57" s="22">
        <f>E57/D57*100</f>
        <v>28.747110675808031</v>
      </c>
      <c r="H57" s="27">
        <f t="shared" si="10"/>
        <v>-7.2749200000000007</v>
      </c>
    </row>
    <row r="58" spans="1:234" s="72" customFormat="1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>
      <c r="A59" s="94" t="s">
        <v>90</v>
      </c>
      <c r="B59" s="95" t="s">
        <v>91</v>
      </c>
      <c r="C59" s="74"/>
      <c r="D59" s="74"/>
      <c r="E59" s="75">
        <v>-10.377689999999999</v>
      </c>
      <c r="F59" s="74">
        <v>0.25296999999999997</v>
      </c>
      <c r="G59" s="96" t="e">
        <f>E59/D59*100</f>
        <v>#DIV/0!</v>
      </c>
      <c r="H59" s="75">
        <f t="shared" si="10"/>
        <v>-10.377689999999999</v>
      </c>
    </row>
    <row r="60" spans="1:234" s="72" customFormat="1" ht="12.75" thickBot="1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0</v>
      </c>
      <c r="F60" s="207">
        <f t="shared" si="12"/>
        <v>10.89409</v>
      </c>
      <c r="G60" s="214" t="e">
        <f t="shared" ref="G60:G62" si="13">E60/D60*100</f>
        <v>#DIV/0!</v>
      </c>
      <c r="H60" s="213">
        <f t="shared" si="10"/>
        <v>0</v>
      </c>
    </row>
    <row r="61" spans="1:234" s="72" customFormat="1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3">
        <f t="shared" si="12"/>
        <v>10.89409</v>
      </c>
      <c r="G61" s="22" t="e">
        <f t="shared" si="13"/>
        <v>#DIV/0!</v>
      </c>
      <c r="H61" s="27">
        <f t="shared" si="10"/>
        <v>0</v>
      </c>
    </row>
    <row r="62" spans="1:234" s="72" customFormat="1" ht="12.75" thickBot="1">
      <c r="A62" s="94" t="s">
        <v>96</v>
      </c>
      <c r="B62" s="95" t="s">
        <v>97</v>
      </c>
      <c r="C62" s="74"/>
      <c r="D62" s="74"/>
      <c r="E62" s="75"/>
      <c r="F62" s="74">
        <v>10.89409</v>
      </c>
      <c r="G62" s="96" t="e">
        <f t="shared" si="13"/>
        <v>#DIV/0!</v>
      </c>
      <c r="H62" s="75">
        <f t="shared" si="10"/>
        <v>0</v>
      </c>
    </row>
    <row r="63" spans="1:234" s="72" customFormat="1" ht="12.75" thickBot="1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3">
        <f t="shared" si="10"/>
        <v>-14.119789999999995</v>
      </c>
    </row>
    <row r="64" spans="1:234" s="10" customFormat="1" ht="24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451.08629000000002</v>
      </c>
      <c r="F67" s="109">
        <f t="shared" ref="F67" si="15">F68+F71+F74+F76+F80+F82+F84+F86+F88+F93+F78</f>
        <v>199.22692000000001</v>
      </c>
      <c r="G67" s="110">
        <f t="shared" si="14"/>
        <v>379.06410924369749</v>
      </c>
      <c r="H67" s="33">
        <f t="shared" si="10"/>
        <v>332.08629000000002</v>
      </c>
    </row>
    <row r="68" spans="1:8" ht="36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1.05</v>
      </c>
      <c r="F68" s="21">
        <f t="shared" ref="F68" si="16">F69</f>
        <v>0.35</v>
      </c>
      <c r="G68" s="22">
        <f t="shared" si="14"/>
        <v>13.125</v>
      </c>
      <c r="H68" s="23">
        <f t="shared" si="10"/>
        <v>-6.95</v>
      </c>
    </row>
    <row r="69" spans="1:8" s="10" customFormat="1" ht="48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0.35</v>
      </c>
      <c r="G69" s="22">
        <f t="shared" si="14"/>
        <v>0</v>
      </c>
      <c r="H69" s="27">
        <f t="shared" si="10"/>
        <v>-3</v>
      </c>
    </row>
    <row r="70" spans="1:8" s="10" customFormat="1" ht="48">
      <c r="A70" s="113" t="s">
        <v>289</v>
      </c>
      <c r="B70" s="114" t="s">
        <v>111</v>
      </c>
      <c r="C70" s="21"/>
      <c r="D70" s="21">
        <v>5</v>
      </c>
      <c r="E70" s="23">
        <v>1.05</v>
      </c>
      <c r="F70" s="208"/>
      <c r="G70" s="22">
        <f t="shared" si="14"/>
        <v>21.000000000000004</v>
      </c>
      <c r="H70" s="27">
        <f t="shared" si="10"/>
        <v>-3.95</v>
      </c>
    </row>
    <row r="71" spans="1:8" ht="36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29.44566</v>
      </c>
      <c r="F71" s="21">
        <f>F72</f>
        <v>17.5</v>
      </c>
      <c r="G71" s="41"/>
      <c r="H71" s="27">
        <f t="shared" si="10"/>
        <v>12.44566</v>
      </c>
    </row>
    <row r="72" spans="1:8" ht="48">
      <c r="A72" s="113" t="s">
        <v>114</v>
      </c>
      <c r="B72" s="116" t="s">
        <v>115</v>
      </c>
      <c r="C72" s="21">
        <v>17</v>
      </c>
      <c r="D72" s="21">
        <v>14</v>
      </c>
      <c r="E72" s="23">
        <v>29.44566</v>
      </c>
      <c r="F72" s="26">
        <v>17.5</v>
      </c>
      <c r="G72" s="41">
        <f>E72/D72*100</f>
        <v>210.32614285714283</v>
      </c>
      <c r="H72" s="117">
        <f t="shared" si="10"/>
        <v>15.44566</v>
      </c>
    </row>
    <row r="73" spans="1:8" ht="48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3.3270000000000001E-2</v>
      </c>
      <c r="F74" s="21">
        <f>F75</f>
        <v>0</v>
      </c>
      <c r="G74" s="22"/>
      <c r="H74" s="117">
        <f t="shared" si="10"/>
        <v>-3.9667300000000001</v>
      </c>
    </row>
    <row r="75" spans="1:8" ht="48">
      <c r="A75" s="113" t="s">
        <v>118</v>
      </c>
      <c r="B75" s="116" t="s">
        <v>119</v>
      </c>
      <c r="C75" s="21">
        <v>4</v>
      </c>
      <c r="D75" s="21">
        <v>4</v>
      </c>
      <c r="E75" s="23">
        <v>3.3270000000000001E-2</v>
      </c>
      <c r="F75" s="26"/>
      <c r="G75" s="41"/>
      <c r="H75" s="117">
        <f t="shared" si="10"/>
        <v>-3.9667300000000001</v>
      </c>
    </row>
    <row r="76" spans="1:8" ht="36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9.0584100000000003</v>
      </c>
      <c r="F80" s="21">
        <f>F81</f>
        <v>1</v>
      </c>
      <c r="G80" s="41">
        <f>E80/D80*100</f>
        <v>301.947</v>
      </c>
      <c r="H80" s="27">
        <f>E80-D80</f>
        <v>6.0584100000000003</v>
      </c>
    </row>
    <row r="81" spans="1:8" ht="48">
      <c r="A81" s="113" t="s">
        <v>126</v>
      </c>
      <c r="B81" s="116" t="s">
        <v>127</v>
      </c>
      <c r="C81" s="21">
        <v>3</v>
      </c>
      <c r="D81" s="21">
        <v>3</v>
      </c>
      <c r="E81" s="23">
        <v>9.0584100000000003</v>
      </c>
      <c r="F81" s="23">
        <v>1</v>
      </c>
      <c r="G81" s="41">
        <f>E81/D81*100</f>
        <v>301.947</v>
      </c>
      <c r="H81" s="27">
        <f>E82-D81</f>
        <v>-2.30226</v>
      </c>
    </row>
    <row r="82" spans="1:8" ht="36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36.589530000000003</v>
      </c>
      <c r="F88" s="21">
        <f t="shared" ref="F88" si="21">F89</f>
        <v>17.277989999999999</v>
      </c>
      <c r="G88" s="41">
        <f t="shared" si="19"/>
        <v>130.67689285714289</v>
      </c>
      <c r="H88" s="27">
        <f t="shared" si="20"/>
        <v>8.5895300000000034</v>
      </c>
    </row>
    <row r="89" spans="1:8" ht="48">
      <c r="A89" s="121" t="s">
        <v>142</v>
      </c>
      <c r="B89" s="122" t="s">
        <v>143</v>
      </c>
      <c r="C89" s="21">
        <v>28</v>
      </c>
      <c r="D89" s="21">
        <v>23</v>
      </c>
      <c r="E89" s="23">
        <v>36.589530000000003</v>
      </c>
      <c r="F89" s="26">
        <v>17.277989999999999</v>
      </c>
      <c r="G89" s="41">
        <f t="shared" si="19"/>
        <v>159.08491304347828</v>
      </c>
      <c r="H89" s="27">
        <f t="shared" si="20"/>
        <v>13.589530000000003</v>
      </c>
    </row>
    <row r="90" spans="1:8" ht="48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12.211679999999999</v>
      </c>
      <c r="F93" s="26">
        <f>F94+F95</f>
        <v>159.69892999999999</v>
      </c>
      <c r="G93" s="41" t="e">
        <f t="shared" si="19"/>
        <v>#DIV/0!</v>
      </c>
      <c r="H93" s="27">
        <f t="shared" si="20"/>
        <v>12.211679999999999</v>
      </c>
    </row>
    <row r="94" spans="1:8" ht="36">
      <c r="A94" s="128" t="s">
        <v>150</v>
      </c>
      <c r="B94" s="129" t="s">
        <v>151</v>
      </c>
      <c r="C94" s="50"/>
      <c r="D94" s="50"/>
      <c r="E94" s="50">
        <v>11.59958</v>
      </c>
      <c r="F94" s="50">
        <v>156.41758999999999</v>
      </c>
      <c r="G94" s="41" t="e">
        <f t="shared" si="19"/>
        <v>#DIV/0!</v>
      </c>
      <c r="H94" s="27">
        <f t="shared" si="20"/>
        <v>11.59958</v>
      </c>
    </row>
    <row r="95" spans="1:8" ht="36">
      <c r="A95" s="128" t="s">
        <v>152</v>
      </c>
      <c r="B95" s="129" t="s">
        <v>153</v>
      </c>
      <c r="C95" s="50"/>
      <c r="D95" s="50"/>
      <c r="E95" s="51">
        <v>0.61209999999999998</v>
      </c>
      <c r="F95" s="50">
        <v>3.2813400000000001</v>
      </c>
      <c r="G95" s="66" t="e">
        <f t="shared" si="19"/>
        <v>#DIV/0!</v>
      </c>
      <c r="H95" s="51">
        <f t="shared" si="20"/>
        <v>0.61209999999999998</v>
      </c>
    </row>
    <row r="96" spans="1:8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159629.64799000003</v>
      </c>
      <c r="F101" s="131">
        <f>F102+F154+F152+F150</f>
        <v>189321.38344000001</v>
      </c>
      <c r="G101" s="132">
        <f t="shared" si="23"/>
        <v>42.847439512510974</v>
      </c>
      <c r="H101" s="133">
        <f t="shared" si="20"/>
        <v>-212923.88100999995</v>
      </c>
    </row>
    <row r="102" spans="1:8" ht="12.75" thickBot="1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145645.38656000001</v>
      </c>
      <c r="F102" s="135">
        <f>F103+F106+F122+F145</f>
        <v>189321.38344000001</v>
      </c>
      <c r="G102" s="136">
        <f t="shared" si="23"/>
        <v>43.617882239068315</v>
      </c>
      <c r="H102" s="137">
        <f t="shared" si="20"/>
        <v>-188266.71343999996</v>
      </c>
    </row>
    <row r="103" spans="1:8" ht="12.75" thickBot="1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56359.6</v>
      </c>
      <c r="F103" s="139">
        <f>SUM(F104+F105)</f>
        <v>79135.899999999994</v>
      </c>
      <c r="G103" s="141">
        <f t="shared" si="23"/>
        <v>40.315314348662703</v>
      </c>
      <c r="H103" s="142">
        <f t="shared" si="20"/>
        <v>-83437.399999999994</v>
      </c>
    </row>
    <row r="104" spans="1:8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56359.6</v>
      </c>
      <c r="F104" s="21">
        <v>79135.899999999994</v>
      </c>
      <c r="G104" s="22">
        <f t="shared" si="23"/>
        <v>40.315314348662703</v>
      </c>
      <c r="H104" s="23">
        <f t="shared" si="20"/>
        <v>-83437.399999999994</v>
      </c>
    </row>
    <row r="105" spans="1:8" ht="24.75" thickBot="1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8093.1493600000003</v>
      </c>
      <c r="F106" s="79">
        <f>F108+F111+F112+F113</f>
        <v>14490.109939999998</v>
      </c>
      <c r="G106" s="110">
        <f t="shared" si="23"/>
        <v>56.199694181532841</v>
      </c>
      <c r="H106" s="33">
        <f t="shared" si="20"/>
        <v>-6307.5506400000004</v>
      </c>
    </row>
    <row r="107" spans="1:8" s="10" customFormat="1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2560.9560000000001</v>
      </c>
      <c r="F109" s="26"/>
      <c r="G109" s="41">
        <v>0</v>
      </c>
      <c r="H109" s="27">
        <f>E109-D109</f>
        <v>-3415.5439999999999</v>
      </c>
    </row>
    <row r="110" spans="1:8" s="10" customFormat="1" ht="24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1426.3588999999999</v>
      </c>
      <c r="G111" s="41">
        <f>E111/D111*100</f>
        <v>100</v>
      </c>
      <c r="H111" s="27">
        <f>E111-D111</f>
        <v>0</v>
      </c>
    </row>
    <row r="112" spans="1:8" s="10" customFormat="1" ht="12.75" thickBot="1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2295.6933600000002</v>
      </c>
      <c r="F113" s="79">
        <f>F114+F115+F116+F117+F119+F118+F120+F121</f>
        <v>13063.751039999999</v>
      </c>
      <c r="G113" s="110">
        <f t="shared" si="24"/>
        <v>44.25262370607399</v>
      </c>
      <c r="H113" s="33">
        <f t="shared" si="20"/>
        <v>-2892.0066399999996</v>
      </c>
    </row>
    <row r="114" spans="1:8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328.85649000000001</v>
      </c>
      <c r="F114" s="21">
        <v>303.11523999999997</v>
      </c>
      <c r="G114" s="22">
        <f t="shared" si="24"/>
        <v>36.225654329147396</v>
      </c>
      <c r="H114" s="23">
        <f t="shared" si="20"/>
        <v>-578.94350999999995</v>
      </c>
    </row>
    <row r="115" spans="1:8" ht="24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536.32600000000002</v>
      </c>
      <c r="F115" s="26">
        <v>1153.992</v>
      </c>
      <c r="G115" s="41">
        <f t="shared" si="24"/>
        <v>46.722362575137204</v>
      </c>
      <c r="H115" s="27">
        <f t="shared" si="20"/>
        <v>-611.57400000000007</v>
      </c>
    </row>
    <row r="116" spans="1:8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1430.5108700000001</v>
      </c>
      <c r="F120" s="26">
        <v>1258.8438000000001</v>
      </c>
      <c r="G120" s="41">
        <v>0</v>
      </c>
      <c r="H120" s="27">
        <f>E120-C120</f>
        <v>-1701.4891299999999</v>
      </c>
    </row>
    <row r="121" spans="1:8" ht="12.75" thickBot="1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81192.637199999997</v>
      </c>
      <c r="F122" s="131">
        <f>F123+F135+F137+F139+F141+F142+F143+F136+F138</f>
        <v>89059.198960000009</v>
      </c>
      <c r="G122" s="132">
        <f t="shared" ref="G122:G129" si="25">E122/D122*100</f>
        <v>45.178704210680955</v>
      </c>
      <c r="H122" s="133">
        <f t="shared" ref="H122:H129" si="26">E122-D122</f>
        <v>-98521.762799999968</v>
      </c>
    </row>
    <row r="123" spans="1:8" ht="12.75" thickBot="1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61168.479759999995</v>
      </c>
      <c r="F123" s="139">
        <f t="shared" ref="F123" si="27">F126+F130+F125+F124+F127+F132+F128+F129+F133+F134</f>
        <v>68898.78413</v>
      </c>
      <c r="G123" s="141">
        <f t="shared" si="25"/>
        <v>46.076874860172751</v>
      </c>
      <c r="H123" s="142">
        <f t="shared" si="26"/>
        <v>-71584.620240000018</v>
      </c>
    </row>
    <row r="124" spans="1:8" ht="24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46408</v>
      </c>
      <c r="F126" s="26">
        <v>54551</v>
      </c>
      <c r="G126" s="41">
        <f t="shared" si="25"/>
        <v>48.036733485561449</v>
      </c>
      <c r="H126" s="27">
        <f t="shared" si="26"/>
        <v>-50201.399999999994</v>
      </c>
    </row>
    <row r="127" spans="1:8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6994</v>
      </c>
      <c r="F127" s="26">
        <v>8588</v>
      </c>
      <c r="G127" s="41">
        <f t="shared" si="25"/>
        <v>46.235819869370921</v>
      </c>
      <c r="H127" s="27">
        <f t="shared" si="26"/>
        <v>-8132.7999999999993</v>
      </c>
    </row>
    <row r="128" spans="1:8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>
        <v>104.66943000000001</v>
      </c>
      <c r="G128" s="41">
        <f t="shared" si="25"/>
        <v>6.2770250368188503</v>
      </c>
      <c r="H128" s="27">
        <f t="shared" si="26"/>
        <v>-509.10320000000002</v>
      </c>
    </row>
    <row r="129" spans="1:8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440.67</v>
      </c>
      <c r="F131" s="153"/>
      <c r="G131" s="41"/>
      <c r="H131" s="27"/>
    </row>
    <row r="132" spans="1:8" ht="36">
      <c r="A132" s="59" t="s">
        <v>197</v>
      </c>
      <c r="B132" s="88" t="s">
        <v>205</v>
      </c>
      <c r="C132" s="26">
        <v>1320.2</v>
      </c>
      <c r="D132" s="26">
        <v>1320.2</v>
      </c>
      <c r="E132" s="27">
        <v>993.58834999999999</v>
      </c>
      <c r="F132" s="26"/>
      <c r="G132" s="41">
        <f t="shared" ref="G132:G148" si="28">E132/D132*100</f>
        <v>75.260441599757613</v>
      </c>
      <c r="H132" s="27">
        <f t="shared" ref="H132:H148" si="29">E132-D132</f>
        <v>-326.61165000000005</v>
      </c>
    </row>
    <row r="133" spans="1:8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4422.7569999999996</v>
      </c>
      <c r="F133" s="26">
        <v>4581.28</v>
      </c>
      <c r="G133" s="41">
        <f t="shared" si="28"/>
        <v>38.750904646333659</v>
      </c>
      <c r="H133" s="27">
        <f t="shared" si="29"/>
        <v>-6990.5429999999997</v>
      </c>
    </row>
    <row r="134" spans="1:8" ht="36.75" thickBot="1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1834.0556099999999</v>
      </c>
      <c r="F134" s="74">
        <v>1048.4047</v>
      </c>
      <c r="G134" s="96">
        <f t="shared" si="28"/>
        <v>39.963733249079375</v>
      </c>
      <c r="H134" s="75">
        <f t="shared" si="29"/>
        <v>-2755.2443900000003</v>
      </c>
    </row>
    <row r="135" spans="1:8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1173.5</v>
      </c>
      <c r="F136" s="26">
        <v>1211.3</v>
      </c>
      <c r="G136" s="41">
        <f t="shared" si="28"/>
        <v>100</v>
      </c>
      <c r="H136" s="27">
        <f t="shared" si="29"/>
        <v>0</v>
      </c>
    </row>
    <row r="137" spans="1:8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>
        <v>41.409480000000002</v>
      </c>
      <c r="G139" s="41">
        <f t="shared" si="28"/>
        <v>94.031276141698669</v>
      </c>
      <c r="H139" s="27">
        <f t="shared" si="29"/>
        <v>-13.98472000000001</v>
      </c>
    </row>
    <row r="140" spans="1:8" ht="24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264.70499999999998</v>
      </c>
      <c r="F141" s="26">
        <v>255.625</v>
      </c>
      <c r="G141" s="41">
        <f t="shared" si="28"/>
        <v>41.666141980166849</v>
      </c>
      <c r="H141" s="27">
        <f t="shared" si="29"/>
        <v>-370.59499999999997</v>
      </c>
    </row>
    <row r="142" spans="1:8" ht="12.75" thickBot="1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672.90016000000003</v>
      </c>
      <c r="F142" s="26">
        <v>595.06034999999997</v>
      </c>
      <c r="G142" s="41">
        <f t="shared" si="28"/>
        <v>42.675048198883822</v>
      </c>
      <c r="H142" s="27">
        <f t="shared" si="29"/>
        <v>-903.89983999999993</v>
      </c>
    </row>
    <row r="143" spans="1:8" ht="12.75" thickBot="1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16516</v>
      </c>
      <c r="F143" s="79">
        <f>F144</f>
        <v>16903</v>
      </c>
      <c r="G143" s="110">
        <f t="shared" si="28"/>
        <v>41.67549835982841</v>
      </c>
      <c r="H143" s="33">
        <f t="shared" si="29"/>
        <v>-23114</v>
      </c>
    </row>
    <row r="144" spans="1:8" ht="12.75" thickBot="1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16516</v>
      </c>
      <c r="F144" s="83">
        <v>16903</v>
      </c>
      <c r="G144" s="47">
        <f t="shared" si="28"/>
        <v>41.67549835982841</v>
      </c>
      <c r="H144" s="84">
        <f t="shared" si="29"/>
        <v>-23114</v>
      </c>
    </row>
    <row r="145" spans="1:8" ht="12.75" thickBot="1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14018.25632</v>
      </c>
      <c r="F145" s="79">
        <f t="shared" ref="F145" si="30">F146</f>
        <v>6636.17454</v>
      </c>
      <c r="G145" s="110">
        <f t="shared" si="28"/>
        <v>36.277789623152913</v>
      </c>
      <c r="H145" s="33">
        <f t="shared" si="29"/>
        <v>-24623.172680000003</v>
      </c>
    </row>
    <row r="146" spans="1:8" ht="36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8028.6127200000001</v>
      </c>
      <c r="F146" s="55">
        <v>6636.17454</v>
      </c>
      <c r="G146" s="162">
        <f t="shared" si="28"/>
        <v>30.488060418865931</v>
      </c>
      <c r="H146" s="161">
        <f t="shared" si="29"/>
        <v>-18305.01628</v>
      </c>
    </row>
    <row r="147" spans="1:8" ht="36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5989.6436000000003</v>
      </c>
      <c r="F147" s="50"/>
      <c r="G147" s="66">
        <f t="shared" si="28"/>
        <v>48.665428427501269</v>
      </c>
      <c r="H147" s="51">
        <f t="shared" si="29"/>
        <v>-6318.1563999999989</v>
      </c>
    </row>
    <row r="148" spans="1:8" ht="24.75" thickBot="1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3">
        <f t="shared" ref="H149:H154" si="31">E149-C149</f>
        <v>0</v>
      </c>
    </row>
    <row r="150" spans="1:8" ht="12.75" thickBot="1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>
      <c r="A154" s="31" t="s">
        <v>240</v>
      </c>
      <c r="B154" s="108" t="s">
        <v>241</v>
      </c>
      <c r="C154" s="79"/>
      <c r="D154" s="79"/>
      <c r="E154" s="80">
        <f>E155</f>
        <v>-39.613750000000003</v>
      </c>
      <c r="F154" s="79"/>
      <c r="G154" s="110">
        <v>0</v>
      </c>
      <c r="H154" s="33">
        <f t="shared" si="31"/>
        <v>-39.613750000000003</v>
      </c>
    </row>
    <row r="155" spans="1:8" ht="12.75" thickBot="1">
      <c r="A155" s="54" t="s">
        <v>279</v>
      </c>
      <c r="B155" s="200" t="s">
        <v>280</v>
      </c>
      <c r="C155" s="83"/>
      <c r="D155" s="83"/>
      <c r="E155" s="84">
        <v>-39.613750000000003</v>
      </c>
      <c r="F155" s="83"/>
      <c r="G155" s="47"/>
      <c r="H155" s="84"/>
    </row>
    <row r="156" spans="1:8" ht="12.75" thickBot="1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200540.51907000004</v>
      </c>
      <c r="F156" s="79">
        <f>F8+F101</f>
        <v>227757.06938</v>
      </c>
      <c r="G156" s="110">
        <f>E156/D156*100</f>
        <v>43.758888185713879</v>
      </c>
      <c r="H156" s="33">
        <f>E156-D156</f>
        <v>-257744.70567999996</v>
      </c>
    </row>
    <row r="157" spans="1:8">
      <c r="A157" s="1"/>
      <c r="B157" s="9"/>
      <c r="C157" s="168"/>
      <c r="D157" s="168"/>
      <c r="F157" s="169"/>
      <c r="G157" s="170"/>
      <c r="H157" s="171"/>
    </row>
    <row r="158" spans="1:8">
      <c r="A158" s="16" t="s">
        <v>243</v>
      </c>
      <c r="B158" s="16"/>
      <c r="C158" s="172"/>
      <c r="D158" s="172"/>
      <c r="E158" s="173"/>
      <c r="F158" s="174"/>
      <c r="G158" s="16"/>
    </row>
    <row r="159" spans="1:8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>
      <c r="A160" s="16"/>
      <c r="B160" s="18"/>
      <c r="C160" s="175"/>
      <c r="D160" s="175"/>
      <c r="E160" s="173"/>
      <c r="F160" s="176"/>
      <c r="G160" s="16"/>
    </row>
    <row r="161" spans="1:8">
      <c r="A161" s="177" t="s">
        <v>246</v>
      </c>
      <c r="B161" s="16"/>
      <c r="C161" s="178"/>
      <c r="D161" s="178"/>
      <c r="E161" s="179"/>
      <c r="F161" s="180"/>
    </row>
    <row r="162" spans="1:8">
      <c r="A162" s="177" t="s">
        <v>247</v>
      </c>
      <c r="C162" s="178"/>
      <c r="D162" s="178"/>
      <c r="E162" s="179"/>
      <c r="F162" s="181"/>
    </row>
    <row r="163" spans="1:8">
      <c r="A163" s="1"/>
    </row>
    <row r="164" spans="1:8">
      <c r="A164" s="1"/>
    </row>
    <row r="165" spans="1:8">
      <c r="A165" s="1"/>
    </row>
    <row r="166" spans="1:8">
      <c r="A166" s="1"/>
    </row>
    <row r="167" spans="1:8">
      <c r="A167" s="1"/>
    </row>
    <row r="168" spans="1:8">
      <c r="A168" s="1"/>
    </row>
    <row r="169" spans="1:8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2021-06-14T08:06:42Z</dcterms:modified>
</cp:coreProperties>
</file>