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1340" windowHeight="4950" tabRatio="39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<sst xmlns="http://schemas.openxmlformats.org/spreadsheetml/2006/main" count="307" uniqueCount="265">
  <si>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</si>
  <si>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</si>
  <si>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</si>
  <si>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</si>
  <si>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</si>
  <si>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</si>
  <si>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</si>
  <si>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</si>
  <si>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</si>
  <si>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</si>
  <si>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</si>
  <si>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</si>
  <si>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</si>
  <si>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</si>
  <si>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</si>
  <si>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</si>
  <si>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</si>
  <si>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</si>
  <si>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</si>
  <si>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</si>
  <si>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</si>
  <si>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</si>
  <si>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</si>
  <si>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</si>
  <si>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</si>
  <si>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</si>
  <si>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</si>
  <si>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</si>
  <si>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</si>
  <si>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</si>
  <si>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</si>
  <si>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</si>
  <si>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</si>
  <si>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</si>
  <si>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</si>
  <si>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</si>
  <si>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</si>
  <si>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</si>
  <si>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</si>
  <si>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</si>
  <si>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</si>
  <si>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</si>
  <si>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</si>
  <si>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</si>
  <si>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</si>
  <si>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</si>
  <si>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</si>
  <si>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</si>
  <si>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</si>
  <si>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</si>
  <si>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</si>
  <si>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</si>
  <si>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</si>
  <si>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</si>
  <si>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</si>
  <si>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</si>
  <si>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</si>
  <si>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</si>
  <si>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</si>
  <si>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</si>
  <si>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</si>
  <si>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</si>
  <si>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</si>
  <si>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</si>
  <si>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</si>
  <si>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</si>
  <si>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</si>
  <si>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</si>
  <si>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</si>
  <si>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</si>
  <si>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</si>
  <si>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</si>
  <si>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</si>
  <si>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</si>
  <si>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</si>
  <si>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</si>
  <si>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</si>
  <si>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</si>
  <si>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</si>
  <si>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</si>
  <si>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</si>
  <si>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</si>
  <si>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</si>
  <si>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</si>
  <si>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</si>
  <si>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</si>
  <si>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</si>
  <si>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</si>
  <si>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</si>
  <si>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</si>
  <si>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</si>
  <si>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</si>
  <si>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</si>
  <si>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</si>
  <si>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</si>
  <si>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</si>
  <si>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</si>
  <si>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</si>
  <si>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</si>
  <si>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</si>
  <si>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</si>
  <si>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</si>
  <si>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</si>
  <si>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</si>
  <si>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</si>
  <si>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</si>
  <si>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</si>
  <si>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</si>
  <si>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</si>
  <si>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</si>
  <si>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</si>
  <si>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</si>
  <si>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</si>
  <si>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</si>
  <si>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</si>
  <si>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</si>
  <si>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</si>
  <si>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</si>
  <si>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</si>
  <si>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</si>
  <si>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</si>
  <si>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</si>
  <si>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</si>
  <si>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</si>
  <si>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</si>
  <si>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</si>
  <si>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</si>
  <si>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</si>
  <si>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</si>
  <si>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</si>
  <si>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</si>
  <si>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</si>
  <si>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</si>
  <si>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</si>
  <si>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</si>
  <si>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</si>
  <si>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</si>
  <si>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</si>
  <si>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</si>
  <si>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</si>
  <si>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</si>
  <si>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</si>
  <si>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</si>
  <si>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</si>
  <si>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</si>
  <si>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</si>
  <si>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</si>
  <si>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</si>
  <si>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</si>
  <si>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</si>
  <si>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</si>
  <si>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</si>
  <si>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</si>
  <si>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</si>
  <si>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</si>
  <si>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</si>
  <si>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</si>
  <si>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</si>
  <si>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</si>
  <si>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</si>
  <si>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</si>
  <si>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</si>
  <si>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</si>
  <si>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</si>
  <si>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</si>
  <si>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</si>
  <si>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</si>
  <si>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</si>
  <si>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</si>
  <si>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</si>
  <si>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</si>
  <si>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</si>
  <si>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</si>
  <si>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</si>
  <si>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</si>
  <si>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</si>
  <si>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</si>
  <si>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</si>
  <si>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</si>
  <si>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</si>
  <si>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</si>
  <si>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</si>
  <si>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</si>
  <si>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</si>
  <si>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</si>
  <si>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</si>
  <si>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</si>
  <si>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</si>
  <si>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</si>
  <si>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</si>
  <si>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</si>
  <si>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</si>
  <si>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</si>
  <si>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</si>
  <si>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</si>
  <si>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</si>
  <si>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</si>
  <si>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</si>
  <si>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</si>
  <si>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</si>
  <si>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</si>
  <si>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</si>
  <si>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</si>
  <si>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</si>
  <si>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</si>
  <si>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</si>
  <si>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</si>
  <si>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</si>
  <si>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</si>
  <si>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</si>
  <si>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</si>
  <si>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</si>
  <si>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</si>
  <si>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</si>
  <si>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</si>
  <si>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</si>
  <si>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</si>
  <si>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</si>
  <si>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</si>
  <si>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</si>
  <si>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</si>
  <si>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</si>
  <si>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</si>
  <si>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</si>
  <si>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</si>
  <si>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</si>
  <si>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</si>
  <si>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</si>
  <si>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</si>
  <si>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</si>
  <si>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</si>
  <si>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</si>
  <si>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</si>
  <si>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</si>
  <si>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</si>
  <si>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</si>
  <si>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</si>
  <si>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</si>
  <si>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</si>
  <si>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</si>
  <si>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</si>
  <si>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</si>
  <si>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</si>
  <si>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</si>
  <si>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</si>
  <si>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</si>
  <si>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</si>
  <si>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</si>
  <si>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</si>
  <si>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</si>
  <si>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</si>
  <si>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</si>
  <si>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</si>
  <si>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</si>
  <si>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</si>
  <si>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</si>
  <si>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</si>
  <si>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</si>
  <si>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</si>
  <si>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</si>
  <si>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</si>
  <si>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 xml:space="preserve">          на 1 сентября 2017 года</t>
  </si>
  <si>
    <t>на 1 сентября</t>
  </si>
  <si>
    <t>Субсидии на повышение заработной платы педагогических и культ.работников</t>
  </si>
  <si>
    <t>000 1 11 05013 05 0000 120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</si>
</sst>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 wrapText="1"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 wrapText="1"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4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/>
    </xf>
    <xf numFmtId="170" fontId="5" fillId="33" borderId="29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1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0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2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1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7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4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2" xfId="0" applyNumberFormat="1" applyFont="1" applyFill="1" applyBorder="1" applyAlignment="1">
      <alignment/>
    </xf>
    <xf numFmtId="0" fontId="9" fillId="33" borderId="34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2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2" xfId="0" applyNumberFormat="1" applyFont="1" applyFill="1" applyBorder="1" applyAlignment="1">
      <alignment/>
    </xf>
    <xf numFmtId="164" fontId="9" fillId="33" borderId="25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0" fontId="6" fillId="33" borderId="33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wrapText="1"/>
    </xf>
    <xf numFmtId="164" fontId="9" fillId="33" borderId="37" xfId="0" applyNumberFormat="1" applyFont="1" applyFill="1" applyBorder="1" applyAlignment="1">
      <alignment/>
    </xf>
    <xf numFmtId="1" fontId="6" fillId="33" borderId="25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2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5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34" xfId="0" applyFont="1" applyFill="1" applyBorder="1" applyAlignment="1">
      <alignment/>
    </xf>
    <xf numFmtId="0" fontId="9" fillId="33" borderId="30" xfId="0" applyFont="1" applyFill="1" applyBorder="1" applyAlignment="1">
      <alignment wrapText="1"/>
    </xf>
    <xf numFmtId="0" fontId="9" fillId="33" borderId="30" xfId="0" applyFont="1" applyFill="1" applyBorder="1" applyAlignment="1">
      <alignment/>
    </xf>
    <xf numFmtId="0" fontId="10" fillId="33" borderId="30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3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3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34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34" xfId="0" applyNumberFormat="1" applyFont="1" applyFill="1" applyBorder="1" applyAlignment="1">
      <alignment wrapText="1"/>
    </xf>
    <xf numFmtId="170" fontId="9" fillId="33" borderId="34" xfId="0" applyNumberFormat="1" applyFont="1" applyFill="1" applyBorder="1" applyAlignment="1">
      <alignment wrapText="1"/>
    </xf>
    <xf numFmtId="0" fontId="4" fillId="33" borderId="34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3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47" fillId="0" borderId="20" xfId="0" applyFont="1" applyFill="1" applyBorder="1" applyAlignment="1">
      <alignment vertical="center" wrapText="1"/>
    </xf>
    <xf numFmtId="2" fontId="5" fillId="33" borderId="20" xfId="0" applyNumberFormat="1" applyFont="1" applyFill="1" applyBorder="1" applyAlignment="1">
      <alignment/>
    </xf>
    <xf numFmtId="164" fontId="5" fillId="33" borderId="20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1.25390625" style="104" customWidth="1"/>
    <col min="2" max="2" width="61.125" style="41" customWidth="1"/>
    <col min="3" max="3" width="11.125" style="41" customWidth="1"/>
    <col min="4" max="4" width="11.125" style="40" customWidth="1"/>
    <col min="5" max="5" width="11.75390625" style="2" customWidth="1"/>
    <col min="6" max="6" width="11.00390625" style="41" hidden="1" customWidth="1"/>
    <col min="7" max="7" width="10.875" style="41" customWidth="1"/>
    <col min="8" max="8" width="8.375" style="41" customWidth="1"/>
    <col min="9" max="9" width="11.625" style="41" customWidth="1"/>
    <col min="10" max="16384" width="9.125" style="89" customWidth="1"/>
  </cols>
  <sheetData>
    <row r="1" spans="1:4" ht="11.25" customHeight="1">
      <c r="A1" s="41"/>
      <c r="B1" s="59" t="s">
        <v>210</v>
      </c>
      <c r="C1" s="59"/>
      <c r="D1" s="21"/>
    </row>
    <row r="2" spans="1:4" ht="11.25" customHeight="1">
      <c r="A2" s="41"/>
      <c r="B2" s="59" t="s">
        <v>0</v>
      </c>
      <c r="C2" s="59"/>
      <c r="D2" s="21"/>
    </row>
    <row r="3" spans="1:7" ht="11.25" customHeight="1">
      <c r="A3" s="41"/>
      <c r="B3" s="59" t="s">
        <v>1</v>
      </c>
      <c r="C3" s="59"/>
      <c r="D3" s="21"/>
      <c r="E3" s="71"/>
      <c r="G3" s="80"/>
    </row>
    <row r="4" spans="1:9" ht="11.25" customHeight="1" thickBot="1">
      <c r="A4" s="41"/>
      <c r="B4" s="59" t="s">
        <v>261</v>
      </c>
      <c r="C4" s="59"/>
      <c r="D4" s="21"/>
      <c r="H4" s="50"/>
      <c r="I4" s="50"/>
    </row>
    <row r="5" spans="1:9" s="88" customFormat="1" ht="11.25" customHeight="1" thickBot="1">
      <c r="A5" s="90" t="s">
        <v>2</v>
      </c>
      <c r="B5" s="91"/>
      <c r="C5" s="60" t="s">
        <v>118</v>
      </c>
      <c r="D5" s="22" t="s">
        <v>216</v>
      </c>
      <c r="E5" s="72" t="s">
        <v>3</v>
      </c>
      <c r="F5" s="92"/>
      <c r="G5" s="60" t="s">
        <v>3</v>
      </c>
      <c r="H5" s="254" t="s">
        <v>97</v>
      </c>
      <c r="I5" s="255"/>
    </row>
    <row r="6" spans="1:9" s="88" customFormat="1" ht="11.25" customHeight="1">
      <c r="A6" s="93" t="s">
        <v>4</v>
      </c>
      <c r="B6" s="61" t="s">
        <v>5</v>
      </c>
      <c r="C6" s="61" t="s">
        <v>96</v>
      </c>
      <c r="D6" s="23" t="s">
        <v>96</v>
      </c>
      <c r="E6" s="73" t="s">
        <v>262</v>
      </c>
      <c r="F6" s="73" t="s">
        <v>256</v>
      </c>
      <c r="G6" s="73" t="s">
        <v>262</v>
      </c>
      <c r="H6" s="60" t="s">
        <v>8</v>
      </c>
      <c r="I6" s="91" t="s">
        <v>9</v>
      </c>
    </row>
    <row r="7" spans="1:9" ht="11.25" customHeight="1" thickBot="1">
      <c r="A7" s="94" t="s">
        <v>7</v>
      </c>
      <c r="B7" s="95"/>
      <c r="C7" s="61" t="s">
        <v>6</v>
      </c>
      <c r="D7" s="23" t="s">
        <v>6</v>
      </c>
      <c r="E7" s="74">
        <v>2017</v>
      </c>
      <c r="G7" s="61">
        <v>2016</v>
      </c>
      <c r="H7" s="96"/>
      <c r="I7" s="96"/>
    </row>
    <row r="8" spans="1:9" s="53" customFormat="1" ht="11.25" customHeight="1" thickBot="1">
      <c r="A8" s="97" t="s">
        <v>10</v>
      </c>
      <c r="B8" s="98" t="s">
        <v>11</v>
      </c>
      <c r="C8" s="1">
        <f>C9+C15+C24+C44+C53+C79+C32+C52+C51</f>
        <v>59117.5</v>
      </c>
      <c r="D8" s="6">
        <f>D9+D15+D24+D44+D53+D79+D32+D52+D51</f>
        <v>63258.5</v>
      </c>
      <c r="E8" s="1">
        <f>E9+E15+E24+E44+E53+E79+E32+E52+E51</f>
        <v>41469.342359999995</v>
      </c>
      <c r="F8" s="1">
        <f>F9+F15+F24+F44+F53+F79+F32+F52+F51</f>
        <v>0</v>
      </c>
      <c r="G8" s="1">
        <f>G9+G15+G24+G44+G53+G79+G32+G52+G51+G14</f>
        <v>39193.88848</v>
      </c>
      <c r="H8" s="99">
        <f>E8/D8*100</f>
        <v>65.55536783199095</v>
      </c>
      <c r="I8" s="100">
        <f>E8-D8</f>
        <v>-21789.157640000005</v>
      </c>
    </row>
    <row r="9" spans="1:9" s="52" customFormat="1" ht="15" customHeight="1" thickBot="1">
      <c r="A9" s="101" t="s">
        <v>12</v>
      </c>
      <c r="B9" s="102" t="s">
        <v>13</v>
      </c>
      <c r="C9" s="62">
        <f>C10</f>
        <v>39172.6</v>
      </c>
      <c r="D9" s="7">
        <f>D10</f>
        <v>39172.6</v>
      </c>
      <c r="E9" s="62">
        <f>E10</f>
        <v>24617.550829999996</v>
      </c>
      <c r="F9" s="103">
        <f>F10</f>
        <v>0</v>
      </c>
      <c r="G9" s="62">
        <f>G10</f>
        <v>26216.49337</v>
      </c>
      <c r="H9" s="99">
        <f>E9/D9*100</f>
        <v>62.84380110076941</v>
      </c>
      <c r="I9" s="100">
        <f aca="true" t="shared" si="0" ref="I9:I72">E9-D9</f>
        <v>-14555.049170000002</v>
      </c>
    </row>
    <row r="10" spans="1:9" ht="11.25" customHeight="1" thickBot="1">
      <c r="A10" s="104" t="s">
        <v>14</v>
      </c>
      <c r="B10" s="105" t="s">
        <v>15</v>
      </c>
      <c r="C10" s="56">
        <f>C11+C12+C13</f>
        <v>39172.6</v>
      </c>
      <c r="D10" s="8">
        <f>D11+D12+D13</f>
        <v>39172.6</v>
      </c>
      <c r="E10" s="56">
        <f>E11+E12+E13</f>
        <v>24617.550829999996</v>
      </c>
      <c r="F10" s="56">
        <f>F11+F12+F13</f>
        <v>0</v>
      </c>
      <c r="G10" s="56">
        <f>G11+G12+G13</f>
        <v>26216.49337</v>
      </c>
      <c r="H10" s="99">
        <f aca="true" t="shared" si="1" ref="H10:H72">E10/D10*100</f>
        <v>62.84380110076941</v>
      </c>
      <c r="I10" s="100">
        <f t="shared" si="0"/>
        <v>-14555.049170000002</v>
      </c>
    </row>
    <row r="11" spans="1:9" ht="26.25" customHeight="1" thickBot="1">
      <c r="A11" s="106" t="s">
        <v>121</v>
      </c>
      <c r="B11" s="107" t="s">
        <v>130</v>
      </c>
      <c r="C11" s="54">
        <v>38830.8</v>
      </c>
      <c r="D11" s="9">
        <v>38830.8</v>
      </c>
      <c r="E11" s="54">
        <v>24363.8948</v>
      </c>
      <c r="F11" s="108"/>
      <c r="G11" s="54">
        <v>26007.19257</v>
      </c>
      <c r="H11" s="99">
        <f t="shared" si="1"/>
        <v>62.7437364154228</v>
      </c>
      <c r="I11" s="100">
        <f t="shared" si="0"/>
        <v>-14466.905200000005</v>
      </c>
    </row>
    <row r="12" spans="1:9" ht="63.75" customHeight="1" thickBot="1">
      <c r="A12" s="106" t="s">
        <v>122</v>
      </c>
      <c r="B12" s="109" t="s">
        <v>131</v>
      </c>
      <c r="C12" s="55">
        <v>47.6</v>
      </c>
      <c r="D12" s="10">
        <v>47.6</v>
      </c>
      <c r="E12" s="55">
        <v>91.3844</v>
      </c>
      <c r="F12" s="110"/>
      <c r="G12" s="55">
        <v>65.14312</v>
      </c>
      <c r="H12" s="99">
        <f t="shared" si="1"/>
        <v>191.98403361344538</v>
      </c>
      <c r="I12" s="100">
        <f t="shared" si="0"/>
        <v>43.7844</v>
      </c>
    </row>
    <row r="13" spans="1:9" ht="24" customHeight="1" thickBot="1">
      <c r="A13" s="106" t="s">
        <v>123</v>
      </c>
      <c r="B13" s="111" t="s">
        <v>124</v>
      </c>
      <c r="C13" s="54">
        <v>294.2</v>
      </c>
      <c r="D13" s="9">
        <v>294.2</v>
      </c>
      <c r="E13" s="54">
        <v>162.27163</v>
      </c>
      <c r="F13" s="108"/>
      <c r="G13" s="54">
        <v>144.15768</v>
      </c>
      <c r="H13" s="99">
        <f t="shared" si="1"/>
        <v>55.15691026512576</v>
      </c>
      <c r="I13" s="100">
        <f t="shared" si="0"/>
        <v>-131.92837</v>
      </c>
    </row>
    <row r="14" spans="1:9" ht="16.5" customHeight="1" thickBot="1">
      <c r="A14" s="112" t="s">
        <v>141</v>
      </c>
      <c r="B14" s="113" t="s">
        <v>140</v>
      </c>
      <c r="C14" s="56"/>
      <c r="D14" s="8"/>
      <c r="E14" s="56"/>
      <c r="F14" s="114"/>
      <c r="G14" s="57">
        <v>20.3453</v>
      </c>
      <c r="H14" s="99"/>
      <c r="I14" s="100">
        <f t="shared" si="0"/>
        <v>0</v>
      </c>
    </row>
    <row r="15" spans="1:9" s="118" customFormat="1" ht="11.25" customHeight="1" thickBot="1">
      <c r="A15" s="115" t="s">
        <v>16</v>
      </c>
      <c r="B15" s="116" t="s">
        <v>17</v>
      </c>
      <c r="C15" s="1">
        <f>C16+C21+C22+C23</f>
        <v>8504.8</v>
      </c>
      <c r="D15" s="6">
        <f>D16+D21+D22+D23</f>
        <v>12308.8</v>
      </c>
      <c r="E15" s="1">
        <f>E16+E21+E22+E23</f>
        <v>10951.561049999998</v>
      </c>
      <c r="F15" s="172">
        <f>F16+F21+F22+F23</f>
        <v>0</v>
      </c>
      <c r="G15" s="1">
        <f>G16+G21+G22+G23</f>
        <v>6490.42235</v>
      </c>
      <c r="H15" s="194">
        <f t="shared" si="1"/>
        <v>88.97342592291693</v>
      </c>
      <c r="I15" s="100">
        <f t="shared" si="0"/>
        <v>-1357.2389500000008</v>
      </c>
    </row>
    <row r="16" spans="1:9" s="118" customFormat="1" ht="11.25" customHeight="1" thickBot="1">
      <c r="A16" s="104" t="s">
        <v>93</v>
      </c>
      <c r="B16" s="119" t="s">
        <v>102</v>
      </c>
      <c r="C16" s="55">
        <f>C17+C18+C19</f>
        <v>4674.3</v>
      </c>
      <c r="D16" s="10">
        <f>D17+D18+D19</f>
        <v>8047.3</v>
      </c>
      <c r="E16" s="55">
        <f>E17+E18+E19</f>
        <v>7754.748919999999</v>
      </c>
      <c r="F16" s="195">
        <f>F17+F18</f>
        <v>0</v>
      </c>
      <c r="G16" s="55">
        <f>G17+G18</f>
        <v>3297.8465399999995</v>
      </c>
      <c r="H16" s="194">
        <f t="shared" si="1"/>
        <v>96.36460576839436</v>
      </c>
      <c r="I16" s="100">
        <f t="shared" si="0"/>
        <v>-292.5510800000011</v>
      </c>
    </row>
    <row r="17" spans="1:9" s="118" customFormat="1" ht="25.5" customHeight="1" thickBot="1">
      <c r="A17" s="120" t="s">
        <v>94</v>
      </c>
      <c r="B17" s="121" t="s">
        <v>103</v>
      </c>
      <c r="C17" s="63">
        <v>1028</v>
      </c>
      <c r="D17" s="24">
        <v>4376</v>
      </c>
      <c r="E17" s="54">
        <v>4545.56453</v>
      </c>
      <c r="F17" s="122"/>
      <c r="G17" s="54">
        <v>1225.54656</v>
      </c>
      <c r="H17" s="194">
        <f t="shared" si="1"/>
        <v>103.87487499999999</v>
      </c>
      <c r="I17" s="100">
        <f t="shared" si="0"/>
        <v>169.56452999999965</v>
      </c>
    </row>
    <row r="18" spans="1:9" ht="38.25" customHeight="1" thickBot="1">
      <c r="A18" s="120" t="s">
        <v>95</v>
      </c>
      <c r="B18" s="123" t="s">
        <v>254</v>
      </c>
      <c r="C18" s="42">
        <v>3646.3</v>
      </c>
      <c r="D18" s="32">
        <v>3646.3</v>
      </c>
      <c r="E18" s="70">
        <v>3258.60205</v>
      </c>
      <c r="F18" s="132"/>
      <c r="G18" s="56">
        <v>2072.29998</v>
      </c>
      <c r="H18" s="194">
        <f t="shared" si="1"/>
        <v>89.36736006362614</v>
      </c>
      <c r="I18" s="100">
        <f t="shared" si="0"/>
        <v>-387.6979500000002</v>
      </c>
    </row>
    <row r="19" spans="1:9" ht="12.75" customHeight="1" thickBot="1">
      <c r="A19" s="120" t="s">
        <v>226</v>
      </c>
      <c r="B19" s="124" t="s">
        <v>255</v>
      </c>
      <c r="C19" s="42"/>
      <c r="D19" s="32">
        <v>25</v>
      </c>
      <c r="E19" s="70">
        <v>-49.41766</v>
      </c>
      <c r="F19" s="132"/>
      <c r="G19" s="54"/>
      <c r="H19" s="194">
        <f t="shared" si="1"/>
        <v>-197.67064</v>
      </c>
      <c r="I19" s="100">
        <f t="shared" si="0"/>
        <v>-74.41766</v>
      </c>
    </row>
    <row r="20" spans="1:9" ht="11.25" customHeight="1" thickBot="1">
      <c r="A20" s="120" t="s">
        <v>18</v>
      </c>
      <c r="B20" s="125" t="s">
        <v>19</v>
      </c>
      <c r="C20" s="48"/>
      <c r="D20" s="11"/>
      <c r="E20" s="48"/>
      <c r="F20" s="126"/>
      <c r="G20" s="55"/>
      <c r="H20" s="194"/>
      <c r="I20" s="100">
        <f t="shared" si="0"/>
        <v>0</v>
      </c>
    </row>
    <row r="21" spans="1:9" ht="11.25" customHeight="1" thickBot="1">
      <c r="A21" s="127"/>
      <c r="B21" s="128" t="s">
        <v>20</v>
      </c>
      <c r="C21" s="55">
        <v>2097.5</v>
      </c>
      <c r="D21" s="10">
        <v>2097.5</v>
      </c>
      <c r="E21" s="55">
        <v>1120.34673</v>
      </c>
      <c r="F21" s="110"/>
      <c r="G21" s="55">
        <v>1713.53743</v>
      </c>
      <c r="H21" s="194">
        <f t="shared" si="1"/>
        <v>53.41343170441001</v>
      </c>
      <c r="I21" s="100">
        <f t="shared" si="0"/>
        <v>-977.15327</v>
      </c>
    </row>
    <row r="22" spans="1:9" ht="11.25" customHeight="1" thickBot="1">
      <c r="A22" s="129" t="s">
        <v>21</v>
      </c>
      <c r="B22" s="130" t="s">
        <v>170</v>
      </c>
      <c r="C22" s="55">
        <v>1240</v>
      </c>
      <c r="D22" s="10">
        <v>1671</v>
      </c>
      <c r="E22" s="54">
        <v>1672.40216</v>
      </c>
      <c r="F22" s="110"/>
      <c r="G22" s="54">
        <v>1200.63271</v>
      </c>
      <c r="H22" s="194">
        <f t="shared" si="1"/>
        <v>100.08391143028128</v>
      </c>
      <c r="I22" s="100">
        <f t="shared" si="0"/>
        <v>1.4021600000000944</v>
      </c>
    </row>
    <row r="23" spans="1:9" ht="11.25" customHeight="1" thickBot="1">
      <c r="A23" s="104" t="s">
        <v>129</v>
      </c>
      <c r="B23" s="105" t="s">
        <v>157</v>
      </c>
      <c r="C23" s="56">
        <v>493</v>
      </c>
      <c r="D23" s="8">
        <v>493</v>
      </c>
      <c r="E23" s="48">
        <v>404.06324</v>
      </c>
      <c r="F23" s="114"/>
      <c r="G23" s="48">
        <v>278.40567</v>
      </c>
      <c r="H23" s="194">
        <f t="shared" si="1"/>
        <v>81.96008924949291</v>
      </c>
      <c r="I23" s="100">
        <f t="shared" si="0"/>
        <v>-88.93675999999999</v>
      </c>
    </row>
    <row r="24" spans="1:9" ht="11.25" customHeight="1" thickBot="1">
      <c r="A24" s="115" t="s">
        <v>22</v>
      </c>
      <c r="B24" s="116" t="s">
        <v>23</v>
      </c>
      <c r="C24" s="1">
        <f>C26+C28+C29</f>
        <v>1184.4</v>
      </c>
      <c r="D24" s="6">
        <f>D26+D28+D29</f>
        <v>1184.4</v>
      </c>
      <c r="E24" s="1">
        <f>E26+E28+E29</f>
        <v>821.87705</v>
      </c>
      <c r="F24" s="117">
        <f>F26+F28+F29</f>
        <v>0</v>
      </c>
      <c r="G24" s="1">
        <f>G26+G28+G29</f>
        <v>773.98385</v>
      </c>
      <c r="H24" s="99">
        <f t="shared" si="1"/>
        <v>69.39184819317799</v>
      </c>
      <c r="I24" s="100">
        <f t="shared" si="0"/>
        <v>-362.52295000000004</v>
      </c>
    </row>
    <row r="25" spans="1:9" ht="11.25" customHeight="1" thickBot="1">
      <c r="A25" s="104" t="s">
        <v>24</v>
      </c>
      <c r="B25" s="105" t="s">
        <v>25</v>
      </c>
      <c r="C25" s="56"/>
      <c r="D25" s="8"/>
      <c r="E25" s="56"/>
      <c r="F25" s="114"/>
      <c r="G25" s="56"/>
      <c r="H25" s="99"/>
      <c r="I25" s="100">
        <f t="shared" si="0"/>
        <v>0</v>
      </c>
    </row>
    <row r="26" spans="2:9" ht="11.25" customHeight="1" thickBot="1">
      <c r="B26" s="105" t="s">
        <v>26</v>
      </c>
      <c r="C26" s="56">
        <f>C27</f>
        <v>1184.4</v>
      </c>
      <c r="D26" s="8">
        <f>D27</f>
        <v>1184.4</v>
      </c>
      <c r="E26" s="70">
        <f>E27</f>
        <v>821.87705</v>
      </c>
      <c r="F26" s="41">
        <f>F27</f>
        <v>0</v>
      </c>
      <c r="G26" s="70">
        <f>G27</f>
        <v>773.98385</v>
      </c>
      <c r="H26" s="99">
        <f t="shared" si="1"/>
        <v>69.39184819317799</v>
      </c>
      <c r="I26" s="100">
        <f t="shared" si="0"/>
        <v>-362.52295000000004</v>
      </c>
    </row>
    <row r="27" spans="1:9" ht="11.25" customHeight="1" thickBot="1">
      <c r="A27" s="120" t="s">
        <v>27</v>
      </c>
      <c r="B27" s="131" t="s">
        <v>153</v>
      </c>
      <c r="C27" s="54">
        <v>1184.4</v>
      </c>
      <c r="D27" s="9">
        <v>1184.4</v>
      </c>
      <c r="E27" s="48">
        <v>821.87705</v>
      </c>
      <c r="F27" s="114"/>
      <c r="G27" s="48">
        <v>773.98385</v>
      </c>
      <c r="H27" s="99">
        <f t="shared" si="1"/>
        <v>69.39184819317799</v>
      </c>
      <c r="I27" s="100">
        <f t="shared" si="0"/>
        <v>-362.52295000000004</v>
      </c>
    </row>
    <row r="28" spans="1:9" ht="11.25" customHeight="1" thickBot="1">
      <c r="A28" s="132" t="s">
        <v>28</v>
      </c>
      <c r="B28" s="131" t="s">
        <v>154</v>
      </c>
      <c r="C28" s="48"/>
      <c r="D28" s="11"/>
      <c r="E28" s="54"/>
      <c r="F28" s="126"/>
      <c r="G28" s="54"/>
      <c r="H28" s="99"/>
      <c r="I28" s="100">
        <f t="shared" si="0"/>
        <v>0</v>
      </c>
    </row>
    <row r="29" spans="1:9" ht="11.25" customHeight="1" thickBot="1">
      <c r="A29" s="120" t="s">
        <v>134</v>
      </c>
      <c r="B29" s="125" t="s">
        <v>155</v>
      </c>
      <c r="C29" s="48"/>
      <c r="D29" s="11"/>
      <c r="E29" s="48"/>
      <c r="F29" s="126"/>
      <c r="G29" s="48"/>
      <c r="H29" s="99"/>
      <c r="I29" s="100">
        <f t="shared" si="0"/>
        <v>0</v>
      </c>
    </row>
    <row r="30" spans="1:9" s="88" customFormat="1" ht="11.25" customHeight="1" thickBot="1">
      <c r="A30" s="117" t="s">
        <v>206</v>
      </c>
      <c r="B30" s="133" t="s">
        <v>207</v>
      </c>
      <c r="C30" s="1"/>
      <c r="D30" s="6"/>
      <c r="E30" s="1"/>
      <c r="F30" s="134"/>
      <c r="G30" s="81"/>
      <c r="H30" s="99"/>
      <c r="I30" s="100">
        <f t="shared" si="0"/>
        <v>0</v>
      </c>
    </row>
    <row r="31" spans="1:9" ht="11.25" customHeight="1" thickBot="1">
      <c r="A31" s="135" t="s">
        <v>29</v>
      </c>
      <c r="B31" s="136" t="s">
        <v>98</v>
      </c>
      <c r="C31" s="64"/>
      <c r="D31" s="25"/>
      <c r="E31" s="65"/>
      <c r="F31" s="137"/>
      <c r="G31" s="65"/>
      <c r="H31" s="99"/>
      <c r="I31" s="100">
        <f t="shared" si="0"/>
        <v>0</v>
      </c>
    </row>
    <row r="32" spans="1:9" ht="11.25" customHeight="1" thickBot="1">
      <c r="A32" s="138"/>
      <c r="B32" s="139" t="s">
        <v>99</v>
      </c>
      <c r="C32" s="3">
        <f>C34+C35+C39+C42</f>
        <v>4665</v>
      </c>
      <c r="D32" s="14">
        <f>D34+D35+D39+D42</f>
        <v>4665</v>
      </c>
      <c r="E32" s="3">
        <f>E34+E35+E39+E42</f>
        <v>2592.718</v>
      </c>
      <c r="F32" s="140">
        <f>F34+F35+F39</f>
        <v>0</v>
      </c>
      <c r="G32" s="3">
        <f>G34+G35+G39+G42</f>
        <v>1690.2604800000001</v>
      </c>
      <c r="H32" s="99">
        <f t="shared" si="1"/>
        <v>55.57809217577706</v>
      </c>
      <c r="I32" s="100">
        <f t="shared" si="0"/>
        <v>-2072.282</v>
      </c>
    </row>
    <row r="33" spans="1:9" ht="11.25" customHeight="1" thickBot="1">
      <c r="A33" s="95" t="s">
        <v>264</v>
      </c>
      <c r="B33" s="50" t="s">
        <v>30</v>
      </c>
      <c r="C33" s="65"/>
      <c r="D33" s="13"/>
      <c r="E33" s="65"/>
      <c r="F33" s="114"/>
      <c r="G33" s="56"/>
      <c r="H33" s="99"/>
      <c r="I33" s="100">
        <f t="shared" si="0"/>
        <v>0</v>
      </c>
    </row>
    <row r="34" spans="1:9" ht="11.25" customHeight="1" thickBot="1">
      <c r="A34" s="95"/>
      <c r="B34" s="141" t="s">
        <v>158</v>
      </c>
      <c r="C34" s="55">
        <v>3981</v>
      </c>
      <c r="D34" s="10">
        <v>3981</v>
      </c>
      <c r="E34" s="55">
        <v>2182.97226</v>
      </c>
      <c r="F34" s="114"/>
      <c r="G34" s="55">
        <v>1391.54293</v>
      </c>
      <c r="H34" s="99">
        <f t="shared" si="1"/>
        <v>54.8347716654107</v>
      </c>
      <c r="I34" s="100">
        <f t="shared" si="0"/>
        <v>-1798.02774</v>
      </c>
    </row>
    <row r="35" spans="1:9" ht="27.75" customHeight="1" thickBot="1">
      <c r="A35" s="142" t="s">
        <v>160</v>
      </c>
      <c r="B35" s="143" t="s">
        <v>159</v>
      </c>
      <c r="C35" s="56">
        <f>C36</f>
        <v>512</v>
      </c>
      <c r="D35" s="8">
        <f>D36</f>
        <v>512</v>
      </c>
      <c r="E35" s="56">
        <f>E36</f>
        <v>188.254</v>
      </c>
      <c r="F35" s="41">
        <f>F36</f>
        <v>0</v>
      </c>
      <c r="G35" s="56">
        <f>G36</f>
        <v>164.2732</v>
      </c>
      <c r="H35" s="99">
        <f t="shared" si="1"/>
        <v>36.768359374999996</v>
      </c>
      <c r="I35" s="100">
        <f t="shared" si="0"/>
        <v>-323.746</v>
      </c>
    </row>
    <row r="36" spans="1:9" ht="22.5" customHeight="1" thickBot="1">
      <c r="A36" s="144" t="s">
        <v>161</v>
      </c>
      <c r="B36" s="145" t="s">
        <v>159</v>
      </c>
      <c r="C36" s="54">
        <v>512</v>
      </c>
      <c r="D36" s="9">
        <v>512</v>
      </c>
      <c r="E36" s="54">
        <v>188.254</v>
      </c>
      <c r="F36" s="146"/>
      <c r="G36" s="54">
        <v>164.2732</v>
      </c>
      <c r="H36" s="99">
        <f t="shared" si="1"/>
        <v>36.768359374999996</v>
      </c>
      <c r="I36" s="100">
        <f t="shared" si="0"/>
        <v>-323.746</v>
      </c>
    </row>
    <row r="37" spans="1:10" ht="11.25" customHeight="1" thickBot="1">
      <c r="A37" s="95" t="s">
        <v>31</v>
      </c>
      <c r="B37" s="50" t="s">
        <v>32</v>
      </c>
      <c r="C37" s="56"/>
      <c r="D37" s="8"/>
      <c r="E37" s="75"/>
      <c r="F37" s="147"/>
      <c r="G37" s="75"/>
      <c r="H37" s="99"/>
      <c r="I37" s="100">
        <f t="shared" si="0"/>
        <v>0</v>
      </c>
      <c r="J37" s="118"/>
    </row>
    <row r="38" spans="1:10" ht="11.25" customHeight="1" thickBot="1">
      <c r="A38" s="105"/>
      <c r="B38" s="50" t="s">
        <v>33</v>
      </c>
      <c r="C38" s="56"/>
      <c r="D38" s="8"/>
      <c r="E38" s="47"/>
      <c r="F38" s="148"/>
      <c r="G38" s="47"/>
      <c r="H38" s="99"/>
      <c r="I38" s="100">
        <f t="shared" si="0"/>
        <v>0</v>
      </c>
      <c r="J38" s="149"/>
    </row>
    <row r="39" spans="1:10" s="118" customFormat="1" ht="11.25" customHeight="1" thickBot="1">
      <c r="A39" s="105"/>
      <c r="B39" s="50" t="s">
        <v>34</v>
      </c>
      <c r="C39" s="55">
        <f>C41</f>
        <v>152</v>
      </c>
      <c r="D39" s="10">
        <f>D41</f>
        <v>152</v>
      </c>
      <c r="E39" s="55">
        <f>E41</f>
        <v>192.36174</v>
      </c>
      <c r="F39" s="150">
        <f>F41</f>
        <v>0</v>
      </c>
      <c r="G39" s="55">
        <f>G41</f>
        <v>129.85435</v>
      </c>
      <c r="H39" s="99">
        <f t="shared" si="1"/>
        <v>126.55377631578948</v>
      </c>
      <c r="I39" s="100">
        <f t="shared" si="0"/>
        <v>40.36174</v>
      </c>
      <c r="J39" s="149"/>
    </row>
    <row r="40" spans="1:9" s="149" customFormat="1" ht="11.25" customHeight="1" thickBot="1">
      <c r="A40" s="142" t="s">
        <v>35</v>
      </c>
      <c r="B40" s="151" t="s">
        <v>36</v>
      </c>
      <c r="C40" s="48"/>
      <c r="D40" s="11"/>
      <c r="E40" s="69"/>
      <c r="F40" s="148"/>
      <c r="G40" s="69"/>
      <c r="H40" s="99"/>
      <c r="I40" s="100">
        <f t="shared" si="0"/>
        <v>0</v>
      </c>
    </row>
    <row r="41" spans="1:9" s="149" customFormat="1" ht="11.25" customHeight="1" thickBot="1">
      <c r="A41" s="105"/>
      <c r="B41" s="50" t="s">
        <v>37</v>
      </c>
      <c r="C41" s="56">
        <v>152</v>
      </c>
      <c r="D41" s="8">
        <v>152</v>
      </c>
      <c r="E41" s="56">
        <v>192.36174</v>
      </c>
      <c r="F41" s="148"/>
      <c r="G41" s="56">
        <v>129.85435</v>
      </c>
      <c r="H41" s="99">
        <f t="shared" si="1"/>
        <v>126.55377631578948</v>
      </c>
      <c r="I41" s="100">
        <f t="shared" si="0"/>
        <v>40.36174</v>
      </c>
    </row>
    <row r="42" spans="1:9" s="149" customFormat="1" ht="11.25" customHeight="1" thickBot="1">
      <c r="A42" s="129" t="s">
        <v>224</v>
      </c>
      <c r="B42" s="152" t="s">
        <v>225</v>
      </c>
      <c r="C42" s="66">
        <f>C43</f>
        <v>20</v>
      </c>
      <c r="D42" s="26">
        <f>D43</f>
        <v>20</v>
      </c>
      <c r="E42" s="76">
        <f>E43</f>
        <v>29.13</v>
      </c>
      <c r="F42" s="76">
        <f>F43</f>
        <v>0</v>
      </c>
      <c r="G42" s="76">
        <f>G43</f>
        <v>4.59</v>
      </c>
      <c r="H42" s="99">
        <f t="shared" si="1"/>
        <v>145.64999999999998</v>
      </c>
      <c r="I42" s="100">
        <f t="shared" si="0"/>
        <v>9.129999999999999</v>
      </c>
    </row>
    <row r="43" spans="1:9" s="149" customFormat="1" ht="11.25" customHeight="1" thickBot="1">
      <c r="A43" s="153" t="s">
        <v>223</v>
      </c>
      <c r="B43" s="154" t="s">
        <v>225</v>
      </c>
      <c r="C43" s="67">
        <v>20</v>
      </c>
      <c r="D43" s="17">
        <v>20</v>
      </c>
      <c r="E43" s="67">
        <v>29.13</v>
      </c>
      <c r="F43" s="155"/>
      <c r="G43" s="67">
        <v>4.59</v>
      </c>
      <c r="H43" s="99">
        <f t="shared" si="1"/>
        <v>145.64999999999998</v>
      </c>
      <c r="I43" s="100">
        <f t="shared" si="0"/>
        <v>9.129999999999999</v>
      </c>
    </row>
    <row r="44" spans="1:9" s="149" customFormat="1" ht="11.25" customHeight="1" thickBot="1">
      <c r="A44" s="156" t="s">
        <v>38</v>
      </c>
      <c r="B44" s="157" t="s">
        <v>39</v>
      </c>
      <c r="C44" s="3">
        <f>C45+C46+C47+C48+C50+C49</f>
        <v>3572.4</v>
      </c>
      <c r="D44" s="14">
        <f>D45+D46+D47+D48+D50+D49</f>
        <v>3572.4</v>
      </c>
      <c r="E44" s="3">
        <f>E45+E46+E47+E48+E50+E49</f>
        <v>1078.1431400000001</v>
      </c>
      <c r="F44" s="158"/>
      <c r="G44" s="3">
        <f>G45+G46+G48+G47+G50+G49</f>
        <v>1984.5666500000002</v>
      </c>
      <c r="H44" s="99">
        <f t="shared" si="1"/>
        <v>30.179799014668014</v>
      </c>
      <c r="I44" s="100">
        <f t="shared" si="0"/>
        <v>-2494.25686</v>
      </c>
    </row>
    <row r="45" spans="1:9" s="149" customFormat="1" ht="11.25" customHeight="1" thickBot="1">
      <c r="A45" s="120" t="s">
        <v>162</v>
      </c>
      <c r="B45" s="142" t="s">
        <v>133</v>
      </c>
      <c r="C45" s="56"/>
      <c r="D45" s="8"/>
      <c r="E45" s="56">
        <v>42.09881</v>
      </c>
      <c r="F45" s="148"/>
      <c r="G45" s="56">
        <v>-784.67531</v>
      </c>
      <c r="H45" s="99"/>
      <c r="I45" s="100">
        <f t="shared" si="0"/>
        <v>42.09881</v>
      </c>
    </row>
    <row r="46" spans="1:9" s="149" customFormat="1" ht="11.25" customHeight="1" thickBot="1">
      <c r="A46" s="120" t="s">
        <v>146</v>
      </c>
      <c r="B46" s="159" t="s">
        <v>148</v>
      </c>
      <c r="C46" s="54">
        <v>134.5</v>
      </c>
      <c r="D46" s="9">
        <v>134.5</v>
      </c>
      <c r="E46" s="54">
        <v>0.33209</v>
      </c>
      <c r="F46" s="160"/>
      <c r="G46" s="54">
        <v>5.37882</v>
      </c>
      <c r="H46" s="99">
        <f t="shared" si="1"/>
        <v>0.24690706319702602</v>
      </c>
      <c r="I46" s="100">
        <f t="shared" si="0"/>
        <v>-134.16791</v>
      </c>
    </row>
    <row r="47" spans="1:9" s="149" customFormat="1" ht="11.25" customHeight="1" thickBot="1">
      <c r="A47" s="120" t="s">
        <v>182</v>
      </c>
      <c r="B47" s="159" t="s">
        <v>183</v>
      </c>
      <c r="C47" s="54"/>
      <c r="D47" s="9"/>
      <c r="E47" s="54"/>
      <c r="F47" s="160"/>
      <c r="G47" s="54"/>
      <c r="H47" s="99"/>
      <c r="I47" s="100">
        <f t="shared" si="0"/>
        <v>0</v>
      </c>
    </row>
    <row r="48" spans="1:9" s="149" customFormat="1" ht="11.25" customHeight="1" thickBot="1">
      <c r="A48" s="120" t="s">
        <v>147</v>
      </c>
      <c r="B48" s="144" t="s">
        <v>149</v>
      </c>
      <c r="C48" s="54">
        <v>200</v>
      </c>
      <c r="D48" s="9">
        <v>200</v>
      </c>
      <c r="E48" s="54">
        <v>150.45661</v>
      </c>
      <c r="F48" s="160"/>
      <c r="G48" s="54">
        <v>151.65185</v>
      </c>
      <c r="H48" s="99">
        <f t="shared" si="1"/>
        <v>75.228305</v>
      </c>
      <c r="I48" s="100">
        <f t="shared" si="0"/>
        <v>-49.54338999999999</v>
      </c>
    </row>
    <row r="49" spans="1:9" s="149" customFormat="1" ht="11.25" customHeight="1" thickBot="1">
      <c r="A49" s="120" t="s">
        <v>171</v>
      </c>
      <c r="B49" s="142" t="s">
        <v>172</v>
      </c>
      <c r="C49" s="48">
        <v>237.9</v>
      </c>
      <c r="D49" s="11">
        <v>237.9</v>
      </c>
      <c r="E49" s="48"/>
      <c r="F49" s="161"/>
      <c r="G49" s="48">
        <v>0.08628</v>
      </c>
      <c r="H49" s="99">
        <f t="shared" si="1"/>
        <v>0</v>
      </c>
      <c r="I49" s="100">
        <f t="shared" si="0"/>
        <v>-237.9</v>
      </c>
    </row>
    <row r="50" spans="1:9" s="149" customFormat="1" ht="23.25" customHeight="1" thickBot="1">
      <c r="A50" s="120" t="s">
        <v>173</v>
      </c>
      <c r="B50" s="162" t="s">
        <v>174</v>
      </c>
      <c r="C50" s="48">
        <v>3000</v>
      </c>
      <c r="D50" s="11">
        <v>3000</v>
      </c>
      <c r="E50" s="48">
        <v>885.25563</v>
      </c>
      <c r="F50" s="161"/>
      <c r="G50" s="48">
        <v>2612.12501</v>
      </c>
      <c r="H50" s="99">
        <f t="shared" si="1"/>
        <v>29.508521</v>
      </c>
      <c r="I50" s="100">
        <f t="shared" si="0"/>
        <v>-2114.74437</v>
      </c>
    </row>
    <row r="51" spans="1:10" s="149" customFormat="1" ht="34.5" customHeight="1" thickBot="1">
      <c r="A51" s="163" t="s">
        <v>195</v>
      </c>
      <c r="B51" s="164" t="s">
        <v>106</v>
      </c>
      <c r="C51" s="68"/>
      <c r="D51" s="27"/>
      <c r="E51" s="1"/>
      <c r="F51" s="134"/>
      <c r="G51" s="1"/>
      <c r="H51" s="99"/>
      <c r="I51" s="100">
        <f t="shared" si="0"/>
        <v>0</v>
      </c>
      <c r="J51" s="89"/>
    </row>
    <row r="52" spans="1:9" s="88" customFormat="1" ht="11.25" customHeight="1" thickBot="1">
      <c r="A52" s="115" t="s">
        <v>125</v>
      </c>
      <c r="B52" s="116" t="s">
        <v>40</v>
      </c>
      <c r="C52" s="46">
        <v>1017</v>
      </c>
      <c r="D52" s="18">
        <v>1017</v>
      </c>
      <c r="E52" s="46">
        <v>229.7103</v>
      </c>
      <c r="F52" s="165"/>
      <c r="G52" s="46">
        <v>1220.01777</v>
      </c>
      <c r="H52" s="99">
        <f t="shared" si="1"/>
        <v>22.587050147492622</v>
      </c>
      <c r="I52" s="100">
        <f t="shared" si="0"/>
        <v>-787.2897</v>
      </c>
    </row>
    <row r="53" spans="1:9" ht="11.25" customHeight="1" thickBot="1">
      <c r="A53" s="115" t="s">
        <v>41</v>
      </c>
      <c r="B53" s="116" t="s">
        <v>42</v>
      </c>
      <c r="C53" s="46">
        <f>C56+C58+C60+C62+C63+C65+C66+C67+C69+C71+C78+C54+C74+C75</f>
        <v>1001.3000000000001</v>
      </c>
      <c r="D53" s="18">
        <f>D56+D58+D60+D62+D63+D65+D66+D67+D69+D71+D78+D54+D74+D75</f>
        <v>1051.3000000000002</v>
      </c>
      <c r="E53" s="46">
        <f>E56+E58+E60+E62+E63+E65+E66+E67+E69+E71+E54+E74+E75+E76</f>
        <v>777.24101</v>
      </c>
      <c r="F53" s="46">
        <f>F56+F58+F60+F62+F63+F65+F66+F67+F69+F71+F54+F74+F75+F76</f>
        <v>0</v>
      </c>
      <c r="G53" s="46">
        <f>G56+G58+G60+G62+G63+G65+G66+G67+G69+G71+G54+G74+G75+G76+G68</f>
        <v>713.10654</v>
      </c>
      <c r="H53" s="99">
        <f t="shared" si="1"/>
        <v>73.93141919528202</v>
      </c>
      <c r="I53" s="100">
        <f t="shared" si="0"/>
        <v>-274.0589900000002</v>
      </c>
    </row>
    <row r="54" spans="1:9" ht="11.25" customHeight="1" thickBot="1">
      <c r="A54" s="127" t="s">
        <v>126</v>
      </c>
      <c r="B54" s="128" t="s">
        <v>163</v>
      </c>
      <c r="C54" s="55">
        <v>55.9</v>
      </c>
      <c r="D54" s="10">
        <v>55.9</v>
      </c>
      <c r="E54" s="55">
        <v>29.98371</v>
      </c>
      <c r="F54" s="110"/>
      <c r="G54" s="55">
        <v>40.03211</v>
      </c>
      <c r="H54" s="99">
        <f t="shared" si="1"/>
        <v>53.63812164579607</v>
      </c>
      <c r="I54" s="100">
        <f t="shared" si="0"/>
        <v>-25.91629</v>
      </c>
    </row>
    <row r="55" spans="1:10" s="88" customFormat="1" ht="11.25" customHeight="1" thickBot="1">
      <c r="A55" s="104" t="s">
        <v>43</v>
      </c>
      <c r="B55" s="105" t="s">
        <v>44</v>
      </c>
      <c r="C55" s="48"/>
      <c r="D55" s="11"/>
      <c r="E55" s="77"/>
      <c r="F55" s="166"/>
      <c r="G55" s="77"/>
      <c r="H55" s="99"/>
      <c r="I55" s="100">
        <f t="shared" si="0"/>
        <v>0</v>
      </c>
      <c r="J55" s="89"/>
    </row>
    <row r="56" spans="2:9" ht="11.25" customHeight="1" thickBot="1">
      <c r="B56" s="105" t="s">
        <v>45</v>
      </c>
      <c r="C56" s="55">
        <v>1.3</v>
      </c>
      <c r="D56" s="10">
        <v>1.3</v>
      </c>
      <c r="E56" s="56">
        <v>15.15</v>
      </c>
      <c r="F56" s="114"/>
      <c r="G56" s="56">
        <v>1.405</v>
      </c>
      <c r="H56" s="99">
        <f t="shared" si="1"/>
        <v>1165.3846153846152</v>
      </c>
      <c r="I56" s="100">
        <f t="shared" si="0"/>
        <v>13.85</v>
      </c>
    </row>
    <row r="57" spans="1:9" ht="11.25" customHeight="1" thickBot="1">
      <c r="A57" s="120" t="s">
        <v>46</v>
      </c>
      <c r="B57" s="125" t="s">
        <v>164</v>
      </c>
      <c r="C57" s="48"/>
      <c r="D57" s="11"/>
      <c r="E57" s="48"/>
      <c r="F57" s="126"/>
      <c r="G57" s="48"/>
      <c r="H57" s="99"/>
      <c r="I57" s="100">
        <f t="shared" si="0"/>
        <v>0</v>
      </c>
    </row>
    <row r="58" spans="1:9" ht="11.25" customHeight="1" thickBot="1">
      <c r="A58" s="127"/>
      <c r="B58" s="128" t="s">
        <v>47</v>
      </c>
      <c r="C58" s="55">
        <v>33</v>
      </c>
      <c r="D58" s="10">
        <v>33</v>
      </c>
      <c r="E58" s="55">
        <v>10</v>
      </c>
      <c r="F58" s="114"/>
      <c r="G58" s="55">
        <v>48</v>
      </c>
      <c r="H58" s="99">
        <f t="shared" si="1"/>
        <v>30.303030303030305</v>
      </c>
      <c r="I58" s="100">
        <f t="shared" si="0"/>
        <v>-23</v>
      </c>
    </row>
    <row r="59" spans="1:9" ht="11.25" customHeight="1" thickBot="1">
      <c r="A59" s="120" t="s">
        <v>64</v>
      </c>
      <c r="B59" s="125" t="s">
        <v>44</v>
      </c>
      <c r="C59" s="56"/>
      <c r="D59" s="8"/>
      <c r="E59" s="56"/>
      <c r="F59" s="114"/>
      <c r="G59" s="56"/>
      <c r="H59" s="99"/>
      <c r="I59" s="100">
        <f t="shared" si="0"/>
        <v>0</v>
      </c>
    </row>
    <row r="60" spans="1:9" ht="11.25" customHeight="1" thickBot="1">
      <c r="A60" s="127"/>
      <c r="B60" s="128" t="s">
        <v>165</v>
      </c>
      <c r="C60" s="56"/>
      <c r="D60" s="8"/>
      <c r="E60" s="56"/>
      <c r="F60" s="114"/>
      <c r="G60" s="56">
        <v>5</v>
      </c>
      <c r="H60" s="99"/>
      <c r="I60" s="100">
        <f t="shared" si="0"/>
        <v>0</v>
      </c>
    </row>
    <row r="61" spans="1:9" ht="11.25" customHeight="1" thickBot="1">
      <c r="A61" s="104" t="s">
        <v>205</v>
      </c>
      <c r="B61" s="105" t="s">
        <v>188</v>
      </c>
      <c r="C61" s="48"/>
      <c r="D61" s="11"/>
      <c r="E61" s="48"/>
      <c r="F61" s="114"/>
      <c r="G61" s="48"/>
      <c r="H61" s="99"/>
      <c r="I61" s="100">
        <f t="shared" si="0"/>
        <v>0</v>
      </c>
    </row>
    <row r="62" spans="2:9" ht="3" customHeight="1" thickBot="1">
      <c r="B62" s="128"/>
      <c r="C62" s="55"/>
      <c r="D62" s="10"/>
      <c r="E62" s="55"/>
      <c r="F62" s="114"/>
      <c r="G62" s="55"/>
      <c r="H62" s="99"/>
      <c r="I62" s="100">
        <f t="shared" si="0"/>
        <v>0</v>
      </c>
    </row>
    <row r="63" spans="1:9" ht="11.25" customHeight="1" thickBot="1">
      <c r="A63" s="120" t="s">
        <v>110</v>
      </c>
      <c r="B63" s="125" t="s">
        <v>112</v>
      </c>
      <c r="C63" s="48"/>
      <c r="D63" s="11">
        <v>40</v>
      </c>
      <c r="E63" s="54">
        <v>30</v>
      </c>
      <c r="F63" s="114"/>
      <c r="G63" s="83"/>
      <c r="H63" s="99">
        <f t="shared" si="1"/>
        <v>75</v>
      </c>
      <c r="I63" s="100">
        <f t="shared" si="0"/>
        <v>-10</v>
      </c>
    </row>
    <row r="64" spans="1:9" ht="11.25" customHeight="1" thickBot="1">
      <c r="A64" s="120" t="s">
        <v>48</v>
      </c>
      <c r="B64" s="125" t="s">
        <v>49</v>
      </c>
      <c r="C64" s="48"/>
      <c r="D64" s="11"/>
      <c r="E64" s="48"/>
      <c r="F64" s="126"/>
      <c r="G64" s="85"/>
      <c r="H64" s="99"/>
      <c r="I64" s="100">
        <f t="shared" si="0"/>
        <v>0</v>
      </c>
    </row>
    <row r="65" spans="1:9" ht="11.25" customHeight="1" thickBot="1">
      <c r="A65" s="127"/>
      <c r="B65" s="128" t="s">
        <v>50</v>
      </c>
      <c r="C65" s="55">
        <v>103</v>
      </c>
      <c r="D65" s="10">
        <v>103</v>
      </c>
      <c r="E65" s="55">
        <v>10</v>
      </c>
      <c r="F65" s="110"/>
      <c r="G65" s="55">
        <v>63</v>
      </c>
      <c r="H65" s="99">
        <f t="shared" si="1"/>
        <v>9.70873786407767</v>
      </c>
      <c r="I65" s="100">
        <f t="shared" si="0"/>
        <v>-93</v>
      </c>
    </row>
    <row r="66" spans="1:9" ht="11.25" customHeight="1" thickBot="1">
      <c r="A66" s="120" t="s">
        <v>51</v>
      </c>
      <c r="B66" s="125" t="s">
        <v>111</v>
      </c>
      <c r="C66" s="48">
        <v>209.9</v>
      </c>
      <c r="D66" s="11">
        <v>209.9</v>
      </c>
      <c r="E66" s="54">
        <v>268.89173</v>
      </c>
      <c r="F66" s="110"/>
      <c r="G66" s="54">
        <v>118.4</v>
      </c>
      <c r="H66" s="99">
        <f t="shared" si="1"/>
        <v>128.10468318246785</v>
      </c>
      <c r="I66" s="100">
        <f t="shared" si="0"/>
        <v>58.99172999999999</v>
      </c>
    </row>
    <row r="67" spans="1:9" ht="11.25" customHeight="1" thickBot="1">
      <c r="A67" s="120" t="s">
        <v>52</v>
      </c>
      <c r="B67" s="125" t="s">
        <v>53</v>
      </c>
      <c r="C67" s="54"/>
      <c r="D67" s="9"/>
      <c r="E67" s="54"/>
      <c r="F67" s="108"/>
      <c r="G67" s="54"/>
      <c r="H67" s="99"/>
      <c r="I67" s="100">
        <f t="shared" si="0"/>
        <v>0</v>
      </c>
    </row>
    <row r="68" spans="1:9" ht="11.25" customHeight="1" thickBot="1">
      <c r="A68" s="120" t="s">
        <v>54</v>
      </c>
      <c r="B68" s="125" t="s">
        <v>49</v>
      </c>
      <c r="C68" s="56"/>
      <c r="D68" s="8"/>
      <c r="E68" s="56"/>
      <c r="F68" s="114"/>
      <c r="G68" s="56"/>
      <c r="H68" s="99"/>
      <c r="I68" s="100">
        <f t="shared" si="0"/>
        <v>0</v>
      </c>
    </row>
    <row r="69" spans="2:9" ht="11.25" customHeight="1" thickBot="1">
      <c r="B69" s="105" t="s">
        <v>55</v>
      </c>
      <c r="C69" s="56">
        <v>1</v>
      </c>
      <c r="D69" s="8">
        <v>1</v>
      </c>
      <c r="E69" s="56">
        <v>2.5</v>
      </c>
      <c r="F69" s="114"/>
      <c r="G69" s="56">
        <v>1.5</v>
      </c>
      <c r="H69" s="99">
        <f t="shared" si="1"/>
        <v>250</v>
      </c>
      <c r="I69" s="100">
        <f t="shared" si="0"/>
        <v>1.5</v>
      </c>
    </row>
    <row r="70" spans="1:9" ht="11.25" customHeight="1" thickBot="1">
      <c r="A70" s="120" t="s">
        <v>56</v>
      </c>
      <c r="B70" s="125" t="s">
        <v>57</v>
      </c>
      <c r="C70" s="48"/>
      <c r="D70" s="11"/>
      <c r="E70" s="48"/>
      <c r="F70" s="114"/>
      <c r="G70" s="48"/>
      <c r="H70" s="99"/>
      <c r="I70" s="100">
        <f t="shared" si="0"/>
        <v>0</v>
      </c>
    </row>
    <row r="71" spans="1:9" ht="11.25" customHeight="1" thickBot="1">
      <c r="A71" s="127"/>
      <c r="B71" s="128" t="s">
        <v>58</v>
      </c>
      <c r="C71" s="55">
        <f>C72+C73</f>
        <v>0</v>
      </c>
      <c r="D71" s="10">
        <f>D72+D73</f>
        <v>10</v>
      </c>
      <c r="E71" s="55">
        <f>E72+E73</f>
        <v>5.491</v>
      </c>
      <c r="F71" s="55">
        <f>F72+F73</f>
        <v>0</v>
      </c>
      <c r="G71" s="55">
        <f>G72+G73</f>
        <v>0</v>
      </c>
      <c r="H71" s="99">
        <f t="shared" si="1"/>
        <v>54.90999999999999</v>
      </c>
      <c r="I71" s="100">
        <f t="shared" si="0"/>
        <v>-4.509</v>
      </c>
    </row>
    <row r="72" spans="1:9" ht="11.25" customHeight="1" thickBot="1">
      <c r="A72" s="104" t="s">
        <v>144</v>
      </c>
      <c r="B72" s="167" t="s">
        <v>143</v>
      </c>
      <c r="C72" s="56"/>
      <c r="D72" s="8">
        <v>10</v>
      </c>
      <c r="E72" s="56">
        <v>4.5</v>
      </c>
      <c r="F72" s="114"/>
      <c r="G72" s="54"/>
      <c r="H72" s="99">
        <f t="shared" si="1"/>
        <v>45</v>
      </c>
      <c r="I72" s="100">
        <f t="shared" si="0"/>
        <v>-5.5</v>
      </c>
    </row>
    <row r="73" spans="1:9" ht="11.25" customHeight="1" thickBot="1">
      <c r="A73" s="132" t="s">
        <v>128</v>
      </c>
      <c r="B73" s="168" t="s">
        <v>132</v>
      </c>
      <c r="C73" s="54"/>
      <c r="D73" s="9"/>
      <c r="E73" s="54">
        <v>0.991</v>
      </c>
      <c r="F73" s="108"/>
      <c r="G73" s="54"/>
      <c r="H73" s="99"/>
      <c r="I73" s="100">
        <f aca="true" t="shared" si="2" ref="I73:I137">E73-D73</f>
        <v>0.991</v>
      </c>
    </row>
    <row r="74" spans="1:9" ht="11.25" customHeight="1" thickBot="1">
      <c r="A74" s="132" t="s">
        <v>119</v>
      </c>
      <c r="B74" s="169" t="s">
        <v>145</v>
      </c>
      <c r="C74" s="54"/>
      <c r="D74" s="9"/>
      <c r="E74" s="54">
        <v>3</v>
      </c>
      <c r="F74" s="108"/>
      <c r="G74" s="54"/>
      <c r="H74" s="99"/>
      <c r="I74" s="100">
        <f t="shared" si="2"/>
        <v>3</v>
      </c>
    </row>
    <row r="75" spans="1:9" ht="11.25" customHeight="1" thickBot="1">
      <c r="A75" s="132" t="s">
        <v>152</v>
      </c>
      <c r="B75" s="169" t="s">
        <v>145</v>
      </c>
      <c r="C75" s="54">
        <v>70</v>
      </c>
      <c r="D75" s="9">
        <v>70</v>
      </c>
      <c r="E75" s="54">
        <v>33.699</v>
      </c>
      <c r="F75" s="108"/>
      <c r="G75" s="54">
        <v>18.5</v>
      </c>
      <c r="H75" s="99">
        <f aca="true" t="shared" si="3" ref="H75:H135">E75/D75*100</f>
        <v>48.14142857142857</v>
      </c>
      <c r="I75" s="100">
        <f t="shared" si="2"/>
        <v>-36.301</v>
      </c>
    </row>
    <row r="76" spans="1:9" ht="11.25" customHeight="1" thickBot="1">
      <c r="A76" s="132" t="s">
        <v>59</v>
      </c>
      <c r="B76" s="131" t="s">
        <v>60</v>
      </c>
      <c r="C76" s="54">
        <f>C78</f>
        <v>527.2</v>
      </c>
      <c r="D76" s="9">
        <f>D78</f>
        <v>527.2</v>
      </c>
      <c r="E76" s="54">
        <f>E78</f>
        <v>368.52557</v>
      </c>
      <c r="F76" s="170">
        <f>F78</f>
        <v>0</v>
      </c>
      <c r="G76" s="54">
        <f>G78</f>
        <v>417.26943</v>
      </c>
      <c r="H76" s="99">
        <f t="shared" si="3"/>
        <v>69.9024222306525</v>
      </c>
      <c r="I76" s="100">
        <f t="shared" si="2"/>
        <v>-158.67443000000003</v>
      </c>
    </row>
    <row r="77" spans="1:9" ht="11.25" customHeight="1" thickBot="1">
      <c r="A77" s="120" t="s">
        <v>61</v>
      </c>
      <c r="B77" s="125" t="s">
        <v>62</v>
      </c>
      <c r="C77" s="48"/>
      <c r="D77" s="11"/>
      <c r="E77" s="48"/>
      <c r="F77" s="126"/>
      <c r="G77" s="48"/>
      <c r="H77" s="99"/>
      <c r="I77" s="100">
        <f t="shared" si="2"/>
        <v>0</v>
      </c>
    </row>
    <row r="78" spans="2:9" ht="11.25" customHeight="1" thickBot="1">
      <c r="B78" s="105" t="s">
        <v>63</v>
      </c>
      <c r="C78" s="56">
        <v>527.2</v>
      </c>
      <c r="D78" s="8">
        <v>527.2</v>
      </c>
      <c r="E78" s="48">
        <v>368.52557</v>
      </c>
      <c r="F78" s="114"/>
      <c r="G78" s="48">
        <v>417.26943</v>
      </c>
      <c r="H78" s="99">
        <f t="shared" si="3"/>
        <v>69.9024222306525</v>
      </c>
      <c r="I78" s="100">
        <f t="shared" si="2"/>
        <v>-158.67443000000003</v>
      </c>
    </row>
    <row r="79" spans="1:9" ht="11.25" customHeight="1" thickBot="1">
      <c r="A79" s="115" t="s">
        <v>65</v>
      </c>
      <c r="B79" s="116" t="s">
        <v>66</v>
      </c>
      <c r="C79" s="46">
        <f>C80+C81+C82</f>
        <v>0</v>
      </c>
      <c r="D79" s="18">
        <f>D80+D81+D82</f>
        <v>287</v>
      </c>
      <c r="E79" s="46">
        <f>E80+E81+E82</f>
        <v>400.54098</v>
      </c>
      <c r="F79" s="171">
        <f>F80+F81+F82</f>
        <v>0</v>
      </c>
      <c r="G79" s="46">
        <f>G80+G81+G82</f>
        <v>84.69217000000002</v>
      </c>
      <c r="H79" s="99">
        <f t="shared" si="3"/>
        <v>139.56131707317073</v>
      </c>
      <c r="I79" s="100">
        <f t="shared" si="2"/>
        <v>113.54097999999999</v>
      </c>
    </row>
    <row r="80" spans="1:9" ht="11.25" customHeight="1" thickBot="1">
      <c r="A80" s="104" t="s">
        <v>67</v>
      </c>
      <c r="B80" s="105" t="s">
        <v>68</v>
      </c>
      <c r="C80" s="55"/>
      <c r="D80" s="10"/>
      <c r="E80" s="55">
        <v>63.10998</v>
      </c>
      <c r="F80" s="110"/>
      <c r="G80" s="55">
        <v>-70.65117</v>
      </c>
      <c r="H80" s="99"/>
      <c r="I80" s="100">
        <f t="shared" si="2"/>
        <v>63.10998</v>
      </c>
    </row>
    <row r="81" spans="1:9" ht="11.25" customHeight="1" thickBot="1">
      <c r="A81" s="120" t="s">
        <v>185</v>
      </c>
      <c r="B81" s="131" t="s">
        <v>68</v>
      </c>
      <c r="C81" s="54"/>
      <c r="D81" s="9"/>
      <c r="E81" s="54"/>
      <c r="F81" s="108"/>
      <c r="G81" s="54"/>
      <c r="H81" s="99"/>
      <c r="I81" s="100">
        <f t="shared" si="2"/>
        <v>0</v>
      </c>
    </row>
    <row r="82" spans="1:9" ht="11.25" customHeight="1" thickBot="1">
      <c r="A82" s="120" t="s">
        <v>69</v>
      </c>
      <c r="B82" s="125" t="s">
        <v>66</v>
      </c>
      <c r="C82" s="48"/>
      <c r="D82" s="11">
        <v>287</v>
      </c>
      <c r="E82" s="48">
        <v>337.431</v>
      </c>
      <c r="F82" s="126"/>
      <c r="G82" s="48">
        <v>155.34334</v>
      </c>
      <c r="H82" s="99">
        <f t="shared" si="3"/>
        <v>117.57177700348431</v>
      </c>
      <c r="I82" s="100">
        <f t="shared" si="2"/>
        <v>50.43099999999998</v>
      </c>
    </row>
    <row r="83" spans="1:9" ht="11.25" customHeight="1" thickBot="1">
      <c r="A83" s="172" t="s">
        <v>72</v>
      </c>
      <c r="B83" s="98" t="s">
        <v>73</v>
      </c>
      <c r="C83" s="212">
        <f>C84+C156+C154+C153</f>
        <v>314887.2052</v>
      </c>
      <c r="D83" s="6">
        <f>D84+D156+D154+D153</f>
        <v>333585.57289</v>
      </c>
      <c r="E83" s="6">
        <f>E84+E156+E154+E153+E155</f>
        <v>217743.0203</v>
      </c>
      <c r="F83" s="1">
        <f>F84+F156+F154+F153+F155</f>
        <v>0</v>
      </c>
      <c r="G83" s="1">
        <f>G84+G156+G154+G153+G155</f>
        <v>246340.13655000002</v>
      </c>
      <c r="H83" s="99">
        <f t="shared" si="3"/>
        <v>65.27351240450703</v>
      </c>
      <c r="I83" s="100">
        <f t="shared" si="2"/>
        <v>-115842.55259</v>
      </c>
    </row>
    <row r="84" spans="1:9" ht="11.25" customHeight="1" thickBot="1">
      <c r="A84" s="173" t="s">
        <v>115</v>
      </c>
      <c r="B84" s="174" t="s">
        <v>116</v>
      </c>
      <c r="C84" s="213">
        <f>C85+C88+C104+C135</f>
        <v>314887.2052</v>
      </c>
      <c r="D84" s="14">
        <f>D85+D88+D104+D135</f>
        <v>333585.57289</v>
      </c>
      <c r="E84" s="14">
        <f>E85+E88+E104+E135</f>
        <v>217741.97594</v>
      </c>
      <c r="F84" s="3">
        <f>F85+F88+F104+F135</f>
        <v>0</v>
      </c>
      <c r="G84" s="3">
        <f>G85+G88+G104+G135</f>
        <v>242171.88290000003</v>
      </c>
      <c r="H84" s="99">
        <f t="shared" si="3"/>
        <v>65.27319933341377</v>
      </c>
      <c r="I84" s="100">
        <f t="shared" si="2"/>
        <v>-115843.59695</v>
      </c>
    </row>
    <row r="85" spans="1:9" ht="11.25" customHeight="1" thickBot="1">
      <c r="A85" s="172" t="s">
        <v>233</v>
      </c>
      <c r="B85" s="98" t="s">
        <v>74</v>
      </c>
      <c r="C85" s="212">
        <f>C86+C87</f>
        <v>110671</v>
      </c>
      <c r="D85" s="6">
        <f>D86+D87</f>
        <v>112721</v>
      </c>
      <c r="E85" s="229">
        <f>E86+E87</f>
        <v>74703</v>
      </c>
      <c r="F85" s="175">
        <f>F86+F87</f>
        <v>0</v>
      </c>
      <c r="G85" s="1">
        <f>G86+G87</f>
        <v>79473</v>
      </c>
      <c r="H85" s="99">
        <f t="shared" si="3"/>
        <v>66.2724780653117</v>
      </c>
      <c r="I85" s="100">
        <f t="shared" si="2"/>
        <v>-38018</v>
      </c>
    </row>
    <row r="86" spans="1:9" ht="11.25" customHeight="1" thickBot="1">
      <c r="A86" s="127" t="s">
        <v>231</v>
      </c>
      <c r="B86" s="128" t="s">
        <v>75</v>
      </c>
      <c r="C86" s="214">
        <v>109214</v>
      </c>
      <c r="D86" s="28">
        <v>109214</v>
      </c>
      <c r="E86" s="230">
        <v>74703</v>
      </c>
      <c r="G86" s="55">
        <v>79473</v>
      </c>
      <c r="H86" s="99">
        <f t="shared" si="3"/>
        <v>68.40057135532075</v>
      </c>
      <c r="I86" s="100">
        <f t="shared" si="2"/>
        <v>-34511</v>
      </c>
    </row>
    <row r="87" spans="1:9" ht="11.25" customHeight="1" thickBot="1">
      <c r="A87" s="153" t="s">
        <v>232</v>
      </c>
      <c r="B87" s="167" t="s">
        <v>107</v>
      </c>
      <c r="C87" s="215">
        <v>1457</v>
      </c>
      <c r="D87" s="29">
        <v>3507</v>
      </c>
      <c r="E87" s="45"/>
      <c r="G87" s="56"/>
      <c r="H87" s="99">
        <f t="shared" si="3"/>
        <v>0</v>
      </c>
      <c r="I87" s="100">
        <f t="shared" si="2"/>
        <v>-3507</v>
      </c>
    </row>
    <row r="88" spans="1:10" ht="11.25" customHeight="1" thickBot="1">
      <c r="A88" s="172" t="s">
        <v>76</v>
      </c>
      <c r="B88" s="98" t="s">
        <v>77</v>
      </c>
      <c r="C88" s="212">
        <f>C91+C94+C97</f>
        <v>11424.5</v>
      </c>
      <c r="D88" s="6">
        <f>D91+D94+D97+D89+D90+D92+D93+D95+D96</f>
        <v>23511.699999999997</v>
      </c>
      <c r="E88" s="229">
        <f>E91+E94+E97+E89+E90+E92+E93+E95</f>
        <v>10953.416000000001</v>
      </c>
      <c r="F88" s="1">
        <f>F91+F94+F97</f>
        <v>0</v>
      </c>
      <c r="G88" s="1">
        <f>G91+G94+G97+G89+G90+G92</f>
        <v>15926.167000000001</v>
      </c>
      <c r="H88" s="99">
        <f t="shared" si="3"/>
        <v>46.58708642930967</v>
      </c>
      <c r="I88" s="100">
        <f t="shared" si="2"/>
        <v>-12558.283999999996</v>
      </c>
      <c r="J88" s="88"/>
    </row>
    <row r="89" spans="1:10" ht="11.25" customHeight="1" thickBot="1">
      <c r="A89" s="127" t="s">
        <v>249</v>
      </c>
      <c r="B89" s="128" t="s">
        <v>211</v>
      </c>
      <c r="C89" s="214"/>
      <c r="D89" s="28">
        <v>1654.2</v>
      </c>
      <c r="E89" s="230">
        <v>1654.2</v>
      </c>
      <c r="F89" s="176"/>
      <c r="G89" s="55">
        <v>1300.2</v>
      </c>
      <c r="H89" s="99">
        <f t="shared" si="3"/>
        <v>100</v>
      </c>
      <c r="I89" s="100">
        <f t="shared" si="2"/>
        <v>0</v>
      </c>
      <c r="J89" s="88"/>
    </row>
    <row r="90" spans="1:10" ht="11.25" customHeight="1" thickBot="1">
      <c r="A90" s="127" t="s">
        <v>249</v>
      </c>
      <c r="B90" s="131" t="s">
        <v>78</v>
      </c>
      <c r="C90" s="216"/>
      <c r="D90" s="30">
        <v>2078.8</v>
      </c>
      <c r="E90" s="231">
        <v>2078.8</v>
      </c>
      <c r="F90" s="170"/>
      <c r="G90" s="54">
        <v>3827</v>
      </c>
      <c r="H90" s="99">
        <f t="shared" si="3"/>
        <v>100</v>
      </c>
      <c r="I90" s="100">
        <f t="shared" si="2"/>
        <v>0</v>
      </c>
      <c r="J90" s="88"/>
    </row>
    <row r="91" spans="1:10" s="88" customFormat="1" ht="11.25" customHeight="1" thickBot="1">
      <c r="A91" s="127" t="s">
        <v>227</v>
      </c>
      <c r="B91" s="128" t="s">
        <v>79</v>
      </c>
      <c r="C91" s="214">
        <v>4500</v>
      </c>
      <c r="D91" s="28">
        <v>4500</v>
      </c>
      <c r="E91" s="230">
        <v>4500</v>
      </c>
      <c r="F91" s="150"/>
      <c r="G91" s="55">
        <v>1563.951</v>
      </c>
      <c r="H91" s="99">
        <f t="shared" si="3"/>
        <v>100</v>
      </c>
      <c r="I91" s="100">
        <f t="shared" si="2"/>
        <v>0</v>
      </c>
      <c r="J91" s="89"/>
    </row>
    <row r="92" spans="1:10" s="88" customFormat="1" ht="11.25" customHeight="1" thickBot="1">
      <c r="A92" s="120" t="s">
        <v>250</v>
      </c>
      <c r="B92" s="131" t="s">
        <v>222</v>
      </c>
      <c r="C92" s="217"/>
      <c r="D92" s="16">
        <v>1763.3</v>
      </c>
      <c r="E92" s="232"/>
      <c r="F92" s="177"/>
      <c r="G92" s="48">
        <v>995.4</v>
      </c>
      <c r="H92" s="99">
        <f t="shared" si="3"/>
        <v>0</v>
      </c>
      <c r="I92" s="100">
        <f t="shared" si="2"/>
        <v>-1763.3</v>
      </c>
      <c r="J92" s="89"/>
    </row>
    <row r="93" spans="1:10" s="88" customFormat="1" ht="11.25" customHeight="1" thickBot="1">
      <c r="A93" s="120" t="s">
        <v>250</v>
      </c>
      <c r="B93" s="131" t="s">
        <v>251</v>
      </c>
      <c r="C93" s="217"/>
      <c r="D93" s="16">
        <v>777.6</v>
      </c>
      <c r="E93" s="232"/>
      <c r="F93" s="177"/>
      <c r="G93" s="48"/>
      <c r="H93" s="99">
        <f t="shared" si="3"/>
        <v>0</v>
      </c>
      <c r="I93" s="100">
        <f t="shared" si="2"/>
        <v>-777.6</v>
      </c>
      <c r="J93" s="89"/>
    </row>
    <row r="94" spans="1:10" s="88" customFormat="1" ht="11.25" customHeight="1" thickBot="1">
      <c r="A94" s="120" t="s">
        <v>228</v>
      </c>
      <c r="B94" s="131" t="s">
        <v>81</v>
      </c>
      <c r="C94" s="217">
        <v>3173.6</v>
      </c>
      <c r="D94" s="16">
        <v>3173.6</v>
      </c>
      <c r="E94" s="232"/>
      <c r="F94" s="177"/>
      <c r="G94" s="48">
        <v>2772.4</v>
      </c>
      <c r="H94" s="99">
        <f t="shared" si="3"/>
        <v>0</v>
      </c>
      <c r="I94" s="100">
        <f t="shared" si="2"/>
        <v>-3173.6</v>
      </c>
      <c r="J94" s="89"/>
    </row>
    <row r="95" spans="1:10" s="88" customFormat="1" ht="11.25" customHeight="1" thickBot="1">
      <c r="A95" s="120" t="s">
        <v>252</v>
      </c>
      <c r="B95" s="105" t="s">
        <v>253</v>
      </c>
      <c r="C95" s="218"/>
      <c r="D95" s="15">
        <v>600</v>
      </c>
      <c r="E95" s="45"/>
      <c r="F95" s="41"/>
      <c r="G95" s="82"/>
      <c r="H95" s="99">
        <f t="shared" si="3"/>
        <v>0</v>
      </c>
      <c r="I95" s="100">
        <f t="shared" si="2"/>
        <v>-600</v>
      </c>
      <c r="J95" s="89"/>
    </row>
    <row r="96" spans="1:10" s="88" customFormat="1" ht="11.25" customHeight="1" thickBot="1">
      <c r="A96" s="120" t="s">
        <v>257</v>
      </c>
      <c r="B96" s="185" t="s">
        <v>258</v>
      </c>
      <c r="C96" s="237"/>
      <c r="D96" s="15">
        <v>203.3</v>
      </c>
      <c r="E96" s="45"/>
      <c r="F96" s="41"/>
      <c r="G96" s="82"/>
      <c r="H96" s="99">
        <f t="shared" si="3"/>
        <v>0</v>
      </c>
      <c r="I96" s="100">
        <f t="shared" si="2"/>
        <v>-203.3</v>
      </c>
      <c r="J96" s="89"/>
    </row>
    <row r="97" spans="1:9" ht="11.25" customHeight="1" thickBot="1">
      <c r="A97" s="178" t="s">
        <v>229</v>
      </c>
      <c r="B97" s="174" t="s">
        <v>80</v>
      </c>
      <c r="C97" s="212">
        <f>C98+C99+C100+C101</f>
        <v>3750.9</v>
      </c>
      <c r="D97" s="6">
        <f>D98+D99+D100+D101+D103</f>
        <v>8760.9</v>
      </c>
      <c r="E97" s="229">
        <f>E98+E99+E100+E101</f>
        <v>2720.416</v>
      </c>
      <c r="F97" s="1">
        <f>F98+F99+F100+F101</f>
        <v>0</v>
      </c>
      <c r="G97" s="1">
        <f>G98+G99+G100+G101+G102</f>
        <v>5467.216</v>
      </c>
      <c r="H97" s="99">
        <f t="shared" si="3"/>
        <v>31.051786916869272</v>
      </c>
      <c r="I97" s="100">
        <f t="shared" si="2"/>
        <v>-6040.4839999999995</v>
      </c>
    </row>
    <row r="98" spans="1:9" ht="11.25" customHeight="1" thickBot="1">
      <c r="A98" s="120" t="s">
        <v>229</v>
      </c>
      <c r="B98" s="128" t="s">
        <v>156</v>
      </c>
      <c r="C98" s="217"/>
      <c r="D98" s="16"/>
      <c r="E98" s="232"/>
      <c r="F98" s="126"/>
      <c r="G98" s="48">
        <v>250</v>
      </c>
      <c r="H98" s="99"/>
      <c r="I98" s="100">
        <f t="shared" si="2"/>
        <v>0</v>
      </c>
    </row>
    <row r="99" spans="1:9" ht="24.75" customHeight="1" thickBot="1">
      <c r="A99" s="120" t="s">
        <v>229</v>
      </c>
      <c r="B99" s="179" t="s">
        <v>196</v>
      </c>
      <c r="C99" s="219">
        <v>2205.9</v>
      </c>
      <c r="D99" s="11">
        <v>2205.9</v>
      </c>
      <c r="E99" s="232">
        <v>1175.416</v>
      </c>
      <c r="F99" s="180"/>
      <c r="G99" s="48">
        <v>1217.216</v>
      </c>
      <c r="H99" s="99">
        <f t="shared" si="3"/>
        <v>53.28509905254091</v>
      </c>
      <c r="I99" s="100">
        <f t="shared" si="2"/>
        <v>-1030.4840000000002</v>
      </c>
    </row>
    <row r="100" spans="1:9" ht="11.25" customHeight="1" thickBot="1">
      <c r="A100" s="120" t="s">
        <v>229</v>
      </c>
      <c r="B100" s="179" t="s">
        <v>230</v>
      </c>
      <c r="C100" s="219">
        <v>1545</v>
      </c>
      <c r="D100" s="11">
        <v>1545</v>
      </c>
      <c r="E100" s="232">
        <v>1545</v>
      </c>
      <c r="F100" s="180"/>
      <c r="G100" s="48"/>
      <c r="H100" s="99">
        <f t="shared" si="3"/>
        <v>100</v>
      </c>
      <c r="I100" s="100">
        <f t="shared" si="2"/>
        <v>0</v>
      </c>
    </row>
    <row r="101" spans="1:9" ht="13.5" customHeight="1" thickBot="1">
      <c r="A101" s="120" t="s">
        <v>229</v>
      </c>
      <c r="B101" s="179" t="s">
        <v>263</v>
      </c>
      <c r="C101" s="238"/>
      <c r="D101" s="11">
        <v>4010</v>
      </c>
      <c r="E101" s="239"/>
      <c r="F101" s="240"/>
      <c r="G101" s="249"/>
      <c r="H101" s="241"/>
      <c r="I101" s="242">
        <f t="shared" si="2"/>
        <v>-4010</v>
      </c>
    </row>
    <row r="102" spans="1:9" ht="27" customHeight="1">
      <c r="A102" s="120" t="s">
        <v>229</v>
      </c>
      <c r="B102" s="4" t="s">
        <v>180</v>
      </c>
      <c r="C102" s="70"/>
      <c r="D102" s="12"/>
      <c r="E102" s="70"/>
      <c r="F102" s="181"/>
      <c r="G102" s="70">
        <v>4000</v>
      </c>
      <c r="H102" s="245"/>
      <c r="I102" s="246"/>
    </row>
    <row r="103" spans="1:9" ht="24" customHeight="1" thickBot="1">
      <c r="A103" s="43" t="s">
        <v>260</v>
      </c>
      <c r="B103" s="251" t="s">
        <v>259</v>
      </c>
      <c r="C103" s="58"/>
      <c r="D103" s="19">
        <v>1000</v>
      </c>
      <c r="E103" s="58"/>
      <c r="F103" s="252"/>
      <c r="G103" s="58"/>
      <c r="H103" s="253"/>
      <c r="I103" s="244">
        <f t="shared" si="2"/>
        <v>-1000</v>
      </c>
    </row>
    <row r="104" spans="1:9" ht="11.25" customHeight="1" thickBot="1">
      <c r="A104" s="173" t="s">
        <v>235</v>
      </c>
      <c r="B104" s="174" t="s">
        <v>82</v>
      </c>
      <c r="C104" s="213">
        <f>C105+C122+C125+C126+C127+C128+C129+C130+C133+C124</f>
        <v>170968.2</v>
      </c>
      <c r="D104" s="14">
        <f>D105+D122+D125+D126+D127+D128+D129+D130+D133+D124+D123</f>
        <v>171853.2</v>
      </c>
      <c r="E104" s="44">
        <f>E105+E122+E125+E126+E127+E128+E129+E130+E133+E124+E123</f>
        <v>114659.80980000002</v>
      </c>
      <c r="F104" s="3">
        <f>F105+F122+F125+F126+F127+F128+F129+F130+F133+F124+F123</f>
        <v>0</v>
      </c>
      <c r="G104" s="3">
        <f>G105+G122+G125+G126+G127+G128+G129+G130+G133+G124+G123+G132</f>
        <v>120453.97462000001</v>
      </c>
      <c r="H104" s="243">
        <f t="shared" si="3"/>
        <v>66.7196245400144</v>
      </c>
      <c r="I104" s="100">
        <f t="shared" si="2"/>
        <v>-57193.390199999994</v>
      </c>
    </row>
    <row r="105" spans="1:9" ht="11.25" customHeight="1" thickBot="1">
      <c r="A105" s="172" t="s">
        <v>83</v>
      </c>
      <c r="B105" s="250" t="s">
        <v>236</v>
      </c>
      <c r="C105" s="212">
        <f>C108+C109+C114+C117+C116+C107+C106+C115+C110+C118+C119+C130+C112+C113+C120</f>
        <v>125721.2</v>
      </c>
      <c r="D105" s="6">
        <f>D108+D109+D114+D117+D116+D107+D106+D115+D110+D118+D119+D112+D113+D120+D121</f>
        <v>127959.5</v>
      </c>
      <c r="E105" s="229">
        <f>E108+E109+E114+E117+E116+E107+E106+E115+E110+E118+E119+E112+E113+E120+E121</f>
        <v>85684.82214</v>
      </c>
      <c r="F105" s="1">
        <f>F108+F109+F114+F117+F116+F107+F106+F115+F110+F118+F119+F112+F113+F120</f>
        <v>0</v>
      </c>
      <c r="G105" s="1">
        <f>G108+G109+G114+G117+G116+G107+G106+G115+G110+G118+G119+G112+G113+G120</f>
        <v>87174.95124000001</v>
      </c>
      <c r="H105" s="99">
        <f t="shared" si="3"/>
        <v>66.96245463603718</v>
      </c>
      <c r="I105" s="100">
        <f t="shared" si="2"/>
        <v>-42274.677859999996</v>
      </c>
    </row>
    <row r="106" spans="1:9" ht="25.5" customHeight="1" thickBot="1">
      <c r="A106" s="127" t="s">
        <v>234</v>
      </c>
      <c r="B106" s="196" t="s">
        <v>105</v>
      </c>
      <c r="C106" s="220">
        <v>1384.2</v>
      </c>
      <c r="D106" s="31">
        <v>1384.2</v>
      </c>
      <c r="E106" s="230">
        <v>1383.8573</v>
      </c>
      <c r="F106" s="182"/>
      <c r="G106" s="55">
        <v>1383.8573</v>
      </c>
      <c r="H106" s="99">
        <f t="shared" si="3"/>
        <v>99.97524201704955</v>
      </c>
      <c r="I106" s="100">
        <f t="shared" si="2"/>
        <v>-0.3427000000001499</v>
      </c>
    </row>
    <row r="107" spans="1:9" ht="11.25" customHeight="1" thickBot="1">
      <c r="A107" s="127" t="s">
        <v>234</v>
      </c>
      <c r="B107" s="197" t="s">
        <v>109</v>
      </c>
      <c r="C107" s="220">
        <v>45</v>
      </c>
      <c r="D107" s="31">
        <v>45</v>
      </c>
      <c r="E107" s="230">
        <v>18</v>
      </c>
      <c r="F107" s="182"/>
      <c r="G107" s="55"/>
      <c r="H107" s="99">
        <f t="shared" si="3"/>
        <v>40</v>
      </c>
      <c r="I107" s="100">
        <f t="shared" si="2"/>
        <v>-27</v>
      </c>
    </row>
    <row r="108" spans="1:9" ht="11.25" customHeight="1" thickBot="1">
      <c r="A108" s="127" t="s">
        <v>234</v>
      </c>
      <c r="B108" s="197" t="s">
        <v>169</v>
      </c>
      <c r="C108" s="220">
        <v>2441.9</v>
      </c>
      <c r="D108" s="31">
        <v>3560.6</v>
      </c>
      <c r="E108" s="230">
        <v>2250.24</v>
      </c>
      <c r="F108" s="110"/>
      <c r="G108" s="55">
        <v>4049.23368</v>
      </c>
      <c r="H108" s="99">
        <f t="shared" si="3"/>
        <v>63.198337358872095</v>
      </c>
      <c r="I108" s="100">
        <f t="shared" si="2"/>
        <v>-1310.3600000000001</v>
      </c>
    </row>
    <row r="109" spans="1:9" ht="11.25" customHeight="1" thickBot="1">
      <c r="A109" s="127" t="s">
        <v>234</v>
      </c>
      <c r="B109" s="198" t="s">
        <v>168</v>
      </c>
      <c r="C109" s="216">
        <v>89502</v>
      </c>
      <c r="D109" s="30">
        <v>89502</v>
      </c>
      <c r="E109" s="231">
        <v>59394</v>
      </c>
      <c r="F109" s="183"/>
      <c r="G109" s="54">
        <v>61513</v>
      </c>
      <c r="H109" s="99">
        <f t="shared" si="3"/>
        <v>66.36052825635181</v>
      </c>
      <c r="I109" s="100">
        <f t="shared" si="2"/>
        <v>-30108</v>
      </c>
    </row>
    <row r="110" spans="1:9" ht="11.25" customHeight="1" thickBot="1">
      <c r="A110" s="127" t="s">
        <v>234</v>
      </c>
      <c r="B110" s="198" t="s">
        <v>142</v>
      </c>
      <c r="C110" s="216">
        <v>16165.8</v>
      </c>
      <c r="D110" s="30">
        <v>16165.8</v>
      </c>
      <c r="E110" s="231">
        <v>10831</v>
      </c>
      <c r="F110" s="183"/>
      <c r="G110" s="54">
        <v>11116</v>
      </c>
      <c r="H110" s="99">
        <f t="shared" si="3"/>
        <v>66.99946801271821</v>
      </c>
      <c r="I110" s="100">
        <f t="shared" si="2"/>
        <v>-5334.799999999999</v>
      </c>
    </row>
    <row r="111" spans="3:9" ht="12.75" thickBot="1">
      <c r="C111" s="153"/>
      <c r="D111" s="247"/>
      <c r="H111" s="99"/>
      <c r="I111" s="100">
        <f t="shared" si="2"/>
        <v>0</v>
      </c>
    </row>
    <row r="112" spans="1:9" ht="11.25" customHeight="1" thickBot="1">
      <c r="A112" s="127" t="s">
        <v>234</v>
      </c>
      <c r="B112" s="198" t="s">
        <v>219</v>
      </c>
      <c r="C112" s="216">
        <v>485.2</v>
      </c>
      <c r="D112" s="30">
        <v>485.2</v>
      </c>
      <c r="E112" s="231">
        <v>332.53604</v>
      </c>
      <c r="F112" s="183"/>
      <c r="G112" s="54">
        <v>277.46666</v>
      </c>
      <c r="H112" s="99">
        <f t="shared" si="3"/>
        <v>68.53586974443529</v>
      </c>
      <c r="I112" s="100">
        <f t="shared" si="2"/>
        <v>-152.66395999999997</v>
      </c>
    </row>
    <row r="113" spans="1:9" ht="24.75" customHeight="1" thickBot="1">
      <c r="A113" s="127" t="s">
        <v>234</v>
      </c>
      <c r="B113" s="123" t="s">
        <v>220</v>
      </c>
      <c r="C113" s="216">
        <v>150.6</v>
      </c>
      <c r="D113" s="30">
        <v>80.3</v>
      </c>
      <c r="E113" s="231"/>
      <c r="F113" s="183"/>
      <c r="G113" s="54"/>
      <c r="H113" s="99">
        <f t="shared" si="3"/>
        <v>0</v>
      </c>
      <c r="I113" s="100">
        <f t="shared" si="2"/>
        <v>-80.3</v>
      </c>
    </row>
    <row r="114" spans="1:9" ht="11.25" customHeight="1" thickBot="1">
      <c r="A114" s="127" t="s">
        <v>234</v>
      </c>
      <c r="B114" s="198" t="s">
        <v>84</v>
      </c>
      <c r="C114" s="216"/>
      <c r="D114" s="30"/>
      <c r="E114" s="231"/>
      <c r="F114" s="183"/>
      <c r="G114" s="83"/>
      <c r="H114" s="99"/>
      <c r="I114" s="100">
        <f t="shared" si="2"/>
        <v>0</v>
      </c>
    </row>
    <row r="115" spans="1:9" ht="11.25" customHeight="1" thickBot="1">
      <c r="A115" s="127" t="s">
        <v>234</v>
      </c>
      <c r="B115" s="198" t="s">
        <v>127</v>
      </c>
      <c r="C115" s="216"/>
      <c r="D115" s="30"/>
      <c r="E115" s="231"/>
      <c r="F115" s="183"/>
      <c r="G115" s="83"/>
      <c r="H115" s="99"/>
      <c r="I115" s="100">
        <f t="shared" si="2"/>
        <v>0</v>
      </c>
    </row>
    <row r="116" spans="1:9" ht="11.25" customHeight="1" thickBot="1">
      <c r="A116" s="127" t="s">
        <v>234</v>
      </c>
      <c r="B116" s="198" t="s">
        <v>85</v>
      </c>
      <c r="C116" s="216">
        <v>1160.9</v>
      </c>
      <c r="D116" s="30">
        <v>1160.9</v>
      </c>
      <c r="E116" s="233">
        <v>1160.9</v>
      </c>
      <c r="F116" s="43"/>
      <c r="G116" s="70">
        <v>683.8566</v>
      </c>
      <c r="H116" s="99">
        <f t="shared" si="3"/>
        <v>100</v>
      </c>
      <c r="I116" s="100">
        <f t="shared" si="2"/>
        <v>0</v>
      </c>
    </row>
    <row r="117" spans="1:9" ht="11.25" customHeight="1" thickBot="1">
      <c r="A117" s="127" t="s">
        <v>234</v>
      </c>
      <c r="B117" s="198" t="s">
        <v>167</v>
      </c>
      <c r="C117" s="216"/>
      <c r="D117" s="30"/>
      <c r="E117" s="231"/>
      <c r="F117" s="183"/>
      <c r="G117" s="83"/>
      <c r="H117" s="99"/>
      <c r="I117" s="100">
        <f t="shared" si="2"/>
        <v>0</v>
      </c>
    </row>
    <row r="118" spans="1:9" ht="36" customHeight="1" thickBot="1">
      <c r="A118" s="127" t="s">
        <v>234</v>
      </c>
      <c r="B118" s="123" t="s">
        <v>197</v>
      </c>
      <c r="C118" s="214"/>
      <c r="D118" s="28"/>
      <c r="E118" s="232"/>
      <c r="F118" s="177"/>
      <c r="G118" s="85"/>
      <c r="H118" s="99"/>
      <c r="I118" s="100">
        <f t="shared" si="2"/>
        <v>0</v>
      </c>
    </row>
    <row r="119" spans="1:9" ht="24" customHeight="1" thickBot="1">
      <c r="A119" s="127" t="s">
        <v>234</v>
      </c>
      <c r="B119" s="197" t="s">
        <v>150</v>
      </c>
      <c r="C119" s="214"/>
      <c r="D119" s="28"/>
      <c r="E119" s="232"/>
      <c r="F119" s="126"/>
      <c r="G119" s="85"/>
      <c r="H119" s="99"/>
      <c r="I119" s="100">
        <f t="shared" si="2"/>
        <v>0</v>
      </c>
    </row>
    <row r="120" spans="1:9" ht="24" customHeight="1" thickBot="1">
      <c r="A120" s="127" t="s">
        <v>234</v>
      </c>
      <c r="B120" s="198" t="s">
        <v>198</v>
      </c>
      <c r="C120" s="214">
        <v>13121.1</v>
      </c>
      <c r="D120" s="28">
        <v>13121.1</v>
      </c>
      <c r="E120" s="232">
        <v>8433.832</v>
      </c>
      <c r="F120" s="126"/>
      <c r="G120" s="58">
        <v>8151.537</v>
      </c>
      <c r="H120" s="194">
        <f t="shared" si="3"/>
        <v>64.27686703096539</v>
      </c>
      <c r="I120" s="100">
        <f t="shared" si="2"/>
        <v>-4687.268</v>
      </c>
    </row>
    <row r="121" spans="1:9" ht="47.25" customHeight="1" thickBot="1">
      <c r="A121" s="43" t="s">
        <v>234</v>
      </c>
      <c r="B121" s="199" t="s">
        <v>108</v>
      </c>
      <c r="C121" s="221"/>
      <c r="D121" s="24">
        <v>2454.4</v>
      </c>
      <c r="E121" s="233">
        <v>1880.4568</v>
      </c>
      <c r="F121" s="184"/>
      <c r="G121" s="48">
        <v>2990.1</v>
      </c>
      <c r="H121" s="99">
        <f t="shared" si="3"/>
        <v>76.61574315514993</v>
      </c>
      <c r="I121" s="100">
        <f t="shared" si="2"/>
        <v>-573.9432000000002</v>
      </c>
    </row>
    <row r="122" spans="1:9" ht="12.75" customHeight="1" thickBot="1">
      <c r="A122" s="132" t="s">
        <v>237</v>
      </c>
      <c r="B122" s="197" t="s">
        <v>202</v>
      </c>
      <c r="C122" s="214">
        <v>1207.9</v>
      </c>
      <c r="D122" s="28">
        <v>1207.9</v>
      </c>
      <c r="E122" s="232">
        <v>800</v>
      </c>
      <c r="F122" s="126"/>
      <c r="G122" s="48">
        <v>550</v>
      </c>
      <c r="H122" s="99">
        <f t="shared" si="3"/>
        <v>66.23064823246956</v>
      </c>
      <c r="I122" s="100">
        <f t="shared" si="2"/>
        <v>-407.9000000000001</v>
      </c>
    </row>
    <row r="123" spans="1:9" ht="48" customHeight="1" thickBot="1">
      <c r="A123" s="127" t="s">
        <v>238</v>
      </c>
      <c r="B123" s="197" t="s">
        <v>215</v>
      </c>
      <c r="C123" s="214"/>
      <c r="D123" s="28">
        <v>959.7</v>
      </c>
      <c r="E123" s="232">
        <v>959.7</v>
      </c>
      <c r="F123" s="126"/>
      <c r="G123" s="48">
        <v>1235.2</v>
      </c>
      <c r="H123" s="99">
        <f t="shared" si="3"/>
        <v>100</v>
      </c>
      <c r="I123" s="100">
        <f t="shared" si="2"/>
        <v>0</v>
      </c>
    </row>
    <row r="124" spans="1:9" ht="47.25" customHeight="1" thickBot="1">
      <c r="A124" s="43" t="s">
        <v>238</v>
      </c>
      <c r="B124" s="199" t="s">
        <v>108</v>
      </c>
      <c r="C124" s="221">
        <v>3094.2</v>
      </c>
      <c r="D124" s="24">
        <v>639.8</v>
      </c>
      <c r="E124" s="233">
        <v>639.8</v>
      </c>
      <c r="F124" s="184"/>
      <c r="G124" s="48">
        <v>3791.7</v>
      </c>
      <c r="H124" s="99">
        <f t="shared" si="3"/>
        <v>100</v>
      </c>
      <c r="I124" s="100">
        <f t="shared" si="2"/>
        <v>0</v>
      </c>
    </row>
    <row r="125" spans="1:10" ht="11.25" customHeight="1" thickBot="1">
      <c r="A125" s="43" t="s">
        <v>239</v>
      </c>
      <c r="B125" s="200" t="s">
        <v>213</v>
      </c>
      <c r="C125" s="216">
        <v>1048.1</v>
      </c>
      <c r="D125" s="30">
        <v>1048.1</v>
      </c>
      <c r="E125" s="233">
        <v>786.075</v>
      </c>
      <c r="F125" s="43"/>
      <c r="G125" s="54">
        <v>1079.638</v>
      </c>
      <c r="H125" s="99">
        <f t="shared" si="3"/>
        <v>75.00000000000001</v>
      </c>
      <c r="I125" s="100">
        <f t="shared" si="2"/>
        <v>-262.02499999999986</v>
      </c>
      <c r="J125" s="88"/>
    </row>
    <row r="126" spans="1:10" ht="23.25" customHeight="1" thickBot="1">
      <c r="A126" s="43" t="s">
        <v>240</v>
      </c>
      <c r="B126" s="199" t="s">
        <v>214</v>
      </c>
      <c r="C126" s="222">
        <v>245.6</v>
      </c>
      <c r="D126" s="33">
        <v>245.6</v>
      </c>
      <c r="E126" s="233">
        <v>111.85395</v>
      </c>
      <c r="F126" s="43"/>
      <c r="G126" s="54">
        <v>142.7164</v>
      </c>
      <c r="H126" s="99">
        <f t="shared" si="3"/>
        <v>45.54313925081433</v>
      </c>
      <c r="I126" s="100">
        <f t="shared" si="2"/>
        <v>-133.74605</v>
      </c>
      <c r="J126" s="88"/>
    </row>
    <row r="127" spans="1:10" ht="23.25" customHeight="1" thickBot="1">
      <c r="A127" s="43" t="s">
        <v>242</v>
      </c>
      <c r="B127" s="201" t="s">
        <v>241</v>
      </c>
      <c r="C127" s="222">
        <v>5022.3</v>
      </c>
      <c r="D127" s="33">
        <v>4495.5</v>
      </c>
      <c r="E127" s="233">
        <v>3754.75732</v>
      </c>
      <c r="F127" s="43"/>
      <c r="G127" s="48">
        <v>3583.5</v>
      </c>
      <c r="H127" s="99">
        <f t="shared" si="3"/>
        <v>83.52257412968524</v>
      </c>
      <c r="I127" s="100">
        <f t="shared" si="2"/>
        <v>-740.7426799999998</v>
      </c>
      <c r="J127" s="88"/>
    </row>
    <row r="128" spans="1:10" ht="45" customHeight="1" thickBot="1">
      <c r="A128" s="43" t="s">
        <v>243</v>
      </c>
      <c r="B128" s="201" t="s">
        <v>244</v>
      </c>
      <c r="C128" s="222">
        <v>1167.8</v>
      </c>
      <c r="D128" s="33">
        <v>1836</v>
      </c>
      <c r="E128" s="233">
        <v>958.94809</v>
      </c>
      <c r="F128" s="43"/>
      <c r="G128" s="48">
        <v>126.1944</v>
      </c>
      <c r="H128" s="99">
        <f t="shared" si="3"/>
        <v>52.23028812636166</v>
      </c>
      <c r="I128" s="100">
        <f t="shared" si="2"/>
        <v>-877.05191</v>
      </c>
      <c r="J128" s="88"/>
    </row>
    <row r="129" spans="1:9" ht="14.25" customHeight="1" thickBot="1">
      <c r="A129" s="43" t="s">
        <v>245</v>
      </c>
      <c r="B129" s="199" t="s">
        <v>212</v>
      </c>
      <c r="C129" s="222">
        <v>591.6</v>
      </c>
      <c r="D129" s="33">
        <v>591.6</v>
      </c>
      <c r="E129" s="233">
        <v>401.65023</v>
      </c>
      <c r="F129" s="43"/>
      <c r="G129" s="56">
        <v>472.645</v>
      </c>
      <c r="H129" s="99">
        <f t="shared" si="3"/>
        <v>67.89219574036511</v>
      </c>
      <c r="I129" s="100">
        <f t="shared" si="2"/>
        <v>-189.94977</v>
      </c>
    </row>
    <row r="130" spans="1:9" ht="11.25" customHeight="1" thickBot="1">
      <c r="A130" s="43" t="s">
        <v>246</v>
      </c>
      <c r="B130" s="200" t="s">
        <v>209</v>
      </c>
      <c r="C130" s="216">
        <v>1264.5</v>
      </c>
      <c r="D130" s="30">
        <v>1264.5</v>
      </c>
      <c r="E130" s="233">
        <v>747.20307</v>
      </c>
      <c r="F130" s="43"/>
      <c r="G130" s="54">
        <v>797.89458</v>
      </c>
      <c r="H130" s="99">
        <f t="shared" si="3"/>
        <v>59.09079240806643</v>
      </c>
      <c r="I130" s="100">
        <f t="shared" si="2"/>
        <v>-517.29693</v>
      </c>
    </row>
    <row r="131" spans="1:9" ht="24.75" customHeight="1" thickBot="1">
      <c r="A131" s="43" t="s">
        <v>217</v>
      </c>
      <c r="B131" s="199" t="s">
        <v>218</v>
      </c>
      <c r="C131" s="222"/>
      <c r="D131" s="33"/>
      <c r="E131" s="233"/>
      <c r="F131" s="43"/>
      <c r="G131" s="70"/>
      <c r="H131" s="99"/>
      <c r="I131" s="100">
        <f t="shared" si="2"/>
        <v>0</v>
      </c>
    </row>
    <row r="132" spans="1:9" ht="24.75" thickBot="1">
      <c r="A132" s="43"/>
      <c r="B132" s="5" t="s">
        <v>221</v>
      </c>
      <c r="C132" s="223"/>
      <c r="D132" s="248"/>
      <c r="E132" s="233"/>
      <c r="F132" s="43"/>
      <c r="G132" s="56">
        <v>429.535</v>
      </c>
      <c r="H132" s="99"/>
      <c r="I132" s="100">
        <f t="shared" si="2"/>
        <v>0</v>
      </c>
    </row>
    <row r="133" spans="1:9" ht="11.25" customHeight="1" thickBot="1">
      <c r="A133" s="173" t="s">
        <v>247</v>
      </c>
      <c r="B133" s="186" t="s">
        <v>86</v>
      </c>
      <c r="C133" s="213">
        <f>C134</f>
        <v>31605</v>
      </c>
      <c r="D133" s="14">
        <f>D134</f>
        <v>31605</v>
      </c>
      <c r="E133" s="44">
        <f>E134</f>
        <v>19815</v>
      </c>
      <c r="F133" s="44">
        <f>F134</f>
        <v>0</v>
      </c>
      <c r="G133" s="44">
        <f>G134</f>
        <v>21070</v>
      </c>
      <c r="H133" s="99">
        <f t="shared" si="3"/>
        <v>62.69577598481253</v>
      </c>
      <c r="I133" s="100">
        <f t="shared" si="2"/>
        <v>-11790</v>
      </c>
    </row>
    <row r="134" spans="1:9" ht="11.25" customHeight="1" thickBot="1">
      <c r="A134" s="187" t="s">
        <v>248</v>
      </c>
      <c r="B134" s="188" t="s">
        <v>87</v>
      </c>
      <c r="C134" s="224">
        <v>31605</v>
      </c>
      <c r="D134" s="8">
        <v>31605</v>
      </c>
      <c r="E134" s="45">
        <v>19815</v>
      </c>
      <c r="G134" s="56">
        <v>21070</v>
      </c>
      <c r="H134" s="99">
        <f t="shared" si="3"/>
        <v>62.69577598481253</v>
      </c>
      <c r="I134" s="100">
        <f t="shared" si="2"/>
        <v>-11790</v>
      </c>
    </row>
    <row r="135" spans="1:9" ht="11.25" customHeight="1" thickBot="1">
      <c r="A135" s="172" t="s">
        <v>88</v>
      </c>
      <c r="B135" s="250" t="s">
        <v>104</v>
      </c>
      <c r="C135" s="212">
        <f>C146+C147+C137+C141+C139</f>
        <v>21823.5052</v>
      </c>
      <c r="D135" s="6">
        <v>25499.67289</v>
      </c>
      <c r="E135" s="229">
        <f>E146+E147+E137+E141+E139+E138+E140+E144+E145+E142+E143</f>
        <v>17425.75014</v>
      </c>
      <c r="F135" s="175">
        <f>F146+F147+F137+F141+F139+F138+F140+F144+F145</f>
        <v>0</v>
      </c>
      <c r="G135" s="1">
        <f>G136+G140+G142+G146+G147+G141+G144+G145+G143</f>
        <v>26318.741280000002</v>
      </c>
      <c r="H135" s="99">
        <f t="shared" si="3"/>
        <v>68.33715167708569</v>
      </c>
      <c r="I135" s="100">
        <f t="shared" si="2"/>
        <v>-8073.9227500000015</v>
      </c>
    </row>
    <row r="136" spans="1:9" ht="11.25" customHeight="1" thickBot="1">
      <c r="A136" s="172" t="s">
        <v>89</v>
      </c>
      <c r="B136" s="250" t="s">
        <v>104</v>
      </c>
      <c r="C136" s="212"/>
      <c r="D136" s="6"/>
      <c r="E136" s="229">
        <f>E137+E138+E140</f>
        <v>0</v>
      </c>
      <c r="F136" s="134"/>
      <c r="G136" s="1">
        <f>G137+G138+G139</f>
        <v>1479.2</v>
      </c>
      <c r="H136" s="99"/>
      <c r="I136" s="100">
        <f t="shared" si="2"/>
        <v>0</v>
      </c>
    </row>
    <row r="137" spans="1:9" ht="11.25" customHeight="1" thickBot="1">
      <c r="A137" s="127" t="s">
        <v>89</v>
      </c>
      <c r="B137" s="202" t="s">
        <v>184</v>
      </c>
      <c r="C137" s="214"/>
      <c r="D137" s="28"/>
      <c r="E137" s="230"/>
      <c r="F137" s="110"/>
      <c r="G137" s="55">
        <v>1479.2</v>
      </c>
      <c r="H137" s="99"/>
      <c r="I137" s="100">
        <f t="shared" si="2"/>
        <v>0</v>
      </c>
    </row>
    <row r="138" spans="1:9" ht="11.25" customHeight="1" thickBot="1">
      <c r="A138" s="127" t="s">
        <v>89</v>
      </c>
      <c r="B138" s="203" t="s">
        <v>181</v>
      </c>
      <c r="C138" s="216"/>
      <c r="D138" s="30"/>
      <c r="E138" s="230"/>
      <c r="F138" s="110"/>
      <c r="G138" s="84"/>
      <c r="H138" s="99"/>
      <c r="I138" s="100">
        <f aca="true" t="shared" si="4" ref="I138:I157">E138-D138</f>
        <v>0</v>
      </c>
    </row>
    <row r="139" spans="1:9" ht="24" customHeight="1" thickBot="1">
      <c r="A139" s="127" t="s">
        <v>89</v>
      </c>
      <c r="B139" s="123" t="s">
        <v>151</v>
      </c>
      <c r="C139" s="216"/>
      <c r="D139" s="30"/>
      <c r="E139" s="230"/>
      <c r="F139" s="110"/>
      <c r="G139" s="55"/>
      <c r="H139" s="99"/>
      <c r="I139" s="100">
        <f t="shared" si="4"/>
        <v>0</v>
      </c>
    </row>
    <row r="140" spans="1:9" ht="11.25" customHeight="1" thickBot="1">
      <c r="A140" s="127" t="s">
        <v>189</v>
      </c>
      <c r="B140" s="198" t="s">
        <v>190</v>
      </c>
      <c r="C140" s="216"/>
      <c r="D140" s="30"/>
      <c r="E140" s="230"/>
      <c r="F140" s="110"/>
      <c r="G140" s="55"/>
      <c r="H140" s="99"/>
      <c r="I140" s="100">
        <f t="shared" si="4"/>
        <v>0</v>
      </c>
    </row>
    <row r="141" spans="1:9" ht="11.25" customHeight="1" thickBot="1">
      <c r="A141" s="132" t="s">
        <v>203</v>
      </c>
      <c r="B141" s="124" t="s">
        <v>204</v>
      </c>
      <c r="C141" s="222"/>
      <c r="D141" s="33"/>
      <c r="E141" s="230"/>
      <c r="F141" s="110"/>
      <c r="G141" s="84"/>
      <c r="H141" s="99"/>
      <c r="I141" s="100">
        <f t="shared" si="4"/>
        <v>0</v>
      </c>
    </row>
    <row r="142" spans="1:9" ht="24" customHeight="1" thickBot="1">
      <c r="A142" s="132" t="s">
        <v>135</v>
      </c>
      <c r="B142" s="123" t="s">
        <v>136</v>
      </c>
      <c r="C142" s="222"/>
      <c r="D142" s="33"/>
      <c r="E142" s="231"/>
      <c r="F142" s="108"/>
      <c r="G142" s="54">
        <v>100</v>
      </c>
      <c r="H142" s="99"/>
      <c r="I142" s="100">
        <f t="shared" si="4"/>
        <v>0</v>
      </c>
    </row>
    <row r="143" spans="1:9" ht="25.5" customHeight="1" thickBot="1">
      <c r="A143" s="120" t="s">
        <v>137</v>
      </c>
      <c r="B143" s="123" t="s">
        <v>138</v>
      </c>
      <c r="C143" s="225"/>
      <c r="D143" s="34"/>
      <c r="E143" s="232"/>
      <c r="F143" s="126"/>
      <c r="G143" s="48">
        <v>100</v>
      </c>
      <c r="H143" s="99"/>
      <c r="I143" s="100">
        <f t="shared" si="4"/>
        <v>0</v>
      </c>
    </row>
    <row r="144" spans="1:9" ht="11.25" customHeight="1" thickBot="1">
      <c r="A144" s="132" t="s">
        <v>191</v>
      </c>
      <c r="B144" s="204" t="s">
        <v>192</v>
      </c>
      <c r="C144" s="215"/>
      <c r="D144" s="29"/>
      <c r="E144" s="45"/>
      <c r="F144" s="114"/>
      <c r="G144" s="82"/>
      <c r="H144" s="99"/>
      <c r="I144" s="100">
        <f t="shared" si="4"/>
        <v>0</v>
      </c>
    </row>
    <row r="145" spans="1:9" ht="11.25" customHeight="1" thickBot="1">
      <c r="A145" s="132" t="s">
        <v>193</v>
      </c>
      <c r="B145" s="205" t="s">
        <v>194</v>
      </c>
      <c r="C145" s="215"/>
      <c r="D145" s="29"/>
      <c r="E145" s="45"/>
      <c r="F145" s="114"/>
      <c r="G145" s="56"/>
      <c r="H145" s="99"/>
      <c r="I145" s="100">
        <f t="shared" si="4"/>
        <v>0</v>
      </c>
    </row>
    <row r="146" spans="1:9" ht="11.25" customHeight="1" thickBot="1">
      <c r="A146" s="172" t="s">
        <v>100</v>
      </c>
      <c r="B146" s="206" t="s">
        <v>101</v>
      </c>
      <c r="C146" s="212">
        <v>21823.5052</v>
      </c>
      <c r="D146" s="6">
        <v>25349.67289</v>
      </c>
      <c r="E146" s="229">
        <v>17425.75014</v>
      </c>
      <c r="F146" s="134"/>
      <c r="G146" s="1">
        <v>17499.8002</v>
      </c>
      <c r="H146" s="99">
        <f>E146/D146*100</f>
        <v>68.74151873917927</v>
      </c>
      <c r="I146" s="100">
        <f t="shared" si="4"/>
        <v>-7923.9227500000015</v>
      </c>
    </row>
    <row r="147" spans="1:9" ht="11.25" customHeight="1" thickBot="1">
      <c r="A147" s="115" t="s">
        <v>90</v>
      </c>
      <c r="B147" s="207" t="s">
        <v>178</v>
      </c>
      <c r="C147" s="226">
        <f>C150+C148+C151</f>
        <v>0</v>
      </c>
      <c r="D147" s="18">
        <f>D150+D148+D151</f>
        <v>0</v>
      </c>
      <c r="E147" s="234">
        <f>E150+E148+E151+E149+E152</f>
        <v>0</v>
      </c>
      <c r="F147" s="158"/>
      <c r="G147" s="46">
        <f>G150+G148+G151+G149+G152</f>
        <v>7139.74108</v>
      </c>
      <c r="H147" s="99"/>
      <c r="I147" s="100">
        <f t="shared" si="4"/>
        <v>0</v>
      </c>
    </row>
    <row r="148" spans="1:9" ht="24" customHeight="1" thickBot="1">
      <c r="A148" s="127" t="s">
        <v>91</v>
      </c>
      <c r="B148" s="197" t="s">
        <v>199</v>
      </c>
      <c r="C148" s="220"/>
      <c r="D148" s="31"/>
      <c r="E148" s="230"/>
      <c r="F148" s="103"/>
      <c r="G148" s="55">
        <v>7123.46045</v>
      </c>
      <c r="H148" s="99"/>
      <c r="I148" s="100">
        <f t="shared" si="4"/>
        <v>0</v>
      </c>
    </row>
    <row r="149" spans="1:9" ht="25.5" customHeight="1" thickBot="1">
      <c r="A149" s="127" t="s">
        <v>91</v>
      </c>
      <c r="B149" s="197" t="s">
        <v>187</v>
      </c>
      <c r="C149" s="220"/>
      <c r="D149" s="31"/>
      <c r="E149" s="230"/>
      <c r="F149" s="103"/>
      <c r="G149" s="55"/>
      <c r="H149" s="99"/>
      <c r="I149" s="100">
        <f t="shared" si="4"/>
        <v>0</v>
      </c>
    </row>
    <row r="150" spans="1:9" ht="11.25" customHeight="1" thickBot="1">
      <c r="A150" s="127" t="s">
        <v>91</v>
      </c>
      <c r="B150" s="208" t="s">
        <v>179</v>
      </c>
      <c r="C150" s="214"/>
      <c r="D150" s="28"/>
      <c r="E150" s="230"/>
      <c r="F150" s="110"/>
      <c r="G150" s="55"/>
      <c r="H150" s="99"/>
      <c r="I150" s="100">
        <f t="shared" si="4"/>
        <v>0</v>
      </c>
    </row>
    <row r="151" spans="1:9" ht="11.25" customHeight="1" thickBot="1">
      <c r="A151" s="127" t="s">
        <v>91</v>
      </c>
      <c r="B151" s="123" t="s">
        <v>186</v>
      </c>
      <c r="C151" s="218"/>
      <c r="D151" s="15"/>
      <c r="E151" s="230"/>
      <c r="F151" s="110"/>
      <c r="G151" s="55">
        <v>16.28063</v>
      </c>
      <c r="H151" s="99"/>
      <c r="I151" s="100">
        <f t="shared" si="4"/>
        <v>0</v>
      </c>
    </row>
    <row r="152" spans="1:9" ht="11.25" customHeight="1" thickBot="1">
      <c r="A152" s="127" t="s">
        <v>91</v>
      </c>
      <c r="B152" s="204" t="s">
        <v>208</v>
      </c>
      <c r="C152" s="218"/>
      <c r="D152" s="15"/>
      <c r="E152" s="230"/>
      <c r="F152" s="110"/>
      <c r="G152" s="55"/>
      <c r="H152" s="99"/>
      <c r="I152" s="100">
        <f t="shared" si="4"/>
        <v>0</v>
      </c>
    </row>
    <row r="153" spans="1:9" ht="11.25" customHeight="1" thickBot="1">
      <c r="A153" s="189" t="s">
        <v>120</v>
      </c>
      <c r="B153" s="209" t="s">
        <v>117</v>
      </c>
      <c r="C153" s="227"/>
      <c r="D153" s="35"/>
      <c r="E153" s="235"/>
      <c r="F153" s="110"/>
      <c r="G153" s="62">
        <v>4180.25445</v>
      </c>
      <c r="H153" s="99"/>
      <c r="I153" s="100">
        <f t="shared" si="4"/>
        <v>0</v>
      </c>
    </row>
    <row r="154" spans="1:9" ht="11.25" customHeight="1" thickBot="1">
      <c r="A154" s="189" t="s">
        <v>113</v>
      </c>
      <c r="B154" s="210" t="s">
        <v>70</v>
      </c>
      <c r="C154" s="227"/>
      <c r="D154" s="35"/>
      <c r="E154" s="236"/>
      <c r="F154" s="190"/>
      <c r="G154" s="49"/>
      <c r="H154" s="99"/>
      <c r="I154" s="100">
        <f t="shared" si="4"/>
        <v>0</v>
      </c>
    </row>
    <row r="155" spans="1:9" ht="11.25" customHeight="1" thickBot="1">
      <c r="A155" s="120" t="s">
        <v>139</v>
      </c>
      <c r="B155" s="211" t="s">
        <v>166</v>
      </c>
      <c r="C155" s="219"/>
      <c r="D155" s="11"/>
      <c r="E155" s="231">
        <v>4</v>
      </c>
      <c r="F155" s="108"/>
      <c r="G155" s="54">
        <v>27.3398</v>
      </c>
      <c r="H155" s="99"/>
      <c r="I155" s="100">
        <f t="shared" si="4"/>
        <v>4</v>
      </c>
    </row>
    <row r="156" spans="1:9" ht="11.25" customHeight="1" thickBot="1">
      <c r="A156" s="189" t="s">
        <v>114</v>
      </c>
      <c r="B156" s="210" t="s">
        <v>71</v>
      </c>
      <c r="C156" s="228"/>
      <c r="D156" s="20"/>
      <c r="E156" s="236">
        <v>-2.95564</v>
      </c>
      <c r="F156" s="190"/>
      <c r="G156" s="49">
        <v>-39.3406</v>
      </c>
      <c r="H156" s="99"/>
      <c r="I156" s="100">
        <f t="shared" si="4"/>
        <v>-2.95564</v>
      </c>
    </row>
    <row r="157" spans="1:9" ht="11.25" customHeight="1" thickBot="1">
      <c r="A157" s="172"/>
      <c r="B157" s="250" t="s">
        <v>92</v>
      </c>
      <c r="C157" s="212">
        <f>C8+C83</f>
        <v>374004.7052</v>
      </c>
      <c r="D157" s="6">
        <f>D8+D83</f>
        <v>396844.07289</v>
      </c>
      <c r="E157" s="229">
        <f>E83+E8</f>
        <v>259212.36265999998</v>
      </c>
      <c r="F157" s="1">
        <f>F83+F8</f>
        <v>0</v>
      </c>
      <c r="G157" s="1">
        <f>G8+G83</f>
        <v>285534.02503</v>
      </c>
      <c r="H157" s="99">
        <f>E157/D157*100</f>
        <v>65.31844126391935</v>
      </c>
      <c r="I157" s="100">
        <f t="shared" si="4"/>
        <v>-137631.71023000003</v>
      </c>
    </row>
    <row r="158" spans="1:9" ht="11.25" customHeight="1">
      <c r="A158" s="41"/>
      <c r="B158" s="50"/>
      <c r="C158" s="50"/>
      <c r="D158" s="36"/>
      <c r="F158" s="86"/>
      <c r="G158" s="86"/>
      <c r="H158" s="191"/>
      <c r="I158" s="192"/>
    </row>
    <row r="159" spans="1:8" ht="11.25" customHeight="1">
      <c r="A159" s="53" t="s">
        <v>200</v>
      </c>
      <c r="B159" s="53"/>
      <c r="C159" s="51"/>
      <c r="D159" s="37"/>
      <c r="E159" s="78"/>
      <c r="F159" s="191"/>
      <c r="G159" s="78"/>
      <c r="H159" s="53"/>
    </row>
    <row r="160" spans="1:8" ht="11.25" customHeight="1">
      <c r="A160" s="53" t="s">
        <v>175</v>
      </c>
      <c r="B160" s="52"/>
      <c r="C160" s="52"/>
      <c r="D160" s="38"/>
      <c r="E160" s="78" t="s">
        <v>201</v>
      </c>
      <c r="F160" s="87"/>
      <c r="G160" s="87"/>
      <c r="H160" s="53"/>
    </row>
    <row r="161" spans="1:8" ht="11.25" customHeight="1">
      <c r="A161" s="53"/>
      <c r="B161" s="52"/>
      <c r="C161" s="52"/>
      <c r="D161" s="38"/>
      <c r="E161" s="78"/>
      <c r="F161" s="87"/>
      <c r="G161" s="87"/>
      <c r="H161" s="53"/>
    </row>
    <row r="162" spans="1:7" ht="11.25" customHeight="1">
      <c r="A162" s="193" t="s">
        <v>176</v>
      </c>
      <c r="B162" s="53"/>
      <c r="C162" s="53"/>
      <c r="D162" s="39"/>
      <c r="E162" s="79"/>
      <c r="F162" s="88"/>
      <c r="G162" s="79"/>
    </row>
    <row r="163" spans="1:7" ht="11.25" customHeight="1">
      <c r="A163" s="193" t="s">
        <v>177</v>
      </c>
      <c r="C163" s="53"/>
      <c r="D163" s="39"/>
      <c r="E163" s="79"/>
      <c r="F163" s="88"/>
      <c r="G163" s="88"/>
    </row>
    <row r="164" spans="1:6" ht="11.25" customHeight="1">
      <c r="A164" s="41"/>
      <c r="F164" s="2"/>
    </row>
    <row r="165" ht="11.25" customHeight="1">
      <c r="A165" s="41"/>
    </row>
    <row r="166" ht="11.25" customHeight="1">
      <c r="A166" s="41"/>
    </row>
    <row r="167" ht="11.25" customHeight="1">
      <c r="A167" s="41"/>
    </row>
    <row r="168" ht="11.25" customHeight="1">
      <c r="A168" s="41"/>
    </row>
    <row r="169" ht="11.25" customHeight="1">
      <c r="A169" s="41"/>
    </row>
    <row r="170" ht="11.25" customHeight="1">
      <c r="A170" s="4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2017-09-07T05:27:08Z</cp:lastPrinted>
  <dcterms:created xsi:type="dcterms:W3CDTF">2005-05-20T13:40:13Z</dcterms:created>
  <dcterms:modified xsi:type="dcterms:W3CDTF">2017-09-12T05:11:30Z</dcterms:modified>
  <cp:category/>
  <cp:version/>
  <cp:contentType/>
  <cp:contentStatus/>
</cp:coreProperties>
</file>