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</sheets>
  <definedNames/>
  <calcPr fullCalcOnLoad="1"/>
</workbook>
</file>

<file path=xl/sharedStrings.xml><?xml version="1.0" encoding="utf-8"?>
<sst xmlns="http://schemas.openxmlformats.org/spreadsheetml/2006/main" count="5015" uniqueCount="471">
  <si>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</si>
  <si>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</si>
  <si>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</si>
  <si>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</si>
  <si>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</si>
  <si>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</si>
  <si>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</si>
  <si>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</si>
  <si>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</si>
  <si>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</si>
  <si>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</si>
  <si>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</si>
  <si>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</si>
  <si>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</si>
  <si>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</si>
  <si>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</si>
  <si>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</si>
  <si>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</si>
  <si>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</si>
  <si>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</si>
  <si>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</si>
  <si>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</si>
  <si>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</si>
  <si>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</si>
  <si>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</si>
  <si>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</si>
  <si>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</si>
  <si>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</si>
  <si>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</si>
  <si>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</si>
  <si>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</si>
  <si>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</si>
  <si>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</si>
  <si>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</si>
  <si>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</si>
  <si>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</si>
  <si>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</si>
  <si>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</si>
  <si>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</si>
  <si>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</si>
  <si>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</si>
  <si>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</si>
  <si>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</si>
  <si>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</si>
  <si>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</si>
  <si>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</si>
  <si>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</si>
  <si>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</si>
  <si>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</si>
  <si>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</si>
  <si>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</si>
  <si>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</si>
  <si>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</si>
  <si>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</si>
  <si>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</si>
  <si>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</si>
  <si>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</si>
  <si>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</si>
  <si>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</si>
  <si>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</si>
  <si>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</si>
  <si>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</si>
  <si>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</si>
  <si>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</si>
  <si>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</si>
  <si>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</si>
  <si>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</si>
  <si>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</si>
  <si>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</si>
  <si>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</si>
  <si>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</si>
  <si>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</si>
  <si>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</si>
  <si>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</si>
  <si>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</si>
  <si>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</si>
  <si>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</si>
  <si>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</si>
  <si>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</si>
  <si>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</si>
  <si>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</si>
  <si>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</si>
  <si>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</si>
  <si>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</si>
  <si>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</si>
  <si>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</si>
  <si>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</si>
  <si>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</si>
  <si>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</si>
  <si>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</si>
  <si>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</si>
  <si>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</si>
  <si>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</si>
  <si>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</si>
  <si>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</si>
  <si>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</si>
  <si>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</si>
  <si>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</si>
  <si>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</si>
  <si>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</si>
  <si>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</si>
  <si>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</si>
  <si>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</si>
  <si>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</si>
  <si>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</si>
  <si>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</si>
  <si>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</si>
  <si>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</si>
  <si>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</si>
  <si>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</si>
  <si>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</si>
  <si>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</si>
  <si>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</si>
  <si>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</si>
  <si>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</si>
  <si>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</si>
  <si>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</si>
  <si>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</si>
  <si>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</si>
  <si>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</si>
  <si>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</si>
  <si>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</si>
  <si>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</si>
  <si>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</si>
  <si>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</si>
  <si>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</si>
  <si>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</si>
  <si>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</si>
  <si>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</si>
  <si>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</si>
  <si>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</si>
  <si>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</si>
  <si>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</si>
  <si>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</si>
  <si>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</si>
  <si>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</si>
  <si>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</si>
  <si>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</si>
  <si>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</si>
  <si>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</si>
  <si>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</si>
  <si>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</si>
  <si>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</si>
  <si>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</si>
  <si>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</si>
  <si>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</si>
  <si>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</si>
  <si>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</si>
  <si>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</si>
  <si>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</si>
  <si>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</si>
  <si>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</si>
  <si>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</si>
  <si>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</si>
  <si>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</si>
  <si>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</si>
  <si>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</si>
  <si>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</si>
  <si>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</si>
  <si>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</si>
  <si>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</si>
  <si>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</si>
  <si>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</si>
  <si>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</si>
  <si>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</si>
  <si>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</si>
  <si>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</si>
  <si>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</si>
  <si>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</si>
  <si>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</si>
  <si>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</si>
  <si>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</si>
  <si>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</si>
  <si>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</si>
  <si>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</si>
  <si>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</si>
  <si>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</si>
  <si>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</si>
  <si>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</si>
  <si>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</si>
  <si>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</si>
  <si>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</si>
  <si>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</si>
  <si>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</si>
  <si>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</si>
  <si>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</si>
  <si>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</si>
  <si>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</si>
  <si>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</si>
  <si>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</si>
  <si>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</si>
  <si>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</si>
  <si>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</si>
  <si>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</si>
  <si>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</si>
  <si>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</si>
  <si>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</si>
  <si>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</si>
  <si>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</si>
  <si>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</si>
  <si>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</si>
  <si>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</si>
  <si>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</si>
  <si>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</si>
  <si>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</si>
  <si>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</si>
  <si>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</si>
  <si>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</si>
  <si>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</si>
  <si>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</si>
  <si>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</si>
  <si>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</si>
  <si>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</si>
  <si>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</si>
  <si>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</si>
  <si>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</si>
  <si>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</si>
  <si>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</si>
  <si>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</si>
  <si>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</si>
  <si>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</si>
  <si>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</si>
  <si>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</si>
  <si>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</si>
  <si>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</si>
  <si>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</si>
  <si>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</si>
  <si>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</si>
  <si>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</si>
  <si>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</si>
  <si>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</si>
  <si>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</si>
  <si>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</si>
  <si>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</si>
  <si>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</si>
  <si>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</si>
  <si>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</si>
  <si>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</si>
  <si>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</si>
  <si>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</si>
  <si>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</si>
  <si>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</si>
  <si>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</si>
  <si>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</si>
  <si>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</si>
  <si>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</si>
  <si>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</si>
  <si>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</si>
  <si>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</si>
  <si>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</si>
  <si>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</si>
  <si>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</si>
  <si>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</si>
  <si>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</si>
  <si>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</si>
  <si>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</si>
  <si>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</si>
  <si>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</si>
  <si>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</si>
  <si>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</si>
  <si>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</si>
  <si>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</si>
  <si>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</si>
  <si>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</si>
  <si>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</si>
  <si>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</si>
  <si>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</si>
  <si>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</si>
  <si>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</si>
  <si>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</si>
  <si>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</si>
  <si>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</si>
  <si>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</si>
  <si>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</si>
  <si>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</si>
  <si>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</si>
  <si>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</si>
  <si>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</si>
  <si>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</si>
  <si>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</si>
  <si>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</si>
  <si>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</si>
  <si>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</si>
  <si>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</si>
  <si>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</si>
  <si>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</si>
  <si>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</si>
  <si>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</si>
  <si>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</si>
  <si>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</si>
  <si>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</si>
  <si>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</si>
  <si>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</si>
  <si>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</si>
  <si>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</si>
  <si>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</si>
  <si>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</si>
  <si>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</si>
  <si>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</si>
  <si>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</si>
  <si>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</si>
  <si>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</si>
  <si>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</si>
  <si>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</si>
  <si>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</si>
  <si>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</si>
  <si>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</si>
  <si>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</si>
  <si>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</si>
  <si>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</si>
  <si>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</si>
  <si>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</si>
  <si>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</si>
  <si>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</si>
  <si>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</si>
  <si>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</si>
  <si>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</si>
  <si>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</si>
  <si>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</si>
  <si>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</si>
  <si>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</si>
  <si>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</si>
  <si>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</si>
  <si>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</si>
  <si>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</si>
  <si>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</si>
  <si>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</si>
  <si>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</si>
  <si>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</si>
  <si>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</si>
  <si>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</si>
  <si>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</si>
  <si>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</si>
  <si>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</si>
  <si>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</si>
  <si>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</si>
  <si>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</si>
  <si>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</si>
  <si>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</si>
  <si>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</si>
  <si>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</si>
  <si>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</si>
  <si>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</si>
  <si>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</si>
  <si>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</si>
  <si>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</si>
  <si>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</si>
  <si>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</si>
  <si>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</si>
  <si>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</si>
  <si>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</si>
  <si>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</si>
  <si>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</si>
  <si>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</si>
  <si>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</si>
  <si>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</si>
  <si>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</si>
  <si>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</si>
  <si>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</si>
  <si>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</si>
  <si>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</si>
  <si>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</si>
  <si>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</si>
  <si>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</si>
  <si>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</si>
  <si>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</si>
  <si>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</si>
  <si>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</si>
  <si>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</si>
  <si>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</si>
  <si>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</si>
  <si>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</si>
  <si>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</si>
  <si>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</si>
  <si>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</si>
  <si>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</si>
  <si>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</si>
  <si>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</si>
  <si>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</si>
  <si>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</si>
  <si>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</si>
  <si>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</si>
  <si>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</si>
  <si>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</si>
  <si>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</si>
  <si>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</si>
  <si>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</si>
  <si>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</si>
  <si>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</si>
  <si>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</si>
  <si>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</si>
  <si>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</si>
  <si>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</si>
  <si>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</si>
  <si>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</si>
  <si>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</si>
  <si>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</si>
  <si>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</si>
  <si>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</si>
  <si>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</si>
  <si>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</si>
  <si>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</si>
  <si>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</si>
  <si>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</si>
  <si>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</si>
  <si>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</si>
  <si>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</si>
  <si>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</si>
  <si>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</si>
  <si>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</si>
  <si>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</si>
  <si>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</si>
  <si>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</si>
  <si>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</si>
  <si>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</si>
  <si>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</si>
  <si>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</si>
  <si>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</si>
  <si>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</si>
  <si>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</si>
  <si>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</si>
  <si>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</si>
  <si>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</si>
  <si>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</si>
  <si>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</si>
  <si>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</si>
  <si>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</si>
  <si>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</si>
  <si>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</si>
  <si>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</si>
  <si>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</si>
  <si>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</si>
  <si>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</si>
  <si>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</si>
  <si>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</si>
  <si>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</si>
  <si>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</si>
  <si>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</si>
  <si>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</si>
  <si>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</si>
  <si>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</si>
  <si>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</si>
  <si>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</si>
  <si>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</si>
  <si>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</si>
  <si>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</si>
  <si>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</si>
  <si>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</si>
  <si>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</si>
  <si>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</si>
  <si>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</si>
  <si>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</si>
  <si>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</si>
  <si>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</si>
  <si>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</si>
  <si>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</si>
  <si>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</si>
  <si>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</si>
  <si>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</si>
  <si>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</si>
  <si>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</si>
  <si>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</si>
  <si>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</si>
  <si>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</si>
  <si>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</si>
  <si>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</si>
  <si>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</si>
  <si>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</si>
  <si>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</si>
  <si>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</si>
  <si>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января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</si>
</sst>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5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50" xfId="0" applyNumberFormat="1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/>
    </xf>
    <xf numFmtId="170" fontId="4" fillId="0" borderId="4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38" t="s">
        <v>194</v>
      </c>
      <c r="H5" s="43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42" t="s">
        <v>194</v>
      </c>
      <c r="H152" s="44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42" t="s">
        <v>194</v>
      </c>
      <c r="H195" s="44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42" t="s">
        <v>194</v>
      </c>
      <c r="H152" s="44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42" t="s">
        <v>194</v>
      </c>
      <c r="H197" s="44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tabSelected="1" zoomScalePageLayoutView="0" workbookViewId="0" topLeftCell="A1">
      <selection activeCell="F10" sqref="F10:F190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470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456</v>
      </c>
      <c r="E5" s="328" t="s">
        <v>5</v>
      </c>
      <c r="F5" s="328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451</v>
      </c>
      <c r="F6" s="355" t="s">
        <v>451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</v>
      </c>
      <c r="D8" s="245">
        <f>D9+D20+D34+D41+D59+D70+D101+D42+D69+D31+D68+D14+D67</f>
        <v>117775.83039999998</v>
      </c>
      <c r="E8" s="330">
        <f>E9+E20+E34+E41+E59+E70+E101+E42+E69+E31+E68+E14+E67</f>
        <v>108731.88932</v>
      </c>
      <c r="F8" s="330">
        <f>F9+F20+F34+F41+F59+F70+F101+F42+F69+F31+F68+F14+F67</f>
        <v>95300.34629</v>
      </c>
      <c r="G8" s="73">
        <f>E8/D8*100</f>
        <v>92.32105513560448</v>
      </c>
      <c r="H8" s="20">
        <f>E8-C8</f>
        <v>16970.78108999999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54156.83269</v>
      </c>
      <c r="E9" s="331">
        <f>E10</f>
        <v>52808.905940000004</v>
      </c>
      <c r="F9" s="356">
        <f>F10</f>
        <v>45006.22366</v>
      </c>
      <c r="G9" s="73">
        <f>E9/D9*100</f>
        <v>97.51106797970316</v>
      </c>
      <c r="H9" s="20">
        <f aca="true" t="shared" si="0" ref="H9:H72">E9-C9</f>
        <v>2489.905940000004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54156.83269</v>
      </c>
      <c r="E10" s="332">
        <f>E11+E12+E13</f>
        <v>52808.905940000004</v>
      </c>
      <c r="F10" s="400">
        <f>F11+F12+F13</f>
        <v>45006.22366</v>
      </c>
      <c r="G10" s="73">
        <f aca="true" t="shared" si="1" ref="G10:G23">E10/D10*100</f>
        <v>97.51106797970316</v>
      </c>
      <c r="H10" s="20">
        <f t="shared" si="0"/>
        <v>2489.905940000004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53640.58269</v>
      </c>
      <c r="E11" s="333">
        <v>52438.93002</v>
      </c>
      <c r="F11" s="394">
        <v>44431.17457</v>
      </c>
      <c r="G11" s="73">
        <f t="shared" si="1"/>
        <v>97.75980682957044</v>
      </c>
      <c r="H11" s="20">
        <f t="shared" si="0"/>
        <v>3211.630019999997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293</v>
      </c>
      <c r="E12" s="334">
        <v>135.35167</v>
      </c>
      <c r="F12" s="395">
        <v>100.11824</v>
      </c>
      <c r="G12" s="73">
        <f t="shared" si="1"/>
        <v>46.19510921501707</v>
      </c>
      <c r="H12" s="20">
        <f t="shared" si="0"/>
        <v>-600.84833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223.25</v>
      </c>
      <c r="E13" s="335">
        <v>234.62425</v>
      </c>
      <c r="F13" s="396">
        <v>474.93085</v>
      </c>
      <c r="G13" s="73">
        <f t="shared" si="1"/>
        <v>105.09484882418812</v>
      </c>
      <c r="H13" s="20">
        <f t="shared" si="0"/>
        <v>-120.87575000000001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</v>
      </c>
      <c r="E14" s="341">
        <f>E15</f>
        <v>9980.87391</v>
      </c>
      <c r="F14" s="409">
        <f>F15</f>
        <v>8253.6507</v>
      </c>
      <c r="G14" s="73">
        <f t="shared" si="1"/>
        <v>104.35824470932984</v>
      </c>
      <c r="H14" s="20">
        <f t="shared" si="0"/>
        <v>695.1866600000012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</v>
      </c>
      <c r="E15" s="337">
        <f>E16+E17+E18+E19</f>
        <v>9980.87391</v>
      </c>
      <c r="F15" s="398">
        <f>F16+F17+F18+F19</f>
        <v>8253.6507</v>
      </c>
      <c r="G15" s="73">
        <f t="shared" si="1"/>
        <v>104.35824470932984</v>
      </c>
      <c r="H15" s="20">
        <f t="shared" si="0"/>
        <v>695.1866600000012</v>
      </c>
    </row>
    <row r="16" spans="1:8" ht="12.75" customHeight="1" thickBot="1">
      <c r="A16" s="298" t="s">
        <v>362</v>
      </c>
      <c r="B16" s="299" t="s">
        <v>366</v>
      </c>
      <c r="C16" s="333">
        <v>3284.27524</v>
      </c>
      <c r="D16" s="333">
        <v>3015.26415</v>
      </c>
      <c r="E16" s="333">
        <v>3412.05259</v>
      </c>
      <c r="F16" s="394">
        <v>2877.24581</v>
      </c>
      <c r="G16" s="73">
        <f t="shared" si="1"/>
        <v>113.15932602455409</v>
      </c>
      <c r="H16" s="20">
        <f>E16-C16</f>
        <v>127.77734999999984</v>
      </c>
    </row>
    <row r="17" spans="1:8" ht="12" customHeight="1" thickBot="1">
      <c r="A17" s="298" t="s">
        <v>363</v>
      </c>
      <c r="B17" s="299" t="s">
        <v>367</v>
      </c>
      <c r="C17" s="333">
        <v>50.61146</v>
      </c>
      <c r="D17" s="333">
        <v>48.70953</v>
      </c>
      <c r="E17" s="333">
        <v>52.08206</v>
      </c>
      <c r="F17" s="394">
        <v>77.94693</v>
      </c>
      <c r="G17" s="73">
        <f t="shared" si="1"/>
        <v>106.92375804077766</v>
      </c>
      <c r="H17" s="20">
        <f t="shared" si="0"/>
        <v>1.4705999999999975</v>
      </c>
    </row>
    <row r="18" spans="1:8" ht="10.5" customHeight="1" thickBot="1">
      <c r="A18" s="298" t="s">
        <v>364</v>
      </c>
      <c r="B18" s="299" t="s">
        <v>368</v>
      </c>
      <c r="C18" s="333">
        <v>7135.26701</v>
      </c>
      <c r="D18" s="333">
        <v>6919.8434</v>
      </c>
      <c r="E18" s="333">
        <v>7022.10914</v>
      </c>
      <c r="F18" s="394">
        <v>5668.52141</v>
      </c>
      <c r="G18" s="73">
        <f t="shared" si="1"/>
        <v>101.47786205682053</v>
      </c>
      <c r="H18" s="20">
        <f t="shared" si="0"/>
        <v>-113.15787</v>
      </c>
    </row>
    <row r="19" spans="1:8" ht="12" customHeight="1" thickBot="1">
      <c r="A19" s="298" t="s">
        <v>365</v>
      </c>
      <c r="B19" s="299" t="s">
        <v>369</v>
      </c>
      <c r="C19" s="333">
        <v>-1184.46646</v>
      </c>
      <c r="D19" s="333">
        <v>-419.76784</v>
      </c>
      <c r="E19" s="333">
        <v>-505.36988</v>
      </c>
      <c r="F19" s="394">
        <v>-370.06345</v>
      </c>
      <c r="G19" s="73">
        <f t="shared" si="1"/>
        <v>120.39271040868687</v>
      </c>
      <c r="H19" s="20">
        <f t="shared" si="0"/>
        <v>679.0965800000001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11277.03801</v>
      </c>
      <c r="E20" s="338">
        <f>E21+E26+E28+E30+E29+E27</f>
        <v>9584.325490000001</v>
      </c>
      <c r="F20" s="410">
        <f>F21+F26+F28+F30+F29+F27</f>
        <v>9660.28719</v>
      </c>
      <c r="G20" s="73">
        <f t="shared" si="1"/>
        <v>84.98974182317225</v>
      </c>
      <c r="H20" s="20">
        <f t="shared" si="0"/>
        <v>1351.825490000001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4202.114</v>
      </c>
      <c r="E21" s="339">
        <f>E22+E23+E24</f>
        <v>4079.78394</v>
      </c>
      <c r="F21" s="411">
        <f>F22+F23</f>
        <v>4246.50152</v>
      </c>
      <c r="G21" s="73">
        <f t="shared" si="1"/>
        <v>97.08884480525755</v>
      </c>
      <c r="H21" s="20">
        <f t="shared" si="0"/>
        <v>1279.0839399999995</v>
      </c>
    </row>
    <row r="22" spans="1:8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1592.685</v>
      </c>
      <c r="E22" s="339">
        <v>1552.99806</v>
      </c>
      <c r="F22" s="397">
        <v>1185.34245</v>
      </c>
      <c r="G22" s="73">
        <f t="shared" si="1"/>
        <v>97.50817393269855</v>
      </c>
      <c r="H22" s="20">
        <f t="shared" si="0"/>
        <v>938.5980599999999</v>
      </c>
    </row>
    <row r="23" spans="1:8" s="47" customFormat="1" ht="24.75" thickBot="1">
      <c r="A23" s="48" t="s">
        <v>374</v>
      </c>
      <c r="B23" s="49" t="s">
        <v>197</v>
      </c>
      <c r="C23" s="339">
        <v>2186.3</v>
      </c>
      <c r="D23" s="339">
        <v>2609.429</v>
      </c>
      <c r="E23" s="339">
        <v>2526.65738</v>
      </c>
      <c r="F23" s="397">
        <v>3061.15907</v>
      </c>
      <c r="G23" s="73">
        <f t="shared" si="1"/>
        <v>96.82797960779925</v>
      </c>
      <c r="H23" s="20">
        <f t="shared" si="0"/>
        <v>340.3573799999999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97"/>
      <c r="G24" s="73"/>
      <c r="H24" s="20">
        <f t="shared" si="0"/>
        <v>0.1285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>E25-C25</f>
        <v>0</v>
      </c>
    </row>
    <row r="26" spans="1:8" ht="12" customHeight="1" thickBot="1">
      <c r="A26" s="13"/>
      <c r="B26" s="13" t="s">
        <v>20</v>
      </c>
      <c r="C26" s="340">
        <v>3479.9</v>
      </c>
      <c r="D26" s="340">
        <v>3283.071</v>
      </c>
      <c r="E26" s="340">
        <v>2298.38126</v>
      </c>
      <c r="F26" s="398">
        <v>3346.68278</v>
      </c>
      <c r="G26" s="73">
        <f aca="true" t="shared" si="2" ref="G26:G72">E26/C26*100</f>
        <v>66.04733641771315</v>
      </c>
      <c r="H26" s="20">
        <f t="shared" si="0"/>
        <v>-1181.51874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>
        <v>18.10613</v>
      </c>
      <c r="F27" s="398">
        <v>-0.41862</v>
      </c>
      <c r="G27" s="73"/>
      <c r="H27" s="20">
        <f t="shared" si="0"/>
        <v>18.10613</v>
      </c>
    </row>
    <row r="28" spans="1:8" ht="12" customHeight="1" thickBot="1">
      <c r="A28" s="13" t="s">
        <v>21</v>
      </c>
      <c r="B28" s="13" t="s">
        <v>22</v>
      </c>
      <c r="C28" s="342">
        <v>1622.6</v>
      </c>
      <c r="D28" s="342">
        <v>3201.85301</v>
      </c>
      <c r="E28" s="342">
        <v>2598.87064</v>
      </c>
      <c r="F28" s="399">
        <v>1617.29959</v>
      </c>
      <c r="G28" s="73">
        <f t="shared" si="2"/>
        <v>160.16705534327625</v>
      </c>
      <c r="H28" s="20">
        <f t="shared" si="0"/>
        <v>976.2706400000002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99">
        <v>-0.07009</v>
      </c>
      <c r="G29" s="73"/>
      <c r="H29" s="20">
        <f t="shared" si="0"/>
        <v>-0.30134</v>
      </c>
    </row>
    <row r="30" spans="1:8" ht="12.75" thickBot="1">
      <c r="A30" s="34" t="s">
        <v>302</v>
      </c>
      <c r="B30" s="34" t="s">
        <v>303</v>
      </c>
      <c r="C30" s="335">
        <v>329.3</v>
      </c>
      <c r="D30" s="335">
        <v>590</v>
      </c>
      <c r="E30" s="335">
        <v>589.48486</v>
      </c>
      <c r="F30" s="396">
        <v>450.29201</v>
      </c>
      <c r="G30" s="73">
        <f t="shared" si="2"/>
        <v>179.01149711509262</v>
      </c>
      <c r="H30" s="20">
        <f t="shared" si="0"/>
        <v>260.18486</v>
      </c>
    </row>
    <row r="31" spans="1:8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9367.35578</v>
      </c>
      <c r="E31" s="341">
        <f>E32+E33</f>
        <v>7387.334330000001</v>
      </c>
      <c r="F31" s="404">
        <f>F32+F33</f>
        <v>7468.19759</v>
      </c>
      <c r="G31" s="73">
        <f t="shared" si="2"/>
        <v>84.37846179326101</v>
      </c>
      <c r="H31" s="20">
        <f t="shared" si="0"/>
        <v>-1367.6656699999994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1012.315</v>
      </c>
      <c r="E32" s="332">
        <v>571.28797</v>
      </c>
      <c r="F32" s="400">
        <v>658.55113</v>
      </c>
      <c r="G32" s="73">
        <f t="shared" si="2"/>
        <v>55.51875315840622</v>
      </c>
      <c r="H32" s="20">
        <f t="shared" si="0"/>
        <v>-457.71203</v>
      </c>
      <c r="I32" s="47"/>
    </row>
    <row r="33" spans="1:8" ht="12.75" thickBot="1">
      <c r="A33" s="58" t="s">
        <v>29</v>
      </c>
      <c r="B33" s="58" t="s">
        <v>30</v>
      </c>
      <c r="C33" s="264">
        <v>7726</v>
      </c>
      <c r="D33" s="264">
        <v>8355.04078</v>
      </c>
      <c r="E33" s="333">
        <v>6816.04636</v>
      </c>
      <c r="F33" s="394">
        <v>6809.64646</v>
      </c>
      <c r="G33" s="73">
        <f t="shared" si="2"/>
        <v>88.22218949003366</v>
      </c>
      <c r="H33" s="20">
        <f t="shared" si="0"/>
        <v>-909.9536399999997</v>
      </c>
    </row>
    <row r="34" spans="1:8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1695.359</v>
      </c>
      <c r="E34" s="343">
        <f>E36+E38+E39</f>
        <v>1209.54224</v>
      </c>
      <c r="F34" s="412">
        <f>F36+F38+F39</f>
        <v>1428.59609</v>
      </c>
      <c r="G34" s="73">
        <f t="shared" si="2"/>
        <v>95.40481463953306</v>
      </c>
      <c r="H34" s="20">
        <f>E34-C34</f>
        <v>-58.25775999999996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96"/>
      <c r="G35" s="73"/>
      <c r="H35" s="20">
        <f t="shared" si="0"/>
        <v>0</v>
      </c>
    </row>
    <row r="36" spans="2:8" ht="12.75" thickBot="1">
      <c r="B36" s="34" t="s">
        <v>35</v>
      </c>
      <c r="C36" s="260">
        <f>C37</f>
        <v>1234.8</v>
      </c>
      <c r="D36" s="260">
        <f>D37</f>
        <v>1599.567</v>
      </c>
      <c r="E36" s="334">
        <f>E37</f>
        <v>1111.56224</v>
      </c>
      <c r="F36" s="395">
        <f>F37</f>
        <v>1327.13961</v>
      </c>
      <c r="G36" s="73">
        <f t="shared" si="2"/>
        <v>90.01961775186264</v>
      </c>
      <c r="H36" s="20">
        <f t="shared" si="0"/>
        <v>-123.23775999999998</v>
      </c>
    </row>
    <row r="37" spans="1:8" ht="12.75" thickBot="1">
      <c r="A37" s="27" t="s">
        <v>36</v>
      </c>
      <c r="B37" s="58" t="s">
        <v>37</v>
      </c>
      <c r="C37" s="264">
        <v>1234.8</v>
      </c>
      <c r="D37" s="264">
        <v>1599.567</v>
      </c>
      <c r="E37" s="336">
        <v>1111.56224</v>
      </c>
      <c r="F37" s="401">
        <v>1327.13961</v>
      </c>
      <c r="G37" s="73">
        <f t="shared" si="2"/>
        <v>90.01961775186264</v>
      </c>
      <c r="H37" s="20">
        <f>E37-C37</f>
        <v>-123.23775999999998</v>
      </c>
    </row>
    <row r="38" spans="1:8" ht="12.75" thickBot="1">
      <c r="A38" s="27" t="s">
        <v>38</v>
      </c>
      <c r="B38" s="27" t="s">
        <v>39</v>
      </c>
      <c r="C38" s="261">
        <v>33</v>
      </c>
      <c r="D38" s="261">
        <v>95.792</v>
      </c>
      <c r="E38" s="342">
        <v>97.98</v>
      </c>
      <c r="F38" s="399">
        <v>101.45648</v>
      </c>
      <c r="G38" s="73">
        <f t="shared" si="2"/>
        <v>296.90909090909093</v>
      </c>
      <c r="H38" s="20">
        <f t="shared" si="0"/>
        <v>64.98</v>
      </c>
    </row>
    <row r="39" spans="1:8" ht="12.75" thickBot="1">
      <c r="A39" s="27"/>
      <c r="B39" s="27" t="s">
        <v>314</v>
      </c>
      <c r="C39" s="261"/>
      <c r="D39" s="261"/>
      <c r="E39" s="335"/>
      <c r="F39" s="413"/>
      <c r="G39" s="73"/>
      <c r="H39" s="20">
        <f t="shared" si="0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4"/>
      <c r="G40" s="73"/>
      <c r="H40" s="20">
        <f t="shared" si="0"/>
        <v>0</v>
      </c>
      <c r="I40" s="9"/>
    </row>
    <row r="41" spans="1:9" ht="12.75" thickBot="1">
      <c r="A41" s="15"/>
      <c r="B41" s="309" t="s">
        <v>42</v>
      </c>
      <c r="C41" s="381"/>
      <c r="D41" s="381">
        <v>18</v>
      </c>
      <c r="E41" s="358">
        <v>60.5132</v>
      </c>
      <c r="F41" s="415">
        <v>65.58552</v>
      </c>
      <c r="G41" s="73"/>
      <c r="H41" s="20">
        <f t="shared" si="0"/>
        <v>60.5132</v>
      </c>
      <c r="I41" s="9"/>
    </row>
    <row r="42" spans="1:8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13439.287629999999</v>
      </c>
      <c r="E42" s="344">
        <f>E45+E49+E52+E57+E58</f>
        <v>9689.582569999999</v>
      </c>
      <c r="F42" s="416">
        <f>F45+F49+F52</f>
        <v>12658.78956</v>
      </c>
      <c r="G42" s="73">
        <f t="shared" si="2"/>
        <v>91.63217156254557</v>
      </c>
      <c r="H42" s="20">
        <f t="shared" si="0"/>
        <v>-884.8504100000009</v>
      </c>
    </row>
    <row r="43" spans="2:8" ht="0.75" customHeight="1" thickBot="1">
      <c r="B43" s="74"/>
      <c r="C43" s="288"/>
      <c r="D43" s="288"/>
      <c r="E43" s="359">
        <f>E45+E52+E57+E47+E56</f>
        <v>10783.74167</v>
      </c>
      <c r="F43" s="417">
        <f>F45+F52+F57+F47+F56</f>
        <v>14705.46541</v>
      </c>
      <c r="G43" s="73" t="e">
        <f t="shared" si="2"/>
        <v>#DIV/0!</v>
      </c>
      <c r="H43" s="20">
        <f t="shared" si="0"/>
        <v>10783.74167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418"/>
      <c r="G44" s="73"/>
      <c r="H44" s="20">
        <f t="shared" si="0"/>
        <v>0</v>
      </c>
    </row>
    <row r="45" spans="2:8" ht="12" customHeight="1" thickBot="1">
      <c r="B45" s="34" t="s">
        <v>66</v>
      </c>
      <c r="C45" s="260">
        <f>C47</f>
        <v>5808</v>
      </c>
      <c r="D45" s="260">
        <f>D47</f>
        <v>5774.552</v>
      </c>
      <c r="E45" s="334">
        <f>E47</f>
        <v>5120.13083</v>
      </c>
      <c r="F45" s="395">
        <f>F47</f>
        <v>7191.6827</v>
      </c>
      <c r="G45" s="73">
        <f t="shared" si="2"/>
        <v>88.15652255509642</v>
      </c>
      <c r="H45" s="20">
        <f t="shared" si="0"/>
        <v>-687.8691699999999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96"/>
      <c r="G46" s="73"/>
      <c r="H46" s="20">
        <f>E46-C46</f>
        <v>0</v>
      </c>
    </row>
    <row r="47" spans="2:8" ht="12" customHeight="1" thickBot="1">
      <c r="B47" s="34" t="s">
        <v>67</v>
      </c>
      <c r="C47" s="260">
        <v>5808</v>
      </c>
      <c r="D47" s="260">
        <v>5774.552</v>
      </c>
      <c r="E47" s="334">
        <v>5120.13083</v>
      </c>
      <c r="F47" s="395">
        <v>7191.6827</v>
      </c>
      <c r="G47" s="73">
        <f t="shared" si="2"/>
        <v>88.15652255509642</v>
      </c>
      <c r="H47" s="20">
        <f t="shared" si="0"/>
        <v>-687.8691699999999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96"/>
      <c r="G48" s="73"/>
      <c r="H48" s="20">
        <f>E48-C48</f>
        <v>0</v>
      </c>
    </row>
    <row r="49" spans="2:8" ht="11.25" customHeight="1" thickBot="1">
      <c r="B49" s="34" t="s">
        <v>67</v>
      </c>
      <c r="C49" s="260">
        <v>4582.43298</v>
      </c>
      <c r="D49" s="260">
        <v>7333.49063</v>
      </c>
      <c r="E49" s="334">
        <v>4147.56376</v>
      </c>
      <c r="F49" s="395">
        <v>5200.55017</v>
      </c>
      <c r="G49" s="73">
        <f t="shared" si="2"/>
        <v>90.51008008413906</v>
      </c>
      <c r="H49" s="20">
        <f t="shared" si="0"/>
        <v>-434.8692199999996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9"/>
      <c r="G50" s="73"/>
      <c r="H50" s="20">
        <f t="shared" si="0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3"/>
      <c r="G51" s="73"/>
      <c r="H51" s="20">
        <f t="shared" si="0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292.435</v>
      </c>
      <c r="E52" s="345">
        <f>E54+E56</f>
        <v>356.49958000000004</v>
      </c>
      <c r="F52" s="403">
        <f>F54+F56</f>
        <v>266.55669</v>
      </c>
      <c r="G52" s="73">
        <f t="shared" si="2"/>
        <v>193.74977173913047</v>
      </c>
      <c r="H52" s="20">
        <f t="shared" si="0"/>
        <v>172.49958000000004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420"/>
      <c r="G53" s="73"/>
      <c r="H53" s="20">
        <f t="shared" si="0"/>
        <v>0</v>
      </c>
    </row>
    <row r="54" spans="1:8" s="77" customFormat="1" ht="12.75" customHeight="1" thickBot="1">
      <c r="A54" s="68"/>
      <c r="B54" s="13" t="s">
        <v>74</v>
      </c>
      <c r="C54" s="260">
        <v>184</v>
      </c>
      <c r="D54" s="260">
        <v>248.835</v>
      </c>
      <c r="E54" s="346">
        <v>193.83255</v>
      </c>
      <c r="F54" s="402">
        <v>211.01337</v>
      </c>
      <c r="G54" s="73">
        <f t="shared" si="2"/>
        <v>105.34377717391304</v>
      </c>
      <c r="H54" s="20">
        <f t="shared" si="0"/>
        <v>9.832549999999998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403"/>
      <c r="G55" s="73"/>
      <c r="H55" s="20">
        <f t="shared" si="0"/>
        <v>0</v>
      </c>
    </row>
    <row r="56" spans="1:8" s="77" customFormat="1" ht="14.25" customHeight="1" thickBot="1">
      <c r="A56" s="68"/>
      <c r="B56" s="13" t="s">
        <v>76</v>
      </c>
      <c r="C56" s="263"/>
      <c r="D56" s="263">
        <v>43.6</v>
      </c>
      <c r="E56" s="345">
        <v>162.66703</v>
      </c>
      <c r="F56" s="403">
        <v>55.54332</v>
      </c>
      <c r="G56" s="73"/>
      <c r="H56" s="20">
        <f t="shared" si="0"/>
        <v>162.66703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24.3134</v>
      </c>
      <c r="F57" s="420"/>
      <c r="G57" s="73"/>
      <c r="H57" s="20">
        <f>E57-C57</f>
        <v>24.3134</v>
      </c>
    </row>
    <row r="58" spans="1:8" s="77" customFormat="1" ht="15" customHeight="1" thickBot="1">
      <c r="A58" s="27" t="s">
        <v>464</v>
      </c>
      <c r="B58" s="27" t="s">
        <v>465</v>
      </c>
      <c r="C58" s="260"/>
      <c r="D58" s="260">
        <v>38.81</v>
      </c>
      <c r="E58" s="348">
        <v>41.075</v>
      </c>
      <c r="F58" s="420"/>
      <c r="G58" s="73"/>
      <c r="H58" s="20">
        <f>E58-C58</f>
        <v>41.075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</f>
        <v>1610.688</v>
      </c>
      <c r="D59" s="311">
        <f>D61+D62+D63+D64+D66+D65</f>
        <v>3134.29421</v>
      </c>
      <c r="E59" s="344">
        <f>E61+E62+E63+E64+E66+E65</f>
        <v>3133.5823</v>
      </c>
      <c r="F59" s="416">
        <f>F61+F62+F64+F63+F65+F66</f>
        <v>6459.953009999999</v>
      </c>
      <c r="G59" s="73">
        <f t="shared" si="2"/>
        <v>194.5493043966305</v>
      </c>
      <c r="H59" s="20">
        <f t="shared" si="0"/>
        <v>1522.8943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3"/>
      <c r="G60" s="73"/>
      <c r="H60" s="20">
        <f t="shared" si="0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-777.9291</v>
      </c>
      <c r="E61" s="345">
        <v>-777.9291</v>
      </c>
      <c r="F61" s="403">
        <v>3063.53426</v>
      </c>
      <c r="G61" s="73">
        <f t="shared" si="2"/>
        <v>-115.74104078234981</v>
      </c>
      <c r="H61" s="20">
        <f t="shared" si="0"/>
        <v>-1450.0581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3</v>
      </c>
      <c r="E62" s="339">
        <v>2.62768</v>
      </c>
      <c r="F62" s="397">
        <v>18.72203</v>
      </c>
      <c r="G62" s="73"/>
      <c r="H62" s="20">
        <f>E62-C62</f>
        <v>2.62768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7"/>
      <c r="G63" s="73"/>
      <c r="H63" s="20">
        <f t="shared" si="0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193</v>
      </c>
      <c r="E64" s="339">
        <v>192.92208</v>
      </c>
      <c r="F64" s="397">
        <v>133.15199</v>
      </c>
      <c r="G64" s="73">
        <f t="shared" si="2"/>
        <v>252.7208991590034</v>
      </c>
      <c r="H64" s="20">
        <f t="shared" si="0"/>
        <v>116.58408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97">
        <v>1E-05</v>
      </c>
      <c r="G65" s="73"/>
      <c r="H65" s="20">
        <f t="shared" si="0"/>
        <v>0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3716.22331</v>
      </c>
      <c r="E66" s="339">
        <v>3715.96164</v>
      </c>
      <c r="F66" s="397">
        <v>3244.54472</v>
      </c>
      <c r="G66" s="73">
        <f t="shared" si="2"/>
        <v>430.9755433931672</v>
      </c>
      <c r="H66" s="20">
        <f t="shared" si="0"/>
        <v>2853.74064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>
        <v>227.33326</v>
      </c>
      <c r="F67" s="404">
        <v>71.407</v>
      </c>
      <c r="G67" s="73"/>
      <c r="H67" s="20">
        <f t="shared" si="0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>
        <v>887</v>
      </c>
      <c r="F68" s="404">
        <v>486.78749</v>
      </c>
      <c r="G68" s="73"/>
      <c r="H68" s="20">
        <f t="shared" si="0"/>
        <v>887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1000</v>
      </c>
      <c r="D69" s="383">
        <v>13562.15884</v>
      </c>
      <c r="E69" s="341">
        <v>12364.51793</v>
      </c>
      <c r="F69" s="404">
        <v>1215.72648</v>
      </c>
      <c r="G69" s="73">
        <f t="shared" si="2"/>
        <v>1236.451793</v>
      </c>
      <c r="H69" s="20">
        <f t="shared" si="0"/>
        <v>11364.51793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1199</v>
      </c>
      <c r="E70" s="352">
        <f>E72+E75+E87+E92+E96+E85+E81+E84+E94+E80+E95+E93+E91+E73+E83+E100+E77</f>
        <v>1154.70203</v>
      </c>
      <c r="F70" s="421">
        <f>F72+F75+F87+F92+F96+F85+F81+F84+F94+F80+F95+F93+F91+F73+F83+F100+F77+F99+F76</f>
        <v>1042.58873</v>
      </c>
      <c r="G70" s="73">
        <f t="shared" si="2"/>
        <v>161.27123324022347</v>
      </c>
      <c r="H70" s="20">
        <f t="shared" si="0"/>
        <v>438.7020299999999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5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67</v>
      </c>
      <c r="E72" s="334">
        <v>55.67461</v>
      </c>
      <c r="F72" s="395">
        <v>44.56202</v>
      </c>
      <c r="G72" s="73">
        <f t="shared" si="2"/>
        <v>184.96548172757474</v>
      </c>
      <c r="H72" s="20">
        <f t="shared" si="0"/>
        <v>25.57461</v>
      </c>
    </row>
    <row r="73" spans="1:8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1.405</v>
      </c>
      <c r="F73" s="394">
        <v>0.6407</v>
      </c>
      <c r="G73" s="73"/>
      <c r="H73" s="20">
        <f>E73-C73</f>
        <v>1.405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96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78</v>
      </c>
      <c r="E75" s="340">
        <v>58</v>
      </c>
      <c r="F75" s="398">
        <v>40</v>
      </c>
      <c r="G75" s="73">
        <f>E75/C75*100</f>
        <v>170.58823529411765</v>
      </c>
      <c r="H75" s="20">
        <f>E75-C75</f>
        <v>24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95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/>
      <c r="E81" s="333"/>
      <c r="F81" s="394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87</v>
      </c>
      <c r="E82" s="335"/>
      <c r="F82" s="396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83</v>
      </c>
      <c r="F83" s="398">
        <v>80</v>
      </c>
      <c r="G83" s="73"/>
      <c r="H83" s="20">
        <f t="shared" si="3"/>
        <v>83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169</v>
      </c>
      <c r="E84" s="333">
        <v>160.4</v>
      </c>
      <c r="F84" s="394">
        <v>143.259</v>
      </c>
      <c r="G84" s="73">
        <f>E84/C84*100</f>
        <v>996.2732919254657</v>
      </c>
      <c r="H84" s="20">
        <f>E84-C84</f>
        <v>144.3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>
        <v>2.5</v>
      </c>
      <c r="E87" s="334">
        <v>2.5</v>
      </c>
      <c r="F87" s="395"/>
      <c r="G87" s="73"/>
      <c r="H87" s="20">
        <f t="shared" si="3"/>
        <v>2.5</v>
      </c>
    </row>
    <row r="88" spans="3:8" ht="12.75" hidden="1" thickBot="1">
      <c r="C88" s="384"/>
      <c r="D88" s="384"/>
      <c r="F88" s="422"/>
      <c r="G88" s="73"/>
      <c r="H88" s="20">
        <f t="shared" si="3"/>
        <v>0</v>
      </c>
    </row>
    <row r="89" spans="3:8" ht="12.75" hidden="1" thickBot="1">
      <c r="C89" s="384"/>
      <c r="D89" s="384"/>
      <c r="F89" s="422"/>
      <c r="G89" s="73"/>
      <c r="H89" s="20">
        <f t="shared" si="3"/>
        <v>0</v>
      </c>
    </row>
    <row r="90" spans="3:8" ht="12.75" hidden="1" thickBot="1">
      <c r="C90" s="384"/>
      <c r="D90" s="384"/>
      <c r="F90" s="422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2</v>
      </c>
      <c r="E91" s="374">
        <v>3</v>
      </c>
      <c r="F91" s="423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4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30</v>
      </c>
      <c r="E93" s="333">
        <v>25</v>
      </c>
      <c r="F93" s="394">
        <v>50</v>
      </c>
      <c r="G93" s="73">
        <f>E93/C93*100</f>
        <v>833.3333333333334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4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29</v>
      </c>
      <c r="E95" s="376">
        <v>28.6</v>
      </c>
      <c r="F95" s="405">
        <v>53.2</v>
      </c>
      <c r="G95" s="73"/>
      <c r="H95" s="20">
        <f aca="true" t="shared" si="4" ref="H95:H139">E95-C95</f>
        <v>28.6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722.5</v>
      </c>
      <c r="E96" s="337">
        <f>E98</f>
        <v>727.12242</v>
      </c>
      <c r="F96" s="406">
        <f>F98</f>
        <v>460.92701</v>
      </c>
      <c r="G96" s="73">
        <f>E96/C96*100</f>
        <v>203.5047355163728</v>
      </c>
      <c r="H96" s="20">
        <f t="shared" si="4"/>
        <v>369.82242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96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722.5</v>
      </c>
      <c r="E98" s="334">
        <v>727.12242</v>
      </c>
      <c r="F98" s="395">
        <v>460.92701</v>
      </c>
      <c r="G98" s="73">
        <f>E98/C98*100</f>
        <v>203.5047355163728</v>
      </c>
      <c r="H98" s="20">
        <f t="shared" si="4"/>
        <v>369.82242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10</v>
      </c>
      <c r="E99" s="335"/>
      <c r="F99" s="396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4">
        <v>10</v>
      </c>
      <c r="F100" s="396"/>
      <c r="G100" s="73"/>
      <c r="H100" s="20">
        <f t="shared" si="4"/>
        <v>10</v>
      </c>
    </row>
    <row r="101" spans="1:8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362.455</v>
      </c>
      <c r="E101" s="377">
        <f>E102+E103+E104+E105</f>
        <v>243.67612</v>
      </c>
      <c r="F101" s="425">
        <f>F102+F103+F104+F105</f>
        <v>1482.5532699999999</v>
      </c>
      <c r="G101" s="73"/>
      <c r="H101" s="20">
        <f t="shared" si="4"/>
        <v>243.67612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-118.37922</v>
      </c>
      <c r="F102" s="398">
        <v>62.84015</v>
      </c>
      <c r="G102" s="73"/>
      <c r="H102" s="20">
        <f t="shared" si="4"/>
        <v>-118.37922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99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94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362.455</v>
      </c>
      <c r="E105" s="336">
        <v>362.05534</v>
      </c>
      <c r="F105" s="401">
        <v>1419.71312</v>
      </c>
      <c r="G105" s="73"/>
      <c r="H105" s="20">
        <f t="shared" si="4"/>
        <v>362.05534</v>
      </c>
    </row>
    <row r="106" spans="1:8" ht="12.75" thickBot="1">
      <c r="A106" s="72" t="s">
        <v>134</v>
      </c>
      <c r="B106" s="303" t="s">
        <v>135</v>
      </c>
      <c r="C106" s="274">
        <f>C107</f>
        <v>332478.9</v>
      </c>
      <c r="D106" s="274">
        <f>D107+D189</f>
        <v>327256.1</v>
      </c>
      <c r="E106" s="341">
        <f>E107+E189+E193+E192</f>
        <v>319010.06866999995</v>
      </c>
      <c r="F106" s="404">
        <f>F107+F189+F193+F192</f>
        <v>419188.65632</v>
      </c>
      <c r="G106" s="73">
        <f>E106/C106*100</f>
        <v>95.94896658705258</v>
      </c>
      <c r="H106" s="20">
        <f t="shared" si="4"/>
        <v>-13468.831330000074</v>
      </c>
    </row>
    <row r="107" spans="1:8" ht="12.75" thickBot="1">
      <c r="A107" s="100" t="s">
        <v>232</v>
      </c>
      <c r="B107" s="303" t="s">
        <v>233</v>
      </c>
      <c r="C107" s="245">
        <f>C108+C111+C138+C171</f>
        <v>332478.9</v>
      </c>
      <c r="D107" s="245">
        <f>D108+D111+D138+D171</f>
        <v>323048.1</v>
      </c>
      <c r="E107" s="330">
        <f>E108+E111+E138+E171</f>
        <v>314815.71421999997</v>
      </c>
      <c r="F107" s="426">
        <f>F108+F111+F138+F171</f>
        <v>417287.61341</v>
      </c>
      <c r="G107" s="73">
        <f>E107/C107*100</f>
        <v>94.68742654646654</v>
      </c>
      <c r="H107" s="20">
        <f t="shared" si="4"/>
        <v>-17663.185780000058</v>
      </c>
    </row>
    <row r="108" spans="1:8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102241.9</v>
      </c>
      <c r="E108" s="378">
        <f>E109+E110</f>
        <v>102241.9</v>
      </c>
      <c r="F108" s="409">
        <f>F109+F110</f>
        <v>106780</v>
      </c>
      <c r="G108" s="73">
        <f>E108/C108*100</f>
        <v>93.9999816122389</v>
      </c>
      <c r="H108" s="20">
        <f t="shared" si="4"/>
        <v>-6526.100000000006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102241.9</v>
      </c>
      <c r="E109" s="346">
        <v>102241.9</v>
      </c>
      <c r="F109" s="402">
        <v>106780</v>
      </c>
      <c r="G109" s="73">
        <f>E109/C109*100</f>
        <v>93.9999816122389</v>
      </c>
      <c r="H109" s="20">
        <f t="shared" si="4"/>
        <v>-6526.100000000006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2"/>
      <c r="F110" s="400"/>
      <c r="G110" s="73"/>
      <c r="H110" s="20">
        <f t="shared" si="4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36809.6</v>
      </c>
      <c r="D111" s="248">
        <f>D116+D117+D121+D112+D115+D118+D120+D119</f>
        <v>28436.399999999998</v>
      </c>
      <c r="E111" s="363">
        <f>E116+E117+E121+E112+E115+E118+E120+E113+E114+E119</f>
        <v>23904.771000000004</v>
      </c>
      <c r="F111" s="427">
        <f>F116+F117+F121+F115+F118+F120+F113+F114+F112</f>
        <v>113224.67598</v>
      </c>
      <c r="G111" s="73">
        <f>E111/C111*100</f>
        <v>64.94167554116319</v>
      </c>
      <c r="H111" s="20">
        <f t="shared" si="4"/>
        <v>-12904.828999999994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79">
        <v>1300.2</v>
      </c>
      <c r="F112" s="407">
        <v>3777.299</v>
      </c>
      <c r="G112" s="73"/>
      <c r="H112" s="20">
        <f t="shared" si="4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406">
        <v>27.4</v>
      </c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406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</v>
      </c>
      <c r="E115" s="333">
        <v>4956.6</v>
      </c>
      <c r="F115" s="394">
        <v>12875.277</v>
      </c>
      <c r="G115" s="73">
        <f>E115/C115*100</f>
        <v>151.8938465310125</v>
      </c>
      <c r="H115" s="20">
        <f t="shared" si="4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400">
        <v>20628.99998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3"/>
      <c r="F117" s="394">
        <v>64514.2</v>
      </c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37"/>
      <c r="F118" s="398"/>
      <c r="G118" s="73"/>
      <c r="H118" s="20">
        <f t="shared" si="4"/>
        <v>0</v>
      </c>
    </row>
    <row r="119" spans="1:9" s="9" customFormat="1" ht="13.5" thickBot="1">
      <c r="A119" s="13" t="s">
        <v>461</v>
      </c>
      <c r="B119" s="302" t="s">
        <v>462</v>
      </c>
      <c r="C119" s="291"/>
      <c r="D119" s="291">
        <v>3317.8</v>
      </c>
      <c r="E119" s="337">
        <v>3317.8</v>
      </c>
      <c r="F119" s="406"/>
      <c r="G119" s="73" t="e">
        <f>E119/C119*100</f>
        <v>#DIV/0!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406">
        <v>3276</v>
      </c>
      <c r="G120" s="73">
        <f>E120/C120*100</f>
        <v>100.40512325095827</v>
      </c>
      <c r="H120" s="20">
        <f t="shared" si="4"/>
        <v>13</v>
      </c>
      <c r="I120" s="4"/>
    </row>
    <row r="121" spans="1:8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9575.9</v>
      </c>
      <c r="E121" s="347">
        <f>E123+E124+E125+E126+E127+E122+E128+E131+E130+E136+E137+E135</f>
        <v>9544.32</v>
      </c>
      <c r="F121" s="428">
        <f>F123+F124+F125+F126+F127+F122+F128+F131+F130+F134+F135+F136+F137</f>
        <v>8125.500000000001</v>
      </c>
      <c r="G121" s="73">
        <f>E121/C121*100</f>
        <v>37.87353425527271</v>
      </c>
      <c r="H121" s="20">
        <f t="shared" si="4"/>
        <v>-15656.18</v>
      </c>
    </row>
    <row r="122" spans="1:8" ht="16.5" customHeight="1" thickBot="1">
      <c r="A122" s="13" t="s">
        <v>151</v>
      </c>
      <c r="B122" s="132" t="s">
        <v>438</v>
      </c>
      <c r="C122" s="269">
        <v>220</v>
      </c>
      <c r="D122" s="269">
        <v>970</v>
      </c>
      <c r="E122" s="337">
        <v>970</v>
      </c>
      <c r="F122" s="401"/>
      <c r="G122" s="73">
        <f>E122/C122*100</f>
        <v>440.90909090909093</v>
      </c>
      <c r="H122" s="20">
        <f t="shared" si="4"/>
        <v>750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36"/>
      <c r="F123" s="401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33"/>
      <c r="F124" s="394">
        <v>122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94">
        <v>2097</v>
      </c>
      <c r="G125" s="73">
        <f>E125/C125*100</f>
        <v>100</v>
      </c>
      <c r="H125" s="20">
        <f t="shared" si="4"/>
        <v>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36"/>
      <c r="F126" s="401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33"/>
      <c r="F127" s="394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401">
        <v>1438.9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36"/>
      <c r="F129" s="40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2242.32</v>
      </c>
      <c r="F130" s="401">
        <v>2294.3</v>
      </c>
      <c r="G130" s="73">
        <f>E130/C130*100</f>
        <v>98.61119662254278</v>
      </c>
      <c r="H130" s="20">
        <f t="shared" si="4"/>
        <v>-31.579999999999927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80"/>
      <c r="F131" s="429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49"/>
      <c r="F132" s="430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96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401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406">
        <v>3.1</v>
      </c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94">
        <v>700.4</v>
      </c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449</v>
      </c>
      <c r="C137" s="385">
        <v>3210</v>
      </c>
      <c r="D137" s="385">
        <v>2332</v>
      </c>
      <c r="E137" s="373">
        <v>2332</v>
      </c>
      <c r="F137" s="431">
        <v>1469.8</v>
      </c>
      <c r="G137" s="387">
        <f>E137/C137*100</f>
        <v>72.64797507788163</v>
      </c>
      <c r="H137" s="388">
        <f t="shared" si="4"/>
        <v>-878</v>
      </c>
      <c r="I137" s="1"/>
    </row>
    <row r="138" spans="1:9" ht="12.75" thickBot="1">
      <c r="A138" s="72" t="s">
        <v>157</v>
      </c>
      <c r="B138" s="389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177801.69999999998</v>
      </c>
      <c r="E138" s="350">
        <f>E139+E144+E146+E145+E166+E168+E165+E163+E161+E162+E167+E164+E143</f>
        <v>176952.15416999997</v>
      </c>
      <c r="F138" s="432">
        <f>F139+F144+F146+F145+F166+F168+F165+F163+F161</f>
        <v>180827.95213</v>
      </c>
      <c r="G138" s="73">
        <f>E138/C138*100</f>
        <v>101.30133225516515</v>
      </c>
      <c r="H138" s="20">
        <f t="shared" si="4"/>
        <v>2273.154169999936</v>
      </c>
      <c r="I138" s="1"/>
    </row>
    <row r="139" spans="1:8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669.5</v>
      </c>
      <c r="F139" s="399">
        <v>546.8</v>
      </c>
      <c r="G139" s="73">
        <f>E139/C139*100</f>
        <v>126.79924242424244</v>
      </c>
      <c r="H139" s="20">
        <f t="shared" si="4"/>
        <v>141.5</v>
      </c>
    </row>
    <row r="140" spans="1:8" s="9" customFormat="1" ht="12" customHeight="1" hidden="1">
      <c r="A140" s="183" t="s">
        <v>4</v>
      </c>
      <c r="B140" s="314"/>
      <c r="C140" s="386" t="s">
        <v>238</v>
      </c>
      <c r="D140" s="386" t="s">
        <v>238</v>
      </c>
      <c r="E140" s="364"/>
      <c r="F140" s="433"/>
      <c r="G140" s="443"/>
      <c r="H140" s="443"/>
    </row>
    <row r="141" spans="1:8" s="9" customFormat="1" ht="12" customHeight="1" hidden="1">
      <c r="A141" s="183" t="s">
        <v>6</v>
      </c>
      <c r="B141" s="176" t="s">
        <v>7</v>
      </c>
      <c r="C141" s="386" t="s">
        <v>239</v>
      </c>
      <c r="D141" s="386" t="s">
        <v>239</v>
      </c>
      <c r="E141" s="365"/>
      <c r="F141" s="434"/>
      <c r="G141" s="173"/>
      <c r="H141" s="7"/>
    </row>
    <row r="142" spans="1:8" ht="12.75" customHeight="1" hidden="1">
      <c r="A142" s="183" t="s">
        <v>9</v>
      </c>
      <c r="B142" s="322"/>
      <c r="C142" s="386" t="s">
        <v>8</v>
      </c>
      <c r="D142" s="386" t="s">
        <v>8</v>
      </c>
      <c r="E142" s="364"/>
      <c r="F142" s="435"/>
      <c r="G142" s="14"/>
      <c r="H142" s="8"/>
    </row>
    <row r="143" spans="1:8" ht="12.75" customHeight="1">
      <c r="A143" s="48" t="s">
        <v>260</v>
      </c>
      <c r="B143" s="48" t="s">
        <v>452</v>
      </c>
      <c r="C143" s="390">
        <v>3.9</v>
      </c>
      <c r="D143" s="390">
        <v>3.9</v>
      </c>
      <c r="E143" s="408">
        <v>3.9</v>
      </c>
      <c r="F143" s="394"/>
      <c r="G143" s="173"/>
      <c r="H143" s="7"/>
    </row>
    <row r="144" spans="1:9" ht="12">
      <c r="A144" s="13" t="s">
        <v>162</v>
      </c>
      <c r="B144" s="68" t="s">
        <v>431</v>
      </c>
      <c r="C144" s="269">
        <v>1371.6</v>
      </c>
      <c r="D144" s="269">
        <v>1257.3</v>
      </c>
      <c r="E144" s="337">
        <v>1257.3</v>
      </c>
      <c r="F144" s="394">
        <v>1392.7</v>
      </c>
      <c r="G144" s="32">
        <f aca="true" t="shared" si="5" ref="G144:G151">E144/C144*100</f>
        <v>91.66666666666667</v>
      </c>
      <c r="H144" s="56">
        <f>E144-C144</f>
        <v>-114.29999999999995</v>
      </c>
      <c r="I144" s="9"/>
    </row>
    <row r="145" spans="1:9" ht="24.75" customHeight="1" thickBot="1">
      <c r="A145" s="58" t="s">
        <v>213</v>
      </c>
      <c r="B145" s="134" t="s">
        <v>382</v>
      </c>
      <c r="C145" s="295">
        <v>430.2</v>
      </c>
      <c r="D145" s="295">
        <v>160.6</v>
      </c>
      <c r="E145" s="333">
        <v>160.55595</v>
      </c>
      <c r="F145" s="394">
        <v>464.22162</v>
      </c>
      <c r="G145" s="29">
        <f t="shared" si="5"/>
        <v>37.32123430962343</v>
      </c>
      <c r="H145" s="61">
        <f aca="true" t="shared" si="6" ref="H145:H195">E145-C145</f>
        <v>-269.64405</v>
      </c>
      <c r="I145" s="9"/>
    </row>
    <row r="146" spans="1:8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1">
        <f>E147+E148+E149+E150+E152+E154+E155+E156+E151+E157+E158+E153+E159+E160</f>
        <v>118553.20522</v>
      </c>
      <c r="F146" s="409">
        <f>F147+F148+F149+F150+F152+F154+F155+F156+F151+F157+F158</f>
        <v>120331.13351</v>
      </c>
      <c r="G146" s="73">
        <f t="shared" si="5"/>
        <v>100.19472596997367</v>
      </c>
      <c r="H146" s="20">
        <f t="shared" si="6"/>
        <v>230.40522000000055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98">
        <v>27</v>
      </c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1383.8573</v>
      </c>
      <c r="F148" s="406">
        <v>1973.02308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5596</v>
      </c>
      <c r="F149" s="406">
        <v>7648.8</v>
      </c>
      <c r="G149" s="17">
        <f t="shared" si="5"/>
        <v>102.78073687690554</v>
      </c>
      <c r="H149" s="89">
        <f t="shared" si="6"/>
        <v>151.39999999999964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92696.4</v>
      </c>
      <c r="F150" s="394">
        <v>95394.9</v>
      </c>
      <c r="G150" s="17">
        <f t="shared" si="5"/>
        <v>100</v>
      </c>
      <c r="H150" s="89">
        <f t="shared" si="6"/>
        <v>0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16325.4</v>
      </c>
      <c r="F151" s="394">
        <v>12989.4</v>
      </c>
      <c r="G151" s="17">
        <f t="shared" si="5"/>
        <v>104.29166453723104</v>
      </c>
      <c r="H151" s="89">
        <f t="shared" si="6"/>
        <v>671.7999999999993</v>
      </c>
    </row>
    <row r="152" spans="1:8" ht="12">
      <c r="A152" s="58" t="s">
        <v>168</v>
      </c>
      <c r="B152" s="67" t="s">
        <v>173</v>
      </c>
      <c r="C152" s="270"/>
      <c r="D152" s="270"/>
      <c r="E152" s="333"/>
      <c r="F152" s="394">
        <v>419.5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453</v>
      </c>
      <c r="C153" s="270">
        <v>1185.9</v>
      </c>
      <c r="D153" s="270">
        <v>1186.7</v>
      </c>
      <c r="E153" s="333">
        <v>1186.69</v>
      </c>
      <c r="F153" s="394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33">
        <v>918.0246</v>
      </c>
      <c r="F154" s="394">
        <v>1142.5</v>
      </c>
      <c r="G154" s="17"/>
      <c r="H154" s="89">
        <f t="shared" si="6"/>
        <v>-233.57539999999995</v>
      </c>
    </row>
    <row r="155" spans="1:10" ht="12">
      <c r="A155" s="58" t="s">
        <v>168</v>
      </c>
      <c r="B155" s="67" t="s">
        <v>372</v>
      </c>
      <c r="C155" s="270"/>
      <c r="D155" s="270"/>
      <c r="E155" s="333"/>
      <c r="F155" s="394">
        <v>289.5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36"/>
      <c r="F156" s="401">
        <v>8.71</v>
      </c>
      <c r="G156" s="17"/>
      <c r="H156" s="89">
        <f t="shared" si="6"/>
        <v>0</v>
      </c>
    </row>
    <row r="157" spans="1:8" ht="25.5">
      <c r="A157" s="58" t="s">
        <v>168</v>
      </c>
      <c r="B157" s="307" t="s">
        <v>383</v>
      </c>
      <c r="C157" s="269"/>
      <c r="D157" s="269"/>
      <c r="E157" s="336"/>
      <c r="F157" s="401">
        <v>324.2</v>
      </c>
      <c r="G157" s="17"/>
      <c r="H157" s="89">
        <f t="shared" si="6"/>
        <v>0</v>
      </c>
    </row>
    <row r="158" spans="1:8" ht="25.5">
      <c r="A158" s="48" t="s">
        <v>168</v>
      </c>
      <c r="B158" s="241" t="s">
        <v>423</v>
      </c>
      <c r="C158" s="262"/>
      <c r="D158" s="262"/>
      <c r="E158" s="333"/>
      <c r="F158" s="401">
        <v>113.60043</v>
      </c>
      <c r="G158" s="17"/>
      <c r="H158" s="89">
        <f t="shared" si="6"/>
        <v>0</v>
      </c>
    </row>
    <row r="159" spans="1:8" ht="12.75">
      <c r="A159" s="48" t="s">
        <v>168</v>
      </c>
      <c r="B159" s="241" t="s">
        <v>454</v>
      </c>
      <c r="C159" s="262">
        <v>679</v>
      </c>
      <c r="D159" s="262">
        <v>416.2</v>
      </c>
      <c r="E159" s="333">
        <v>346.83332</v>
      </c>
      <c r="F159" s="396"/>
      <c r="G159" s="17"/>
      <c r="H159" s="89"/>
    </row>
    <row r="160" spans="1:8" ht="25.5">
      <c r="A160" s="48" t="s">
        <v>168</v>
      </c>
      <c r="B160" s="241" t="s">
        <v>455</v>
      </c>
      <c r="C160" s="262">
        <v>100.5</v>
      </c>
      <c r="D160" s="262">
        <v>100.5</v>
      </c>
      <c r="E160" s="333">
        <v>100</v>
      </c>
      <c r="F160" s="396"/>
      <c r="G160" s="17"/>
      <c r="H160" s="89"/>
    </row>
    <row r="161" spans="1:8" ht="15" customHeight="1">
      <c r="A161" s="48" t="s">
        <v>180</v>
      </c>
      <c r="B161" s="326" t="s">
        <v>425</v>
      </c>
      <c r="C161" s="259">
        <v>1207.9</v>
      </c>
      <c r="D161" s="259">
        <v>1070</v>
      </c>
      <c r="E161" s="333">
        <v>1070</v>
      </c>
      <c r="F161" s="394">
        <v>1233</v>
      </c>
      <c r="G161" s="17">
        <f aca="true" t="shared" si="7" ref="G161:G172">E161/C161*100</f>
        <v>88.58349201092805</v>
      </c>
      <c r="H161" s="89">
        <f t="shared" si="6"/>
        <v>-137.9000000000001</v>
      </c>
    </row>
    <row r="162" spans="1:8" ht="15" customHeight="1">
      <c r="A162" s="13" t="s">
        <v>457</v>
      </c>
      <c r="B162" s="391" t="s">
        <v>458</v>
      </c>
      <c r="C162" s="263"/>
      <c r="D162" s="259">
        <v>4987.3</v>
      </c>
      <c r="E162" s="333">
        <v>4987.3</v>
      </c>
      <c r="F162" s="394"/>
      <c r="G162" s="17"/>
      <c r="H162" s="89"/>
    </row>
    <row r="163" spans="1:8" ht="12.75">
      <c r="A163" s="13" t="s">
        <v>428</v>
      </c>
      <c r="B163" s="307" t="s">
        <v>429</v>
      </c>
      <c r="C163" s="269">
        <v>3394.2</v>
      </c>
      <c r="D163" s="262">
        <v>128.3</v>
      </c>
      <c r="E163" s="333">
        <v>128.3</v>
      </c>
      <c r="F163" s="400">
        <v>220.3</v>
      </c>
      <c r="G163" s="17">
        <f t="shared" si="7"/>
        <v>3.779977608862177</v>
      </c>
      <c r="H163" s="89">
        <f t="shared" si="6"/>
        <v>-3265.8999999999996</v>
      </c>
    </row>
    <row r="164" spans="1:8" ht="13.5">
      <c r="A164" s="13" t="s">
        <v>468</v>
      </c>
      <c r="B164" s="307" t="s">
        <v>469</v>
      </c>
      <c r="C164" s="269"/>
      <c r="D164" s="262">
        <v>68.6</v>
      </c>
      <c r="E164" s="333">
        <v>68.6</v>
      </c>
      <c r="F164" s="394"/>
      <c r="G164" s="17"/>
      <c r="H164" s="89">
        <f>E164-C164</f>
        <v>68.6</v>
      </c>
    </row>
    <row r="165" spans="1:8" ht="36">
      <c r="A165" s="48" t="s">
        <v>317</v>
      </c>
      <c r="B165" s="132" t="s">
        <v>391</v>
      </c>
      <c r="C165" s="269">
        <v>1195.1</v>
      </c>
      <c r="D165" s="262">
        <v>2214</v>
      </c>
      <c r="E165" s="333">
        <v>2214</v>
      </c>
      <c r="F165" s="401">
        <v>2925.2</v>
      </c>
      <c r="G165" s="17">
        <f t="shared" si="7"/>
        <v>185.2564638942348</v>
      </c>
      <c r="H165" s="89">
        <f t="shared" si="6"/>
        <v>1018.9000000000001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4376</v>
      </c>
      <c r="E166" s="333">
        <v>4376</v>
      </c>
      <c r="F166" s="401">
        <v>7943.7</v>
      </c>
      <c r="G166" s="17">
        <f t="shared" si="7"/>
        <v>114.20220262017851</v>
      </c>
      <c r="H166" s="89">
        <f t="shared" si="6"/>
        <v>544.1999999999998</v>
      </c>
    </row>
    <row r="167" spans="1:8" ht="12.75" thickBot="1">
      <c r="A167" s="48" t="s">
        <v>459</v>
      </c>
      <c r="B167" s="103" t="s">
        <v>460</v>
      </c>
      <c r="C167" s="289"/>
      <c r="D167" s="289">
        <v>481.5</v>
      </c>
      <c r="E167" s="333">
        <v>481.446</v>
      </c>
      <c r="F167" s="394"/>
      <c r="G167" s="17"/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43031.1</v>
      </c>
      <c r="E168" s="393">
        <f>E170+E169</f>
        <v>42982.047</v>
      </c>
      <c r="F168" s="436">
        <f>F170+F169</f>
        <v>45770.897</v>
      </c>
      <c r="G168" s="17">
        <f t="shared" si="7"/>
        <v>96.82058634710036</v>
      </c>
      <c r="H168" s="89">
        <f t="shared" si="6"/>
        <v>-1411.4530000000013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12342.3</v>
      </c>
      <c r="E169" s="333">
        <v>12294.207</v>
      </c>
      <c r="F169" s="394">
        <v>11993.897</v>
      </c>
      <c r="G169" s="17">
        <f t="shared" si="7"/>
        <v>96.37602006820053</v>
      </c>
      <c r="H169" s="89">
        <f t="shared" si="6"/>
        <v>-462.29299999999967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30688.8</v>
      </c>
      <c r="E170" s="336">
        <v>30687.84</v>
      </c>
      <c r="F170" s="401">
        <v>33777</v>
      </c>
      <c r="G170" s="29">
        <f t="shared" si="7"/>
        <v>96.99984195720202</v>
      </c>
      <c r="H170" s="61">
        <f t="shared" si="6"/>
        <v>-949.1599999999999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14568.1</v>
      </c>
      <c r="E171" s="330">
        <f>E172+E183+E177+E179+E180+E182+E173+E174+E181+E178+E175+E176</f>
        <v>11716.88905</v>
      </c>
      <c r="F171" s="404">
        <f>F172+F183+F177+F179+F180+F182+F173+F175+F178+F181+F174</f>
        <v>16454.9853</v>
      </c>
      <c r="G171" s="19">
        <f t="shared" si="7"/>
        <v>95.86484581461752</v>
      </c>
      <c r="H171" s="392">
        <f t="shared" si="6"/>
        <v>-505.4109500000013</v>
      </c>
    </row>
    <row r="172" spans="1:8" ht="12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400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392</v>
      </c>
      <c r="C173" s="262"/>
      <c r="D173" s="262"/>
      <c r="E173" s="333"/>
      <c r="F173" s="399"/>
      <c r="G173" s="32"/>
      <c r="H173" s="89">
        <f t="shared" si="6"/>
        <v>0</v>
      </c>
    </row>
    <row r="174" spans="1:8" ht="12">
      <c r="A174" s="48" t="s">
        <v>188</v>
      </c>
      <c r="B174" s="132" t="s">
        <v>447</v>
      </c>
      <c r="C174" s="262"/>
      <c r="D174" s="262"/>
      <c r="E174" s="333"/>
      <c r="F174" s="394">
        <v>525.69</v>
      </c>
      <c r="G174" s="32"/>
      <c r="H174" s="89">
        <f t="shared" si="6"/>
        <v>0</v>
      </c>
    </row>
    <row r="175" spans="1:8" ht="12">
      <c r="A175" s="48" t="s">
        <v>188</v>
      </c>
      <c r="B175" s="132" t="s">
        <v>448</v>
      </c>
      <c r="C175" s="262"/>
      <c r="D175" s="262"/>
      <c r="E175" s="333"/>
      <c r="F175" s="399"/>
      <c r="G175" s="32"/>
      <c r="H175" s="89">
        <f t="shared" si="6"/>
        <v>0</v>
      </c>
    </row>
    <row r="176" spans="1:8" ht="12">
      <c r="A176" s="48" t="s">
        <v>466</v>
      </c>
      <c r="B176" s="132" t="s">
        <v>467</v>
      </c>
      <c r="C176" s="262"/>
      <c r="D176" s="262"/>
      <c r="E176" s="333"/>
      <c r="F176" s="399"/>
      <c r="G176" s="32"/>
      <c r="H176" s="89"/>
    </row>
    <row r="177" spans="1:8" ht="12">
      <c r="A177" s="34" t="s">
        <v>281</v>
      </c>
      <c r="B177" s="132" t="s">
        <v>432</v>
      </c>
      <c r="C177" s="285"/>
      <c r="D177" s="285">
        <v>13.6</v>
      </c>
      <c r="E177" s="333">
        <v>13.59006</v>
      </c>
      <c r="F177" s="394">
        <v>15.2</v>
      </c>
      <c r="G177" s="32"/>
      <c r="H177" s="89">
        <f t="shared" si="6"/>
        <v>13.59006</v>
      </c>
    </row>
    <row r="178" spans="1:8" ht="12">
      <c r="A178" s="34" t="s">
        <v>357</v>
      </c>
      <c r="B178" s="132" t="s">
        <v>441</v>
      </c>
      <c r="C178" s="285"/>
      <c r="D178" s="285">
        <v>60.8</v>
      </c>
      <c r="E178" s="333">
        <v>60.8</v>
      </c>
      <c r="F178" s="399">
        <v>66.7</v>
      </c>
      <c r="G178" s="32"/>
      <c r="H178" s="89">
        <f>E178-C178</f>
        <v>60.8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94">
        <v>100</v>
      </c>
      <c r="G179" s="32"/>
      <c r="H179" s="89">
        <f t="shared" si="6"/>
        <v>100</v>
      </c>
    </row>
    <row r="180" spans="1:8" ht="12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94">
        <v>50</v>
      </c>
      <c r="G180" s="32"/>
      <c r="H180" s="89">
        <f t="shared" si="6"/>
        <v>100</v>
      </c>
    </row>
    <row r="181" spans="1:8" ht="12">
      <c r="A181" s="48" t="s">
        <v>416</v>
      </c>
      <c r="B181" s="103" t="s">
        <v>442</v>
      </c>
      <c r="C181" s="297"/>
      <c r="D181" s="297"/>
      <c r="E181" s="332"/>
      <c r="F181" s="400">
        <v>2555</v>
      </c>
      <c r="G181" s="32"/>
      <c r="H181" s="89">
        <f t="shared" si="6"/>
        <v>0</v>
      </c>
    </row>
    <row r="182" spans="1:8" ht="12.75" thickBot="1">
      <c r="A182" s="48" t="s">
        <v>417</v>
      </c>
      <c r="B182" s="103" t="s">
        <v>418</v>
      </c>
      <c r="C182" s="297"/>
      <c r="D182" s="297"/>
      <c r="E182" s="332"/>
      <c r="F182" s="395"/>
      <c r="G182" s="32"/>
      <c r="H182" s="89">
        <f t="shared" si="6"/>
        <v>0</v>
      </c>
    </row>
    <row r="183" spans="1:8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12814.5</v>
      </c>
      <c r="E183" s="330">
        <f>E184+E185+E188</f>
        <v>9963.29899</v>
      </c>
      <c r="F183" s="426">
        <f>F186+F184+F187+F185+F188</f>
        <v>11638.3953</v>
      </c>
      <c r="G183" s="17">
        <f>E183/C183*100</f>
        <v>92.74137809384627</v>
      </c>
      <c r="H183" s="89">
        <f t="shared" si="6"/>
        <v>-779.801010000001</v>
      </c>
    </row>
    <row r="184" spans="1:8" ht="12">
      <c r="A184" s="48" t="s">
        <v>190</v>
      </c>
      <c r="B184" s="132" t="s">
        <v>408</v>
      </c>
      <c r="C184" s="295">
        <v>147.4</v>
      </c>
      <c r="D184" s="295">
        <v>18.4</v>
      </c>
      <c r="E184" s="136">
        <v>16.31905</v>
      </c>
      <c r="F184" s="406">
        <v>82.4953</v>
      </c>
      <c r="G184" s="17">
        <f>E184/C184*100</f>
        <v>11.071268656716418</v>
      </c>
      <c r="H184" s="89">
        <f t="shared" si="6"/>
        <v>-131.08095</v>
      </c>
    </row>
    <row r="185" spans="1:8" ht="24">
      <c r="A185" s="48" t="s">
        <v>190</v>
      </c>
      <c r="B185" s="174" t="s">
        <v>426</v>
      </c>
      <c r="C185" s="294">
        <v>10595.7</v>
      </c>
      <c r="D185" s="294">
        <v>11627.1</v>
      </c>
      <c r="E185" s="337">
        <v>8777.97994</v>
      </c>
      <c r="F185" s="406">
        <v>10386.9</v>
      </c>
      <c r="G185" s="17">
        <f>E185/C185*100</f>
        <v>82.84473833725</v>
      </c>
      <c r="H185" s="89">
        <f t="shared" si="6"/>
        <v>-1817.7200600000015</v>
      </c>
    </row>
    <row r="186" spans="1:8" ht="12.75">
      <c r="A186" s="13" t="s">
        <v>190</v>
      </c>
      <c r="B186" s="241" t="s">
        <v>400</v>
      </c>
      <c r="C186" s="295"/>
      <c r="D186" s="295"/>
      <c r="E186" s="337"/>
      <c r="F186" s="406"/>
      <c r="G186" s="17"/>
      <c r="H186" s="89">
        <f t="shared" si="6"/>
        <v>0</v>
      </c>
    </row>
    <row r="187" spans="1:8" ht="12">
      <c r="A187" s="34" t="s">
        <v>270</v>
      </c>
      <c r="B187" s="103" t="s">
        <v>443</v>
      </c>
      <c r="C187" s="289"/>
      <c r="D187" s="289"/>
      <c r="E187" s="332"/>
      <c r="F187" s="400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95">
        <v>1169</v>
      </c>
      <c r="G188" s="17"/>
      <c r="H188" s="89">
        <f t="shared" si="6"/>
        <v>1169</v>
      </c>
    </row>
    <row r="189" spans="1:8" ht="12.75" thickBot="1">
      <c r="A189" s="72" t="s">
        <v>320</v>
      </c>
      <c r="B189" s="312" t="s">
        <v>256</v>
      </c>
      <c r="C189" s="284"/>
      <c r="D189" s="284">
        <v>4208</v>
      </c>
      <c r="E189" s="341">
        <v>4206.35445</v>
      </c>
      <c r="F189" s="404">
        <v>3167.34</v>
      </c>
      <c r="G189" s="17"/>
      <c r="H189" s="89">
        <f t="shared" si="6"/>
        <v>4206.35445</v>
      </c>
    </row>
    <row r="190" spans="1:8" ht="12.75" thickBot="1">
      <c r="A190" s="72" t="s">
        <v>320</v>
      </c>
      <c r="B190" s="312"/>
      <c r="C190" s="284"/>
      <c r="D190" s="284"/>
      <c r="E190" s="330"/>
      <c r="F190" s="437"/>
      <c r="G190" s="17"/>
      <c r="H190" s="89">
        <f t="shared" si="6"/>
        <v>0</v>
      </c>
    </row>
    <row r="191" spans="1:8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17"/>
      <c r="H192" s="89">
        <f t="shared" si="6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-39.3398</v>
      </c>
      <c r="F193" s="341">
        <f>F194</f>
        <v>-1269.89709</v>
      </c>
      <c r="G193" s="17"/>
      <c r="H193" s="89">
        <f t="shared" si="6"/>
        <v>-39.3398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-39.3398</v>
      </c>
      <c r="F194" s="337">
        <v>-1269.89709</v>
      </c>
      <c r="G194" s="17"/>
      <c r="H194" s="89">
        <f t="shared" si="6"/>
        <v>-39.3398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445031.93039999995</v>
      </c>
      <c r="E195" s="350">
        <f>E8+E106</f>
        <v>427741.95798999997</v>
      </c>
      <c r="F195" s="350">
        <f>F8+F106</f>
        <v>514489.00261</v>
      </c>
      <c r="G195" s="17">
        <f>E195/C195*100</f>
        <v>100.82546428721106</v>
      </c>
      <c r="H195" s="89">
        <f t="shared" si="6"/>
        <v>3501.9497599999304</v>
      </c>
    </row>
    <row r="196" spans="1:8" ht="12">
      <c r="A196" s="5"/>
      <c r="B196" s="5"/>
      <c r="C196" s="316"/>
      <c r="D196" s="316"/>
      <c r="E196" s="366"/>
      <c r="F196" s="36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67"/>
      <c r="F197" s="367"/>
      <c r="G197" s="317"/>
      <c r="H197" s="148"/>
    </row>
    <row r="198" spans="1:7" ht="12.75">
      <c r="A198" s="240" t="s">
        <v>397</v>
      </c>
      <c r="B198" s="320"/>
      <c r="C198" s="320"/>
      <c r="D198" s="320"/>
      <c r="E198" s="368"/>
      <c r="F198" s="368" t="s">
        <v>435</v>
      </c>
      <c r="G198" s="148"/>
    </row>
    <row r="199" spans="1:7" ht="12.75">
      <c r="A199" s="240"/>
      <c r="B199" s="320"/>
      <c r="C199" s="320"/>
      <c r="D199" s="320"/>
      <c r="E199" s="368"/>
      <c r="F199" s="368"/>
      <c r="G199" s="148"/>
    </row>
    <row r="200" spans="1:7" ht="12" hidden="1">
      <c r="A200" s="1"/>
      <c r="B200" s="146"/>
      <c r="C200" s="146"/>
      <c r="D200" s="146"/>
      <c r="E200" s="369"/>
      <c r="F200" s="369"/>
      <c r="G200" s="148"/>
    </row>
    <row r="201" spans="1:6" ht="12">
      <c r="A201" s="318" t="s">
        <v>398</v>
      </c>
      <c r="B201" s="5"/>
      <c r="C201" s="5"/>
      <c r="D201" s="5"/>
      <c r="E201" s="370"/>
      <c r="F201" s="370"/>
    </row>
    <row r="202" spans="1:7" ht="12">
      <c r="A202" s="318" t="s">
        <v>399</v>
      </c>
      <c r="C202" s="5"/>
      <c r="D202" s="5"/>
      <c r="E202" s="371"/>
      <c r="F202" s="371"/>
      <c r="G202" s="4"/>
    </row>
    <row r="203" ht="12">
      <c r="A203" s="1"/>
    </row>
    <row r="204" spans="5:6" ht="12.75">
      <c r="E204" s="353"/>
      <c r="F204" s="353"/>
    </row>
    <row r="205" spans="5:6" ht="12.75">
      <c r="E205" s="372"/>
      <c r="F205" s="372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  <row r="1875" spans="5:6" ht="12.75">
      <c r="E1875" s="353"/>
      <c r="F1875" s="353"/>
    </row>
    <row r="1876" spans="5:6" ht="12.75">
      <c r="E1876" s="353"/>
      <c r="F1876" s="353"/>
    </row>
    <row r="1877" spans="5:6" ht="12.75">
      <c r="E1877" s="353"/>
      <c r="F1877" s="353"/>
    </row>
    <row r="1878" spans="5:6" ht="12.75">
      <c r="E1878" s="353"/>
      <c r="F1878" s="353"/>
    </row>
    <row r="1879" spans="5:6" ht="12.75">
      <c r="E1879" s="353"/>
      <c r="F1879" s="353"/>
    </row>
    <row r="1880" spans="5:6" ht="12.75">
      <c r="E1880" s="353"/>
      <c r="F1880" s="353"/>
    </row>
    <row r="1881" spans="5:6" ht="12.75">
      <c r="E1881" s="353"/>
      <c r="F1881" s="353"/>
    </row>
    <row r="1882" spans="5:6" ht="12.75">
      <c r="E1882" s="353"/>
      <c r="F1882" s="353"/>
    </row>
    <row r="1883" spans="5:6" ht="12.75">
      <c r="E1883" s="353"/>
      <c r="F1883" s="353"/>
    </row>
    <row r="1884" spans="5:6" ht="12.75">
      <c r="E1884" s="353"/>
      <c r="F1884" s="353"/>
    </row>
    <row r="1885" spans="5:6" ht="12.75">
      <c r="E1885" s="353"/>
      <c r="F1885" s="353"/>
    </row>
    <row r="1886" spans="5:6" ht="12.75">
      <c r="E1886" s="353"/>
      <c r="F1886" s="353"/>
    </row>
    <row r="1887" spans="5:6" ht="12.75">
      <c r="E1887" s="353"/>
      <c r="F1887" s="353"/>
    </row>
    <row r="1888" spans="5:6" ht="12.75">
      <c r="E1888" s="353"/>
      <c r="F1888" s="353"/>
    </row>
    <row r="1889" spans="5:6" ht="12.75">
      <c r="E1889" s="353"/>
      <c r="F1889" s="353"/>
    </row>
    <row r="1890" spans="5:6" ht="12.75">
      <c r="E1890" s="353"/>
      <c r="F1890" s="353"/>
    </row>
    <row r="1891" spans="5:6" ht="12.75">
      <c r="E1891" s="353"/>
      <c r="F1891" s="353"/>
    </row>
    <row r="1892" spans="5:6" ht="12.75">
      <c r="E1892" s="353"/>
      <c r="F1892" s="353"/>
    </row>
    <row r="1893" spans="5:6" ht="12.75">
      <c r="E1893" s="353"/>
      <c r="F1893" s="353"/>
    </row>
    <row r="1894" spans="5:6" ht="12.75">
      <c r="E1894" s="353"/>
      <c r="F1894" s="353"/>
    </row>
    <row r="1895" spans="5:6" ht="12.75">
      <c r="E1895" s="353"/>
      <c r="F1895" s="353"/>
    </row>
    <row r="1896" spans="5:6" ht="12.75">
      <c r="E1896" s="353"/>
      <c r="F1896" s="353"/>
    </row>
    <row r="1897" spans="5:6" ht="12.75">
      <c r="E1897" s="353"/>
      <c r="F1897" s="353"/>
    </row>
    <row r="1898" spans="5:6" ht="12.75">
      <c r="E1898" s="353"/>
      <c r="F1898" s="353"/>
    </row>
    <row r="1899" spans="5:6" ht="12.75">
      <c r="E1899" s="353"/>
      <c r="F1899" s="353"/>
    </row>
    <row r="1900" spans="5:6" ht="12.75">
      <c r="E1900" s="353"/>
      <c r="F1900" s="353"/>
    </row>
    <row r="1901" spans="5:6" ht="12.75">
      <c r="E1901" s="353"/>
      <c r="F1901" s="353"/>
    </row>
    <row r="1902" spans="5:6" ht="12.75">
      <c r="E1902" s="353"/>
      <c r="F1902" s="353"/>
    </row>
    <row r="1903" spans="5:6" ht="12.75">
      <c r="E1903" s="353"/>
      <c r="F1903" s="353"/>
    </row>
    <row r="1904" spans="5:6" ht="12.75">
      <c r="E1904" s="353"/>
      <c r="F1904" s="353"/>
    </row>
    <row r="1905" spans="5:6" ht="12.75">
      <c r="E1905" s="353"/>
      <c r="F1905" s="353"/>
    </row>
    <row r="1906" spans="5:6" ht="12.75">
      <c r="E1906" s="353"/>
      <c r="F1906" s="353"/>
    </row>
    <row r="1907" spans="5:6" ht="12.75">
      <c r="E1907" s="353"/>
      <c r="F1907" s="353"/>
    </row>
    <row r="1908" spans="5:6" ht="12.75">
      <c r="E1908" s="353"/>
      <c r="F1908" s="353"/>
    </row>
    <row r="1909" spans="5:6" ht="12.75">
      <c r="E1909" s="353"/>
      <c r="F1909" s="353"/>
    </row>
    <row r="1910" spans="5:6" ht="12.75">
      <c r="E1910" s="353"/>
      <c r="F1910" s="353"/>
    </row>
    <row r="1911" spans="5:6" ht="12.75">
      <c r="E1911" s="353"/>
      <c r="F1911" s="353"/>
    </row>
    <row r="1912" spans="5:6" ht="12.75">
      <c r="E1912" s="353"/>
      <c r="F1912" s="353"/>
    </row>
    <row r="1913" spans="5:6" ht="12.75">
      <c r="E1913" s="353"/>
      <c r="F1913" s="353"/>
    </row>
    <row r="1914" spans="5:6" ht="12.75">
      <c r="E1914" s="353"/>
      <c r="F1914" s="353"/>
    </row>
    <row r="1915" spans="5:6" ht="12.75">
      <c r="E1915" s="353"/>
      <c r="F1915" s="353"/>
    </row>
    <row r="1916" spans="5:6" ht="12.75">
      <c r="E1916" s="353"/>
      <c r="F1916" s="353"/>
    </row>
    <row r="1917" spans="5:6" ht="12.75">
      <c r="E1917" s="353"/>
      <c r="F1917" s="353"/>
    </row>
    <row r="1918" spans="5:6" ht="12.75">
      <c r="E1918" s="353"/>
      <c r="F1918" s="353"/>
    </row>
    <row r="1919" spans="5:6" ht="12.75">
      <c r="E1919" s="353"/>
      <c r="F1919" s="353"/>
    </row>
    <row r="1920" spans="5:6" ht="12.75">
      <c r="E1920" s="353"/>
      <c r="F1920" s="353"/>
    </row>
    <row r="1921" spans="5:6" ht="12.75">
      <c r="E1921" s="353"/>
      <c r="F1921" s="353"/>
    </row>
    <row r="1922" spans="5:6" ht="12.75">
      <c r="E1922" s="353"/>
      <c r="F1922" s="353"/>
    </row>
    <row r="1923" spans="5:6" ht="12.75">
      <c r="E1923" s="353"/>
      <c r="F1923" s="353"/>
    </row>
    <row r="1924" spans="5:6" ht="12.75">
      <c r="E1924" s="353"/>
      <c r="F1924" s="353"/>
    </row>
    <row r="1925" spans="5:6" ht="12.75">
      <c r="E1925" s="353"/>
      <c r="F1925" s="353"/>
    </row>
    <row r="1926" spans="5:6" ht="12.75">
      <c r="E1926" s="353"/>
      <c r="F1926" s="353"/>
    </row>
    <row r="1927" spans="5:6" ht="12.75">
      <c r="E1927" s="353"/>
      <c r="F1927" s="353"/>
    </row>
    <row r="1928" spans="5:6" ht="12.75">
      <c r="E1928" s="353"/>
      <c r="F1928" s="353"/>
    </row>
    <row r="1929" spans="5:6" ht="12.75">
      <c r="E1929" s="353"/>
      <c r="F1929" s="353"/>
    </row>
    <row r="1930" spans="5:6" ht="12.75">
      <c r="E1930" s="353"/>
      <c r="F1930" s="353"/>
    </row>
    <row r="1931" spans="5:6" ht="12.75">
      <c r="E1931" s="353"/>
      <c r="F1931" s="353"/>
    </row>
    <row r="1932" spans="5:6" ht="12.75">
      <c r="E1932" s="353"/>
      <c r="F1932" s="353"/>
    </row>
    <row r="1933" spans="5:6" ht="12.75">
      <c r="E1933" s="353"/>
      <c r="F1933" s="353"/>
    </row>
    <row r="1934" spans="5:6" ht="12.75">
      <c r="E1934" s="353"/>
      <c r="F1934" s="353"/>
    </row>
    <row r="1935" spans="5:6" ht="12.75">
      <c r="E1935" s="353"/>
      <c r="F1935" s="353"/>
    </row>
    <row r="1936" spans="5:6" ht="12.75">
      <c r="E1936" s="353"/>
      <c r="F1936" s="353"/>
    </row>
    <row r="1937" spans="5:6" ht="12.75">
      <c r="E1937" s="353"/>
      <c r="F1937" s="353"/>
    </row>
    <row r="1938" spans="5:6" ht="12.75">
      <c r="E1938" s="353"/>
      <c r="F1938" s="353"/>
    </row>
    <row r="1939" spans="5:6" ht="12.75">
      <c r="E1939" s="353"/>
      <c r="F1939" s="353"/>
    </row>
    <row r="1940" spans="5:6" ht="12.75">
      <c r="E1940" s="353"/>
      <c r="F1940" s="353"/>
    </row>
    <row r="1941" spans="5:6" ht="12.75">
      <c r="E1941" s="353"/>
      <c r="F1941" s="353"/>
    </row>
    <row r="1942" spans="5:6" ht="12.75">
      <c r="E1942" s="353"/>
      <c r="F1942" s="353"/>
    </row>
    <row r="1943" spans="5:6" ht="12.75">
      <c r="E1943" s="353"/>
      <c r="F1943" s="353"/>
    </row>
    <row r="1944" spans="5:6" ht="12.75">
      <c r="E1944" s="353"/>
      <c r="F1944" s="353"/>
    </row>
    <row r="1945" spans="5:6" ht="12.75">
      <c r="E1945" s="353"/>
      <c r="F1945" s="353"/>
    </row>
    <row r="1946" spans="5:6" ht="12.75">
      <c r="E1946" s="353"/>
      <c r="F1946" s="353"/>
    </row>
    <row r="1947" spans="5:6" ht="12.75">
      <c r="E1947" s="353"/>
      <c r="F1947" s="353"/>
    </row>
    <row r="1948" spans="5:6" ht="12.75">
      <c r="E1948" s="353"/>
      <c r="F1948" s="353"/>
    </row>
    <row r="1949" spans="5:6" ht="12.75">
      <c r="E1949" s="353"/>
      <c r="F1949" s="353"/>
    </row>
    <row r="1950" spans="5:6" ht="12.75">
      <c r="E1950" s="353"/>
      <c r="F1950" s="353"/>
    </row>
    <row r="1951" spans="5:6" ht="12.75">
      <c r="E1951" s="353"/>
      <c r="F1951" s="353"/>
    </row>
    <row r="1952" spans="5:6" ht="12.75">
      <c r="E1952" s="353"/>
      <c r="F1952" s="353"/>
    </row>
    <row r="1953" spans="5:6" ht="12.75">
      <c r="E1953" s="353"/>
      <c r="F1953" s="353"/>
    </row>
    <row r="1954" spans="5:6" ht="12.75">
      <c r="E1954" s="353"/>
      <c r="F1954" s="353"/>
    </row>
    <row r="1955" spans="5:6" ht="12.75">
      <c r="E1955" s="353"/>
      <c r="F1955" s="353"/>
    </row>
    <row r="1956" spans="5:6" ht="12.75">
      <c r="E1956" s="353"/>
      <c r="F1956" s="353"/>
    </row>
    <row r="1957" spans="5:6" ht="12.75">
      <c r="E1957" s="353"/>
      <c r="F1957" s="353"/>
    </row>
    <row r="1958" spans="5:6" ht="12.75">
      <c r="E1958" s="353"/>
      <c r="F1958" s="353"/>
    </row>
    <row r="1959" spans="5:6" ht="12.75">
      <c r="E1959" s="353"/>
      <c r="F1959" s="353"/>
    </row>
    <row r="1960" spans="5:6" ht="12.75">
      <c r="E1960" s="353"/>
      <c r="F1960" s="353"/>
    </row>
    <row r="1961" spans="5:6" ht="12.75">
      <c r="E1961" s="353"/>
      <c r="F1961" s="353"/>
    </row>
    <row r="1962" spans="5:6" ht="12.75">
      <c r="E1962" s="353"/>
      <c r="F1962" s="353"/>
    </row>
    <row r="1963" spans="5:6" ht="12.75">
      <c r="E1963" s="353"/>
      <c r="F1963" s="353"/>
    </row>
    <row r="1964" spans="5:6" ht="12.75">
      <c r="E1964" s="353"/>
      <c r="F1964" s="353"/>
    </row>
    <row r="1965" spans="5:6" ht="12.75">
      <c r="E1965" s="353"/>
      <c r="F1965" s="353"/>
    </row>
    <row r="1966" spans="5:6" ht="12.75">
      <c r="E1966" s="353"/>
      <c r="F1966" s="353"/>
    </row>
    <row r="1967" spans="5:6" ht="12.75">
      <c r="E1967" s="353"/>
      <c r="F1967" s="353"/>
    </row>
    <row r="1968" spans="5:6" ht="12.75">
      <c r="E1968" s="353"/>
      <c r="F1968" s="353"/>
    </row>
    <row r="1969" spans="5:6" ht="12.75">
      <c r="E1969" s="353"/>
      <c r="F1969" s="353"/>
    </row>
    <row r="1970" spans="5:6" ht="12.75">
      <c r="E1970" s="353"/>
      <c r="F1970" s="353"/>
    </row>
    <row r="1971" spans="5:6" ht="12.75">
      <c r="E1971" s="353"/>
      <c r="F1971" s="353"/>
    </row>
    <row r="1972" spans="5:6" ht="12.75">
      <c r="E1972" s="353"/>
      <c r="F1972" s="353"/>
    </row>
    <row r="1973" spans="5:6" ht="12.75">
      <c r="E1973" s="353"/>
      <c r="F1973" s="353"/>
    </row>
    <row r="1974" spans="5:6" ht="12.75">
      <c r="E1974" s="353"/>
      <c r="F1974" s="353"/>
    </row>
    <row r="1975" spans="5:6" ht="12.75">
      <c r="E1975" s="353"/>
      <c r="F1975" s="353"/>
    </row>
    <row r="1976" spans="5:6" ht="12.75">
      <c r="E1976" s="353"/>
      <c r="F1976" s="353"/>
    </row>
    <row r="1977" spans="5:6" ht="12.75">
      <c r="E1977" s="353"/>
      <c r="F1977" s="353"/>
    </row>
    <row r="1978" spans="5:6" ht="12.75">
      <c r="E1978" s="353"/>
      <c r="F1978" s="353"/>
    </row>
    <row r="1979" spans="5:6" ht="12.75">
      <c r="E1979" s="353"/>
      <c r="F1979" s="353"/>
    </row>
    <row r="1980" spans="5:6" ht="12.75">
      <c r="E1980" s="353"/>
      <c r="F1980" s="353"/>
    </row>
    <row r="1981" spans="5:6" ht="12.75">
      <c r="E1981" s="353"/>
      <c r="F1981" s="353"/>
    </row>
    <row r="1982" spans="5:6" ht="12.75">
      <c r="E1982" s="353"/>
      <c r="F1982" s="353"/>
    </row>
    <row r="1983" spans="5:6" ht="12.75">
      <c r="E1983" s="353"/>
      <c r="F1983" s="353"/>
    </row>
    <row r="1984" spans="5:6" ht="12.75">
      <c r="E1984" s="353"/>
      <c r="F1984" s="353"/>
    </row>
    <row r="1985" spans="5:6" ht="12.75">
      <c r="E1985" s="353"/>
      <c r="F1985" s="353"/>
    </row>
    <row r="1986" spans="5:6" ht="12.75">
      <c r="E1986" s="353"/>
      <c r="F1986" s="353"/>
    </row>
    <row r="1987" spans="5:6" ht="12.75">
      <c r="E1987" s="353"/>
      <c r="F1987" s="353"/>
    </row>
    <row r="1988" spans="5:6" ht="12.75">
      <c r="E1988" s="353"/>
      <c r="F1988" s="353"/>
    </row>
    <row r="1989" spans="5:6" ht="12.75">
      <c r="E1989" s="353"/>
      <c r="F1989" s="353"/>
    </row>
    <row r="1990" spans="5:6" ht="12.75">
      <c r="E1990" s="353"/>
      <c r="F1990" s="353"/>
    </row>
    <row r="1991" spans="5:6" ht="12.75">
      <c r="E1991" s="353"/>
      <c r="F1991" s="353"/>
    </row>
    <row r="1992" spans="5:6" ht="12.75">
      <c r="E1992" s="353"/>
      <c r="F1992" s="353"/>
    </row>
    <row r="1993" spans="5:6" ht="12.75">
      <c r="E1993" s="353"/>
      <c r="F1993" s="353"/>
    </row>
    <row r="1994" spans="5:6" ht="12.75">
      <c r="E1994" s="353"/>
      <c r="F1994" s="353"/>
    </row>
    <row r="1995" spans="5:6" ht="12.75">
      <c r="E1995" s="353"/>
      <c r="F1995" s="353"/>
    </row>
    <row r="1996" spans="5:6" ht="12.75">
      <c r="E1996" s="353"/>
      <c r="F1996" s="353"/>
    </row>
    <row r="1997" spans="5:6" ht="12.75">
      <c r="E1997" s="353"/>
      <c r="F1997" s="353"/>
    </row>
    <row r="1998" spans="5:6" ht="12.75">
      <c r="E1998" s="353"/>
      <c r="F1998" s="353"/>
    </row>
    <row r="1999" spans="5:6" ht="12.75">
      <c r="E1999" s="353"/>
      <c r="F1999" s="353"/>
    </row>
    <row r="2000" spans="5:6" ht="12.75">
      <c r="E2000" s="353"/>
      <c r="F2000" s="353"/>
    </row>
    <row r="2001" spans="5:6" ht="12.75">
      <c r="E2001" s="353"/>
      <c r="F2001" s="353"/>
    </row>
    <row r="2002" spans="5:6" ht="12.75">
      <c r="E2002" s="353"/>
      <c r="F2002" s="353"/>
    </row>
    <row r="2003" spans="5:6" ht="12.75">
      <c r="E2003" s="353"/>
      <c r="F2003" s="353"/>
    </row>
    <row r="2004" spans="5:6" ht="12.75">
      <c r="E2004" s="353"/>
      <c r="F2004" s="353"/>
    </row>
    <row r="2005" spans="5:6" ht="12.75">
      <c r="E2005" s="353"/>
      <c r="F2005" s="353"/>
    </row>
    <row r="2006" spans="5:6" ht="12.75">
      <c r="E2006" s="353"/>
      <c r="F2006" s="353"/>
    </row>
    <row r="2007" spans="5:6" ht="12.75">
      <c r="E2007" s="353"/>
      <c r="F2007" s="353"/>
    </row>
    <row r="2008" spans="5:6" ht="12.75">
      <c r="E2008" s="353"/>
      <c r="F2008" s="353"/>
    </row>
    <row r="2009" spans="5:6" ht="12.75">
      <c r="E2009" s="353"/>
      <c r="F2009" s="353"/>
    </row>
    <row r="2010" spans="5:6" ht="12.75">
      <c r="E2010" s="353"/>
      <c r="F2010" s="353"/>
    </row>
    <row r="2011" spans="5:6" ht="12.75">
      <c r="E2011" s="353"/>
      <c r="F2011" s="353"/>
    </row>
    <row r="2012" spans="5:6" ht="12.75">
      <c r="E2012" s="353"/>
      <c r="F2012" s="353"/>
    </row>
    <row r="2013" spans="5:6" ht="12.75">
      <c r="E2013" s="353"/>
      <c r="F2013" s="353"/>
    </row>
    <row r="2014" spans="5:6" ht="12.75">
      <c r="E2014" s="353"/>
      <c r="F2014" s="353"/>
    </row>
    <row r="2015" spans="5:6" ht="12.75">
      <c r="E2015" s="353"/>
      <c r="F2015" s="353"/>
    </row>
    <row r="2016" spans="5:6" ht="12.75">
      <c r="E2016" s="353"/>
      <c r="F2016" s="353"/>
    </row>
    <row r="2017" spans="5:6" ht="12.75">
      <c r="E2017" s="353"/>
      <c r="F2017" s="353"/>
    </row>
    <row r="2018" spans="5:6" ht="12.75">
      <c r="E2018" s="353"/>
      <c r="F2018" s="353"/>
    </row>
    <row r="2019" spans="5:6" ht="12.75">
      <c r="E2019" s="353"/>
      <c r="F2019" s="353"/>
    </row>
    <row r="2020" spans="5:6" ht="12.75">
      <c r="E2020" s="353"/>
      <c r="F2020" s="353"/>
    </row>
    <row r="2021" spans="5:6" ht="12.75">
      <c r="E2021" s="353"/>
      <c r="F2021" s="353"/>
    </row>
    <row r="2022" spans="5:6" ht="12.75">
      <c r="E2022" s="353"/>
      <c r="F2022" s="353"/>
    </row>
    <row r="2023" spans="5:6" ht="12.75">
      <c r="E2023" s="353"/>
      <c r="F2023" s="353"/>
    </row>
    <row r="2024" spans="5:6" ht="12.75">
      <c r="E2024" s="353"/>
      <c r="F2024" s="353"/>
    </row>
    <row r="2025" spans="5:6" ht="12.75">
      <c r="E2025" s="353"/>
      <c r="F2025" s="353"/>
    </row>
    <row r="2026" spans="5:6" ht="12.75">
      <c r="E2026" s="353"/>
      <c r="F2026" s="353"/>
    </row>
    <row r="2027" spans="5:6" ht="12.75">
      <c r="E2027" s="353"/>
      <c r="F2027" s="353"/>
    </row>
    <row r="2028" spans="5:6" ht="12.75">
      <c r="E2028" s="353"/>
      <c r="F2028" s="353"/>
    </row>
    <row r="2029" spans="5:6" ht="12.75">
      <c r="E2029" s="353"/>
      <c r="F2029" s="353"/>
    </row>
    <row r="2030" spans="5:6" ht="12.75">
      <c r="E2030" s="353"/>
      <c r="F2030" s="353"/>
    </row>
    <row r="2031" spans="5:6" ht="12.75">
      <c r="E2031" s="353"/>
      <c r="F2031" s="353"/>
    </row>
    <row r="2032" spans="5:6" ht="12.75">
      <c r="E2032" s="353"/>
      <c r="F2032" s="353"/>
    </row>
    <row r="2033" spans="5:6" ht="12.75">
      <c r="E2033" s="353"/>
      <c r="F2033" s="353"/>
    </row>
    <row r="2034" spans="5:6" ht="12.75">
      <c r="E2034" s="353"/>
      <c r="F2034" s="353"/>
    </row>
    <row r="2035" spans="5:6" ht="12.75">
      <c r="E2035" s="353"/>
      <c r="F2035" s="353"/>
    </row>
    <row r="2036" spans="5:6" ht="12.75">
      <c r="E2036" s="353"/>
      <c r="F2036" s="353"/>
    </row>
    <row r="2037" spans="5:6" ht="12.75">
      <c r="E2037" s="353"/>
      <c r="F2037" s="353"/>
    </row>
    <row r="2038" spans="5:6" ht="12.75">
      <c r="E2038" s="353"/>
      <c r="F2038" s="353"/>
    </row>
    <row r="2039" spans="5:6" ht="12.75">
      <c r="E2039" s="353"/>
      <c r="F2039" s="353"/>
    </row>
    <row r="2040" spans="5:6" ht="12.75">
      <c r="E2040" s="353"/>
      <c r="F2040" s="353"/>
    </row>
  </sheetData>
  <sheetProtection/>
  <mergeCells count="2">
    <mergeCell ref="G5:H5"/>
    <mergeCell ref="G140:H1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38" t="s">
        <v>194</v>
      </c>
      <c r="H5" s="43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38" t="s">
        <v>194</v>
      </c>
      <c r="H5" s="43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38" t="s">
        <v>194</v>
      </c>
      <c r="H5" s="43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38" t="s">
        <v>194</v>
      </c>
      <c r="H44" s="43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38" t="s">
        <v>194</v>
      </c>
      <c r="H96" s="43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38" t="s">
        <v>194</v>
      </c>
      <c r="H148" s="43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38" t="s">
        <v>194</v>
      </c>
      <c r="H191" s="43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38" t="s">
        <v>194</v>
      </c>
      <c r="H5" s="43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38" t="s">
        <v>194</v>
      </c>
      <c r="H44" s="43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38" t="s">
        <v>194</v>
      </c>
      <c r="H96" s="43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38" t="s">
        <v>194</v>
      </c>
      <c r="H148" s="43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38" t="s">
        <v>194</v>
      </c>
      <c r="H191" s="43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42" t="s">
        <v>194</v>
      </c>
      <c r="H148" s="44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42" t="s">
        <v>194</v>
      </c>
      <c r="H191" s="44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42" t="s">
        <v>194</v>
      </c>
      <c r="H148" s="44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42" t="s">
        <v>194</v>
      </c>
      <c r="H191" s="44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42" t="s">
        <v>194</v>
      </c>
      <c r="H150" s="44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42" t="s">
        <v>194</v>
      </c>
      <c r="H193" s="44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40" t="s">
        <v>194</v>
      </c>
      <c r="H5" s="44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42" t="s">
        <v>194</v>
      </c>
      <c r="H44" s="44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42" t="s">
        <v>194</v>
      </c>
      <c r="H96" s="44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42" t="s">
        <v>194</v>
      </c>
      <c r="H152" s="44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42" t="s">
        <v>194</v>
      </c>
      <c r="H195" s="44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2017-01-20T05:15:22Z</cp:lastPrinted>
  <dcterms:created xsi:type="dcterms:W3CDTF">2005-05-20T13:40:13Z</dcterms:created>
  <dcterms:modified xsi:type="dcterms:W3CDTF">2017-01-20T09:47:04Z</dcterms:modified>
  <cp:category/>
  <cp:version/>
  <cp:contentType/>
  <cp:contentStatus/>
</cp:coreProperties>
</file>