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0"/>
  </bookViews>
  <sheets>
    <sheet name="Лист18" sheetId="1" r:id="rId1"/>
  </sheets>
  <definedNames/>
  <calcPr fullCalcOnLoad="1"/>
</workbook>
</file>

<file path=xl/sharedStrings.xml><?xml version="1.0" encoding="utf-8"?>
<sst xmlns="http://schemas.openxmlformats.org/spreadsheetml/2006/main" count="607" uniqueCount="376">
  <si>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</si>
  <si>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</si>
  <si>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</si>
  <si>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</si>
  <si>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</si>
  <si>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</si>
  <si>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</si>
  <si>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</si>
  <si>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</si>
  <si>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</si>
  <si>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</si>
  <si>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</si>
  <si>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</si>
  <si>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</si>
  <si>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</si>
  <si>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</si>
  <si>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</si>
  <si>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</si>
  <si>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</si>
  <si>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</si>
  <si>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</si>
  <si>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</si>
  <si>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</si>
  <si>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</si>
  <si>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</si>
  <si>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</si>
  <si>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</si>
  <si>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</si>
  <si>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</si>
  <si>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</si>
  <si>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</si>
  <si>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</si>
  <si>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</si>
  <si>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</si>
  <si>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</si>
  <si>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</si>
  <si>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</si>
  <si>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</si>
  <si>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</si>
  <si>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</si>
  <si>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</si>
  <si>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</si>
  <si>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</si>
  <si>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</si>
  <si>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</si>
  <si>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</si>
  <si>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</si>
  <si>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</si>
  <si>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</si>
  <si>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</si>
  <si>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</si>
  <si>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</si>
  <si>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</si>
  <si>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</si>
  <si>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</si>
  <si>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</si>
  <si>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</si>
  <si>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</si>
  <si>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</si>
  <si>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</si>
  <si>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</si>
  <si>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</si>
  <si>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</si>
  <si>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</si>
  <si>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</si>
  <si>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</si>
  <si>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</si>
  <si>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</si>
  <si>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</si>
  <si>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</si>
  <si>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</si>
  <si>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</si>
  <si>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</si>
  <si>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</si>
  <si>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</si>
  <si>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</si>
  <si>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</si>
  <si>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</si>
  <si>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</si>
  <si>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</si>
  <si>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</si>
  <si>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</si>
  <si>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</si>
  <si>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</si>
  <si>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</si>
  <si>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</si>
  <si>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</si>
  <si>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</si>
  <si>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</si>
  <si>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</si>
  <si>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</si>
  <si>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</si>
  <si>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</si>
  <si>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</si>
  <si>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</si>
  <si>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</si>
  <si>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</si>
  <si>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</si>
  <si>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</si>
  <si>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</si>
  <si>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</si>
  <si>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</si>
  <si>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</si>
  <si>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</si>
  <si>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</si>
  <si>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</si>
  <si>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</si>
  <si>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</si>
  <si>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</si>
  <si>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</si>
  <si>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</si>
  <si>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Отклонение по 2016 году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</si>
  <si>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</si>
  <si>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</si>
  <si>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</si>
  <si>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</si>
  <si>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</si>
  <si>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</si>
  <si>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</si>
  <si>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</si>
  <si>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</si>
  <si>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</si>
  <si>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</si>
  <si>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</si>
  <si>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</si>
  <si>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</si>
  <si>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</si>
  <si>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</si>
  <si>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</si>
  <si>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</si>
  <si>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</si>
  <si>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</si>
  <si>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</si>
  <si>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</si>
  <si>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</si>
  <si>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</si>
  <si>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</si>
  <si>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</si>
  <si>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</si>
  <si>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</si>
  <si>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</si>
  <si>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</si>
  <si>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</si>
  <si>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</si>
  <si>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</si>
  <si>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</si>
  <si>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</si>
  <si>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</si>
  <si>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000 0409 0000000 244 000</t>
  </si>
  <si>
    <t>Иные межбюджетные трансферты</t>
  </si>
  <si>
    <t>000 0409 0000000 540 000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</si>
  <si>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</si>
  <si>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</si>
  <si>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</si>
  <si>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</si>
  <si>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</si>
  <si>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</si>
  <si>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</si>
  <si>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</si>
  <si>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</si>
  <si>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</si>
  <si>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</si>
  <si>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</si>
  <si>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</si>
  <si>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</si>
  <si>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</si>
  <si>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</si>
  <si>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</si>
  <si>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</si>
  <si>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</si>
  <si>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</si>
  <si>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</si>
  <si>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</si>
  <si>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</si>
  <si>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</si>
  <si>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</si>
  <si>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</si>
  <si>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</si>
  <si>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</si>
  <si>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</si>
  <si>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</si>
  <si>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</si>
  <si>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</si>
  <si>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</si>
  <si>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</si>
  <si>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</si>
  <si>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</si>
  <si>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</si>
  <si>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</si>
  <si>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</si>
  <si>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</si>
  <si>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</si>
  <si>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</si>
  <si>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</si>
  <si>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</si>
  <si>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</si>
  <si>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</si>
  <si>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</si>
  <si>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</si>
  <si>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</si>
  <si>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</si>
  <si>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</si>
  <si>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</si>
  <si>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</si>
  <si>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</si>
  <si>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</si>
  <si>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</si>
  <si>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</si>
  <si>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</si>
  <si>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</si>
  <si>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</si>
  <si>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</si>
  <si>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</si>
  <si>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</si>
  <si>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</si>
  <si>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</si>
  <si>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</si>
  <si>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</si>
  <si>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</si>
  <si>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</si>
  <si>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</si>
  <si>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</si>
  <si>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</si>
  <si>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</si>
  <si>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</si>
  <si>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</si>
  <si>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</si>
  <si>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</si>
  <si>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</si>
  <si>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</si>
  <si>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</si>
  <si>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</si>
  <si>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</si>
  <si>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</si>
  <si>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</si>
  <si>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</si>
  <si>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</si>
  <si>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</si>
  <si>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</si>
  <si>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</si>
  <si>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</si>
  <si>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</si>
  <si>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</si>
  <si>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</si>
  <si>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</si>
  <si>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</si>
  <si>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</si>
  <si>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</si>
  <si>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</si>
  <si>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</si>
  <si>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</si>
  <si>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</si>
  <si>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</si>
  <si>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</si>
  <si>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</si>
  <si>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</si>
  <si>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</si>
  <si>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</si>
  <si>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</si>
  <si>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</si>
  <si>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</si>
  <si>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</si>
  <si>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</si>
  <si>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</si>
  <si>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</si>
  <si>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</si>
  <si>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</si>
  <si>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</si>
  <si>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</si>
  <si>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</si>
  <si>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</si>
  <si>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</si>
  <si>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</si>
  <si>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</si>
  <si>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</si>
  <si>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</si>
  <si>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</si>
  <si>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</si>
  <si>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</si>
  <si>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</si>
  <si>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000 0000 0000000 611 000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</si>
  <si>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</si>
  <si>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</si>
  <si>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</si>
  <si>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</si>
  <si>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</si>
  <si>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</si>
  <si>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</si>
  <si>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</si>
  <si>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</si>
  <si>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</si>
  <si>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</si>
  <si>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</si>
  <si>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</si>
  <si>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</si>
  <si>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</si>
  <si>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</si>
  <si>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</si>
  <si>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</si>
  <si>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</si>
  <si>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</si>
  <si>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</si>
  <si>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</si>
  <si>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</si>
  <si>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</si>
  <si>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</si>
  <si>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</si>
  <si>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</si>
  <si>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</si>
  <si>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</si>
  <si>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</si>
  <si>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</si>
  <si>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</si>
  <si>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</si>
  <si>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000 0113 0000000 611 000</t>
  </si>
  <si>
    <t>000 0203 0000000 000 000</t>
  </si>
  <si>
    <t>000 0203 0000000 530 000</t>
  </si>
  <si>
    <t>000 0304 0000000 122 000</t>
  </si>
  <si>
    <t>000 0309 0000000 611 000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</si>
  <si>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</si>
  <si>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</si>
  <si>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</si>
  <si>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</si>
  <si>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</si>
  <si>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</si>
  <si>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</si>
  <si>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</si>
  <si>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>000 0104 0000000 853 000</t>
  </si>
  <si>
    <t>000 0304 0000000 242 000</t>
  </si>
  <si>
    <t>000 0412 0000000 414 000</t>
  </si>
  <si>
    <t>000 0000 0000000 414 000</t>
  </si>
  <si>
    <t>000 0909 0000000 412 000</t>
  </si>
  <si>
    <t>000 1101 0000000 622 000</t>
  </si>
  <si>
    <t>000 1100 0000000 622 000</t>
  </si>
  <si>
    <t>000 0113 0000000 853 000</t>
  </si>
  <si>
    <t>000 0701 0000000 414 000</t>
  </si>
  <si>
    <t>000 0103 0000000 853 000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</si>
  <si>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</si>
  <si>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</si>
  <si>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</si>
  <si>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</si>
  <si>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</si>
  <si>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</si>
  <si>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</si>
  <si>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000 1003 0000000 630 000</t>
  </si>
  <si>
    <t>000 1000 0000000 630 000</t>
  </si>
  <si>
    <t>000 0310 0000000 540 000</t>
  </si>
  <si>
    <t>000 1403 0000000 540 251</t>
  </si>
  <si>
    <t>000 1003 0000000 540 000</t>
  </si>
  <si>
    <t>000 1000 0000000 540 000</t>
  </si>
  <si>
    <t>000 0709 0000000 853 000</t>
  </si>
  <si>
    <t>000 0709 0000000 350 000</t>
  </si>
  <si>
    <t>000 0700 0000000 853 000</t>
  </si>
  <si>
    <t>000 0700 0000000 350 000</t>
  </si>
  <si>
    <t>000 1105 0000000 242 000</t>
  </si>
  <si>
    <t>000 1100 0000000 242 000</t>
  </si>
  <si>
    <t>000 0501 0000000 224 000</t>
  </si>
  <si>
    <t>000 0500 0000000 224 000</t>
  </si>
  <si>
    <t>000 1105 0000000 853 000</t>
  </si>
  <si>
    <t>000 0113 0000000 122 000</t>
  </si>
  <si>
    <t>000 0314 0000000 244 000</t>
  </si>
  <si>
    <t>000 0412 0000000 120 000</t>
  </si>
  <si>
    <t>000 0412 0000000 121 000</t>
  </si>
  <si>
    <t>000 0412 0000000 129 000</t>
  </si>
  <si>
    <t>Исполнено  на 01.02.2017 года</t>
  </si>
  <si>
    <t>Исполнено  на 01.02.2016 года</t>
  </si>
  <si>
    <t>Справки об испонении бюджета по расходам районного бюджета на                                             1 февраля  2017 года</t>
  </si>
  <si>
    <t>000 0405 0000000 811 000</t>
  </si>
  <si>
    <t>000 0408 0000000 811 000</t>
  </si>
  <si>
    <t>000 0412 0000000 811 000</t>
  </si>
  <si>
    <t>Дополнительное образование детей</t>
  </si>
  <si>
    <t>000 0703 0000000 000 000</t>
  </si>
  <si>
    <t>000 0703 0000000 611 000</t>
  </si>
  <si>
    <t>000 0703 0000000 612 000</t>
  </si>
  <si>
    <t>000 0703 0000000 621 000</t>
  </si>
  <si>
    <t>000 0703 0000000 622 000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</si>
</sst>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1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6"/>
  <sheetViews>
    <sheetView tabSelected="1" zoomScalePageLayoutView="0" workbookViewId="0" topLeftCell="A1">
      <selection activeCell="C232" sqref="C232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0" t="s">
        <v>366</v>
      </c>
      <c r="E1" s="40"/>
      <c r="F1" s="40"/>
    </row>
    <row r="2" spans="4:6" ht="12.75">
      <c r="D2" s="40"/>
      <c r="E2" s="40"/>
      <c r="F2" s="40"/>
    </row>
    <row r="3" spans="4:6" ht="12.75">
      <c r="D3" s="40"/>
      <c r="E3" s="40"/>
      <c r="F3" s="40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108</v>
      </c>
      <c r="D5" s="15" t="s">
        <v>107</v>
      </c>
      <c r="E5" s="20" t="s">
        <v>364</v>
      </c>
      <c r="F5" s="19" t="s">
        <v>365</v>
      </c>
      <c r="G5" s="41" t="s">
        <v>111</v>
      </c>
      <c r="H5" s="42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C8+C70+C72+C106+C145+C156+C159+C210+C247+C251+C271+C293+C296</f>
        <v>370393694.2</v>
      </c>
      <c r="D7" s="29">
        <f>D8+D70+D72+D106+D145+D156+D159+D210+D247+D251+D271+D293+D296</f>
        <v>373950905.2</v>
      </c>
      <c r="E7" s="29">
        <f>E8+E70+E72+E106+E145+E156+E159+E210+E247+E251+E271+E293+E296</f>
        <v>28143592.540000003</v>
      </c>
      <c r="F7" s="29">
        <f>F8+F70+F72+F106+F145+F156+F159+F210+F247+F251+F271+F293+F296</f>
        <v>23226428.73</v>
      </c>
      <c r="G7" s="28">
        <f>E7/D7*100</f>
        <v>7.526012679377786</v>
      </c>
      <c r="H7" s="33">
        <f>D7-E7</f>
        <v>345807312.65999997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43591906</v>
      </c>
      <c r="D8" s="29">
        <f>D9+D17+D18+D19+D13+D21+D23+D22</f>
        <v>43591906</v>
      </c>
      <c r="E8" s="29">
        <f>E9+E17+E18+E19+E13+E21+E23+E22</f>
        <v>1895764.17</v>
      </c>
      <c r="F8" s="29">
        <f>F9+F17+F18+F19+F13+F21+F23+F22+F20</f>
        <v>1332045.8299999998</v>
      </c>
      <c r="G8" s="28">
        <f aca="true" t="shared" si="0" ref="G8:G74">E8/D8*100</f>
        <v>4.348890296285736</v>
      </c>
      <c r="H8" s="33">
        <f aca="true" t="shared" si="1" ref="H8:H74">D8-E8</f>
        <v>41696141.83</v>
      </c>
    </row>
    <row r="9" spans="1:8" s="7" customFormat="1" ht="25.5">
      <c r="A9" s="17" t="s">
        <v>126</v>
      </c>
      <c r="B9" s="3" t="s">
        <v>127</v>
      </c>
      <c r="C9" s="35">
        <f>C10+C11+C12</f>
        <v>18570228.15</v>
      </c>
      <c r="D9" s="35">
        <f>D10+D11+D12</f>
        <v>18570228.15</v>
      </c>
      <c r="E9" s="35">
        <f>E10+E11+E12</f>
        <v>1291235.49</v>
      </c>
      <c r="F9" s="35">
        <f>F10+F11+F12</f>
        <v>913790.7199999999</v>
      </c>
      <c r="G9" s="27">
        <f t="shared" si="0"/>
        <v>6.953255929707034</v>
      </c>
      <c r="H9" s="30">
        <f t="shared" si="1"/>
        <v>17278992.66</v>
      </c>
    </row>
    <row r="10" spans="1:8" s="7" customFormat="1" ht="12.75">
      <c r="A10" s="3" t="s">
        <v>113</v>
      </c>
      <c r="B10" s="3" t="s">
        <v>112</v>
      </c>
      <c r="C10" s="35">
        <f>C26+C30+C37+C45+C58</f>
        <v>14239298.81</v>
      </c>
      <c r="D10" s="35">
        <f>D26+D30+D37+D45+D58</f>
        <v>14239298.81</v>
      </c>
      <c r="E10" s="35">
        <f>E26+E30+E37+E45+E58</f>
        <v>1026380.07</v>
      </c>
      <c r="F10" s="35">
        <f>F26+F30+F37+F45+F58</f>
        <v>814087.5099999999</v>
      </c>
      <c r="G10" s="27">
        <f t="shared" si="0"/>
        <v>7.208080142817088</v>
      </c>
      <c r="H10" s="30">
        <f t="shared" si="1"/>
        <v>13212918.74</v>
      </c>
    </row>
    <row r="11" spans="1:8" s="7" customFormat="1" ht="12.75">
      <c r="A11" s="3" t="s">
        <v>115</v>
      </c>
      <c r="B11" s="3" t="s">
        <v>114</v>
      </c>
      <c r="C11" s="35">
        <f>C27+C31+C39+C47+C60</f>
        <v>4305929.34</v>
      </c>
      <c r="D11" s="35">
        <f>D27+D31+D39+D47+D60</f>
        <v>4305929.34</v>
      </c>
      <c r="E11" s="35">
        <f>E27+E31+E39+E47+E60</f>
        <v>264797.92000000004</v>
      </c>
      <c r="F11" s="35">
        <f>F27+F31+F39+F47+F60</f>
        <v>99703.21</v>
      </c>
      <c r="G11" s="27">
        <f t="shared" si="0"/>
        <v>6.149611363571518</v>
      </c>
      <c r="H11" s="30">
        <f t="shared" si="1"/>
        <v>4041131.42</v>
      </c>
    </row>
    <row r="12" spans="1:8" s="7" customFormat="1" ht="12.75">
      <c r="A12" s="5" t="s">
        <v>116</v>
      </c>
      <c r="B12" s="3" t="s">
        <v>117</v>
      </c>
      <c r="C12" s="35">
        <f>C38+C46+C59</f>
        <v>25000</v>
      </c>
      <c r="D12" s="35">
        <f>D38+D46+D59</f>
        <v>25000</v>
      </c>
      <c r="E12" s="35">
        <f>E38+E46+E59</f>
        <v>57.5</v>
      </c>
      <c r="F12" s="35">
        <f>F38+F46+F59</f>
        <v>0</v>
      </c>
      <c r="G12" s="27">
        <f t="shared" si="0"/>
        <v>0.22999999999999998</v>
      </c>
      <c r="H12" s="30">
        <f t="shared" si="1"/>
        <v>24942.5</v>
      </c>
    </row>
    <row r="13" spans="1:8" s="7" customFormat="1" ht="25.5">
      <c r="A13" s="17" t="s">
        <v>130</v>
      </c>
      <c r="B13" s="3" t="s">
        <v>137</v>
      </c>
      <c r="C13" s="35">
        <f>C14+C15+C16</f>
        <v>6322000</v>
      </c>
      <c r="D13" s="35">
        <f>D14+D15+D16</f>
        <v>6322000</v>
      </c>
      <c r="E13" s="35">
        <f>E14+E15+E16</f>
        <v>390037.7</v>
      </c>
      <c r="F13" s="35">
        <f>F14+F15+F16</f>
        <v>109713.18</v>
      </c>
      <c r="G13" s="27">
        <f>E13/D13*100</f>
        <v>6.169530211958241</v>
      </c>
      <c r="H13" s="30">
        <f>D13-E13</f>
        <v>5931962.3</v>
      </c>
    </row>
    <row r="14" spans="1:8" s="7" customFormat="1" ht="12.75">
      <c r="A14" s="3" t="s">
        <v>131</v>
      </c>
      <c r="B14" s="3" t="s">
        <v>134</v>
      </c>
      <c r="C14" s="35">
        <f>C62</f>
        <v>4852000</v>
      </c>
      <c r="D14" s="35">
        <f aca="true" t="shared" si="2" ref="D14:E16">D62</f>
        <v>4852000</v>
      </c>
      <c r="E14" s="35">
        <f t="shared" si="2"/>
        <v>89807.17</v>
      </c>
      <c r="F14" s="35">
        <f>F62</f>
        <v>86987.75</v>
      </c>
      <c r="G14" s="27">
        <f>E14/D14*100</f>
        <v>1.8509309563066776</v>
      </c>
      <c r="H14" s="30">
        <f>D14-E14</f>
        <v>4762192.83</v>
      </c>
    </row>
    <row r="15" spans="1:8" s="7" customFormat="1" ht="12.75">
      <c r="A15" s="5" t="s">
        <v>132</v>
      </c>
      <c r="B15" s="3" t="s">
        <v>135</v>
      </c>
      <c r="C15" s="35">
        <f>C63</f>
        <v>5000</v>
      </c>
      <c r="D15" s="35">
        <f t="shared" si="2"/>
        <v>5000</v>
      </c>
      <c r="E15" s="35">
        <f t="shared" si="2"/>
        <v>0</v>
      </c>
      <c r="F15" s="35">
        <f>F63</f>
        <v>0</v>
      </c>
      <c r="G15" s="27">
        <f>E15/D15*100</f>
        <v>0</v>
      </c>
      <c r="H15" s="30">
        <f>D15-E15</f>
        <v>5000</v>
      </c>
    </row>
    <row r="16" spans="1:8" s="7" customFormat="1" ht="25.5">
      <c r="A16" s="17" t="s">
        <v>133</v>
      </c>
      <c r="B16" s="3" t="s">
        <v>136</v>
      </c>
      <c r="C16" s="35">
        <f>C64</f>
        <v>1465000</v>
      </c>
      <c r="D16" s="35">
        <f t="shared" si="2"/>
        <v>1465000</v>
      </c>
      <c r="E16" s="35">
        <f t="shared" si="2"/>
        <v>300230.53</v>
      </c>
      <c r="F16" s="35">
        <f>F64</f>
        <v>22725.43</v>
      </c>
      <c r="G16" s="27">
        <f>E16/D16*100</f>
        <v>20.49355153583618</v>
      </c>
      <c r="H16" s="30">
        <f>D16-E16</f>
        <v>1164769.47</v>
      </c>
    </row>
    <row r="17" spans="1:8" s="7" customFormat="1" ht="23.25" customHeight="1">
      <c r="A17" s="13" t="s">
        <v>118</v>
      </c>
      <c r="B17" s="3" t="s">
        <v>119</v>
      </c>
      <c r="C17" s="35">
        <f>C32+C40+C48+C65</f>
        <v>3701760</v>
      </c>
      <c r="D17" s="35">
        <f>D32+D40+D48+D65</f>
        <v>3701760</v>
      </c>
      <c r="E17" s="35">
        <f>E32+E40+E48+E65</f>
        <v>54817.17</v>
      </c>
      <c r="F17" s="35">
        <f>F32+F40+F48+F65</f>
        <v>23432.989999999998</v>
      </c>
      <c r="G17" s="27">
        <f t="shared" si="0"/>
        <v>1.4808407352178423</v>
      </c>
      <c r="H17" s="30">
        <f t="shared" si="1"/>
        <v>3646942.83</v>
      </c>
    </row>
    <row r="18" spans="1:8" s="7" customFormat="1" ht="25.5">
      <c r="A18" s="13" t="s">
        <v>120</v>
      </c>
      <c r="B18" s="3" t="s">
        <v>121</v>
      </c>
      <c r="C18" s="35">
        <f>C33+C41+C49+C66</f>
        <v>5246802.85</v>
      </c>
      <c r="D18" s="35">
        <f>D33+D41+D49+D66</f>
        <v>5246802.85</v>
      </c>
      <c r="E18" s="35">
        <f>E33+E41+E49+E66</f>
        <v>159673.81</v>
      </c>
      <c r="F18" s="35">
        <f>F33+F41+F49+F66+F53</f>
        <v>285102.98</v>
      </c>
      <c r="G18" s="27">
        <f t="shared" si="0"/>
        <v>3.0432591916427736</v>
      </c>
      <c r="H18" s="30">
        <f t="shared" si="1"/>
        <v>5087129.04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166</v>
      </c>
      <c r="B20" s="3" t="s">
        <v>280</v>
      </c>
      <c r="C20" s="35"/>
      <c r="D20" s="35"/>
      <c r="E20" s="35"/>
      <c r="F20" s="35">
        <f>F69</f>
        <v>0</v>
      </c>
      <c r="G20" s="27"/>
      <c r="H20" s="30">
        <f>D20-E20</f>
        <v>0</v>
      </c>
    </row>
    <row r="21" spans="1:8" s="7" customFormat="1" ht="12.75">
      <c r="A21" s="5" t="s">
        <v>124</v>
      </c>
      <c r="B21" s="3" t="s">
        <v>125</v>
      </c>
      <c r="C21" s="35">
        <f>C50+C67</f>
        <v>2000</v>
      </c>
      <c r="D21" s="35">
        <f>D50+D67</f>
        <v>2000</v>
      </c>
      <c r="E21" s="35">
        <f>E50+E67</f>
        <v>0</v>
      </c>
      <c r="F21" s="35">
        <f>F50+F67</f>
        <v>5.96</v>
      </c>
      <c r="G21" s="27">
        <f t="shared" si="0"/>
        <v>0</v>
      </c>
      <c r="H21" s="30">
        <f t="shared" si="1"/>
        <v>2000</v>
      </c>
    </row>
    <row r="22" spans="1:8" s="7" customFormat="1" ht="12.75">
      <c r="A22" s="3" t="s">
        <v>322</v>
      </c>
      <c r="B22" s="3" t="s">
        <v>326</v>
      </c>
      <c r="C22" s="35">
        <f>C34+C42+C51+C68</f>
        <v>26000</v>
      </c>
      <c r="D22" s="35">
        <f>D34+D42+D51+D68</f>
        <v>26000</v>
      </c>
      <c r="E22" s="35">
        <f>E34+E42+E51+E68</f>
        <v>0</v>
      </c>
      <c r="F22" s="35">
        <f>F51+F42+F34</f>
        <v>0</v>
      </c>
      <c r="G22" s="27">
        <f>E22/D22*100</f>
        <v>0</v>
      </c>
      <c r="H22" s="30">
        <f>D22-E22</f>
        <v>26000</v>
      </c>
    </row>
    <row r="23" spans="1:8" s="7" customFormat="1" ht="12.75">
      <c r="A23" s="3" t="s">
        <v>128</v>
      </c>
      <c r="B23" s="3" t="s">
        <v>129</v>
      </c>
      <c r="C23" s="34">
        <f>C55</f>
        <v>9723115</v>
      </c>
      <c r="D23" s="34">
        <f>D55</f>
        <v>9723115</v>
      </c>
      <c r="E23" s="35"/>
      <c r="F23" s="35"/>
      <c r="G23" s="27">
        <f>E23/D23*100</f>
        <v>0</v>
      </c>
      <c r="H23" s="30">
        <f>D23-E23</f>
        <v>9723115</v>
      </c>
    </row>
    <row r="24" spans="1:8" s="7" customFormat="1" ht="44.25" customHeight="1">
      <c r="A24" s="26" t="s">
        <v>11</v>
      </c>
      <c r="B24" s="23" t="s">
        <v>12</v>
      </c>
      <c r="C24" s="31">
        <f>C25</f>
        <v>1009300</v>
      </c>
      <c r="D24" s="31">
        <f>D25</f>
        <v>1009300</v>
      </c>
      <c r="E24" s="31">
        <f>E25</f>
        <v>81909.87</v>
      </c>
      <c r="F24" s="31">
        <f>F25</f>
        <v>58941.79</v>
      </c>
      <c r="G24" s="28">
        <f t="shared" si="0"/>
        <v>8.115512731596155</v>
      </c>
      <c r="H24" s="33">
        <f t="shared" si="1"/>
        <v>927390.13</v>
      </c>
    </row>
    <row r="25" spans="1:8" s="7" customFormat="1" ht="27.75" customHeight="1">
      <c r="A25" s="17" t="s">
        <v>126</v>
      </c>
      <c r="B25" s="3" t="s">
        <v>281</v>
      </c>
      <c r="C25" s="31">
        <f>C26+C27</f>
        <v>1009300</v>
      </c>
      <c r="D25" s="31">
        <f>D26+D27</f>
        <v>1009300</v>
      </c>
      <c r="E25" s="31">
        <f>E26+E27</f>
        <v>81909.87</v>
      </c>
      <c r="F25" s="31">
        <f>F26+F27</f>
        <v>58941.79</v>
      </c>
      <c r="G25" s="28">
        <f>E25/D25*100</f>
        <v>8.115512731596155</v>
      </c>
      <c r="H25" s="33">
        <f>D25-E25</f>
        <v>927390.13</v>
      </c>
    </row>
    <row r="26" spans="1:8" s="7" customFormat="1" ht="12.75">
      <c r="A26" s="3" t="s">
        <v>113</v>
      </c>
      <c r="B26" s="3" t="s">
        <v>282</v>
      </c>
      <c r="C26" s="32">
        <v>775200</v>
      </c>
      <c r="D26" s="32">
        <v>775200</v>
      </c>
      <c r="E26" s="32">
        <v>59537.16</v>
      </c>
      <c r="F26" s="30">
        <v>58941.79</v>
      </c>
      <c r="G26" s="27">
        <f t="shared" si="0"/>
        <v>7.6802321981424155</v>
      </c>
      <c r="H26" s="30">
        <f t="shared" si="1"/>
        <v>715662.84</v>
      </c>
    </row>
    <row r="27" spans="1:8" s="7" customFormat="1" ht="12.75">
      <c r="A27" s="3" t="s">
        <v>115</v>
      </c>
      <c r="B27" s="3" t="s">
        <v>283</v>
      </c>
      <c r="C27" s="32">
        <v>234100</v>
      </c>
      <c r="D27" s="32">
        <v>234100</v>
      </c>
      <c r="E27" s="30">
        <v>22372.71</v>
      </c>
      <c r="F27" s="30">
        <v>0</v>
      </c>
      <c r="G27" s="27">
        <f t="shared" si="0"/>
        <v>9.556903032891926</v>
      </c>
      <c r="H27" s="30">
        <f t="shared" si="1"/>
        <v>211727.29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712000</v>
      </c>
      <c r="E28" s="31">
        <f>E29+E32+E33+E34</f>
        <v>49423.48</v>
      </c>
      <c r="F28" s="31">
        <f>F29+F32+F33+F34</f>
        <v>21437.39</v>
      </c>
      <c r="G28" s="28">
        <f t="shared" si="0"/>
        <v>6.9415000000000004</v>
      </c>
      <c r="H28" s="33">
        <f t="shared" si="1"/>
        <v>662576.52</v>
      </c>
    </row>
    <row r="29" spans="1:8" s="7" customFormat="1" ht="25.5">
      <c r="A29" s="17" t="s">
        <v>126</v>
      </c>
      <c r="B29" s="3" t="s">
        <v>284</v>
      </c>
      <c r="C29" s="31">
        <f>C30+C31</f>
        <v>370600</v>
      </c>
      <c r="D29" s="31">
        <f>D30+D31</f>
        <v>370600</v>
      </c>
      <c r="E29" s="31">
        <f>E30+E31</f>
        <v>23692.420000000002</v>
      </c>
      <c r="F29" s="31">
        <f>F30+F31</f>
        <v>21437.39</v>
      </c>
      <c r="G29" s="28">
        <f>E29/D29*100</f>
        <v>6.39298974635726</v>
      </c>
      <c r="H29" s="33">
        <f>D29-E29</f>
        <v>346907.58</v>
      </c>
    </row>
    <row r="30" spans="1:8" s="7" customFormat="1" ht="12.75">
      <c r="A30" s="3" t="s">
        <v>113</v>
      </c>
      <c r="B30" s="3" t="s">
        <v>285</v>
      </c>
      <c r="C30" s="32">
        <v>284600</v>
      </c>
      <c r="D30" s="32">
        <v>284600</v>
      </c>
      <c r="E30" s="32">
        <v>21653.93</v>
      </c>
      <c r="F30" s="30">
        <v>21437.39</v>
      </c>
      <c r="G30" s="27">
        <f t="shared" si="0"/>
        <v>7.608548840477863</v>
      </c>
      <c r="H30" s="30">
        <f t="shared" si="1"/>
        <v>262946.07</v>
      </c>
    </row>
    <row r="31" spans="1:8" s="7" customFormat="1" ht="12.75">
      <c r="A31" s="3" t="s">
        <v>115</v>
      </c>
      <c r="B31" s="3" t="s">
        <v>286</v>
      </c>
      <c r="C31" s="32">
        <v>86000</v>
      </c>
      <c r="D31" s="32">
        <v>86000</v>
      </c>
      <c r="E31" s="30">
        <v>2038.49</v>
      </c>
      <c r="F31" s="30">
        <v>0</v>
      </c>
      <c r="G31" s="27">
        <f t="shared" si="0"/>
        <v>2.370337209302326</v>
      </c>
      <c r="H31" s="30">
        <f t="shared" si="1"/>
        <v>83961.51</v>
      </c>
    </row>
    <row r="32" spans="1:8" ht="25.5">
      <c r="A32" s="13" t="s">
        <v>118</v>
      </c>
      <c r="B32" s="3" t="s">
        <v>287</v>
      </c>
      <c r="C32" s="35">
        <v>29000</v>
      </c>
      <c r="D32" s="35">
        <v>29000</v>
      </c>
      <c r="E32" s="34">
        <v>1474.06</v>
      </c>
      <c r="F32" s="34"/>
      <c r="G32" s="27">
        <f t="shared" si="0"/>
        <v>5.082965517241379</v>
      </c>
      <c r="H32" s="30">
        <f t="shared" si="1"/>
        <v>27525.94</v>
      </c>
    </row>
    <row r="33" spans="1:8" s="2" customFormat="1" ht="25.5">
      <c r="A33" s="13" t="s">
        <v>120</v>
      </c>
      <c r="B33" s="3" t="s">
        <v>288</v>
      </c>
      <c r="C33" s="32">
        <v>311400</v>
      </c>
      <c r="D33" s="32">
        <v>311400</v>
      </c>
      <c r="E33" s="34">
        <v>24257</v>
      </c>
      <c r="F33" s="34">
        <v>0</v>
      </c>
      <c r="G33" s="27">
        <f t="shared" si="0"/>
        <v>7.789659601798331</v>
      </c>
      <c r="H33" s="30">
        <f t="shared" si="1"/>
        <v>287143</v>
      </c>
    </row>
    <row r="34" spans="1:8" ht="14.25" customHeight="1">
      <c r="A34" s="5" t="s">
        <v>124</v>
      </c>
      <c r="B34" s="3" t="s">
        <v>336</v>
      </c>
      <c r="C34" s="34">
        <v>1000</v>
      </c>
      <c r="D34" s="34">
        <v>1000</v>
      </c>
      <c r="E34" s="34">
        <v>0</v>
      </c>
      <c r="F34" s="34">
        <v>0</v>
      </c>
      <c r="G34" s="27">
        <f t="shared" si="0"/>
        <v>0</v>
      </c>
      <c r="H34" s="30">
        <f t="shared" si="1"/>
        <v>1000</v>
      </c>
    </row>
    <row r="35" spans="1:8" ht="63.75" customHeight="1">
      <c r="A35" s="26" t="s">
        <v>15</v>
      </c>
      <c r="B35" s="23" t="s">
        <v>16</v>
      </c>
      <c r="C35" s="31">
        <f>C36+C40+C41+C42</f>
        <v>13190491</v>
      </c>
      <c r="D35" s="31">
        <f>D36+D40+D41+D42</f>
        <v>13190491</v>
      </c>
      <c r="E35" s="31">
        <f>E36+E40+E41+E42</f>
        <v>925399.21</v>
      </c>
      <c r="F35" s="31">
        <f>F36+F40+F41+F42</f>
        <v>683652.27</v>
      </c>
      <c r="G35" s="28">
        <f t="shared" si="0"/>
        <v>7.015654004085216</v>
      </c>
      <c r="H35" s="33">
        <f t="shared" si="1"/>
        <v>12265091.79</v>
      </c>
    </row>
    <row r="36" spans="1:8" ht="25.5">
      <c r="A36" s="17" t="s">
        <v>126</v>
      </c>
      <c r="B36" s="3" t="s">
        <v>289</v>
      </c>
      <c r="C36" s="34">
        <f>C37+C39+C38</f>
        <v>11449614.15</v>
      </c>
      <c r="D36" s="34">
        <f>D37+D39+D38</f>
        <v>11449614.15</v>
      </c>
      <c r="E36" s="34">
        <f>E37+E39+E38</f>
        <v>880999.61</v>
      </c>
      <c r="F36" s="34">
        <f>F37+F39+F38</f>
        <v>577967.01</v>
      </c>
      <c r="G36" s="27">
        <f t="shared" si="0"/>
        <v>7.694579035224519</v>
      </c>
      <c r="H36" s="30">
        <f t="shared" si="1"/>
        <v>10568614.540000001</v>
      </c>
    </row>
    <row r="37" spans="1:8" ht="14.25" customHeight="1">
      <c r="A37" s="3" t="s">
        <v>113</v>
      </c>
      <c r="B37" s="3" t="s">
        <v>290</v>
      </c>
      <c r="C37" s="35">
        <v>8786695.81</v>
      </c>
      <c r="D37" s="35">
        <v>8786695.81</v>
      </c>
      <c r="E37" s="34">
        <v>659005.45</v>
      </c>
      <c r="F37" s="34">
        <v>560868.26</v>
      </c>
      <c r="G37" s="27">
        <f t="shared" si="0"/>
        <v>7.500037149914718</v>
      </c>
      <c r="H37" s="30">
        <f t="shared" si="1"/>
        <v>8127690.36</v>
      </c>
    </row>
    <row r="38" spans="1:8" ht="14.25" customHeight="1">
      <c r="A38" s="5" t="s">
        <v>116</v>
      </c>
      <c r="B38" s="3" t="s">
        <v>291</v>
      </c>
      <c r="C38" s="35">
        <v>10000</v>
      </c>
      <c r="D38" s="35">
        <v>10000</v>
      </c>
      <c r="E38" s="34">
        <v>0</v>
      </c>
      <c r="F38" s="34">
        <v>0</v>
      </c>
      <c r="G38" s="27">
        <f t="shared" si="0"/>
        <v>0</v>
      </c>
      <c r="H38" s="30">
        <f t="shared" si="1"/>
        <v>10000</v>
      </c>
    </row>
    <row r="39" spans="1:8" ht="13.5" customHeight="1">
      <c r="A39" s="3" t="s">
        <v>115</v>
      </c>
      <c r="B39" s="3" t="s">
        <v>292</v>
      </c>
      <c r="C39" s="34">
        <v>2652918.34</v>
      </c>
      <c r="D39" s="34">
        <v>2652918.34</v>
      </c>
      <c r="E39" s="34">
        <v>221994.16</v>
      </c>
      <c r="F39" s="34">
        <v>17098.75</v>
      </c>
      <c r="G39" s="27">
        <f t="shared" si="0"/>
        <v>8.367922851330585</v>
      </c>
      <c r="H39" s="30">
        <f t="shared" si="1"/>
        <v>2430924.1799999997</v>
      </c>
    </row>
    <row r="40" spans="1:8" ht="25.5">
      <c r="A40" s="13" t="s">
        <v>118</v>
      </c>
      <c r="B40" s="3" t="s">
        <v>293</v>
      </c>
      <c r="C40" s="34">
        <v>643060</v>
      </c>
      <c r="D40" s="34">
        <v>643060</v>
      </c>
      <c r="E40" s="34">
        <v>40765.6</v>
      </c>
      <c r="F40" s="34">
        <v>10620</v>
      </c>
      <c r="G40" s="27">
        <f t="shared" si="0"/>
        <v>6.339315149441732</v>
      </c>
      <c r="H40" s="30">
        <f t="shared" si="1"/>
        <v>602294.4</v>
      </c>
    </row>
    <row r="41" spans="1:8" ht="25.5">
      <c r="A41" s="13" t="s">
        <v>120</v>
      </c>
      <c r="B41" s="3" t="s">
        <v>294</v>
      </c>
      <c r="C41" s="3">
        <v>1077816.85</v>
      </c>
      <c r="D41" s="34">
        <v>1077816.85</v>
      </c>
      <c r="E41" s="34">
        <v>3634</v>
      </c>
      <c r="F41" s="34">
        <v>95065.26</v>
      </c>
      <c r="G41" s="27">
        <f t="shared" si="0"/>
        <v>0.3371630347029739</v>
      </c>
      <c r="H41" s="30">
        <f t="shared" si="1"/>
        <v>1074182.85</v>
      </c>
    </row>
    <row r="42" spans="1:8" ht="12.75">
      <c r="A42" s="5" t="s">
        <v>124</v>
      </c>
      <c r="B42" s="3" t="s">
        <v>327</v>
      </c>
      <c r="C42" s="3">
        <v>20000</v>
      </c>
      <c r="D42" s="34">
        <v>20000</v>
      </c>
      <c r="E42" s="34">
        <v>0</v>
      </c>
      <c r="F42" s="34">
        <v>0</v>
      </c>
      <c r="G42" s="27">
        <f t="shared" si="0"/>
        <v>0</v>
      </c>
      <c r="H42" s="30">
        <f t="shared" si="1"/>
        <v>20000</v>
      </c>
    </row>
    <row r="43" spans="1:8" ht="51" customHeight="1">
      <c r="A43" s="26" t="s">
        <v>17</v>
      </c>
      <c r="B43" s="23" t="s">
        <v>18</v>
      </c>
      <c r="C43" s="31">
        <f>C44+C48+C49+C50</f>
        <v>9243200</v>
      </c>
      <c r="D43" s="31">
        <f>D44+D48+D49+D50+D51</f>
        <v>9243200</v>
      </c>
      <c r="E43" s="31">
        <f>E44+E48+E49+E50+E51</f>
        <v>326986.63</v>
      </c>
      <c r="F43" s="31">
        <f>F44+F48+F49+F50+F51</f>
        <v>268002.41000000003</v>
      </c>
      <c r="G43" s="28">
        <f t="shared" si="0"/>
        <v>3.5375912021810634</v>
      </c>
      <c r="H43" s="33">
        <f t="shared" si="1"/>
        <v>8916213.37</v>
      </c>
    </row>
    <row r="44" spans="1:8" ht="25.5">
      <c r="A44" s="17" t="s">
        <v>126</v>
      </c>
      <c r="B44" s="3" t="s">
        <v>295</v>
      </c>
      <c r="C44" s="33">
        <f>C45+C46+C47</f>
        <v>5202700</v>
      </c>
      <c r="D44" s="33">
        <f>D45+D46+D47</f>
        <v>5202700</v>
      </c>
      <c r="E44" s="33">
        <f>E45+E46+E47</f>
        <v>304633.59</v>
      </c>
      <c r="F44" s="33">
        <f>F45+F46+F47</f>
        <v>224687.32</v>
      </c>
      <c r="G44" s="28">
        <f t="shared" si="0"/>
        <v>5.855298018336633</v>
      </c>
      <c r="H44" s="33">
        <f t="shared" si="1"/>
        <v>4898066.41</v>
      </c>
    </row>
    <row r="45" spans="1:8" ht="13.5" customHeight="1">
      <c r="A45" s="3" t="s">
        <v>113</v>
      </c>
      <c r="B45" s="3" t="s">
        <v>296</v>
      </c>
      <c r="C45" s="3">
        <v>3979600</v>
      </c>
      <c r="D45" s="34">
        <v>3979600</v>
      </c>
      <c r="E45" s="34">
        <v>286183.53</v>
      </c>
      <c r="F45" s="34">
        <v>142082.86</v>
      </c>
      <c r="G45" s="27">
        <f t="shared" si="0"/>
        <v>7.191263694843704</v>
      </c>
      <c r="H45" s="30">
        <f t="shared" si="1"/>
        <v>3693416.4699999997</v>
      </c>
    </row>
    <row r="46" spans="1:8" ht="13.5" customHeight="1">
      <c r="A46" s="5" t="s">
        <v>116</v>
      </c>
      <c r="B46" s="3" t="s">
        <v>297</v>
      </c>
      <c r="C46" s="3">
        <v>15000</v>
      </c>
      <c r="D46" s="34">
        <v>15000</v>
      </c>
      <c r="E46" s="34">
        <v>57.5</v>
      </c>
      <c r="F46" s="34">
        <v>0</v>
      </c>
      <c r="G46" s="27">
        <f t="shared" si="0"/>
        <v>0.3833333333333333</v>
      </c>
      <c r="H46" s="30">
        <f t="shared" si="1"/>
        <v>14942.5</v>
      </c>
    </row>
    <row r="47" spans="1:8" ht="12.75">
      <c r="A47" s="3" t="s">
        <v>115</v>
      </c>
      <c r="B47" s="3" t="s">
        <v>298</v>
      </c>
      <c r="C47" s="3">
        <v>1208100</v>
      </c>
      <c r="D47" s="34">
        <v>1208100</v>
      </c>
      <c r="E47" s="34">
        <v>18392.56</v>
      </c>
      <c r="F47" s="34">
        <v>82604.46</v>
      </c>
      <c r="G47" s="27">
        <f t="shared" si="0"/>
        <v>1.5224368843638771</v>
      </c>
      <c r="H47" s="30">
        <f t="shared" si="1"/>
        <v>1189707.44</v>
      </c>
    </row>
    <row r="48" spans="1:8" ht="25.5">
      <c r="A48" s="13" t="s">
        <v>118</v>
      </c>
      <c r="B48" s="3" t="s">
        <v>299</v>
      </c>
      <c r="C48" s="3">
        <v>3015500</v>
      </c>
      <c r="D48" s="34">
        <v>3015500</v>
      </c>
      <c r="E48" s="34">
        <v>11553.04</v>
      </c>
      <c r="F48" s="3">
        <v>12812.99</v>
      </c>
      <c r="G48" s="27">
        <f t="shared" si="0"/>
        <v>0.38312187033659434</v>
      </c>
      <c r="H48" s="30">
        <f t="shared" si="1"/>
        <v>3003946.96</v>
      </c>
    </row>
    <row r="49" spans="1:8" ht="27" customHeight="1">
      <c r="A49" s="13" t="s">
        <v>120</v>
      </c>
      <c r="B49" s="3" t="s">
        <v>300</v>
      </c>
      <c r="C49" s="3">
        <v>1023000</v>
      </c>
      <c r="D49" s="35">
        <v>1023000</v>
      </c>
      <c r="E49" s="35">
        <v>10800</v>
      </c>
      <c r="F49" s="3">
        <v>30496.14</v>
      </c>
      <c r="G49" s="27">
        <f t="shared" si="0"/>
        <v>1.0557184750733137</v>
      </c>
      <c r="H49" s="30">
        <f t="shared" si="1"/>
        <v>1012200</v>
      </c>
    </row>
    <row r="50" spans="1:8" ht="13.5" customHeight="1">
      <c r="A50" s="5" t="s">
        <v>124</v>
      </c>
      <c r="B50" s="3" t="s">
        <v>301</v>
      </c>
      <c r="C50" s="35">
        <v>2000</v>
      </c>
      <c r="D50" s="35">
        <v>2000</v>
      </c>
      <c r="E50" s="35">
        <v>0</v>
      </c>
      <c r="F50" s="34">
        <v>5.96</v>
      </c>
      <c r="G50" s="27">
        <f t="shared" si="0"/>
        <v>0</v>
      </c>
      <c r="H50" s="30">
        <f t="shared" si="1"/>
        <v>2000</v>
      </c>
    </row>
    <row r="51" spans="1:8" ht="13.5" customHeight="1">
      <c r="A51" s="3" t="s">
        <v>322</v>
      </c>
      <c r="B51" s="3" t="s">
        <v>325</v>
      </c>
      <c r="C51" s="35"/>
      <c r="D51" s="35">
        <v>0</v>
      </c>
      <c r="E51" s="35">
        <v>0</v>
      </c>
      <c r="F51" s="11"/>
      <c r="G51" s="27" t="e">
        <f t="shared" si="0"/>
        <v>#DIV/0!</v>
      </c>
      <c r="H51" s="30">
        <f t="shared" si="1"/>
        <v>0</v>
      </c>
    </row>
    <row r="52" spans="1:8" ht="26.25" customHeight="1">
      <c r="A52" s="24" t="s">
        <v>19</v>
      </c>
      <c r="B52" s="23" t="s">
        <v>20</v>
      </c>
      <c r="C52" s="31">
        <f>C53</f>
        <v>0</v>
      </c>
      <c r="D52" s="31">
        <f>D53</f>
        <v>0</v>
      </c>
      <c r="E52" s="31">
        <f>E53</f>
        <v>0</v>
      </c>
      <c r="F52" s="31">
        <f>F53</f>
        <v>0</v>
      </c>
      <c r="G52" s="28"/>
      <c r="H52" s="33">
        <f t="shared" si="1"/>
        <v>0</v>
      </c>
    </row>
    <row r="53" spans="1:8" ht="25.5">
      <c r="A53" s="13" t="s">
        <v>120</v>
      </c>
      <c r="B53" s="3" t="s">
        <v>302</v>
      </c>
      <c r="C53" s="34"/>
      <c r="D53" s="34"/>
      <c r="E53" s="34"/>
      <c r="F53" s="34">
        <v>0</v>
      </c>
      <c r="G53" s="27"/>
      <c r="H53" s="30">
        <f t="shared" si="1"/>
        <v>0</v>
      </c>
    </row>
    <row r="54" spans="1:8" ht="12.75">
      <c r="A54" s="23" t="s">
        <v>21</v>
      </c>
      <c r="B54" s="23" t="s">
        <v>22</v>
      </c>
      <c r="C54" s="31">
        <f>C55</f>
        <v>9723115</v>
      </c>
      <c r="D54" s="31">
        <f>D55</f>
        <v>9723115</v>
      </c>
      <c r="E54" s="31">
        <f>E55</f>
        <v>0</v>
      </c>
      <c r="F54" s="31">
        <f>F55</f>
        <v>0</v>
      </c>
      <c r="G54" s="27">
        <f t="shared" si="0"/>
        <v>0</v>
      </c>
      <c r="H54" s="33">
        <f t="shared" si="1"/>
        <v>9723115</v>
      </c>
    </row>
    <row r="55" spans="1:8" ht="12.75">
      <c r="A55" s="3" t="s">
        <v>128</v>
      </c>
      <c r="B55" s="3" t="s">
        <v>303</v>
      </c>
      <c r="C55" s="34">
        <v>9723115</v>
      </c>
      <c r="D55" s="34">
        <v>9723115</v>
      </c>
      <c r="E55" s="34">
        <v>0</v>
      </c>
      <c r="F55" s="34"/>
      <c r="G55" s="27">
        <f t="shared" si="0"/>
        <v>0</v>
      </c>
      <c r="H55" s="30">
        <f t="shared" si="1"/>
        <v>9723115</v>
      </c>
    </row>
    <row r="56" spans="1:8" ht="12.75">
      <c r="A56" s="23" t="s">
        <v>23</v>
      </c>
      <c r="B56" s="23" t="s">
        <v>24</v>
      </c>
      <c r="C56" s="31">
        <f>C61+C65+C66+C67+C57+C68</f>
        <v>9713800</v>
      </c>
      <c r="D56" s="31">
        <f>D61+D65+D66+D67+D57+D68</f>
        <v>9713800</v>
      </c>
      <c r="E56" s="31">
        <f>E61+E65+E66+E67+E57+E68</f>
        <v>512044.98</v>
      </c>
      <c r="F56" s="31">
        <f>F61+F65+F66+F67+F57+F68+F69</f>
        <v>300011.97000000003</v>
      </c>
      <c r="G56" s="28">
        <f t="shared" si="0"/>
        <v>5.2713148304474045</v>
      </c>
      <c r="H56" s="33">
        <f t="shared" si="1"/>
        <v>9201755.02</v>
      </c>
    </row>
    <row r="57" spans="1:8" ht="25.5">
      <c r="A57" s="17" t="s">
        <v>126</v>
      </c>
      <c r="B57" s="3" t="s">
        <v>304</v>
      </c>
      <c r="C57" s="38">
        <f>C58+C60</f>
        <v>538014</v>
      </c>
      <c r="D57" s="38">
        <f>D58+D60+D59</f>
        <v>538014</v>
      </c>
      <c r="E57" s="38">
        <f>E58+E60+E59</f>
        <v>0</v>
      </c>
      <c r="F57" s="38">
        <f>F58+F60+F59</f>
        <v>30757.21</v>
      </c>
      <c r="G57" s="27">
        <f>E57/D57*100</f>
        <v>0</v>
      </c>
      <c r="H57" s="30">
        <f>D57-E57</f>
        <v>538014</v>
      </c>
    </row>
    <row r="58" spans="1:8" ht="12.75">
      <c r="A58" s="3" t="s">
        <v>113</v>
      </c>
      <c r="B58" s="3" t="s">
        <v>305</v>
      </c>
      <c r="C58" s="38">
        <v>413203</v>
      </c>
      <c r="D58" s="38">
        <v>413203</v>
      </c>
      <c r="E58" s="38">
        <v>0</v>
      </c>
      <c r="F58" s="34">
        <v>30757.21</v>
      </c>
      <c r="G58" s="27">
        <f>E58/D58*100</f>
        <v>0</v>
      </c>
      <c r="H58" s="30">
        <f>D58-E58</f>
        <v>413203</v>
      </c>
    </row>
    <row r="59" spans="1:8" ht="12.75">
      <c r="A59" s="5" t="s">
        <v>116</v>
      </c>
      <c r="B59" s="3" t="s">
        <v>359</v>
      </c>
      <c r="C59" s="38">
        <v>0</v>
      </c>
      <c r="D59" s="38">
        <v>0</v>
      </c>
      <c r="E59" s="38">
        <v>0</v>
      </c>
      <c r="F59" s="34">
        <v>0</v>
      </c>
      <c r="G59" s="27"/>
      <c r="H59" s="30"/>
    </row>
    <row r="60" spans="1:8" ht="12.75">
      <c r="A60" s="3" t="s">
        <v>115</v>
      </c>
      <c r="B60" s="3" t="s">
        <v>306</v>
      </c>
      <c r="C60" s="38">
        <v>124811</v>
      </c>
      <c r="D60" s="38">
        <v>124811</v>
      </c>
      <c r="E60" s="38">
        <v>0</v>
      </c>
      <c r="F60" s="34">
        <v>0</v>
      </c>
      <c r="G60" s="27">
        <f>E60/D60*100</f>
        <v>0</v>
      </c>
      <c r="H60" s="30">
        <f>D60-E60</f>
        <v>124811</v>
      </c>
    </row>
    <row r="61" spans="1:8" s="2" customFormat="1" ht="25.5">
      <c r="A61" s="17" t="s">
        <v>130</v>
      </c>
      <c r="B61" s="3" t="s">
        <v>307</v>
      </c>
      <c r="C61" s="34">
        <f>C62+C63+C64</f>
        <v>6322000</v>
      </c>
      <c r="D61" s="34">
        <f>D62+D63+D64</f>
        <v>6322000</v>
      </c>
      <c r="E61" s="34">
        <f>E62+E63+E64</f>
        <v>390037.7</v>
      </c>
      <c r="F61" s="34">
        <f>F62+F63+F64</f>
        <v>109713.18</v>
      </c>
      <c r="G61" s="27">
        <f t="shared" si="0"/>
        <v>6.169530211958241</v>
      </c>
      <c r="H61" s="30">
        <f t="shared" si="1"/>
        <v>5931962.3</v>
      </c>
    </row>
    <row r="62" spans="1:8" s="2" customFormat="1" ht="12.75">
      <c r="A62" s="3" t="s">
        <v>131</v>
      </c>
      <c r="B62" s="3" t="s">
        <v>308</v>
      </c>
      <c r="C62" s="3">
        <v>4852000</v>
      </c>
      <c r="D62" s="34">
        <v>4852000</v>
      </c>
      <c r="E62" s="34">
        <v>89807.17</v>
      </c>
      <c r="F62" s="3">
        <v>86987.75</v>
      </c>
      <c r="G62" s="27">
        <f t="shared" si="0"/>
        <v>1.8509309563066776</v>
      </c>
      <c r="H62" s="30">
        <f t="shared" si="1"/>
        <v>4762192.83</v>
      </c>
    </row>
    <row r="63" spans="1:8" s="2" customFormat="1" ht="12.75">
      <c r="A63" s="5" t="s">
        <v>132</v>
      </c>
      <c r="B63" s="3" t="s">
        <v>309</v>
      </c>
      <c r="C63" s="3">
        <v>5000</v>
      </c>
      <c r="D63" s="34">
        <v>5000</v>
      </c>
      <c r="E63" s="34">
        <v>0</v>
      </c>
      <c r="F63" s="3">
        <v>0</v>
      </c>
      <c r="G63" s="27">
        <f t="shared" si="0"/>
        <v>0</v>
      </c>
      <c r="H63" s="30">
        <f t="shared" si="1"/>
        <v>5000</v>
      </c>
    </row>
    <row r="64" spans="1:8" s="2" customFormat="1" ht="25.5">
      <c r="A64" s="17" t="s">
        <v>133</v>
      </c>
      <c r="B64" s="3" t="s">
        <v>310</v>
      </c>
      <c r="C64" s="3">
        <v>1465000</v>
      </c>
      <c r="D64" s="34">
        <v>1465000</v>
      </c>
      <c r="E64" s="34">
        <v>300230.53</v>
      </c>
      <c r="F64" s="3">
        <v>22725.43</v>
      </c>
      <c r="G64" s="27">
        <f t="shared" si="0"/>
        <v>20.49355153583618</v>
      </c>
      <c r="H64" s="30">
        <f t="shared" si="1"/>
        <v>1164769.47</v>
      </c>
    </row>
    <row r="65" spans="1:8" s="2" customFormat="1" ht="25.5">
      <c r="A65" s="13" t="s">
        <v>118</v>
      </c>
      <c r="B65" s="3" t="s">
        <v>311</v>
      </c>
      <c r="C65" s="3">
        <v>14200</v>
      </c>
      <c r="D65" s="34">
        <v>14200</v>
      </c>
      <c r="E65" s="34">
        <v>1024.47</v>
      </c>
      <c r="F65" s="3"/>
      <c r="G65" s="27">
        <f t="shared" si="0"/>
        <v>7.214577464788732</v>
      </c>
      <c r="H65" s="30">
        <f t="shared" si="1"/>
        <v>13175.53</v>
      </c>
    </row>
    <row r="66" spans="1:8" ht="25.5">
      <c r="A66" s="13" t="s">
        <v>120</v>
      </c>
      <c r="B66" s="3" t="s">
        <v>312</v>
      </c>
      <c r="C66" s="34">
        <v>2834586</v>
      </c>
      <c r="D66" s="34">
        <v>2834586</v>
      </c>
      <c r="E66" s="34">
        <v>120982.81</v>
      </c>
      <c r="F66" s="11">
        <v>159541.58</v>
      </c>
      <c r="G66" s="27">
        <f t="shared" si="0"/>
        <v>4.268094529500957</v>
      </c>
      <c r="H66" s="30">
        <f t="shared" si="1"/>
        <v>2713603.19</v>
      </c>
    </row>
    <row r="67" spans="1:8" ht="12.75">
      <c r="A67" s="5" t="s">
        <v>124</v>
      </c>
      <c r="B67" s="3" t="s">
        <v>313</v>
      </c>
      <c r="C67" s="34">
        <v>0</v>
      </c>
      <c r="D67" s="34">
        <v>0</v>
      </c>
      <c r="E67" s="34">
        <v>0</v>
      </c>
      <c r="F67" s="11"/>
      <c r="G67" s="27" t="e">
        <f t="shared" si="0"/>
        <v>#DIV/0!</v>
      </c>
      <c r="H67" s="30">
        <f t="shared" si="1"/>
        <v>0</v>
      </c>
    </row>
    <row r="68" spans="1:8" ht="12.75">
      <c r="A68" s="3" t="s">
        <v>322</v>
      </c>
      <c r="B68" s="3" t="s">
        <v>334</v>
      </c>
      <c r="C68" s="34">
        <v>5000</v>
      </c>
      <c r="D68" s="34">
        <v>5000</v>
      </c>
      <c r="E68" s="34">
        <v>0</v>
      </c>
      <c r="F68" s="11"/>
      <c r="G68" s="27">
        <f t="shared" si="0"/>
        <v>0</v>
      </c>
      <c r="H68" s="30">
        <f t="shared" si="1"/>
        <v>5000</v>
      </c>
    </row>
    <row r="69" spans="1:8" ht="51">
      <c r="A69" s="17" t="s">
        <v>166</v>
      </c>
      <c r="B69" s="3" t="s">
        <v>314</v>
      </c>
      <c r="C69" s="34"/>
      <c r="D69" s="34"/>
      <c r="E69" s="34"/>
      <c r="F69" s="34">
        <v>0</v>
      </c>
      <c r="G69" s="27"/>
      <c r="H69" s="30">
        <f>D69-E69</f>
        <v>0</v>
      </c>
    </row>
    <row r="70" spans="1:8" ht="12.75">
      <c r="A70" s="1" t="s">
        <v>25</v>
      </c>
      <c r="B70" s="1" t="s">
        <v>315</v>
      </c>
      <c r="C70" s="33">
        <f>C71</f>
        <v>1048100</v>
      </c>
      <c r="D70" s="33">
        <f>D71</f>
        <v>1048100</v>
      </c>
      <c r="E70" s="33">
        <f>E71</f>
        <v>0</v>
      </c>
      <c r="F70" s="33">
        <f>F71</f>
        <v>0</v>
      </c>
      <c r="G70" s="28">
        <f t="shared" si="0"/>
        <v>0</v>
      </c>
      <c r="H70" s="33">
        <f t="shared" si="1"/>
        <v>1048100</v>
      </c>
    </row>
    <row r="71" spans="1:8" ht="12.75">
      <c r="A71" s="5" t="s">
        <v>138</v>
      </c>
      <c r="B71" s="3" t="s">
        <v>316</v>
      </c>
      <c r="C71" s="34">
        <v>1048100</v>
      </c>
      <c r="D71" s="34">
        <v>1048100</v>
      </c>
      <c r="E71" s="34">
        <v>0</v>
      </c>
      <c r="F71" s="34">
        <v>0</v>
      </c>
      <c r="G71" s="27">
        <f t="shared" si="0"/>
        <v>0</v>
      </c>
      <c r="H71" s="30">
        <f t="shared" si="1"/>
        <v>1048100</v>
      </c>
    </row>
    <row r="72" spans="1:8" ht="25.5">
      <c r="A72" s="14" t="s">
        <v>26</v>
      </c>
      <c r="B72" s="1" t="s">
        <v>27</v>
      </c>
      <c r="C72" s="33">
        <f>C73+C77+C83+C81+C82</f>
        <v>1346600</v>
      </c>
      <c r="D72" s="33">
        <f>D73+D77+D83+D81+D82+D84</f>
        <v>1346600</v>
      </c>
      <c r="E72" s="33">
        <f>E73+E77+E83+E81+E82+E84</f>
        <v>75479.82</v>
      </c>
      <c r="F72" s="33">
        <f>F73+F77+F83+F81+F82+F85+F84</f>
        <v>35331.58</v>
      </c>
      <c r="G72" s="28">
        <f t="shared" si="0"/>
        <v>5.605214614584881</v>
      </c>
      <c r="H72" s="33">
        <f t="shared" si="1"/>
        <v>1271120.18</v>
      </c>
    </row>
    <row r="73" spans="1:8" ht="25.5">
      <c r="A73" s="17" t="s">
        <v>126</v>
      </c>
      <c r="B73" s="3" t="s">
        <v>127</v>
      </c>
      <c r="C73" s="34">
        <f>C74+C75+C76</f>
        <v>528100</v>
      </c>
      <c r="D73" s="34">
        <f>D74+D75+D76</f>
        <v>528100</v>
      </c>
      <c r="E73" s="34">
        <f>E74+E75+E76</f>
        <v>0</v>
      </c>
      <c r="F73" s="34">
        <f>F74+F75+F76</f>
        <v>0</v>
      </c>
      <c r="G73" s="27">
        <f t="shared" si="0"/>
        <v>0</v>
      </c>
      <c r="H73" s="30">
        <f t="shared" si="1"/>
        <v>528100</v>
      </c>
    </row>
    <row r="74" spans="1:8" ht="12.75">
      <c r="A74" s="3" t="s">
        <v>113</v>
      </c>
      <c r="B74" s="3" t="s">
        <v>112</v>
      </c>
      <c r="C74" s="34">
        <f>C88</f>
        <v>405600</v>
      </c>
      <c r="D74" s="34">
        <f>D88</f>
        <v>405600</v>
      </c>
      <c r="E74" s="34">
        <f>E88</f>
        <v>0</v>
      </c>
      <c r="F74" s="34">
        <f>F88</f>
        <v>0</v>
      </c>
      <c r="G74" s="27">
        <f t="shared" si="0"/>
        <v>0</v>
      </c>
      <c r="H74" s="30">
        <f t="shared" si="1"/>
        <v>405600</v>
      </c>
    </row>
    <row r="75" spans="1:8" ht="12.75">
      <c r="A75" s="3" t="s">
        <v>115</v>
      </c>
      <c r="B75" s="3" t="s">
        <v>114</v>
      </c>
      <c r="C75" s="34">
        <f>C90</f>
        <v>122500</v>
      </c>
      <c r="D75" s="34">
        <f>D90</f>
        <v>122500</v>
      </c>
      <c r="E75" s="34">
        <f>E90</f>
        <v>0</v>
      </c>
      <c r="F75" s="34">
        <f>F90</f>
        <v>0</v>
      </c>
      <c r="G75" s="27">
        <f aca="true" t="shared" si="3" ref="G75:G155">E75/D75*100</f>
        <v>0</v>
      </c>
      <c r="H75" s="30">
        <f aca="true" t="shared" si="4" ref="H75:H155">D75-E75</f>
        <v>122500</v>
      </c>
    </row>
    <row r="76" spans="1:8" ht="12.75">
      <c r="A76" s="5" t="s">
        <v>116</v>
      </c>
      <c r="B76" s="3" t="s">
        <v>117</v>
      </c>
      <c r="C76" s="34"/>
      <c r="D76" s="34"/>
      <c r="E76" s="34"/>
      <c r="F76" s="34">
        <f>F89</f>
        <v>0</v>
      </c>
      <c r="G76" s="27"/>
      <c r="H76" s="30">
        <f t="shared" si="4"/>
        <v>0</v>
      </c>
    </row>
    <row r="77" spans="1:8" ht="25.5">
      <c r="A77" s="17" t="s">
        <v>130</v>
      </c>
      <c r="B77" s="3" t="s">
        <v>137</v>
      </c>
      <c r="C77" s="34">
        <f>C78+C79+C80</f>
        <v>652000</v>
      </c>
      <c r="D77" s="34">
        <f>D78+D79+D80</f>
        <v>652000</v>
      </c>
      <c r="E77" s="34">
        <f>E78+E79+E80</f>
        <v>72624.22</v>
      </c>
      <c r="F77" s="34">
        <f>F78+F79+F80</f>
        <v>15087.58</v>
      </c>
      <c r="G77" s="27">
        <f t="shared" si="3"/>
        <v>11.138684049079755</v>
      </c>
      <c r="H77" s="30">
        <f t="shared" si="4"/>
        <v>579375.78</v>
      </c>
    </row>
    <row r="78" spans="1:8" ht="12.75">
      <c r="A78" s="3" t="s">
        <v>131</v>
      </c>
      <c r="B78" s="3" t="s">
        <v>134</v>
      </c>
      <c r="C78" s="34">
        <f aca="true" t="shared" si="5" ref="C78:F80">C96</f>
        <v>530000</v>
      </c>
      <c r="D78" s="34">
        <f t="shared" si="5"/>
        <v>530000</v>
      </c>
      <c r="E78" s="34">
        <f t="shared" si="5"/>
        <v>21442.75</v>
      </c>
      <c r="F78" s="34">
        <f t="shared" si="5"/>
        <v>15087.58</v>
      </c>
      <c r="G78" s="27">
        <f t="shared" si="3"/>
        <v>4.045801886792453</v>
      </c>
      <c r="H78" s="30">
        <f t="shared" si="4"/>
        <v>508557.25</v>
      </c>
    </row>
    <row r="79" spans="1:8" ht="12.75">
      <c r="A79" s="5" t="s">
        <v>132</v>
      </c>
      <c r="B79" s="3" t="s">
        <v>135</v>
      </c>
      <c r="C79" s="34">
        <f t="shared" si="5"/>
        <v>0</v>
      </c>
      <c r="D79" s="34">
        <f t="shared" si="5"/>
        <v>0</v>
      </c>
      <c r="E79" s="34">
        <f t="shared" si="5"/>
        <v>0</v>
      </c>
      <c r="F79" s="34">
        <f t="shared" si="5"/>
        <v>0</v>
      </c>
      <c r="G79" s="27"/>
      <c r="H79" s="30"/>
    </row>
    <row r="80" spans="1:8" ht="25.5">
      <c r="A80" s="17" t="s">
        <v>133</v>
      </c>
      <c r="B80" s="3" t="s">
        <v>136</v>
      </c>
      <c r="C80" s="34">
        <f t="shared" si="5"/>
        <v>122000</v>
      </c>
      <c r="D80" s="34">
        <f t="shared" si="5"/>
        <v>122000</v>
      </c>
      <c r="E80" s="34">
        <f t="shared" si="5"/>
        <v>51181.47</v>
      </c>
      <c r="F80" s="34">
        <f t="shared" si="5"/>
        <v>0</v>
      </c>
      <c r="G80" s="27">
        <f>E80/D80*100</f>
        <v>41.95202459016393</v>
      </c>
      <c r="H80" s="30">
        <f>D80-E80</f>
        <v>70818.53</v>
      </c>
    </row>
    <row r="81" spans="1:8" ht="25.5">
      <c r="A81" s="13" t="s">
        <v>118</v>
      </c>
      <c r="B81" s="3" t="s">
        <v>119</v>
      </c>
      <c r="C81" s="34">
        <f>C99</f>
        <v>56000</v>
      </c>
      <c r="D81" s="34">
        <f>D99+D91</f>
        <v>56000</v>
      </c>
      <c r="E81" s="34">
        <f>E99+E91</f>
        <v>2855.6</v>
      </c>
      <c r="F81" s="34">
        <f>F99</f>
        <v>0</v>
      </c>
      <c r="G81" s="27">
        <f>E81/D81*100</f>
        <v>5.099285714285714</v>
      </c>
      <c r="H81" s="30">
        <f>D81-E81</f>
        <v>53144.4</v>
      </c>
    </row>
    <row r="82" spans="1:8" ht="25.5">
      <c r="A82" s="13" t="s">
        <v>120</v>
      </c>
      <c r="B82" s="3" t="s">
        <v>121</v>
      </c>
      <c r="C82" s="34">
        <f>C92+C100+C105</f>
        <v>47000</v>
      </c>
      <c r="D82" s="34">
        <f>D92+D100+D105</f>
        <v>47000</v>
      </c>
      <c r="E82" s="34">
        <f>E92+E100+E105</f>
        <v>0</v>
      </c>
      <c r="F82" s="34">
        <f>F92+F100+F105</f>
        <v>20244</v>
      </c>
      <c r="G82" s="27">
        <f>E82/D82*100</f>
        <v>0</v>
      </c>
      <c r="H82" s="30">
        <f>D82-E82</f>
        <v>47000</v>
      </c>
    </row>
    <row r="83" spans="1:8" ht="12.75">
      <c r="A83" s="5" t="s">
        <v>138</v>
      </c>
      <c r="B83" s="3" t="s">
        <v>139</v>
      </c>
      <c r="C83" s="34">
        <f>C93</f>
        <v>63500</v>
      </c>
      <c r="D83" s="34">
        <f>D93</f>
        <v>63500</v>
      </c>
      <c r="E83" s="34">
        <f>E93</f>
        <v>0</v>
      </c>
      <c r="F83" s="34">
        <f>F93</f>
        <v>0</v>
      </c>
      <c r="G83" s="27">
        <f t="shared" si="3"/>
        <v>0</v>
      </c>
      <c r="H83" s="30">
        <f t="shared" si="4"/>
        <v>63500</v>
      </c>
    </row>
    <row r="84" spans="1:8" ht="12.75">
      <c r="A84" s="5" t="s">
        <v>149</v>
      </c>
      <c r="B84" s="3" t="s">
        <v>123</v>
      </c>
      <c r="C84" s="34"/>
      <c r="D84" s="34">
        <f>D103</f>
        <v>0</v>
      </c>
      <c r="E84" s="34">
        <f>E103</f>
        <v>0</v>
      </c>
      <c r="F84" s="34">
        <v>0</v>
      </c>
      <c r="G84" s="27"/>
      <c r="H84" s="30"/>
    </row>
    <row r="85" spans="1:8" ht="51">
      <c r="A85" s="17" t="s">
        <v>166</v>
      </c>
      <c r="B85" s="3" t="s">
        <v>280</v>
      </c>
      <c r="C85" s="34"/>
      <c r="D85" s="34"/>
      <c r="E85" s="34"/>
      <c r="F85" s="34">
        <f>F101</f>
        <v>0</v>
      </c>
      <c r="G85" s="27"/>
      <c r="H85" s="30">
        <f t="shared" si="4"/>
        <v>0</v>
      </c>
    </row>
    <row r="86" spans="1:8" ht="12.75">
      <c r="A86" s="23" t="s">
        <v>28</v>
      </c>
      <c r="B86" s="23" t="s">
        <v>29</v>
      </c>
      <c r="C86" s="31">
        <f>C87+C92+C93</f>
        <v>591600</v>
      </c>
      <c r="D86" s="31">
        <f>D87+D92+D93+D91</f>
        <v>591600</v>
      </c>
      <c r="E86" s="31">
        <f>E87+E92+E93+E91</f>
        <v>0</v>
      </c>
      <c r="F86" s="31">
        <f>F87+F92+F93</f>
        <v>0</v>
      </c>
      <c r="G86" s="28">
        <f t="shared" si="3"/>
        <v>0</v>
      </c>
      <c r="H86" s="33">
        <f t="shared" si="4"/>
        <v>591600</v>
      </c>
    </row>
    <row r="87" spans="1:8" ht="25.5">
      <c r="A87" s="17" t="s">
        <v>126</v>
      </c>
      <c r="B87" s="3" t="s">
        <v>263</v>
      </c>
      <c r="C87" s="34">
        <f>C88+C90</f>
        <v>528100</v>
      </c>
      <c r="D87" s="34">
        <f>D88+D90</f>
        <v>528100</v>
      </c>
      <c r="E87" s="34">
        <f>E88+E90</f>
        <v>0</v>
      </c>
      <c r="F87" s="34">
        <f>F88+F90+F89</f>
        <v>0</v>
      </c>
      <c r="G87" s="27">
        <f t="shared" si="3"/>
        <v>0</v>
      </c>
      <c r="H87" s="30">
        <f t="shared" si="4"/>
        <v>528100</v>
      </c>
    </row>
    <row r="88" spans="1:8" ht="12.75">
      <c r="A88" s="3" t="s">
        <v>113</v>
      </c>
      <c r="B88" s="3" t="s">
        <v>264</v>
      </c>
      <c r="C88" s="34">
        <v>405600</v>
      </c>
      <c r="D88" s="25">
        <v>405600</v>
      </c>
      <c r="E88" s="25">
        <v>0</v>
      </c>
      <c r="F88" s="3">
        <v>0</v>
      </c>
      <c r="G88" s="27">
        <f t="shared" si="3"/>
        <v>0</v>
      </c>
      <c r="H88" s="30">
        <f t="shared" si="4"/>
        <v>405600</v>
      </c>
    </row>
    <row r="89" spans="1:8" ht="12.75">
      <c r="A89" s="5" t="s">
        <v>116</v>
      </c>
      <c r="B89" s="3" t="s">
        <v>317</v>
      </c>
      <c r="C89" s="34"/>
      <c r="D89" s="25"/>
      <c r="E89" s="25"/>
      <c r="F89" s="3">
        <v>0</v>
      </c>
      <c r="G89" s="27"/>
      <c r="H89" s="30">
        <f>D89-E89</f>
        <v>0</v>
      </c>
    </row>
    <row r="90" spans="1:8" ht="12.75">
      <c r="A90" s="3" t="s">
        <v>115</v>
      </c>
      <c r="B90" s="3" t="s">
        <v>265</v>
      </c>
      <c r="C90" s="34">
        <v>122500</v>
      </c>
      <c r="D90" s="25">
        <v>122500</v>
      </c>
      <c r="E90" s="25">
        <v>0</v>
      </c>
      <c r="F90" s="3">
        <v>0</v>
      </c>
      <c r="G90" s="27">
        <f t="shared" si="3"/>
        <v>0</v>
      </c>
      <c r="H90" s="30">
        <f t="shared" si="4"/>
        <v>122500</v>
      </c>
    </row>
    <row r="91" spans="1:8" ht="25.5">
      <c r="A91" s="13" t="s">
        <v>118</v>
      </c>
      <c r="B91" s="3" t="s">
        <v>328</v>
      </c>
      <c r="C91" s="34"/>
      <c r="D91" s="25">
        <v>0</v>
      </c>
      <c r="E91" s="25">
        <v>0</v>
      </c>
      <c r="F91" s="34"/>
      <c r="G91" s="27"/>
      <c r="H91" s="30"/>
    </row>
    <row r="92" spans="1:8" ht="25.5">
      <c r="A92" s="13" t="s">
        <v>120</v>
      </c>
      <c r="B92" s="3" t="s">
        <v>266</v>
      </c>
      <c r="C92" s="3"/>
      <c r="D92" s="34">
        <v>0</v>
      </c>
      <c r="E92" s="34">
        <v>0</v>
      </c>
      <c r="F92" s="3">
        <v>0</v>
      </c>
      <c r="G92" s="27"/>
      <c r="H92" s="30">
        <f>D92-E92</f>
        <v>0</v>
      </c>
    </row>
    <row r="93" spans="1:8" ht="12.75">
      <c r="A93" s="5" t="s">
        <v>138</v>
      </c>
      <c r="B93" s="3" t="s">
        <v>267</v>
      </c>
      <c r="C93" s="3">
        <v>63500</v>
      </c>
      <c r="D93" s="34">
        <v>63500</v>
      </c>
      <c r="E93" s="34">
        <v>0</v>
      </c>
      <c r="F93" s="3">
        <v>0</v>
      </c>
      <c r="G93" s="27">
        <f>E93/D93*100</f>
        <v>0</v>
      </c>
      <c r="H93" s="30">
        <f>D93-E93</f>
        <v>63500</v>
      </c>
    </row>
    <row r="94" spans="1:8" ht="38.25" customHeight="1">
      <c r="A94" s="24" t="s">
        <v>30</v>
      </c>
      <c r="B94" s="23" t="s">
        <v>31</v>
      </c>
      <c r="C94" s="31">
        <f>C95+C99+C100</f>
        <v>719000</v>
      </c>
      <c r="D94" s="31">
        <f>D95+D99+D100</f>
        <v>719000</v>
      </c>
      <c r="E94" s="31">
        <f>E95+E99+E100</f>
        <v>75479.82</v>
      </c>
      <c r="F94" s="31">
        <f>F95+F99+F100+F101</f>
        <v>15087.58</v>
      </c>
      <c r="G94" s="28">
        <f t="shared" si="3"/>
        <v>10.49788873435327</v>
      </c>
      <c r="H94" s="33">
        <f t="shared" si="4"/>
        <v>643520.1799999999</v>
      </c>
    </row>
    <row r="95" spans="1:8" ht="24" customHeight="1">
      <c r="A95" s="17" t="s">
        <v>130</v>
      </c>
      <c r="B95" s="3" t="s">
        <v>268</v>
      </c>
      <c r="C95" s="35">
        <f>C96+C97+C98</f>
        <v>652000</v>
      </c>
      <c r="D95" s="35">
        <f>D96+D97+D98</f>
        <v>652000</v>
      </c>
      <c r="E95" s="35">
        <f>E96+E97+E98</f>
        <v>72624.22</v>
      </c>
      <c r="F95" s="35">
        <f>F96+F97+F98</f>
        <v>15087.58</v>
      </c>
      <c r="G95" s="27">
        <f t="shared" si="3"/>
        <v>11.138684049079755</v>
      </c>
      <c r="H95" s="30">
        <f t="shared" si="4"/>
        <v>579375.78</v>
      </c>
    </row>
    <row r="96" spans="1:8" ht="16.5" customHeight="1">
      <c r="A96" s="3" t="s">
        <v>131</v>
      </c>
      <c r="B96" s="3" t="s">
        <v>269</v>
      </c>
      <c r="C96" s="35">
        <v>530000</v>
      </c>
      <c r="D96" s="35">
        <v>530000</v>
      </c>
      <c r="E96" s="35">
        <v>21442.75</v>
      </c>
      <c r="F96" s="36">
        <v>15087.58</v>
      </c>
      <c r="G96" s="27">
        <f t="shared" si="3"/>
        <v>4.045801886792453</v>
      </c>
      <c r="H96" s="30">
        <f t="shared" si="4"/>
        <v>508557.25</v>
      </c>
    </row>
    <row r="97" spans="1:8" ht="16.5" customHeight="1">
      <c r="A97" s="5" t="s">
        <v>132</v>
      </c>
      <c r="B97" s="3" t="s">
        <v>270</v>
      </c>
      <c r="C97" s="35">
        <v>0</v>
      </c>
      <c r="D97" s="35">
        <v>0</v>
      </c>
      <c r="E97" s="35">
        <v>0</v>
      </c>
      <c r="F97" s="31"/>
      <c r="G97" s="27" t="e">
        <f t="shared" si="3"/>
        <v>#DIV/0!</v>
      </c>
      <c r="H97" s="30">
        <f t="shared" si="4"/>
        <v>0</v>
      </c>
    </row>
    <row r="98" spans="1:8" ht="25.5">
      <c r="A98" s="17" t="s">
        <v>133</v>
      </c>
      <c r="B98" s="3" t="s">
        <v>271</v>
      </c>
      <c r="C98" s="35">
        <v>122000</v>
      </c>
      <c r="D98" s="35">
        <v>122000</v>
      </c>
      <c r="E98" s="35">
        <v>51181.47</v>
      </c>
      <c r="F98" s="35"/>
      <c r="G98" s="27">
        <f t="shared" si="3"/>
        <v>41.95202459016393</v>
      </c>
      <c r="H98" s="30">
        <f t="shared" si="4"/>
        <v>70818.53</v>
      </c>
    </row>
    <row r="99" spans="1:8" ht="25.5">
      <c r="A99" s="13" t="s">
        <v>118</v>
      </c>
      <c r="B99" s="3" t="s">
        <v>272</v>
      </c>
      <c r="C99" s="35">
        <v>56000</v>
      </c>
      <c r="D99" s="35">
        <v>56000</v>
      </c>
      <c r="E99" s="35">
        <v>2855.6</v>
      </c>
      <c r="F99" s="35"/>
      <c r="G99" s="27">
        <f t="shared" si="3"/>
        <v>5.099285714285714</v>
      </c>
      <c r="H99" s="30">
        <f t="shared" si="4"/>
        <v>53144.4</v>
      </c>
    </row>
    <row r="100" spans="1:8" ht="25.5">
      <c r="A100" s="13" t="s">
        <v>120</v>
      </c>
      <c r="B100" s="3" t="s">
        <v>273</v>
      </c>
      <c r="C100" s="35">
        <v>11000</v>
      </c>
      <c r="D100" s="35">
        <v>11000</v>
      </c>
      <c r="E100" s="35">
        <v>0</v>
      </c>
      <c r="F100" s="35">
        <v>0</v>
      </c>
      <c r="G100" s="27">
        <f t="shared" si="3"/>
        <v>0</v>
      </c>
      <c r="H100" s="30">
        <f t="shared" si="4"/>
        <v>11000</v>
      </c>
    </row>
    <row r="101" spans="1:8" ht="51">
      <c r="A101" s="17" t="s">
        <v>166</v>
      </c>
      <c r="B101" s="3" t="s">
        <v>318</v>
      </c>
      <c r="C101" s="35"/>
      <c r="D101" s="35"/>
      <c r="E101" s="35"/>
      <c r="F101" s="34">
        <v>0</v>
      </c>
      <c r="G101" s="27"/>
      <c r="H101" s="30">
        <f t="shared" si="4"/>
        <v>0</v>
      </c>
    </row>
    <row r="102" spans="1:8" ht="12.75">
      <c r="A102" s="23" t="s">
        <v>32</v>
      </c>
      <c r="B102" s="1" t="s">
        <v>33</v>
      </c>
      <c r="C102" s="34"/>
      <c r="D102" s="33">
        <f>D103</f>
        <v>0</v>
      </c>
      <c r="E102" s="33">
        <f>E103</f>
        <v>0</v>
      </c>
      <c r="F102" s="33">
        <f>F103</f>
        <v>70000</v>
      </c>
      <c r="G102" s="27"/>
      <c r="H102" s="30">
        <f t="shared" si="4"/>
        <v>0</v>
      </c>
    </row>
    <row r="103" spans="1:8" ht="12.75">
      <c r="A103" s="5" t="s">
        <v>149</v>
      </c>
      <c r="B103" s="39" t="s">
        <v>346</v>
      </c>
      <c r="C103" s="34"/>
      <c r="D103" s="34">
        <v>0</v>
      </c>
      <c r="E103" s="34">
        <v>0</v>
      </c>
      <c r="F103" s="34">
        <v>70000</v>
      </c>
      <c r="G103" s="27"/>
      <c r="H103" s="30"/>
    </row>
    <row r="104" spans="1:8" ht="38.25">
      <c r="A104" s="24" t="s">
        <v>34</v>
      </c>
      <c r="B104" s="23" t="s">
        <v>35</v>
      </c>
      <c r="C104" s="31">
        <f>C105</f>
        <v>36000</v>
      </c>
      <c r="D104" s="31">
        <f>D105</f>
        <v>36000</v>
      </c>
      <c r="E104" s="31">
        <f>E105</f>
        <v>0</v>
      </c>
      <c r="F104" s="31">
        <f>F105</f>
        <v>20244</v>
      </c>
      <c r="G104" s="28">
        <f t="shared" si="3"/>
        <v>0</v>
      </c>
      <c r="H104" s="33">
        <f t="shared" si="4"/>
        <v>36000</v>
      </c>
    </row>
    <row r="105" spans="1:8" ht="25.5">
      <c r="A105" s="13" t="s">
        <v>120</v>
      </c>
      <c r="B105" s="3" t="s">
        <v>360</v>
      </c>
      <c r="C105" s="34">
        <v>36000</v>
      </c>
      <c r="D105" s="11">
        <v>36000</v>
      </c>
      <c r="E105" s="3">
        <v>0</v>
      </c>
      <c r="F105" s="34">
        <v>20244</v>
      </c>
      <c r="G105" s="27">
        <f t="shared" si="3"/>
        <v>0</v>
      </c>
      <c r="H105" s="30">
        <f t="shared" si="4"/>
        <v>36000</v>
      </c>
    </row>
    <row r="106" spans="1:8" ht="12.75">
      <c r="A106" s="1" t="s">
        <v>36</v>
      </c>
      <c r="B106" s="1" t="s">
        <v>37</v>
      </c>
      <c r="C106" s="33">
        <f>C107+C111+C112+C118+C114+C115+C116+C117</f>
        <v>17521900</v>
      </c>
      <c r="D106" s="33">
        <f>D107+D111+D112+D118+D114+D115+D116+D117+D113</f>
        <v>17626900</v>
      </c>
      <c r="E106" s="33">
        <f>E107+E111+E112+E118+E114+E115+E116+E117+E113</f>
        <v>657679.1499999999</v>
      </c>
      <c r="F106" s="33">
        <f>F107+F111+F112+F118+F114+F115+F116+F117</f>
        <v>415662.82</v>
      </c>
      <c r="G106" s="28">
        <f t="shared" si="3"/>
        <v>3.7311106887768117</v>
      </c>
      <c r="H106" s="33">
        <f t="shared" si="4"/>
        <v>16969220.85</v>
      </c>
    </row>
    <row r="107" spans="1:8" ht="25.5">
      <c r="A107" s="17" t="s">
        <v>126</v>
      </c>
      <c r="B107" s="3" t="s">
        <v>127</v>
      </c>
      <c r="C107" s="34">
        <f>C108+C109+C110</f>
        <v>2807600</v>
      </c>
      <c r="D107" s="34">
        <f>D108+D109+D110</f>
        <v>2819860.2800000003</v>
      </c>
      <c r="E107" s="34">
        <f>E108+E109+E110</f>
        <v>292003.49</v>
      </c>
      <c r="F107" s="34">
        <f>F108+F109+F110</f>
        <v>196065.63</v>
      </c>
      <c r="G107" s="27">
        <f t="shared" si="3"/>
        <v>10.355246750026918</v>
      </c>
      <c r="H107" s="30">
        <f t="shared" si="4"/>
        <v>2527856.79</v>
      </c>
    </row>
    <row r="108" spans="1:8" ht="12.75">
      <c r="A108" s="3" t="s">
        <v>113</v>
      </c>
      <c r="B108" s="3" t="s">
        <v>112</v>
      </c>
      <c r="C108" s="34">
        <f aca="true" t="shared" si="6" ref="C108:E109">C121+C135</f>
        <v>2154800</v>
      </c>
      <c r="D108" s="34">
        <f t="shared" si="6"/>
        <v>2164216.5</v>
      </c>
      <c r="E108" s="34">
        <f t="shared" si="6"/>
        <v>219726.1</v>
      </c>
      <c r="F108" s="34">
        <f>F121</f>
        <v>150588.02</v>
      </c>
      <c r="G108" s="27">
        <f t="shared" si="3"/>
        <v>10.152685741006042</v>
      </c>
      <c r="H108" s="30">
        <f t="shared" si="4"/>
        <v>1944490.4</v>
      </c>
    </row>
    <row r="109" spans="1:8" ht="12.75">
      <c r="A109" s="3" t="s">
        <v>115</v>
      </c>
      <c r="B109" s="3" t="s">
        <v>114</v>
      </c>
      <c r="C109" s="34">
        <f t="shared" si="6"/>
        <v>650800</v>
      </c>
      <c r="D109" s="34">
        <f t="shared" si="6"/>
        <v>653643.78</v>
      </c>
      <c r="E109" s="34">
        <f t="shared" si="6"/>
        <v>72277.39</v>
      </c>
      <c r="F109" s="34">
        <f>F122</f>
        <v>45477.61</v>
      </c>
      <c r="G109" s="27">
        <f t="shared" si="3"/>
        <v>11.057611532691398</v>
      </c>
      <c r="H109" s="30">
        <f t="shared" si="4"/>
        <v>581366.39</v>
      </c>
    </row>
    <row r="110" spans="1:8" ht="12.75">
      <c r="A110" s="5" t="s">
        <v>116</v>
      </c>
      <c r="B110" s="3" t="s">
        <v>117</v>
      </c>
      <c r="C110" s="34">
        <f>C123</f>
        <v>2000</v>
      </c>
      <c r="D110" s="34">
        <f>D123</f>
        <v>2000</v>
      </c>
      <c r="E110" s="34">
        <f>E123</f>
        <v>0</v>
      </c>
      <c r="F110" s="34">
        <f>F123</f>
        <v>0</v>
      </c>
      <c r="G110" s="27">
        <f t="shared" si="3"/>
        <v>0</v>
      </c>
      <c r="H110" s="30">
        <f t="shared" si="4"/>
        <v>2000</v>
      </c>
    </row>
    <row r="111" spans="1:8" ht="25.5">
      <c r="A111" s="13" t="s">
        <v>118</v>
      </c>
      <c r="B111" s="3" t="s">
        <v>119</v>
      </c>
      <c r="C111" s="34">
        <f>C124+C137</f>
        <v>180000</v>
      </c>
      <c r="D111" s="34">
        <f>D124+D137</f>
        <v>180000</v>
      </c>
      <c r="E111" s="34">
        <f>E124+E137</f>
        <v>10946.6</v>
      </c>
      <c r="F111" s="34">
        <f>F124+F137</f>
        <v>3540</v>
      </c>
      <c r="G111" s="27">
        <f t="shared" si="3"/>
        <v>6.081444444444445</v>
      </c>
      <c r="H111" s="30">
        <f t="shared" si="4"/>
        <v>169053.4</v>
      </c>
    </row>
    <row r="112" spans="1:8" ht="25.5">
      <c r="A112" s="13" t="s">
        <v>120</v>
      </c>
      <c r="B112" s="3" t="s">
        <v>121</v>
      </c>
      <c r="C112" s="34">
        <f>C125+C131+C138+C128</f>
        <v>2827100</v>
      </c>
      <c r="D112" s="34">
        <f>D125+D131+D138+D128</f>
        <v>2901839.7199999997</v>
      </c>
      <c r="E112" s="34">
        <f>E125+E131+E138+E128</f>
        <v>158787</v>
      </c>
      <c r="F112" s="34">
        <f>F125+F131+F138</f>
        <v>8057.19</v>
      </c>
      <c r="G112" s="27">
        <f t="shared" si="3"/>
        <v>5.471942468276643</v>
      </c>
      <c r="H112" s="30">
        <f t="shared" si="4"/>
        <v>2743052.7199999997</v>
      </c>
    </row>
    <row r="113" spans="1:8" ht="38.25">
      <c r="A113" s="17" t="s">
        <v>172</v>
      </c>
      <c r="B113" s="3" t="s">
        <v>330</v>
      </c>
      <c r="C113" s="34">
        <f aca="true" t="shared" si="7" ref="C113:E114">C139</f>
        <v>0</v>
      </c>
      <c r="D113" s="34">
        <f t="shared" si="7"/>
        <v>0</v>
      </c>
      <c r="E113" s="34">
        <f t="shared" si="7"/>
        <v>0</v>
      </c>
      <c r="F113" s="34"/>
      <c r="G113" s="27"/>
      <c r="H113" s="30"/>
    </row>
    <row r="114" spans="1:8" ht="12.75">
      <c r="A114" s="5" t="s">
        <v>138</v>
      </c>
      <c r="B114" s="3" t="s">
        <v>139</v>
      </c>
      <c r="C114" s="3">
        <f t="shared" si="7"/>
        <v>0</v>
      </c>
      <c r="D114" s="3">
        <f t="shared" si="7"/>
        <v>0</v>
      </c>
      <c r="E114" s="3">
        <f t="shared" si="7"/>
        <v>0</v>
      </c>
      <c r="F114" s="3">
        <f>F140</f>
        <v>0</v>
      </c>
      <c r="G114" s="27" t="e">
        <f>E114/D114*100</f>
        <v>#DIV/0!</v>
      </c>
      <c r="H114" s="30">
        <f>D114-E114</f>
        <v>0</v>
      </c>
    </row>
    <row r="115" spans="1:8" ht="12.75">
      <c r="A115" s="5" t="s">
        <v>149</v>
      </c>
      <c r="B115" s="3" t="s">
        <v>123</v>
      </c>
      <c r="C115" s="3">
        <f>C132+C141</f>
        <v>3173600</v>
      </c>
      <c r="D115" s="3">
        <f>D132+D141</f>
        <v>3173600</v>
      </c>
      <c r="E115" s="3">
        <f>E132+E141</f>
        <v>0</v>
      </c>
      <c r="F115" s="3">
        <f>F132+F141</f>
        <v>0</v>
      </c>
      <c r="G115" s="27">
        <f>E115/D115*100</f>
        <v>0</v>
      </c>
      <c r="H115" s="30">
        <f>D115-E115</f>
        <v>3173600</v>
      </c>
    </row>
    <row r="116" spans="1:8" ht="51">
      <c r="A116" s="17" t="s">
        <v>154</v>
      </c>
      <c r="B116" s="3" t="s">
        <v>158</v>
      </c>
      <c r="C116" s="3">
        <f>C142</f>
        <v>1900000</v>
      </c>
      <c r="D116" s="3">
        <f>D142</f>
        <v>1900000</v>
      </c>
      <c r="E116" s="3">
        <f>E142</f>
        <v>136000</v>
      </c>
      <c r="F116" s="3">
        <f>F142</f>
        <v>208000</v>
      </c>
      <c r="G116" s="27">
        <f>E116/D116*100</f>
        <v>7.157894736842104</v>
      </c>
      <c r="H116" s="30">
        <f>D116-E116</f>
        <v>1764000</v>
      </c>
    </row>
    <row r="117" spans="1:8" ht="12.75">
      <c r="A117" s="17" t="s">
        <v>156</v>
      </c>
      <c r="B117" s="3" t="s">
        <v>159</v>
      </c>
      <c r="C117" s="3">
        <f>C143</f>
        <v>0</v>
      </c>
      <c r="D117" s="3">
        <f>D143</f>
        <v>0</v>
      </c>
      <c r="E117" s="3">
        <f>E143</f>
        <v>0</v>
      </c>
      <c r="F117" s="3">
        <f>F143</f>
        <v>0</v>
      </c>
      <c r="G117" s="27" t="e">
        <f>E117/D117*100</f>
        <v>#DIV/0!</v>
      </c>
      <c r="H117" s="30">
        <f>D117-E117</f>
        <v>0</v>
      </c>
    </row>
    <row r="118" spans="1:8" ht="38.25">
      <c r="A118" s="13" t="s">
        <v>140</v>
      </c>
      <c r="B118" s="3" t="s">
        <v>141</v>
      </c>
      <c r="C118" s="34">
        <f>C126+C129+C144</f>
        <v>6633600</v>
      </c>
      <c r="D118" s="34">
        <f>D126+D129+D144</f>
        <v>6651600</v>
      </c>
      <c r="E118" s="34">
        <f>E126+E129+E144</f>
        <v>59942.06</v>
      </c>
      <c r="F118" s="34">
        <f>F126+F129+F144</f>
        <v>0</v>
      </c>
      <c r="G118" s="27">
        <f t="shared" si="3"/>
        <v>0.9011675386373202</v>
      </c>
      <c r="H118" s="30">
        <f t="shared" si="4"/>
        <v>6591657.94</v>
      </c>
    </row>
    <row r="119" spans="1:8" ht="12.75">
      <c r="A119" s="23" t="s">
        <v>2</v>
      </c>
      <c r="B119" s="23" t="s">
        <v>38</v>
      </c>
      <c r="C119" s="31">
        <f>C120+C124+C125+C126</f>
        <v>10463300</v>
      </c>
      <c r="D119" s="31">
        <f>D120+D124+D125+D126</f>
        <v>10532300</v>
      </c>
      <c r="E119" s="31">
        <f>E120+E124+E125+E126</f>
        <v>359632.49</v>
      </c>
      <c r="F119" s="31">
        <f>F120+F124+F125+F126</f>
        <v>207662.82</v>
      </c>
      <c r="G119" s="28">
        <f t="shared" si="3"/>
        <v>3.414567473391377</v>
      </c>
      <c r="H119" s="33">
        <f t="shared" si="4"/>
        <v>10172667.51</v>
      </c>
    </row>
    <row r="120" spans="1:8" ht="25.5">
      <c r="A120" s="17" t="s">
        <v>126</v>
      </c>
      <c r="B120" s="3" t="s">
        <v>142</v>
      </c>
      <c r="C120" s="34">
        <f>C121+C122+C123</f>
        <v>2807600</v>
      </c>
      <c r="D120" s="34">
        <f>D121+D122+D123</f>
        <v>2807600</v>
      </c>
      <c r="E120" s="34">
        <f>E121+E122+E123</f>
        <v>279743.21</v>
      </c>
      <c r="F120" s="34">
        <f>F121+F122+F123</f>
        <v>196065.63</v>
      </c>
      <c r="G120" s="27">
        <f t="shared" si="3"/>
        <v>9.96378437099302</v>
      </c>
      <c r="H120" s="30">
        <f t="shared" si="4"/>
        <v>2527856.79</v>
      </c>
    </row>
    <row r="121" spans="1:8" ht="12.75">
      <c r="A121" s="3" t="s">
        <v>113</v>
      </c>
      <c r="B121" s="3" t="s">
        <v>143</v>
      </c>
      <c r="C121" s="34">
        <v>2154800</v>
      </c>
      <c r="D121" s="34">
        <v>2154800</v>
      </c>
      <c r="E121" s="34">
        <v>210309.6</v>
      </c>
      <c r="F121" s="34">
        <v>150588.02</v>
      </c>
      <c r="G121" s="27">
        <f t="shared" si="3"/>
        <v>9.760051976981622</v>
      </c>
      <c r="H121" s="30">
        <f t="shared" si="4"/>
        <v>1944490.4</v>
      </c>
    </row>
    <row r="122" spans="1:8" ht="12.75">
      <c r="A122" s="3" t="s">
        <v>115</v>
      </c>
      <c r="B122" s="3" t="s">
        <v>144</v>
      </c>
      <c r="C122" s="34">
        <v>650800</v>
      </c>
      <c r="D122" s="34">
        <v>650800</v>
      </c>
      <c r="E122" s="34">
        <v>69433.61</v>
      </c>
      <c r="F122" s="34">
        <v>45477.61</v>
      </c>
      <c r="G122" s="27">
        <f t="shared" si="3"/>
        <v>10.668962814996927</v>
      </c>
      <c r="H122" s="30">
        <f t="shared" si="4"/>
        <v>581366.39</v>
      </c>
    </row>
    <row r="123" spans="1:8" ht="12.75">
      <c r="A123" s="5" t="s">
        <v>116</v>
      </c>
      <c r="B123" s="3" t="s">
        <v>145</v>
      </c>
      <c r="C123" s="34">
        <v>2000</v>
      </c>
      <c r="D123" s="34">
        <v>2000</v>
      </c>
      <c r="E123" s="34">
        <v>0</v>
      </c>
      <c r="F123" s="34">
        <v>0</v>
      </c>
      <c r="G123" s="27">
        <f t="shared" si="3"/>
        <v>0</v>
      </c>
      <c r="H123" s="30">
        <f t="shared" si="4"/>
        <v>2000</v>
      </c>
    </row>
    <row r="124" spans="1:8" ht="25.5">
      <c r="A124" s="13" t="s">
        <v>118</v>
      </c>
      <c r="B124" s="3" t="s">
        <v>146</v>
      </c>
      <c r="C124" s="3">
        <v>180000</v>
      </c>
      <c r="D124" s="34">
        <v>180000</v>
      </c>
      <c r="E124" s="34">
        <v>10946.6</v>
      </c>
      <c r="F124" s="34">
        <v>3540</v>
      </c>
      <c r="G124" s="27">
        <f t="shared" si="3"/>
        <v>6.081444444444445</v>
      </c>
      <c r="H124" s="30">
        <f t="shared" si="4"/>
        <v>169053.4</v>
      </c>
    </row>
    <row r="125" spans="1:8" ht="25.5">
      <c r="A125" s="13" t="s">
        <v>120</v>
      </c>
      <c r="B125" s="3" t="s">
        <v>147</v>
      </c>
      <c r="C125" s="34">
        <v>1132100</v>
      </c>
      <c r="D125" s="34">
        <v>1201100</v>
      </c>
      <c r="E125" s="34">
        <v>68942.68</v>
      </c>
      <c r="F125" s="34">
        <v>8057.19</v>
      </c>
      <c r="G125" s="27">
        <f>E125/D125*100</f>
        <v>5.739961701773374</v>
      </c>
      <c r="H125" s="30">
        <f>D125-E125</f>
        <v>1132157.32</v>
      </c>
    </row>
    <row r="126" spans="1:8" ht="38.25">
      <c r="A126" s="13" t="s">
        <v>140</v>
      </c>
      <c r="B126" s="3" t="s">
        <v>367</v>
      </c>
      <c r="C126" s="34">
        <v>6343600</v>
      </c>
      <c r="D126" s="34">
        <v>6343600</v>
      </c>
      <c r="E126" s="34">
        <v>0</v>
      </c>
      <c r="F126" s="34">
        <v>0</v>
      </c>
      <c r="G126" s="27">
        <f>E126/D126*100</f>
        <v>0</v>
      </c>
      <c r="H126" s="30">
        <f>D126-E126</f>
        <v>6343600</v>
      </c>
    </row>
    <row r="127" spans="1:8" ht="12.75">
      <c r="A127" s="23" t="s">
        <v>3</v>
      </c>
      <c r="B127" s="23" t="s">
        <v>39</v>
      </c>
      <c r="C127" s="31">
        <f>C129</f>
        <v>263000</v>
      </c>
      <c r="D127" s="31">
        <f>D129+D128</f>
        <v>263000</v>
      </c>
      <c r="E127" s="31">
        <f>E129+E128</f>
        <v>59942.06</v>
      </c>
      <c r="F127" s="31">
        <f>F129</f>
        <v>0</v>
      </c>
      <c r="G127" s="28">
        <f t="shared" si="3"/>
        <v>22.791657794676805</v>
      </c>
      <c r="H127" s="33">
        <f t="shared" si="4"/>
        <v>203057.94</v>
      </c>
    </row>
    <row r="128" spans="1:8" ht="25.5">
      <c r="A128" s="13" t="s">
        <v>120</v>
      </c>
      <c r="B128" s="3" t="s">
        <v>337</v>
      </c>
      <c r="C128" s="31">
        <v>0</v>
      </c>
      <c r="D128" s="36">
        <v>0</v>
      </c>
      <c r="E128" s="35">
        <v>0</v>
      </c>
      <c r="F128" s="31"/>
      <c r="G128" s="28"/>
      <c r="H128" s="33"/>
    </row>
    <row r="129" spans="1:8" ht="38.25">
      <c r="A129" s="13" t="s">
        <v>140</v>
      </c>
      <c r="B129" s="3" t="s">
        <v>368</v>
      </c>
      <c r="C129" s="3">
        <v>263000</v>
      </c>
      <c r="D129" s="34">
        <v>263000</v>
      </c>
      <c r="E129" s="34">
        <v>59942.06</v>
      </c>
      <c r="F129" s="34">
        <v>0</v>
      </c>
      <c r="G129" s="27">
        <f t="shared" si="3"/>
        <v>22.791657794676805</v>
      </c>
      <c r="H129" s="30">
        <f t="shared" si="4"/>
        <v>203057.94</v>
      </c>
    </row>
    <row r="130" spans="1:8" ht="12.75">
      <c r="A130" s="23" t="s">
        <v>40</v>
      </c>
      <c r="B130" s="23" t="s">
        <v>41</v>
      </c>
      <c r="C130" s="31">
        <f>C131+C132</f>
        <v>3173600</v>
      </c>
      <c r="D130" s="31">
        <f>D131+D132</f>
        <v>3173600</v>
      </c>
      <c r="E130" s="31">
        <f>E131+E132</f>
        <v>0</v>
      </c>
      <c r="F130" s="31">
        <f>F131+F132</f>
        <v>0</v>
      </c>
      <c r="G130" s="28">
        <f t="shared" si="3"/>
        <v>0</v>
      </c>
      <c r="H130" s="33">
        <f t="shared" si="4"/>
        <v>3173600</v>
      </c>
    </row>
    <row r="131" spans="1:8" ht="25.5">
      <c r="A131" s="13" t="s">
        <v>120</v>
      </c>
      <c r="B131" s="3" t="s">
        <v>148</v>
      </c>
      <c r="C131" s="3">
        <v>0</v>
      </c>
      <c r="D131" s="34">
        <v>0</v>
      </c>
      <c r="E131" s="34">
        <v>0</v>
      </c>
      <c r="F131" s="34">
        <v>0</v>
      </c>
      <c r="G131" s="27" t="e">
        <f t="shared" si="3"/>
        <v>#DIV/0!</v>
      </c>
      <c r="H131" s="30">
        <f t="shared" si="4"/>
        <v>0</v>
      </c>
    </row>
    <row r="132" spans="1:8" ht="12.75">
      <c r="A132" s="5" t="s">
        <v>149</v>
      </c>
      <c r="B132" s="3" t="s">
        <v>150</v>
      </c>
      <c r="C132" s="3">
        <v>3173600</v>
      </c>
      <c r="D132" s="34">
        <v>3173600</v>
      </c>
      <c r="E132" s="34">
        <v>0</v>
      </c>
      <c r="F132" s="34">
        <v>0</v>
      </c>
      <c r="G132" s="27">
        <f t="shared" si="3"/>
        <v>0</v>
      </c>
      <c r="H132" s="30">
        <f t="shared" si="4"/>
        <v>3173600</v>
      </c>
    </row>
    <row r="133" spans="1:8" ht="25.5">
      <c r="A133" s="24" t="s">
        <v>4</v>
      </c>
      <c r="B133" s="23" t="s">
        <v>42</v>
      </c>
      <c r="C133" s="31">
        <f>C138+C140+C141+C142+C143+C144</f>
        <v>3622000</v>
      </c>
      <c r="D133" s="31">
        <f>D138+D140+D141+D142+D143+D144+D137+D139+D134</f>
        <v>3657999.9999999995</v>
      </c>
      <c r="E133" s="31">
        <f>E138+E140+E141+E142+E143+E144+E137+E139+E134</f>
        <v>238104.6</v>
      </c>
      <c r="F133" s="31">
        <f>F138+F140+F141+F142+F143+F144</f>
        <v>208000</v>
      </c>
      <c r="G133" s="28">
        <f t="shared" si="3"/>
        <v>6.50914707490432</v>
      </c>
      <c r="H133" s="33">
        <f t="shared" si="4"/>
        <v>3419895.3999999994</v>
      </c>
    </row>
    <row r="134" spans="1:8" ht="25.5">
      <c r="A134" s="17" t="s">
        <v>126</v>
      </c>
      <c r="B134" s="3" t="s">
        <v>361</v>
      </c>
      <c r="C134" s="35">
        <f>C135+C136</f>
        <v>0</v>
      </c>
      <c r="D134" s="35">
        <f>D135+D136</f>
        <v>12260.28</v>
      </c>
      <c r="E134" s="35">
        <f>E135+E136</f>
        <v>12260.28</v>
      </c>
      <c r="F134" s="31"/>
      <c r="G134" s="28"/>
      <c r="H134" s="33"/>
    </row>
    <row r="135" spans="1:8" ht="12.75">
      <c r="A135" s="3" t="s">
        <v>113</v>
      </c>
      <c r="B135" s="3" t="s">
        <v>362</v>
      </c>
      <c r="C135" s="35">
        <v>0</v>
      </c>
      <c r="D135" s="35">
        <v>9416.5</v>
      </c>
      <c r="E135" s="35">
        <v>9416.5</v>
      </c>
      <c r="F135" s="31"/>
      <c r="G135" s="28"/>
      <c r="H135" s="33"/>
    </row>
    <row r="136" spans="1:8" ht="12.75">
      <c r="A136" s="3" t="s">
        <v>115</v>
      </c>
      <c r="B136" s="3" t="s">
        <v>363</v>
      </c>
      <c r="C136" s="35">
        <v>0</v>
      </c>
      <c r="D136" s="35">
        <v>2843.78</v>
      </c>
      <c r="E136" s="35">
        <v>2843.78</v>
      </c>
      <c r="F136" s="31"/>
      <c r="G136" s="28"/>
      <c r="H136" s="33"/>
    </row>
    <row r="137" spans="1:8" ht="25.5">
      <c r="A137" s="13" t="s">
        <v>118</v>
      </c>
      <c r="B137" s="3" t="s">
        <v>320</v>
      </c>
      <c r="C137" s="31"/>
      <c r="D137" s="35"/>
      <c r="E137" s="31"/>
      <c r="F137" s="31"/>
      <c r="G137" s="28"/>
      <c r="H137" s="33"/>
    </row>
    <row r="138" spans="1:8" ht="25.5">
      <c r="A138" s="13" t="s">
        <v>120</v>
      </c>
      <c r="B138" s="3" t="s">
        <v>151</v>
      </c>
      <c r="C138" s="3">
        <v>1695000</v>
      </c>
      <c r="D138" s="3">
        <v>1700739.72</v>
      </c>
      <c r="E138" s="34">
        <v>89844.32</v>
      </c>
      <c r="F138" s="3">
        <v>0</v>
      </c>
      <c r="G138" s="27">
        <f t="shared" si="3"/>
        <v>5.28266135867045</v>
      </c>
      <c r="H138" s="30">
        <f t="shared" si="4"/>
        <v>1610895.4</v>
      </c>
    </row>
    <row r="139" spans="1:8" ht="38.25">
      <c r="A139" s="17" t="s">
        <v>172</v>
      </c>
      <c r="B139" s="3" t="s">
        <v>329</v>
      </c>
      <c r="C139" s="3">
        <v>0</v>
      </c>
      <c r="D139" s="3">
        <v>0</v>
      </c>
      <c r="E139" s="34">
        <v>0</v>
      </c>
      <c r="F139" s="34"/>
      <c r="G139" s="27" t="e">
        <f t="shared" si="3"/>
        <v>#DIV/0!</v>
      </c>
      <c r="H139" s="30">
        <f t="shared" si="4"/>
        <v>0</v>
      </c>
    </row>
    <row r="140" spans="1:8" ht="12.75">
      <c r="A140" s="5" t="s">
        <v>138</v>
      </c>
      <c r="B140" s="3" t="s">
        <v>152</v>
      </c>
      <c r="C140" s="3">
        <v>0</v>
      </c>
      <c r="D140" s="34">
        <v>0</v>
      </c>
      <c r="E140" s="34">
        <v>0</v>
      </c>
      <c r="F140" s="34">
        <v>0</v>
      </c>
      <c r="G140" s="27" t="e">
        <f t="shared" si="3"/>
        <v>#DIV/0!</v>
      </c>
      <c r="H140" s="30">
        <f t="shared" si="4"/>
        <v>0</v>
      </c>
    </row>
    <row r="141" spans="1:8" ht="12.75">
      <c r="A141" s="5" t="s">
        <v>149</v>
      </c>
      <c r="B141" s="3" t="s">
        <v>153</v>
      </c>
      <c r="C141" s="3">
        <v>0</v>
      </c>
      <c r="D141" s="34">
        <v>0</v>
      </c>
      <c r="E141" s="34">
        <v>0</v>
      </c>
      <c r="F141" s="34">
        <v>0</v>
      </c>
      <c r="G141" s="27" t="e">
        <f t="shared" si="3"/>
        <v>#DIV/0!</v>
      </c>
      <c r="H141" s="30">
        <f t="shared" si="4"/>
        <v>0</v>
      </c>
    </row>
    <row r="142" spans="1:8" ht="51">
      <c r="A142" s="17" t="s">
        <v>154</v>
      </c>
      <c r="B142" s="3" t="s">
        <v>155</v>
      </c>
      <c r="C142" s="3">
        <v>1900000</v>
      </c>
      <c r="D142" s="34">
        <v>1900000</v>
      </c>
      <c r="E142" s="34">
        <v>136000</v>
      </c>
      <c r="F142" s="11">
        <v>208000</v>
      </c>
      <c r="G142" s="27">
        <f t="shared" si="3"/>
        <v>7.157894736842104</v>
      </c>
      <c r="H142" s="30">
        <f t="shared" si="4"/>
        <v>1764000</v>
      </c>
    </row>
    <row r="143" spans="1:8" ht="12.75">
      <c r="A143" s="17" t="s">
        <v>156</v>
      </c>
      <c r="B143" s="3" t="s">
        <v>157</v>
      </c>
      <c r="C143" s="3">
        <v>0</v>
      </c>
      <c r="D143" s="34">
        <v>0</v>
      </c>
      <c r="E143" s="34">
        <v>0</v>
      </c>
      <c r="F143" s="3">
        <v>0</v>
      </c>
      <c r="G143" s="27" t="e">
        <f t="shared" si="3"/>
        <v>#DIV/0!</v>
      </c>
      <c r="H143" s="30">
        <f t="shared" si="4"/>
        <v>0</v>
      </c>
    </row>
    <row r="144" spans="1:8" ht="38.25">
      <c r="A144" s="13" t="s">
        <v>140</v>
      </c>
      <c r="B144" s="3" t="s">
        <v>369</v>
      </c>
      <c r="C144" s="3">
        <v>27000</v>
      </c>
      <c r="D144" s="34">
        <v>45000</v>
      </c>
      <c r="E144" s="34">
        <v>0</v>
      </c>
      <c r="F144" s="34">
        <v>0</v>
      </c>
      <c r="G144" s="27">
        <f t="shared" si="3"/>
        <v>0</v>
      </c>
      <c r="H144" s="30">
        <f t="shared" si="4"/>
        <v>45000</v>
      </c>
    </row>
    <row r="145" spans="1:8" ht="12.75">
      <c r="A145" s="1" t="s">
        <v>43</v>
      </c>
      <c r="B145" s="1" t="s">
        <v>44</v>
      </c>
      <c r="C145" s="33">
        <f>C147+C148</f>
        <v>5101300</v>
      </c>
      <c r="D145" s="33">
        <f>D147+D148+D146</f>
        <v>9621300</v>
      </c>
      <c r="E145" s="33">
        <f>E147+E148+E146</f>
        <v>5953000</v>
      </c>
      <c r="F145" s="33">
        <f>F147+F148</f>
        <v>0</v>
      </c>
      <c r="G145" s="28">
        <f t="shared" si="3"/>
        <v>61.87313564695</v>
      </c>
      <c r="H145" s="33">
        <f t="shared" si="4"/>
        <v>3668300</v>
      </c>
    </row>
    <row r="146" spans="1:8" ht="25.5">
      <c r="A146" s="13" t="s">
        <v>120</v>
      </c>
      <c r="B146" s="3" t="s">
        <v>357</v>
      </c>
      <c r="C146" s="33"/>
      <c r="D146" s="35">
        <f>D150</f>
        <v>20000</v>
      </c>
      <c r="E146" s="35">
        <f>E150</f>
        <v>0</v>
      </c>
      <c r="F146" s="33"/>
      <c r="G146" s="28"/>
      <c r="H146" s="33"/>
    </row>
    <row r="147" spans="1:8" ht="38.25">
      <c r="A147" s="17" t="s">
        <v>160</v>
      </c>
      <c r="B147" s="3" t="s">
        <v>164</v>
      </c>
      <c r="C147" s="35">
        <f>C151</f>
        <v>4201300</v>
      </c>
      <c r="D147" s="35">
        <f>D151</f>
        <v>4201300</v>
      </c>
      <c r="E147" s="35">
        <f>E151</f>
        <v>1453000</v>
      </c>
      <c r="F147" s="35">
        <f>F151</f>
        <v>0</v>
      </c>
      <c r="G147" s="27">
        <f t="shared" si="3"/>
        <v>34.584533358722304</v>
      </c>
      <c r="H147" s="30">
        <f t="shared" si="4"/>
        <v>2748300</v>
      </c>
    </row>
    <row r="148" spans="1:8" ht="12.75">
      <c r="A148" s="5" t="s">
        <v>149</v>
      </c>
      <c r="B148" s="3" t="s">
        <v>123</v>
      </c>
      <c r="C148" s="35">
        <f>C153+C155</f>
        <v>900000</v>
      </c>
      <c r="D148" s="35">
        <f>D153+D155</f>
        <v>5400000</v>
      </c>
      <c r="E148" s="35">
        <f>E153+E155</f>
        <v>4500000</v>
      </c>
      <c r="F148" s="35">
        <f>F153+F155</f>
        <v>0</v>
      </c>
      <c r="G148" s="27">
        <f t="shared" si="3"/>
        <v>83.33333333333334</v>
      </c>
      <c r="H148" s="30">
        <f t="shared" si="4"/>
        <v>900000</v>
      </c>
    </row>
    <row r="149" spans="1:8" ht="12.75">
      <c r="A149" s="23" t="s">
        <v>45</v>
      </c>
      <c r="B149" s="23" t="s">
        <v>46</v>
      </c>
      <c r="C149" s="31">
        <f>C151</f>
        <v>4201300</v>
      </c>
      <c r="D149" s="31">
        <f>D151+D150</f>
        <v>4221300</v>
      </c>
      <c r="E149" s="31">
        <f>E151+E150</f>
        <v>1453000</v>
      </c>
      <c r="F149" s="31">
        <f>F151</f>
        <v>0</v>
      </c>
      <c r="G149" s="28">
        <f t="shared" si="3"/>
        <v>34.42067609504181</v>
      </c>
      <c r="H149" s="33">
        <f t="shared" si="4"/>
        <v>2768300</v>
      </c>
    </row>
    <row r="150" spans="1:8" ht="25.5">
      <c r="A150" s="13" t="s">
        <v>120</v>
      </c>
      <c r="B150" s="3" t="s">
        <v>356</v>
      </c>
      <c r="C150" s="35">
        <v>20000</v>
      </c>
      <c r="D150" s="35">
        <v>20000</v>
      </c>
      <c r="E150" s="35">
        <v>0</v>
      </c>
      <c r="F150" s="31"/>
      <c r="G150" s="28"/>
      <c r="H150" s="33"/>
    </row>
    <row r="151" spans="1:8" ht="38.25">
      <c r="A151" s="17" t="s">
        <v>160</v>
      </c>
      <c r="B151" s="3" t="s">
        <v>161</v>
      </c>
      <c r="C151" s="35">
        <v>4201300</v>
      </c>
      <c r="D151" s="35">
        <v>4201300</v>
      </c>
      <c r="E151" s="35">
        <v>1453000</v>
      </c>
      <c r="F151" s="34">
        <v>0</v>
      </c>
      <c r="G151" s="27">
        <f>E151/D151*100</f>
        <v>34.584533358722304</v>
      </c>
      <c r="H151" s="30">
        <f>D151-E151</f>
        <v>2748300</v>
      </c>
    </row>
    <row r="152" spans="1:8" ht="12.75">
      <c r="A152" s="23" t="s">
        <v>47</v>
      </c>
      <c r="B152" s="1" t="s">
        <v>48</v>
      </c>
      <c r="C152" s="1">
        <f>C153</f>
        <v>0</v>
      </c>
      <c r="D152" s="33">
        <f>D153</f>
        <v>4500000</v>
      </c>
      <c r="E152" s="33">
        <f>E153</f>
        <v>4500000</v>
      </c>
      <c r="F152" s="33">
        <f>F153</f>
        <v>0</v>
      </c>
      <c r="G152" s="27">
        <f>E152/D152*100</f>
        <v>100</v>
      </c>
      <c r="H152" s="30">
        <f>D152-E152</f>
        <v>0</v>
      </c>
    </row>
    <row r="153" spans="1:8" ht="12.75">
      <c r="A153" s="5" t="s">
        <v>149</v>
      </c>
      <c r="B153" s="3" t="s">
        <v>162</v>
      </c>
      <c r="C153" s="3"/>
      <c r="D153" s="34">
        <v>4500000</v>
      </c>
      <c r="E153" s="34">
        <v>4500000</v>
      </c>
      <c r="F153" s="34">
        <v>0</v>
      </c>
      <c r="G153" s="27">
        <f>E153/D153*100</f>
        <v>100</v>
      </c>
      <c r="H153" s="30">
        <f>D153-E153</f>
        <v>0</v>
      </c>
    </row>
    <row r="154" spans="1:8" ht="12.75">
      <c r="A154" s="23" t="s">
        <v>49</v>
      </c>
      <c r="B154" s="23" t="s">
        <v>50</v>
      </c>
      <c r="C154" s="31">
        <f>C155</f>
        <v>900000</v>
      </c>
      <c r="D154" s="31">
        <f>D155</f>
        <v>900000</v>
      </c>
      <c r="E154" s="31">
        <f>E155</f>
        <v>0</v>
      </c>
      <c r="F154" s="31">
        <f>F155</f>
        <v>0</v>
      </c>
      <c r="G154" s="28">
        <f t="shared" si="3"/>
        <v>0</v>
      </c>
      <c r="H154" s="33">
        <f t="shared" si="4"/>
        <v>900000</v>
      </c>
    </row>
    <row r="155" spans="1:8" ht="12.75">
      <c r="A155" s="5" t="s">
        <v>149</v>
      </c>
      <c r="B155" s="3" t="s">
        <v>163</v>
      </c>
      <c r="C155" s="3">
        <v>900000</v>
      </c>
      <c r="D155" s="34">
        <v>900000</v>
      </c>
      <c r="E155" s="34">
        <v>0</v>
      </c>
      <c r="F155" s="34">
        <v>0</v>
      </c>
      <c r="G155" s="27">
        <f t="shared" si="3"/>
        <v>0</v>
      </c>
      <c r="H155" s="30">
        <f t="shared" si="4"/>
        <v>900000</v>
      </c>
    </row>
    <row r="156" spans="1:8" ht="12.75">
      <c r="A156" s="1" t="s">
        <v>51</v>
      </c>
      <c r="B156" s="1" t="s">
        <v>52</v>
      </c>
      <c r="C156" s="33">
        <f aca="true" t="shared" si="8" ref="C156:E157">C157</f>
        <v>0</v>
      </c>
      <c r="D156" s="33">
        <f t="shared" si="8"/>
        <v>0</v>
      </c>
      <c r="E156" s="33">
        <f t="shared" si="8"/>
        <v>0</v>
      </c>
      <c r="F156" s="33"/>
      <c r="G156" s="28" t="e">
        <f aca="true" t="shared" si="9" ref="G156:G234">E156/D156*100</f>
        <v>#DIV/0!</v>
      </c>
      <c r="H156" s="33">
        <f aca="true" t="shared" si="10" ref="H156:H234">D156-E156</f>
        <v>0</v>
      </c>
    </row>
    <row r="157" spans="1:8" ht="25.5">
      <c r="A157" s="24" t="s">
        <v>53</v>
      </c>
      <c r="B157" s="23" t="s">
        <v>54</v>
      </c>
      <c r="C157" s="31">
        <f t="shared" si="8"/>
        <v>0</v>
      </c>
      <c r="D157" s="31">
        <f t="shared" si="8"/>
        <v>0</v>
      </c>
      <c r="E157" s="31">
        <f t="shared" si="8"/>
        <v>0</v>
      </c>
      <c r="F157" s="31"/>
      <c r="G157" s="28" t="e">
        <f>E157/D157*100</f>
        <v>#DIV/0!</v>
      </c>
      <c r="H157" s="30">
        <f t="shared" si="10"/>
        <v>0</v>
      </c>
    </row>
    <row r="158" spans="1:8" ht="25.5">
      <c r="A158" s="13" t="s">
        <v>120</v>
      </c>
      <c r="B158" s="3" t="s">
        <v>165</v>
      </c>
      <c r="C158" s="3">
        <v>0</v>
      </c>
      <c r="D158" s="34">
        <v>0</v>
      </c>
      <c r="E158" s="34">
        <v>0</v>
      </c>
      <c r="F158" s="34">
        <v>0</v>
      </c>
      <c r="G158" s="27" t="e">
        <f t="shared" si="9"/>
        <v>#DIV/0!</v>
      </c>
      <c r="H158" s="30">
        <f t="shared" si="10"/>
        <v>0</v>
      </c>
    </row>
    <row r="159" spans="1:8" ht="12.75">
      <c r="A159" s="1" t="s">
        <v>55</v>
      </c>
      <c r="B159" s="1" t="s">
        <v>56</v>
      </c>
      <c r="C159" s="33">
        <f>C160+C165+C166+C167+C171+C161+C162+C163+C169+C170+C172+C173+C174+C164+C168+C175</f>
        <v>205811980</v>
      </c>
      <c r="D159" s="33">
        <f>D160+D165+D166+D167+D171+D161+D162+D163+D169+D170+D172+D173+D174+D164+D168+D175</f>
        <v>205811980</v>
      </c>
      <c r="E159" s="33">
        <f>E160+E165+E166+E167+E171+E161+E162+E163+E169+E170+E172+E173+E174+E164+E168+E175</f>
        <v>16550532.39</v>
      </c>
      <c r="F159" s="33">
        <f>F160+F165+F166+F167+F171+F161+F162+F163+F169+F170+F172+F173+F174+F164</f>
        <v>15086199.87</v>
      </c>
      <c r="G159" s="28">
        <f t="shared" si="9"/>
        <v>8.04157872151077</v>
      </c>
      <c r="H159" s="33">
        <f t="shared" si="10"/>
        <v>189261447.61</v>
      </c>
    </row>
    <row r="160" spans="1:8" ht="12.75">
      <c r="A160" s="17" t="s">
        <v>131</v>
      </c>
      <c r="B160" s="3" t="s">
        <v>191</v>
      </c>
      <c r="C160" s="35">
        <f aca="true" t="shared" si="11" ref="C160:D163">C199</f>
        <v>6975000</v>
      </c>
      <c r="D160" s="35">
        <f t="shared" si="11"/>
        <v>6975000</v>
      </c>
      <c r="E160" s="35">
        <f aca="true" t="shared" si="12" ref="E160:E166">E199</f>
        <v>240025.27</v>
      </c>
      <c r="F160" s="35">
        <f aca="true" t="shared" si="13" ref="F160:F166">F199</f>
        <v>538028.81</v>
      </c>
      <c r="G160" s="27">
        <f t="shared" si="9"/>
        <v>3.441222508960573</v>
      </c>
      <c r="H160" s="33">
        <f t="shared" si="10"/>
        <v>6734974.73</v>
      </c>
    </row>
    <row r="161" spans="1:8" ht="25.5">
      <c r="A161" s="17" t="s">
        <v>182</v>
      </c>
      <c r="B161" s="3" t="s">
        <v>192</v>
      </c>
      <c r="C161" s="35">
        <f>C200</f>
        <v>10000</v>
      </c>
      <c r="D161" s="35">
        <f t="shared" si="11"/>
        <v>10000</v>
      </c>
      <c r="E161" s="35">
        <f t="shared" si="12"/>
        <v>57.5</v>
      </c>
      <c r="F161" s="35">
        <f t="shared" si="13"/>
        <v>0</v>
      </c>
      <c r="G161" s="27">
        <f t="shared" si="9"/>
        <v>0.575</v>
      </c>
      <c r="H161" s="30">
        <f t="shared" si="10"/>
        <v>9942.5</v>
      </c>
    </row>
    <row r="162" spans="1:8" ht="38.25">
      <c r="A162" s="17" t="s">
        <v>184</v>
      </c>
      <c r="B162" s="3" t="s">
        <v>193</v>
      </c>
      <c r="C162" s="35">
        <f t="shared" si="11"/>
        <v>2106000</v>
      </c>
      <c r="D162" s="35">
        <f t="shared" si="11"/>
        <v>2106000</v>
      </c>
      <c r="E162" s="35">
        <f t="shared" si="12"/>
        <v>610453.49</v>
      </c>
      <c r="F162" s="35">
        <f t="shared" si="13"/>
        <v>8586.48</v>
      </c>
      <c r="G162" s="27">
        <f t="shared" si="9"/>
        <v>28.986395536562203</v>
      </c>
      <c r="H162" s="30">
        <f t="shared" si="10"/>
        <v>1495546.51</v>
      </c>
    </row>
    <row r="163" spans="1:8" ht="12.75">
      <c r="A163" s="3" t="s">
        <v>113</v>
      </c>
      <c r="B163" s="3" t="s">
        <v>194</v>
      </c>
      <c r="C163" s="35">
        <f t="shared" si="11"/>
        <v>1573000</v>
      </c>
      <c r="D163" s="35">
        <f t="shared" si="11"/>
        <v>1573000</v>
      </c>
      <c r="E163" s="35">
        <f t="shared" si="12"/>
        <v>49752.41</v>
      </c>
      <c r="F163" s="35">
        <f t="shared" si="13"/>
        <v>81878.22</v>
      </c>
      <c r="G163" s="27">
        <f t="shared" si="9"/>
        <v>3.162899554990464</v>
      </c>
      <c r="H163" s="30">
        <f t="shared" si="10"/>
        <v>1523247.59</v>
      </c>
    </row>
    <row r="164" spans="1:8" ht="12.75">
      <c r="A164" s="5" t="s">
        <v>116</v>
      </c>
      <c r="B164" s="3" t="s">
        <v>339</v>
      </c>
      <c r="C164" s="35">
        <f aca="true" t="shared" si="14" ref="C164:D166">C203</f>
        <v>35000</v>
      </c>
      <c r="D164" s="35">
        <f t="shared" si="14"/>
        <v>35000</v>
      </c>
      <c r="E164" s="35">
        <f t="shared" si="12"/>
        <v>0</v>
      </c>
      <c r="F164" s="35">
        <f t="shared" si="13"/>
        <v>0</v>
      </c>
      <c r="G164" s="27"/>
      <c r="H164" s="30"/>
    </row>
    <row r="165" spans="1:8" ht="12.75">
      <c r="A165" s="3" t="s">
        <v>115</v>
      </c>
      <c r="B165" s="3" t="s">
        <v>195</v>
      </c>
      <c r="C165" s="35">
        <f>C204</f>
        <v>475100</v>
      </c>
      <c r="D165" s="35">
        <f t="shared" si="14"/>
        <v>475100</v>
      </c>
      <c r="E165" s="35">
        <f t="shared" si="12"/>
        <v>96327.27</v>
      </c>
      <c r="F165" s="35">
        <f t="shared" si="13"/>
        <v>0</v>
      </c>
      <c r="G165" s="27">
        <f t="shared" si="9"/>
        <v>20.275156809092824</v>
      </c>
      <c r="H165" s="30">
        <f t="shared" si="10"/>
        <v>378772.73</v>
      </c>
    </row>
    <row r="166" spans="1:8" ht="25.5">
      <c r="A166" s="13" t="s">
        <v>118</v>
      </c>
      <c r="B166" s="3" t="s">
        <v>196</v>
      </c>
      <c r="C166" s="35">
        <f>C205</f>
        <v>192600</v>
      </c>
      <c r="D166" s="35">
        <f t="shared" si="14"/>
        <v>192600</v>
      </c>
      <c r="E166" s="35">
        <f t="shared" si="12"/>
        <v>20679.49</v>
      </c>
      <c r="F166" s="35">
        <f t="shared" si="13"/>
        <v>42667.38</v>
      </c>
      <c r="G166" s="27">
        <f t="shared" si="9"/>
        <v>10.73701453790239</v>
      </c>
      <c r="H166" s="30">
        <f t="shared" si="10"/>
        <v>171920.51</v>
      </c>
    </row>
    <row r="167" spans="1:8" ht="25.5">
      <c r="A167" s="13" t="s">
        <v>120</v>
      </c>
      <c r="B167" s="3" t="s">
        <v>197</v>
      </c>
      <c r="C167" s="35">
        <f>C194+C206</f>
        <v>1445580</v>
      </c>
      <c r="D167" s="35">
        <f>D194+D206</f>
        <v>1445580</v>
      </c>
      <c r="E167" s="35">
        <f>E194+E206</f>
        <v>9096.48</v>
      </c>
      <c r="F167" s="35">
        <f>F194+F206</f>
        <v>32859.35</v>
      </c>
      <c r="G167" s="27">
        <f t="shared" si="9"/>
        <v>0.6292616112563815</v>
      </c>
      <c r="H167" s="30">
        <f t="shared" si="10"/>
        <v>1436483.52</v>
      </c>
    </row>
    <row r="168" spans="1:8" ht="12.75">
      <c r="A168" s="13" t="s">
        <v>340</v>
      </c>
      <c r="B168" s="3" t="s">
        <v>353</v>
      </c>
      <c r="C168" s="35">
        <f>C207</f>
        <v>170000</v>
      </c>
      <c r="D168" s="35">
        <f>D207</f>
        <v>170000</v>
      </c>
      <c r="E168" s="35">
        <f>E207</f>
        <v>0</v>
      </c>
      <c r="F168" s="35"/>
      <c r="G168" s="27">
        <f t="shared" si="9"/>
        <v>0</v>
      </c>
      <c r="H168" s="30">
        <f t="shared" si="10"/>
        <v>170000</v>
      </c>
    </row>
    <row r="169" spans="1:8" ht="38.25">
      <c r="A169" s="17" t="s">
        <v>172</v>
      </c>
      <c r="B169" s="3" t="s">
        <v>198</v>
      </c>
      <c r="C169" s="35">
        <f>C183</f>
        <v>4315000</v>
      </c>
      <c r="D169" s="35">
        <f>D183</f>
        <v>4315000</v>
      </c>
      <c r="E169" s="35">
        <f>E183</f>
        <v>0</v>
      </c>
      <c r="F169" s="35">
        <f>F183+F177</f>
        <v>0</v>
      </c>
      <c r="G169" s="27">
        <f t="shared" si="9"/>
        <v>0</v>
      </c>
      <c r="H169" s="30">
        <f t="shared" si="10"/>
        <v>4315000</v>
      </c>
    </row>
    <row r="170" spans="1:8" ht="51">
      <c r="A170" s="17" t="s">
        <v>166</v>
      </c>
      <c r="B170" s="3" t="s">
        <v>199</v>
      </c>
      <c r="C170" s="35">
        <f>C178+C195+C184+C189</f>
        <v>104316700</v>
      </c>
      <c r="D170" s="35">
        <f>D178+D195+D184+D189</f>
        <v>104316700</v>
      </c>
      <c r="E170" s="35">
        <f>E178+E195+E184+E189</f>
        <v>8764645.98</v>
      </c>
      <c r="F170" s="35">
        <f>F178+F195+F184</f>
        <v>8328066.45</v>
      </c>
      <c r="G170" s="27">
        <f t="shared" si="9"/>
        <v>8.401958631743527</v>
      </c>
      <c r="H170" s="30">
        <f t="shared" si="10"/>
        <v>95552054.02</v>
      </c>
    </row>
    <row r="171" spans="1:8" ht="12.75">
      <c r="A171" s="17" t="s">
        <v>168</v>
      </c>
      <c r="B171" s="3" t="s">
        <v>200</v>
      </c>
      <c r="C171" s="35">
        <f>C179+C196+C185+C190</f>
        <v>3757600</v>
      </c>
      <c r="D171" s="35">
        <f>D179+D185+D196+D190</f>
        <v>3757600</v>
      </c>
      <c r="E171" s="35">
        <f>E179+E185+E196+E190</f>
        <v>238076.11</v>
      </c>
      <c r="F171" s="35">
        <f>F179+F185+F196</f>
        <v>18000</v>
      </c>
      <c r="G171" s="27">
        <f t="shared" si="9"/>
        <v>6.335855599318714</v>
      </c>
      <c r="H171" s="30">
        <f t="shared" si="10"/>
        <v>3519523.89</v>
      </c>
    </row>
    <row r="172" spans="1:8" ht="51">
      <c r="A172" s="17" t="s">
        <v>154</v>
      </c>
      <c r="B172" s="3" t="s">
        <v>201</v>
      </c>
      <c r="C172" s="35">
        <f>C180+C186+C191</f>
        <v>76392100</v>
      </c>
      <c r="D172" s="35">
        <f>D180+D186+D191</f>
        <v>76392100</v>
      </c>
      <c r="E172" s="35">
        <f>E180+E186+E191</f>
        <v>5984981.69</v>
      </c>
      <c r="F172" s="35">
        <f>F180+F186</f>
        <v>6036113.18</v>
      </c>
      <c r="G172" s="27">
        <f t="shared" si="9"/>
        <v>7.834555785218629</v>
      </c>
      <c r="H172" s="30">
        <f t="shared" si="10"/>
        <v>70407118.31</v>
      </c>
    </row>
    <row r="173" spans="1:8" ht="12.75">
      <c r="A173" s="17" t="s">
        <v>156</v>
      </c>
      <c r="B173" s="3" t="s">
        <v>202</v>
      </c>
      <c r="C173" s="35">
        <f>C181+C187+C192+C197</f>
        <v>3993300</v>
      </c>
      <c r="D173" s="35">
        <f>D181+D187+D192+D197</f>
        <v>3993300</v>
      </c>
      <c r="E173" s="35">
        <f>E181+E187+E192+E197</f>
        <v>534736.7</v>
      </c>
      <c r="F173" s="35">
        <f>F181+F187+F197</f>
        <v>0</v>
      </c>
      <c r="G173" s="27">
        <f t="shared" si="9"/>
        <v>13.390847169008088</v>
      </c>
      <c r="H173" s="30">
        <f t="shared" si="10"/>
        <v>3458563.3</v>
      </c>
    </row>
    <row r="174" spans="1:8" ht="12.75">
      <c r="A174" s="3" t="s">
        <v>124</v>
      </c>
      <c r="B174" s="3" t="s">
        <v>203</v>
      </c>
      <c r="C174" s="35">
        <f>C208</f>
        <v>49000</v>
      </c>
      <c r="D174" s="35">
        <f>D208</f>
        <v>49000</v>
      </c>
      <c r="E174" s="35">
        <f>E208</f>
        <v>1700</v>
      </c>
      <c r="F174" s="35">
        <f>F208</f>
        <v>0</v>
      </c>
      <c r="G174" s="27">
        <f t="shared" si="9"/>
        <v>3.4693877551020407</v>
      </c>
      <c r="H174" s="30">
        <f t="shared" si="10"/>
        <v>47300</v>
      </c>
    </row>
    <row r="175" spans="1:8" ht="12.75">
      <c r="A175" s="3" t="s">
        <v>322</v>
      </c>
      <c r="B175" s="3" t="s">
        <v>352</v>
      </c>
      <c r="C175" s="35">
        <f>C209</f>
        <v>6000</v>
      </c>
      <c r="D175" s="35">
        <f>D209</f>
        <v>6000</v>
      </c>
      <c r="E175" s="35">
        <f>E209</f>
        <v>0</v>
      </c>
      <c r="F175" s="35"/>
      <c r="G175" s="27"/>
      <c r="H175" s="30"/>
    </row>
    <row r="176" spans="1:8" ht="12.75">
      <c r="A176" s="23" t="s">
        <v>57</v>
      </c>
      <c r="B176" s="23" t="s">
        <v>58</v>
      </c>
      <c r="C176" s="31">
        <f>C179+C180+C178+C181</f>
        <v>31665800</v>
      </c>
      <c r="D176" s="31">
        <f>D179+D180+D178+D181</f>
        <v>31665800</v>
      </c>
      <c r="E176" s="31">
        <f>E179+E180+E178+E181</f>
        <v>2862766.84</v>
      </c>
      <c r="F176" s="31">
        <f>F179+F180+F178+F181+F177</f>
        <v>1844289.49</v>
      </c>
      <c r="G176" s="28">
        <f t="shared" si="9"/>
        <v>9.040563762797719</v>
      </c>
      <c r="H176" s="33">
        <f t="shared" si="10"/>
        <v>28803033.16</v>
      </c>
    </row>
    <row r="177" spans="1:8" ht="38.25">
      <c r="A177" s="17" t="s">
        <v>172</v>
      </c>
      <c r="B177" s="3" t="s">
        <v>335</v>
      </c>
      <c r="C177" s="31"/>
      <c r="D177" s="31"/>
      <c r="E177" s="31"/>
      <c r="F177" s="34">
        <v>0</v>
      </c>
      <c r="G177" s="28"/>
      <c r="H177" s="33"/>
    </row>
    <row r="178" spans="1:8" ht="51">
      <c r="A178" s="17" t="s">
        <v>166</v>
      </c>
      <c r="B178" s="3" t="s">
        <v>167</v>
      </c>
      <c r="C178" s="35">
        <v>17370400</v>
      </c>
      <c r="D178" s="35">
        <v>17370400</v>
      </c>
      <c r="E178" s="35">
        <v>1609334.5</v>
      </c>
      <c r="F178" s="34">
        <v>934075.87</v>
      </c>
      <c r="G178" s="27">
        <f>E178/D178*100</f>
        <v>9.26480967623083</v>
      </c>
      <c r="H178" s="30">
        <f>D178-E178</f>
        <v>15761065.5</v>
      </c>
    </row>
    <row r="179" spans="1:8" ht="12.75">
      <c r="A179" s="17" t="s">
        <v>168</v>
      </c>
      <c r="B179" s="3" t="s">
        <v>169</v>
      </c>
      <c r="C179" s="3">
        <v>200000</v>
      </c>
      <c r="D179" s="34">
        <v>200000</v>
      </c>
      <c r="E179" s="34">
        <v>0</v>
      </c>
      <c r="F179" s="34">
        <v>0</v>
      </c>
      <c r="G179" s="27">
        <f t="shared" si="9"/>
        <v>0</v>
      </c>
      <c r="H179" s="30">
        <f t="shared" si="10"/>
        <v>200000</v>
      </c>
    </row>
    <row r="180" spans="1:8" ht="51">
      <c r="A180" s="17" t="s">
        <v>154</v>
      </c>
      <c r="B180" s="3" t="s">
        <v>170</v>
      </c>
      <c r="C180" s="34">
        <v>13995400</v>
      </c>
      <c r="D180" s="34">
        <v>13995400</v>
      </c>
      <c r="E180" s="34">
        <v>1253432.34</v>
      </c>
      <c r="F180" s="34">
        <v>910213.62</v>
      </c>
      <c r="G180" s="27">
        <f t="shared" si="9"/>
        <v>8.956030838704146</v>
      </c>
      <c r="H180" s="30">
        <f t="shared" si="10"/>
        <v>12741967.66</v>
      </c>
    </row>
    <row r="181" spans="1:8" ht="12.75">
      <c r="A181" s="17" t="s">
        <v>156</v>
      </c>
      <c r="B181" s="3" t="s">
        <v>171</v>
      </c>
      <c r="C181" s="34">
        <v>100000</v>
      </c>
      <c r="D181" s="34">
        <v>100000</v>
      </c>
      <c r="E181" s="34">
        <v>0</v>
      </c>
      <c r="F181" s="34">
        <v>0</v>
      </c>
      <c r="G181" s="27">
        <f>E181/D181*100</f>
        <v>0</v>
      </c>
      <c r="H181" s="30">
        <f>D181-E181</f>
        <v>100000</v>
      </c>
    </row>
    <row r="182" spans="1:8" ht="12.75">
      <c r="A182" s="23" t="s">
        <v>59</v>
      </c>
      <c r="B182" s="23" t="s">
        <v>60</v>
      </c>
      <c r="C182" s="31">
        <f>C184+C185+C186+C187+C183</f>
        <v>148782900</v>
      </c>
      <c r="D182" s="31">
        <f>D184+D185+D186+D187+D183</f>
        <v>148782900</v>
      </c>
      <c r="E182" s="31">
        <f>E184+E185+E186+E187+E183</f>
        <v>11891804.26</v>
      </c>
      <c r="F182" s="31">
        <f>F184+F185+F186+F187+F183</f>
        <v>12507890.14</v>
      </c>
      <c r="G182" s="28">
        <f t="shared" si="9"/>
        <v>7.99272245668017</v>
      </c>
      <c r="H182" s="33">
        <f t="shared" si="10"/>
        <v>136891095.74</v>
      </c>
    </row>
    <row r="183" spans="1:8" ht="38.25">
      <c r="A183" s="17" t="s">
        <v>172</v>
      </c>
      <c r="B183" s="3" t="s">
        <v>173</v>
      </c>
      <c r="C183" s="3">
        <v>4315000</v>
      </c>
      <c r="D183" s="35">
        <v>4315000</v>
      </c>
      <c r="E183" s="35">
        <v>0</v>
      </c>
      <c r="F183" s="35">
        <v>0</v>
      </c>
      <c r="G183" s="27">
        <f>E183/D183*100</f>
        <v>0</v>
      </c>
      <c r="H183" s="30">
        <f>D183-E183</f>
        <v>4315000</v>
      </c>
    </row>
    <row r="184" spans="1:8" ht="51">
      <c r="A184" s="17" t="s">
        <v>166</v>
      </c>
      <c r="B184" s="3" t="s">
        <v>174</v>
      </c>
      <c r="C184" s="3">
        <v>80256300</v>
      </c>
      <c r="D184" s="34">
        <v>80256300</v>
      </c>
      <c r="E184" s="34">
        <v>6927475.34</v>
      </c>
      <c r="F184" s="34">
        <v>7363990.58</v>
      </c>
      <c r="G184" s="27">
        <f t="shared" si="9"/>
        <v>8.63169039689096</v>
      </c>
      <c r="H184" s="30">
        <f t="shared" si="10"/>
        <v>73328824.66</v>
      </c>
    </row>
    <row r="185" spans="1:8" ht="12.75">
      <c r="A185" s="17" t="s">
        <v>168</v>
      </c>
      <c r="B185" s="3" t="s">
        <v>175</v>
      </c>
      <c r="C185" s="3">
        <v>2831600</v>
      </c>
      <c r="D185" s="34">
        <v>2831600</v>
      </c>
      <c r="E185" s="34">
        <v>238076.11</v>
      </c>
      <c r="F185" s="34">
        <v>18000</v>
      </c>
      <c r="G185" s="27">
        <f t="shared" si="9"/>
        <v>8.407829848848706</v>
      </c>
      <c r="H185" s="30">
        <f t="shared" si="10"/>
        <v>2593523.89</v>
      </c>
    </row>
    <row r="186" spans="1:8" ht="51">
      <c r="A186" s="17" t="s">
        <v>154</v>
      </c>
      <c r="B186" s="3" t="s">
        <v>176</v>
      </c>
      <c r="C186" s="3">
        <v>57896700</v>
      </c>
      <c r="D186" s="34">
        <v>57896700</v>
      </c>
      <c r="E186" s="34">
        <v>4199616.11</v>
      </c>
      <c r="F186" s="34">
        <v>5125899.56</v>
      </c>
      <c r="G186" s="27">
        <f t="shared" si="9"/>
        <v>7.253636407601816</v>
      </c>
      <c r="H186" s="30">
        <f t="shared" si="10"/>
        <v>53697083.89</v>
      </c>
    </row>
    <row r="187" spans="1:8" ht="12.75">
      <c r="A187" s="17" t="s">
        <v>156</v>
      </c>
      <c r="B187" s="3" t="s">
        <v>177</v>
      </c>
      <c r="C187" s="34">
        <v>3483300</v>
      </c>
      <c r="D187" s="34">
        <v>3483300</v>
      </c>
      <c r="E187" s="34">
        <v>526636.7</v>
      </c>
      <c r="F187" s="34">
        <v>0</v>
      </c>
      <c r="G187" s="27">
        <f t="shared" si="9"/>
        <v>15.11890161628341</v>
      </c>
      <c r="H187" s="30">
        <f t="shared" si="10"/>
        <v>2956663.3</v>
      </c>
    </row>
    <row r="188" spans="1:8" ht="12.75">
      <c r="A188" s="14" t="s">
        <v>370</v>
      </c>
      <c r="B188" s="1" t="s">
        <v>371</v>
      </c>
      <c r="C188" s="33">
        <f>C189+C190+C191+C192</f>
        <v>10680000</v>
      </c>
      <c r="D188" s="33">
        <f>D189+D190+D191+D192</f>
        <v>10680000</v>
      </c>
      <c r="E188" s="33">
        <f>E189+E190+E191+E192</f>
        <v>743682.38</v>
      </c>
      <c r="F188" s="34"/>
      <c r="G188" s="27"/>
      <c r="H188" s="30"/>
    </row>
    <row r="189" spans="1:8" ht="51">
      <c r="A189" s="17" t="s">
        <v>166</v>
      </c>
      <c r="B189" s="3" t="s">
        <v>372</v>
      </c>
      <c r="C189" s="34">
        <v>5700000</v>
      </c>
      <c r="D189" s="34">
        <v>5700000</v>
      </c>
      <c r="E189" s="34">
        <v>203649.14</v>
      </c>
      <c r="F189" s="34"/>
      <c r="G189" s="27"/>
      <c r="H189" s="30"/>
    </row>
    <row r="190" spans="1:8" ht="12.75">
      <c r="A190" s="17" t="s">
        <v>168</v>
      </c>
      <c r="B190" s="3" t="s">
        <v>373</v>
      </c>
      <c r="C190" s="34">
        <v>170000</v>
      </c>
      <c r="D190" s="34">
        <v>170000</v>
      </c>
      <c r="E190" s="34">
        <v>0</v>
      </c>
      <c r="F190" s="34"/>
      <c r="G190" s="27"/>
      <c r="H190" s="30"/>
    </row>
    <row r="191" spans="1:8" ht="51">
      <c r="A191" s="17" t="s">
        <v>154</v>
      </c>
      <c r="B191" s="3" t="s">
        <v>374</v>
      </c>
      <c r="C191" s="34">
        <v>4500000</v>
      </c>
      <c r="D191" s="34">
        <v>4500000</v>
      </c>
      <c r="E191" s="34">
        <v>531933.24</v>
      </c>
      <c r="F191" s="34"/>
      <c r="G191" s="27"/>
      <c r="H191" s="30"/>
    </row>
    <row r="192" spans="1:8" ht="12.75">
      <c r="A192" s="17" t="s">
        <v>156</v>
      </c>
      <c r="B192" s="3" t="s">
        <v>375</v>
      </c>
      <c r="C192" s="34">
        <v>310000</v>
      </c>
      <c r="D192" s="34">
        <v>310000</v>
      </c>
      <c r="E192" s="34">
        <v>8100</v>
      </c>
      <c r="F192" s="34"/>
      <c r="G192" s="27"/>
      <c r="H192" s="30"/>
    </row>
    <row r="193" spans="1:8" ht="12.75">
      <c r="A193" s="23" t="s">
        <v>61</v>
      </c>
      <c r="B193" s="23" t="s">
        <v>62</v>
      </c>
      <c r="C193" s="31">
        <f>C194+C195+C196+C197</f>
        <v>1899580</v>
      </c>
      <c r="D193" s="31">
        <f>D194+D195+D196+D197</f>
        <v>1899580</v>
      </c>
      <c r="E193" s="31">
        <f>E194+E195+E196+E197</f>
        <v>24187</v>
      </c>
      <c r="F193" s="31">
        <f>F194+F195+F196+F197</f>
        <v>30000</v>
      </c>
      <c r="G193" s="28">
        <f t="shared" si="9"/>
        <v>1.273281462217964</v>
      </c>
      <c r="H193" s="33">
        <f t="shared" si="10"/>
        <v>1875393</v>
      </c>
    </row>
    <row r="194" spans="1:8" ht="25.5">
      <c r="A194" s="13" t="s">
        <v>120</v>
      </c>
      <c r="B194" s="3" t="s">
        <v>178</v>
      </c>
      <c r="C194" s="3">
        <v>253580</v>
      </c>
      <c r="D194" s="34">
        <v>253580</v>
      </c>
      <c r="E194" s="34">
        <v>0</v>
      </c>
      <c r="F194" s="34">
        <v>0</v>
      </c>
      <c r="G194" s="27">
        <f t="shared" si="9"/>
        <v>0</v>
      </c>
      <c r="H194" s="30">
        <f t="shared" si="10"/>
        <v>253580</v>
      </c>
    </row>
    <row r="195" spans="1:8" ht="51">
      <c r="A195" s="17" t="s">
        <v>166</v>
      </c>
      <c r="B195" s="3" t="s">
        <v>179</v>
      </c>
      <c r="C195" s="3">
        <v>990000</v>
      </c>
      <c r="D195" s="34">
        <v>990000</v>
      </c>
      <c r="E195" s="34">
        <v>24187</v>
      </c>
      <c r="F195" s="34">
        <v>30000</v>
      </c>
      <c r="G195" s="27">
        <f t="shared" si="9"/>
        <v>2.443131313131313</v>
      </c>
      <c r="H195" s="30">
        <f t="shared" si="10"/>
        <v>965813</v>
      </c>
    </row>
    <row r="196" spans="1:8" ht="12.75">
      <c r="A196" s="17" t="s">
        <v>168</v>
      </c>
      <c r="B196" s="3" t="s">
        <v>180</v>
      </c>
      <c r="C196" s="34">
        <v>556000</v>
      </c>
      <c r="D196" s="34">
        <v>556000</v>
      </c>
      <c r="E196" s="34">
        <v>0</v>
      </c>
      <c r="F196" s="34">
        <v>0</v>
      </c>
      <c r="G196" s="27">
        <f t="shared" si="9"/>
        <v>0</v>
      </c>
      <c r="H196" s="30">
        <f t="shared" si="10"/>
        <v>556000</v>
      </c>
    </row>
    <row r="197" spans="1:8" ht="12.75">
      <c r="A197" s="17" t="s">
        <v>156</v>
      </c>
      <c r="B197" s="3" t="s">
        <v>321</v>
      </c>
      <c r="C197" s="34">
        <v>100000</v>
      </c>
      <c r="D197" s="34">
        <v>100000</v>
      </c>
      <c r="E197" s="34">
        <v>0</v>
      </c>
      <c r="F197" s="34">
        <v>0</v>
      </c>
      <c r="G197" s="27">
        <f>E197/D197*100</f>
        <v>0</v>
      </c>
      <c r="H197" s="30">
        <f>D197-E197</f>
        <v>100000</v>
      </c>
    </row>
    <row r="198" spans="1:8" ht="12.75">
      <c r="A198" s="23" t="s">
        <v>63</v>
      </c>
      <c r="B198" s="23" t="s">
        <v>64</v>
      </c>
      <c r="C198" s="31">
        <f>C199+C201+C206+C208+C202+C204+C205+C203+C207+C209+C200</f>
        <v>12783700</v>
      </c>
      <c r="D198" s="31">
        <f>D199+D201+D206+D208+D202+D204+D205+D203+D207+D209+D200</f>
        <v>12783700</v>
      </c>
      <c r="E198" s="31">
        <f>E199+E201+E206+E208+E202+E204+E205+E203+E207+E209+E200</f>
        <v>1028091.91</v>
      </c>
      <c r="F198" s="31">
        <f>F199+F201+F206+F208+F202+F204+F205+F203+F200</f>
        <v>704020.24</v>
      </c>
      <c r="G198" s="28">
        <f t="shared" si="9"/>
        <v>8.042209297777639</v>
      </c>
      <c r="H198" s="33">
        <f t="shared" si="10"/>
        <v>11755608.09</v>
      </c>
    </row>
    <row r="199" spans="1:8" ht="12.75">
      <c r="A199" s="17" t="s">
        <v>131</v>
      </c>
      <c r="B199" s="3" t="s">
        <v>181</v>
      </c>
      <c r="C199" s="34">
        <v>6975000</v>
      </c>
      <c r="D199" s="34">
        <v>6975000</v>
      </c>
      <c r="E199" s="34">
        <v>240025.27</v>
      </c>
      <c r="F199" s="34">
        <v>538028.81</v>
      </c>
      <c r="G199" s="27">
        <f t="shared" si="9"/>
        <v>3.441222508960573</v>
      </c>
      <c r="H199" s="30">
        <f t="shared" si="10"/>
        <v>6734974.73</v>
      </c>
    </row>
    <row r="200" spans="1:8" ht="25.5">
      <c r="A200" s="17" t="s">
        <v>182</v>
      </c>
      <c r="B200" s="3" t="s">
        <v>183</v>
      </c>
      <c r="C200" s="34">
        <v>10000</v>
      </c>
      <c r="D200" s="34">
        <v>10000</v>
      </c>
      <c r="E200" s="34">
        <v>57.5</v>
      </c>
      <c r="F200" s="34">
        <v>0</v>
      </c>
      <c r="G200" s="27">
        <f>E200/D200*100</f>
        <v>0.575</v>
      </c>
      <c r="H200" s="30">
        <f>D200-E200</f>
        <v>9942.5</v>
      </c>
    </row>
    <row r="201" spans="1:8" ht="38.25">
      <c r="A201" s="17" t="s">
        <v>184</v>
      </c>
      <c r="B201" s="3" t="s">
        <v>185</v>
      </c>
      <c r="C201" s="34">
        <v>2106000</v>
      </c>
      <c r="D201" s="34">
        <v>2106000</v>
      </c>
      <c r="E201" s="34">
        <v>610453.49</v>
      </c>
      <c r="F201" s="34">
        <v>8586.48</v>
      </c>
      <c r="G201" s="27">
        <f t="shared" si="9"/>
        <v>28.986395536562203</v>
      </c>
      <c r="H201" s="30">
        <f t="shared" si="10"/>
        <v>1495546.51</v>
      </c>
    </row>
    <row r="202" spans="1:8" ht="12.75">
      <c r="A202" s="3" t="s">
        <v>113</v>
      </c>
      <c r="B202" s="3" t="s">
        <v>186</v>
      </c>
      <c r="C202" s="34">
        <v>1573000</v>
      </c>
      <c r="D202" s="34">
        <v>1573000</v>
      </c>
      <c r="E202" s="34">
        <v>49752.41</v>
      </c>
      <c r="F202" s="34">
        <v>81878.22</v>
      </c>
      <c r="G202" s="27">
        <f t="shared" si="9"/>
        <v>3.162899554990464</v>
      </c>
      <c r="H202" s="30">
        <f t="shared" si="10"/>
        <v>1523247.59</v>
      </c>
    </row>
    <row r="203" spans="1:8" ht="12.75">
      <c r="A203" s="5" t="s">
        <v>116</v>
      </c>
      <c r="B203" s="3" t="s">
        <v>338</v>
      </c>
      <c r="C203" s="34">
        <v>35000</v>
      </c>
      <c r="D203" s="34">
        <v>35000</v>
      </c>
      <c r="E203" s="34">
        <v>0</v>
      </c>
      <c r="F203" s="34">
        <v>0</v>
      </c>
      <c r="G203" s="27">
        <f t="shared" si="9"/>
        <v>0</v>
      </c>
      <c r="H203" s="30">
        <f t="shared" si="10"/>
        <v>35000</v>
      </c>
    </row>
    <row r="204" spans="1:8" ht="12.75">
      <c r="A204" s="3" t="s">
        <v>115</v>
      </c>
      <c r="B204" s="3" t="s">
        <v>187</v>
      </c>
      <c r="C204" s="34">
        <v>475100</v>
      </c>
      <c r="D204" s="34">
        <v>475100</v>
      </c>
      <c r="E204" s="34">
        <v>96327.27</v>
      </c>
      <c r="F204" s="34">
        <v>0</v>
      </c>
      <c r="G204" s="27">
        <f t="shared" si="9"/>
        <v>20.275156809092824</v>
      </c>
      <c r="H204" s="30">
        <f t="shared" si="10"/>
        <v>378772.73</v>
      </c>
    </row>
    <row r="205" spans="1:8" ht="25.5">
      <c r="A205" s="13" t="s">
        <v>118</v>
      </c>
      <c r="B205" s="3" t="s">
        <v>188</v>
      </c>
      <c r="C205" s="34">
        <v>192600</v>
      </c>
      <c r="D205" s="34">
        <v>192600</v>
      </c>
      <c r="E205" s="34">
        <v>20679.49</v>
      </c>
      <c r="F205" s="34">
        <v>42667.38</v>
      </c>
      <c r="G205" s="27">
        <f t="shared" si="9"/>
        <v>10.73701453790239</v>
      </c>
      <c r="H205" s="30">
        <f t="shared" si="10"/>
        <v>171920.51</v>
      </c>
    </row>
    <row r="206" spans="1:8" ht="25.5">
      <c r="A206" s="13" t="s">
        <v>120</v>
      </c>
      <c r="B206" s="3" t="s">
        <v>189</v>
      </c>
      <c r="C206" s="34">
        <v>1192000</v>
      </c>
      <c r="D206" s="34">
        <v>1192000</v>
      </c>
      <c r="E206" s="34">
        <v>9096.48</v>
      </c>
      <c r="F206" s="34">
        <v>32859.35</v>
      </c>
      <c r="G206" s="27">
        <f t="shared" si="9"/>
        <v>0.7631275167785234</v>
      </c>
      <c r="H206" s="30">
        <f t="shared" si="10"/>
        <v>1182903.52</v>
      </c>
    </row>
    <row r="207" spans="1:8" ht="12.75">
      <c r="A207" s="13" t="s">
        <v>340</v>
      </c>
      <c r="B207" s="3" t="s">
        <v>351</v>
      </c>
      <c r="C207" s="34">
        <v>170000</v>
      </c>
      <c r="D207" s="34">
        <v>170000</v>
      </c>
      <c r="E207" s="34">
        <v>0</v>
      </c>
      <c r="F207" s="34"/>
      <c r="G207" s="27"/>
      <c r="H207" s="30"/>
    </row>
    <row r="208" spans="1:8" ht="12.75">
      <c r="A208" s="3" t="s">
        <v>124</v>
      </c>
      <c r="B208" s="3" t="s">
        <v>190</v>
      </c>
      <c r="C208" s="34">
        <v>49000</v>
      </c>
      <c r="D208" s="34">
        <v>49000</v>
      </c>
      <c r="E208" s="34">
        <v>1700</v>
      </c>
      <c r="F208" s="34">
        <v>0</v>
      </c>
      <c r="G208" s="27">
        <f t="shared" si="9"/>
        <v>3.4693877551020407</v>
      </c>
      <c r="H208" s="30">
        <f t="shared" si="10"/>
        <v>47300</v>
      </c>
    </row>
    <row r="209" spans="1:8" ht="12.75">
      <c r="A209" s="3" t="s">
        <v>322</v>
      </c>
      <c r="B209" s="3" t="s">
        <v>350</v>
      </c>
      <c r="C209" s="34">
        <v>6000</v>
      </c>
      <c r="D209" s="34">
        <v>6000</v>
      </c>
      <c r="E209" s="34">
        <v>0</v>
      </c>
      <c r="F209" s="34"/>
      <c r="G209" s="27"/>
      <c r="H209" s="30"/>
    </row>
    <row r="210" spans="1:8" ht="12.75">
      <c r="A210" s="1" t="s">
        <v>65</v>
      </c>
      <c r="B210" s="1" t="s">
        <v>66</v>
      </c>
      <c r="C210" s="33">
        <f>C211+C215+C216+C217+C221+C212+C213+C214+C218+C220+C222+C223+C224+C225+C219</f>
        <v>34558238.2</v>
      </c>
      <c r="D210" s="33">
        <f>D211+D215+D216+D217+D221+D212+D213+D214+D218+D220+D222+D223+D224+D225+D219</f>
        <v>33490449.2</v>
      </c>
      <c r="E210" s="33">
        <f>E211+E215+E216+E217+E221+E212+E213+E214+E218+E220+E222+E223+E224+E225+E219</f>
        <v>1374774.03</v>
      </c>
      <c r="F210" s="33">
        <f>F211+F215+F216+F217+F221+F212+F213+F214+F218+F220+F222+F223+F224+F225</f>
        <v>3185797.51</v>
      </c>
      <c r="G210" s="28">
        <f t="shared" si="9"/>
        <v>4.1049733964153585</v>
      </c>
      <c r="H210" s="33">
        <f t="shared" si="10"/>
        <v>32115675.169999998</v>
      </c>
    </row>
    <row r="211" spans="1:8" ht="12.75">
      <c r="A211" s="17" t="s">
        <v>131</v>
      </c>
      <c r="B211" s="3" t="s">
        <v>220</v>
      </c>
      <c r="C211" s="35">
        <f>C237</f>
        <v>7590673</v>
      </c>
      <c r="D211" s="35">
        <f>D237</f>
        <v>7283013</v>
      </c>
      <c r="E211" s="35">
        <f>E237</f>
        <v>163630.5</v>
      </c>
      <c r="F211" s="35">
        <f>F237</f>
        <v>997056.87</v>
      </c>
      <c r="G211" s="27">
        <f t="shared" si="9"/>
        <v>2.246741836105469</v>
      </c>
      <c r="H211" s="30">
        <f t="shared" si="10"/>
        <v>7119382.5</v>
      </c>
    </row>
    <row r="212" spans="1:8" ht="25.5">
      <c r="A212" s="17" t="s">
        <v>182</v>
      </c>
      <c r="B212" s="3" t="s">
        <v>221</v>
      </c>
      <c r="C212" s="35">
        <f aca="true" t="shared" si="15" ref="C212:C217">C238</f>
        <v>3000</v>
      </c>
      <c r="D212" s="35">
        <f aca="true" t="shared" si="16" ref="D212:D217">D238</f>
        <v>3000</v>
      </c>
      <c r="E212" s="35">
        <f>E238</f>
        <v>0</v>
      </c>
      <c r="F212" s="35">
        <f>F238</f>
        <v>57.5</v>
      </c>
      <c r="G212" s="27">
        <f t="shared" si="9"/>
        <v>0</v>
      </c>
      <c r="H212" s="30">
        <f t="shared" si="10"/>
        <v>3000</v>
      </c>
    </row>
    <row r="213" spans="1:8" ht="38.25">
      <c r="A213" s="17" t="s">
        <v>184</v>
      </c>
      <c r="B213" s="3" t="s">
        <v>222</v>
      </c>
      <c r="C213" s="35">
        <f t="shared" si="15"/>
        <v>2335712</v>
      </c>
      <c r="D213" s="35">
        <f t="shared" si="16"/>
        <v>2183917</v>
      </c>
      <c r="E213" s="35">
        <f aca="true" t="shared" si="17" ref="E213:F218">E239</f>
        <v>119741.53</v>
      </c>
      <c r="F213" s="35">
        <f t="shared" si="17"/>
        <v>0</v>
      </c>
      <c r="G213" s="27">
        <f t="shared" si="9"/>
        <v>5.482879157037561</v>
      </c>
      <c r="H213" s="30">
        <f t="shared" si="10"/>
        <v>2064175.47</v>
      </c>
    </row>
    <row r="214" spans="1:8" ht="12.75">
      <c r="A214" s="3" t="s">
        <v>113</v>
      </c>
      <c r="B214" s="3" t="s">
        <v>223</v>
      </c>
      <c r="C214" s="35">
        <f t="shared" si="15"/>
        <v>782700</v>
      </c>
      <c r="D214" s="35">
        <f t="shared" si="16"/>
        <v>742700</v>
      </c>
      <c r="E214" s="35">
        <f t="shared" si="17"/>
        <v>39174.74</v>
      </c>
      <c r="F214" s="35">
        <f t="shared" si="17"/>
        <v>70015.55</v>
      </c>
      <c r="G214" s="27">
        <f t="shared" si="9"/>
        <v>5.27463848121718</v>
      </c>
      <c r="H214" s="30">
        <f t="shared" si="10"/>
        <v>703525.26</v>
      </c>
    </row>
    <row r="215" spans="1:8" ht="38.25">
      <c r="A215" s="17" t="s">
        <v>216</v>
      </c>
      <c r="B215" s="3" t="s">
        <v>224</v>
      </c>
      <c r="C215" s="35">
        <f t="shared" si="15"/>
        <v>2000</v>
      </c>
      <c r="D215" s="35">
        <f t="shared" si="16"/>
        <v>2000</v>
      </c>
      <c r="E215" s="35">
        <f t="shared" si="17"/>
        <v>0</v>
      </c>
      <c r="F215" s="35">
        <f t="shared" si="17"/>
        <v>0</v>
      </c>
      <c r="G215" s="27">
        <f t="shared" si="9"/>
        <v>0</v>
      </c>
      <c r="H215" s="30">
        <f t="shared" si="10"/>
        <v>2000</v>
      </c>
    </row>
    <row r="216" spans="1:8" ht="12.75">
      <c r="A216" s="3" t="s">
        <v>115</v>
      </c>
      <c r="B216" s="3" t="s">
        <v>225</v>
      </c>
      <c r="C216" s="35">
        <f t="shared" si="15"/>
        <v>263000</v>
      </c>
      <c r="D216" s="35">
        <f t="shared" si="16"/>
        <v>250000</v>
      </c>
      <c r="E216" s="35">
        <f t="shared" si="17"/>
        <v>0</v>
      </c>
      <c r="F216" s="35">
        <f t="shared" si="17"/>
        <v>0</v>
      </c>
      <c r="G216" s="27">
        <f t="shared" si="9"/>
        <v>0</v>
      </c>
      <c r="H216" s="30">
        <f t="shared" si="10"/>
        <v>250000</v>
      </c>
    </row>
    <row r="217" spans="1:8" ht="25.5">
      <c r="A217" s="13" t="s">
        <v>118</v>
      </c>
      <c r="B217" s="3" t="s">
        <v>226</v>
      </c>
      <c r="C217" s="35">
        <f t="shared" si="15"/>
        <v>259000</v>
      </c>
      <c r="D217" s="35">
        <f t="shared" si="16"/>
        <v>259000</v>
      </c>
      <c r="E217" s="35">
        <f t="shared" si="17"/>
        <v>39601.02</v>
      </c>
      <c r="F217" s="35">
        <f t="shared" si="17"/>
        <v>0</v>
      </c>
      <c r="G217" s="27">
        <f t="shared" si="9"/>
        <v>15.289969111969109</v>
      </c>
      <c r="H217" s="30">
        <f t="shared" si="10"/>
        <v>219398.98</v>
      </c>
    </row>
    <row r="218" spans="1:8" ht="25.5">
      <c r="A218" s="13" t="s">
        <v>120</v>
      </c>
      <c r="B218" s="3" t="s">
        <v>227</v>
      </c>
      <c r="C218" s="35">
        <f>C244+C227</f>
        <v>754200</v>
      </c>
      <c r="D218" s="35">
        <f>D244+D227</f>
        <v>754200</v>
      </c>
      <c r="E218" s="35">
        <f t="shared" si="17"/>
        <v>24594.2</v>
      </c>
      <c r="F218" s="35">
        <f t="shared" si="17"/>
        <v>0</v>
      </c>
      <c r="G218" s="27">
        <f t="shared" si="9"/>
        <v>3.260965261203925</v>
      </c>
      <c r="H218" s="30">
        <f t="shared" si="10"/>
        <v>729605.8</v>
      </c>
    </row>
    <row r="219" spans="1:8" ht="12.75">
      <c r="A219" s="13" t="s">
        <v>340</v>
      </c>
      <c r="B219" s="3" t="s">
        <v>342</v>
      </c>
      <c r="C219" s="35">
        <f>C228</f>
        <v>0</v>
      </c>
      <c r="D219" s="35">
        <f>D228</f>
        <v>0</v>
      </c>
      <c r="E219" s="35">
        <f>E228</f>
        <v>0</v>
      </c>
      <c r="F219" s="35"/>
      <c r="G219" s="27"/>
      <c r="H219" s="30"/>
    </row>
    <row r="220" spans="1:8" ht="51">
      <c r="A220" s="17" t="s">
        <v>166</v>
      </c>
      <c r="B220" s="3" t="s">
        <v>228</v>
      </c>
      <c r="C220" s="35">
        <f>C229+C234</f>
        <v>6200000</v>
      </c>
      <c r="D220" s="35">
        <f>D229+D234</f>
        <v>6200000</v>
      </c>
      <c r="E220" s="35">
        <f>E229+E234</f>
        <v>185900.00999999998</v>
      </c>
      <c r="F220" s="35">
        <f>F229+F234</f>
        <v>478517.66</v>
      </c>
      <c r="G220" s="27">
        <f t="shared" si="9"/>
        <v>2.9983872580645157</v>
      </c>
      <c r="H220" s="30">
        <f t="shared" si="10"/>
        <v>6014099.99</v>
      </c>
    </row>
    <row r="221" spans="1:8" ht="12.75">
      <c r="A221" s="17" t="s">
        <v>168</v>
      </c>
      <c r="B221" s="3" t="s">
        <v>229</v>
      </c>
      <c r="C221" s="35">
        <f>C230+C235</f>
        <v>20000</v>
      </c>
      <c r="D221" s="35">
        <f>D230+D235</f>
        <v>20000</v>
      </c>
      <c r="E221" s="35">
        <f>E230+E235</f>
        <v>0</v>
      </c>
      <c r="F221" s="35">
        <f>F230+F235</f>
        <v>0</v>
      </c>
      <c r="G221" s="27">
        <f t="shared" si="9"/>
        <v>0</v>
      </c>
      <c r="H221" s="30">
        <f t="shared" si="10"/>
        <v>20000</v>
      </c>
    </row>
    <row r="222" spans="1:8" ht="51">
      <c r="A222" s="17" t="s">
        <v>154</v>
      </c>
      <c r="B222" s="3" t="s">
        <v>230</v>
      </c>
      <c r="C222" s="35">
        <f>C231</f>
        <v>16105953.2</v>
      </c>
      <c r="D222" s="35">
        <f>D231</f>
        <v>15550619.2</v>
      </c>
      <c r="E222" s="35">
        <f>E231</f>
        <v>802132.03</v>
      </c>
      <c r="F222" s="35">
        <f>F231</f>
        <v>1640149.93</v>
      </c>
      <c r="G222" s="27">
        <f t="shared" si="9"/>
        <v>5.158199938430748</v>
      </c>
      <c r="H222" s="30">
        <f t="shared" si="10"/>
        <v>14748487.17</v>
      </c>
    </row>
    <row r="223" spans="1:8" ht="12.75">
      <c r="A223" s="17" t="s">
        <v>156</v>
      </c>
      <c r="B223" s="3" t="s">
        <v>231</v>
      </c>
      <c r="C223" s="35">
        <f>C232</f>
        <v>200000</v>
      </c>
      <c r="D223" s="35">
        <f>D232</f>
        <v>200000</v>
      </c>
      <c r="E223" s="35">
        <f>E232</f>
        <v>0</v>
      </c>
      <c r="F223" s="35">
        <f>F232</f>
        <v>0</v>
      </c>
      <c r="G223" s="27">
        <f t="shared" si="9"/>
        <v>0</v>
      </c>
      <c r="H223" s="30">
        <f t="shared" si="10"/>
        <v>200000</v>
      </c>
    </row>
    <row r="224" spans="1:8" ht="12.75">
      <c r="A224" s="3" t="s">
        <v>124</v>
      </c>
      <c r="B224" s="3" t="s">
        <v>232</v>
      </c>
      <c r="C224" s="35">
        <f>C245</f>
        <v>0</v>
      </c>
      <c r="D224" s="35">
        <f>D245</f>
        <v>0</v>
      </c>
      <c r="E224" s="35">
        <f>E245</f>
        <v>0</v>
      </c>
      <c r="F224" s="35">
        <f>F245</f>
        <v>0</v>
      </c>
      <c r="G224" s="27" t="e">
        <f t="shared" si="9"/>
        <v>#DIV/0!</v>
      </c>
      <c r="H224" s="30">
        <f t="shared" si="10"/>
        <v>0</v>
      </c>
    </row>
    <row r="225" spans="1:8" ht="12.75">
      <c r="A225" s="3" t="s">
        <v>322</v>
      </c>
      <c r="B225" s="3" t="s">
        <v>324</v>
      </c>
      <c r="C225" s="34">
        <f>C246</f>
        <v>42000</v>
      </c>
      <c r="D225" s="34">
        <f>D246</f>
        <v>42000</v>
      </c>
      <c r="E225" s="34">
        <f>E246</f>
        <v>0</v>
      </c>
      <c r="F225" s="36"/>
      <c r="G225" s="27">
        <f t="shared" si="9"/>
        <v>0</v>
      </c>
      <c r="H225" s="30">
        <f t="shared" si="10"/>
        <v>42000</v>
      </c>
    </row>
    <row r="226" spans="1:8" ht="12.75">
      <c r="A226" s="23" t="s">
        <v>67</v>
      </c>
      <c r="B226" s="23" t="s">
        <v>68</v>
      </c>
      <c r="C226" s="31">
        <f>C229+C230+C231+C232</f>
        <v>21695953.2</v>
      </c>
      <c r="D226" s="31">
        <f>D229+D230+D231+D232+D227+D228</f>
        <v>21140619.2</v>
      </c>
      <c r="E226" s="31">
        <f>E229+E230+E231+E232+E227+E228</f>
        <v>965612.74</v>
      </c>
      <c r="F226" s="31">
        <f>F229+F230+F231+F232</f>
        <v>2102847.59</v>
      </c>
      <c r="G226" s="28">
        <f t="shared" si="9"/>
        <v>4.567570754975805</v>
      </c>
      <c r="H226" s="33">
        <f t="shared" si="10"/>
        <v>20175006.46</v>
      </c>
    </row>
    <row r="227" spans="1:8" ht="25.5">
      <c r="A227" s="13" t="s">
        <v>120</v>
      </c>
      <c r="B227" s="3" t="s">
        <v>319</v>
      </c>
      <c r="C227" s="31"/>
      <c r="D227" s="35"/>
      <c r="E227" s="35"/>
      <c r="F227" s="31"/>
      <c r="G227" s="28"/>
      <c r="H227" s="33"/>
    </row>
    <row r="228" spans="1:8" ht="12.75">
      <c r="A228" s="13" t="s">
        <v>340</v>
      </c>
      <c r="B228" s="3" t="s">
        <v>341</v>
      </c>
      <c r="C228" s="35">
        <v>0</v>
      </c>
      <c r="D228" s="35">
        <v>0</v>
      </c>
      <c r="E228" s="35">
        <v>0</v>
      </c>
      <c r="F228" s="31"/>
      <c r="G228" s="28"/>
      <c r="H228" s="33"/>
    </row>
    <row r="229" spans="1:8" ht="51">
      <c r="A229" s="17" t="s">
        <v>166</v>
      </c>
      <c r="B229" s="3" t="s">
        <v>204</v>
      </c>
      <c r="C229" s="3">
        <v>5390000</v>
      </c>
      <c r="D229" s="34">
        <v>5390000</v>
      </c>
      <c r="E229" s="34">
        <v>163480.71</v>
      </c>
      <c r="F229" s="11">
        <v>462697.66</v>
      </c>
      <c r="G229" s="27">
        <f>E229/D229*100</f>
        <v>3.033037291280148</v>
      </c>
      <c r="H229" s="30">
        <f>D229-E229</f>
        <v>5226519.29</v>
      </c>
    </row>
    <row r="230" spans="1:8" ht="12.75">
      <c r="A230" s="17" t="s">
        <v>168</v>
      </c>
      <c r="B230" s="3" t="s">
        <v>205</v>
      </c>
      <c r="C230" s="34">
        <v>0</v>
      </c>
      <c r="D230" s="11">
        <v>0</v>
      </c>
      <c r="E230" s="11">
        <v>0</v>
      </c>
      <c r="F230" s="3">
        <v>0</v>
      </c>
      <c r="G230" s="27" t="e">
        <f t="shared" si="9"/>
        <v>#DIV/0!</v>
      </c>
      <c r="H230" s="30">
        <f t="shared" si="10"/>
        <v>0</v>
      </c>
    </row>
    <row r="231" spans="1:8" ht="51">
      <c r="A231" s="17" t="s">
        <v>154</v>
      </c>
      <c r="B231" s="3" t="s">
        <v>206</v>
      </c>
      <c r="C231" s="34">
        <v>16105953.2</v>
      </c>
      <c r="D231" s="11">
        <v>15550619.2</v>
      </c>
      <c r="E231" s="3">
        <v>802132.03</v>
      </c>
      <c r="F231" s="11">
        <v>1640149.93</v>
      </c>
      <c r="G231" s="27">
        <f t="shared" si="9"/>
        <v>5.158199938430748</v>
      </c>
      <c r="H231" s="30">
        <f t="shared" si="10"/>
        <v>14748487.17</v>
      </c>
    </row>
    <row r="232" spans="1:8" ht="12.75">
      <c r="A232" s="17" t="s">
        <v>156</v>
      </c>
      <c r="B232" s="3" t="s">
        <v>207</v>
      </c>
      <c r="C232" s="3">
        <v>200000</v>
      </c>
      <c r="D232" s="11">
        <v>200000</v>
      </c>
      <c r="E232" s="11">
        <v>0</v>
      </c>
      <c r="F232" s="3">
        <v>0</v>
      </c>
      <c r="G232" s="27">
        <f t="shared" si="9"/>
        <v>0</v>
      </c>
      <c r="H232" s="30">
        <f t="shared" si="10"/>
        <v>200000</v>
      </c>
    </row>
    <row r="233" spans="1:8" ht="12.75">
      <c r="A233" s="23" t="s">
        <v>69</v>
      </c>
      <c r="B233" s="23" t="s">
        <v>70</v>
      </c>
      <c r="C233" s="31">
        <f>C234+C235</f>
        <v>830000</v>
      </c>
      <c r="D233" s="31">
        <f>D234+D235</f>
        <v>830000</v>
      </c>
      <c r="E233" s="31">
        <f>E234+E235</f>
        <v>22419.3</v>
      </c>
      <c r="F233" s="31">
        <f>F234+F235</f>
        <v>15820</v>
      </c>
      <c r="G233" s="28">
        <f t="shared" si="9"/>
        <v>2.701120481927711</v>
      </c>
      <c r="H233" s="33">
        <f t="shared" si="10"/>
        <v>807580.7</v>
      </c>
    </row>
    <row r="234" spans="1:8" ht="51">
      <c r="A234" s="17" t="s">
        <v>166</v>
      </c>
      <c r="B234" s="3" t="s">
        <v>208</v>
      </c>
      <c r="C234" s="34">
        <v>810000</v>
      </c>
      <c r="D234" s="34">
        <v>810000</v>
      </c>
      <c r="E234" s="34">
        <v>22419.3</v>
      </c>
      <c r="F234" s="34">
        <v>15820</v>
      </c>
      <c r="G234" s="27">
        <f t="shared" si="9"/>
        <v>2.7678148148148147</v>
      </c>
      <c r="H234" s="30">
        <f t="shared" si="10"/>
        <v>787580.7</v>
      </c>
    </row>
    <row r="235" spans="1:8" ht="12.75">
      <c r="A235" s="17" t="s">
        <v>168</v>
      </c>
      <c r="B235" s="3" t="s">
        <v>209</v>
      </c>
      <c r="C235" s="34">
        <v>20000</v>
      </c>
      <c r="D235" s="34">
        <v>20000</v>
      </c>
      <c r="E235" s="34">
        <v>0</v>
      </c>
      <c r="F235" s="34">
        <v>0</v>
      </c>
      <c r="G235" s="27">
        <f aca="true" t="shared" si="18" ref="G235:G294">E235/D235*100</f>
        <v>0</v>
      </c>
      <c r="H235" s="30">
        <f aca="true" t="shared" si="19" ref="H235:H294">D235-E235</f>
        <v>20000</v>
      </c>
    </row>
    <row r="236" spans="1:8" ht="25.5">
      <c r="A236" s="24" t="s">
        <v>71</v>
      </c>
      <c r="B236" s="23" t="s">
        <v>72</v>
      </c>
      <c r="C236" s="31">
        <f>C237+C242+C238+C239+C240+C241+C243+C244+C245+C246</f>
        <v>12032285</v>
      </c>
      <c r="D236" s="31">
        <f>D237+D242+D238+D239+D240+D241+D243+D244+D245+D246</f>
        <v>11519830</v>
      </c>
      <c r="E236" s="31">
        <f>E237+E242+E238+E239+E240+E241+E243+E244+E245+E246</f>
        <v>386741.99000000005</v>
      </c>
      <c r="F236" s="31">
        <f>F237+F242+F238+F239+F240+F241+F243+F244+F245+F246</f>
        <v>1067129.92</v>
      </c>
      <c r="G236" s="28">
        <f t="shared" si="18"/>
        <v>3.357184871651752</v>
      </c>
      <c r="H236" s="33">
        <f t="shared" si="19"/>
        <v>11133088.01</v>
      </c>
    </row>
    <row r="237" spans="1:8" ht="12.75">
      <c r="A237" s="17" t="s">
        <v>131</v>
      </c>
      <c r="B237" s="3" t="s">
        <v>210</v>
      </c>
      <c r="C237" s="34">
        <v>7590673</v>
      </c>
      <c r="D237" s="34">
        <v>7283013</v>
      </c>
      <c r="E237" s="34">
        <v>163630.5</v>
      </c>
      <c r="F237" s="34">
        <v>997056.87</v>
      </c>
      <c r="G237" s="27">
        <f t="shared" si="18"/>
        <v>2.246741836105469</v>
      </c>
      <c r="H237" s="30">
        <f t="shared" si="19"/>
        <v>7119382.5</v>
      </c>
    </row>
    <row r="238" spans="1:8" ht="25.5">
      <c r="A238" s="17" t="s">
        <v>182</v>
      </c>
      <c r="B238" s="3" t="s">
        <v>211</v>
      </c>
      <c r="C238" s="34">
        <v>3000</v>
      </c>
      <c r="D238" s="34">
        <v>3000</v>
      </c>
      <c r="E238" s="34">
        <v>0</v>
      </c>
      <c r="F238" s="34">
        <v>57.5</v>
      </c>
      <c r="G238" s="27">
        <f t="shared" si="18"/>
        <v>0</v>
      </c>
      <c r="H238" s="30">
        <f t="shared" si="19"/>
        <v>3000</v>
      </c>
    </row>
    <row r="239" spans="1:8" ht="38.25">
      <c r="A239" s="17" t="s">
        <v>184</v>
      </c>
      <c r="B239" s="3" t="s">
        <v>212</v>
      </c>
      <c r="C239" s="34">
        <v>2335712</v>
      </c>
      <c r="D239" s="34">
        <v>2183917</v>
      </c>
      <c r="E239" s="34">
        <v>119741.53</v>
      </c>
      <c r="F239" s="34">
        <v>0</v>
      </c>
      <c r="G239" s="27">
        <f t="shared" si="18"/>
        <v>5.482879157037561</v>
      </c>
      <c r="H239" s="30">
        <f t="shared" si="19"/>
        <v>2064175.47</v>
      </c>
    </row>
    <row r="240" spans="1:8" ht="12.75">
      <c r="A240" s="3" t="s">
        <v>113</v>
      </c>
      <c r="B240" s="3" t="s">
        <v>213</v>
      </c>
      <c r="C240" s="34">
        <v>782700</v>
      </c>
      <c r="D240" s="34">
        <v>742700</v>
      </c>
      <c r="E240" s="34">
        <v>39174.74</v>
      </c>
      <c r="F240" s="34">
        <v>70015.55</v>
      </c>
      <c r="G240" s="27">
        <f t="shared" si="18"/>
        <v>5.27463848121718</v>
      </c>
      <c r="H240" s="30">
        <f t="shared" si="19"/>
        <v>703525.26</v>
      </c>
    </row>
    <row r="241" spans="1:8" ht="38.25">
      <c r="A241" s="17" t="s">
        <v>216</v>
      </c>
      <c r="B241" s="3" t="s">
        <v>215</v>
      </c>
      <c r="C241" s="34">
        <v>2000</v>
      </c>
      <c r="D241" s="34">
        <v>2000</v>
      </c>
      <c r="E241" s="34">
        <v>0</v>
      </c>
      <c r="F241" s="34">
        <v>0</v>
      </c>
      <c r="G241" s="27">
        <f t="shared" si="18"/>
        <v>0</v>
      </c>
      <c r="H241" s="30">
        <f t="shared" si="19"/>
        <v>2000</v>
      </c>
    </row>
    <row r="242" spans="1:8" ht="12.75">
      <c r="A242" s="3" t="s">
        <v>115</v>
      </c>
      <c r="B242" s="3" t="s">
        <v>214</v>
      </c>
      <c r="C242" s="34">
        <v>263000</v>
      </c>
      <c r="D242" s="34">
        <v>250000</v>
      </c>
      <c r="E242" s="34">
        <v>0</v>
      </c>
      <c r="F242" s="34">
        <v>0</v>
      </c>
      <c r="G242" s="27">
        <f t="shared" si="18"/>
        <v>0</v>
      </c>
      <c r="H242" s="30">
        <f t="shared" si="19"/>
        <v>250000</v>
      </c>
    </row>
    <row r="243" spans="1:8" ht="25.5">
      <c r="A243" s="13" t="s">
        <v>118</v>
      </c>
      <c r="B243" s="3" t="s">
        <v>217</v>
      </c>
      <c r="C243" s="3">
        <v>259000</v>
      </c>
      <c r="D243" s="34">
        <v>259000</v>
      </c>
      <c r="E243" s="34">
        <v>39601.02</v>
      </c>
      <c r="F243" s="34">
        <v>0</v>
      </c>
      <c r="G243" s="27">
        <f t="shared" si="18"/>
        <v>15.289969111969109</v>
      </c>
      <c r="H243" s="30">
        <f t="shared" si="19"/>
        <v>219398.98</v>
      </c>
    </row>
    <row r="244" spans="1:8" ht="25.5">
      <c r="A244" s="13" t="s">
        <v>120</v>
      </c>
      <c r="B244" s="3" t="s">
        <v>218</v>
      </c>
      <c r="C244" s="3">
        <v>754200</v>
      </c>
      <c r="D244" s="34">
        <v>754200</v>
      </c>
      <c r="E244" s="34">
        <v>24594.2</v>
      </c>
      <c r="F244" s="34">
        <v>0</v>
      </c>
      <c r="G244" s="27">
        <f t="shared" si="18"/>
        <v>3.260965261203925</v>
      </c>
      <c r="H244" s="30">
        <f t="shared" si="19"/>
        <v>729605.8</v>
      </c>
    </row>
    <row r="245" spans="1:8" ht="12.75">
      <c r="A245" s="3" t="s">
        <v>124</v>
      </c>
      <c r="B245" s="3" t="s">
        <v>219</v>
      </c>
      <c r="C245" s="3">
        <v>0</v>
      </c>
      <c r="D245" s="34">
        <v>0</v>
      </c>
      <c r="E245" s="34">
        <v>0</v>
      </c>
      <c r="F245" s="34">
        <v>0</v>
      </c>
      <c r="G245" s="27" t="e">
        <f t="shared" si="18"/>
        <v>#DIV/0!</v>
      </c>
      <c r="H245" s="30">
        <f t="shared" si="19"/>
        <v>0</v>
      </c>
    </row>
    <row r="246" spans="1:8" ht="12.75">
      <c r="A246" s="3" t="s">
        <v>322</v>
      </c>
      <c r="B246" s="3" t="s">
        <v>323</v>
      </c>
      <c r="C246" s="3">
        <v>42000</v>
      </c>
      <c r="D246" s="34">
        <v>42000</v>
      </c>
      <c r="E246" s="34">
        <v>0</v>
      </c>
      <c r="F246" s="34"/>
      <c r="G246" s="27">
        <f t="shared" si="18"/>
        <v>0</v>
      </c>
      <c r="H246" s="30">
        <f t="shared" si="19"/>
        <v>42000</v>
      </c>
    </row>
    <row r="247" spans="1:8" ht="12.75">
      <c r="A247" s="1" t="s">
        <v>73</v>
      </c>
      <c r="B247" s="1" t="s">
        <v>74</v>
      </c>
      <c r="C247" s="33">
        <f aca="true" t="shared" si="20" ref="C247:F248">C248</f>
        <v>0</v>
      </c>
      <c r="D247" s="33">
        <f t="shared" si="20"/>
        <v>0</v>
      </c>
      <c r="E247" s="33">
        <f t="shared" si="20"/>
        <v>0</v>
      </c>
      <c r="F247" s="33">
        <f t="shared" si="20"/>
        <v>0</v>
      </c>
      <c r="G247" s="28" t="e">
        <f t="shared" si="18"/>
        <v>#DIV/0!</v>
      </c>
      <c r="H247" s="33">
        <f t="shared" si="19"/>
        <v>0</v>
      </c>
    </row>
    <row r="248" spans="1:8" ht="12.75">
      <c r="A248" s="23" t="s">
        <v>75</v>
      </c>
      <c r="B248" s="23" t="s">
        <v>76</v>
      </c>
      <c r="C248" s="31">
        <f t="shared" si="20"/>
        <v>0</v>
      </c>
      <c r="D248" s="31">
        <f>D249+D250</f>
        <v>0</v>
      </c>
      <c r="E248" s="31">
        <f>E249+E250</f>
        <v>0</v>
      </c>
      <c r="F248" s="31">
        <f t="shared" si="20"/>
        <v>0</v>
      </c>
      <c r="G248" s="28" t="e">
        <f t="shared" si="18"/>
        <v>#DIV/0!</v>
      </c>
      <c r="H248" s="33">
        <f t="shared" si="19"/>
        <v>0</v>
      </c>
    </row>
    <row r="249" spans="1:8" ht="25.5">
      <c r="A249" s="13" t="s">
        <v>120</v>
      </c>
      <c r="B249" s="3" t="s">
        <v>233</v>
      </c>
      <c r="C249" s="36">
        <v>0</v>
      </c>
      <c r="D249" s="35">
        <v>0</v>
      </c>
      <c r="E249" s="35">
        <v>0</v>
      </c>
      <c r="F249" s="34">
        <v>0</v>
      </c>
      <c r="G249" s="27" t="e">
        <f>E249/D249*100</f>
        <v>#DIV/0!</v>
      </c>
      <c r="H249" s="30">
        <f>D249-E249</f>
        <v>0</v>
      </c>
    </row>
    <row r="250" spans="1:8" ht="38.25">
      <c r="A250" s="17" t="s">
        <v>160</v>
      </c>
      <c r="B250" s="3" t="s">
        <v>331</v>
      </c>
      <c r="C250" s="36"/>
      <c r="D250" s="35">
        <v>0</v>
      </c>
      <c r="E250" s="35">
        <v>0</v>
      </c>
      <c r="F250" s="35">
        <v>0</v>
      </c>
      <c r="G250" s="27"/>
      <c r="H250" s="30"/>
    </row>
    <row r="251" spans="1:8" ht="12.75">
      <c r="A251" s="1" t="s">
        <v>77</v>
      </c>
      <c r="B251" s="1" t="s">
        <v>78</v>
      </c>
      <c r="C251" s="33">
        <f>C252+C254+C255+C253+C256+C257+C259+C258</f>
        <v>21955085</v>
      </c>
      <c r="D251" s="33">
        <f>D252+D254+D255+D253+D256+D257+D259+D258</f>
        <v>21955085</v>
      </c>
      <c r="E251" s="33">
        <f>E252+E254+E255+E253+E256+E257+E259+E258</f>
        <v>1194561.69</v>
      </c>
      <c r="F251" s="33">
        <f>F252+F254+F255+F253+F256+F257</f>
        <v>1064313.39</v>
      </c>
      <c r="G251" s="28">
        <f t="shared" si="18"/>
        <v>5.440934025078928</v>
      </c>
      <c r="H251" s="33">
        <f t="shared" si="19"/>
        <v>20760523.31</v>
      </c>
    </row>
    <row r="252" spans="1:8" ht="12.75">
      <c r="A252" s="17" t="s">
        <v>234</v>
      </c>
      <c r="B252" s="3" t="s">
        <v>246</v>
      </c>
      <c r="C252" s="35">
        <f>C261</f>
        <v>1074200</v>
      </c>
      <c r="D252" s="35">
        <f>D261</f>
        <v>1074200</v>
      </c>
      <c r="E252" s="35">
        <f>E261</f>
        <v>161857.39</v>
      </c>
      <c r="F252" s="35">
        <f>F261</f>
        <v>135285</v>
      </c>
      <c r="G252" s="27">
        <f t="shared" si="18"/>
        <v>15.067714578290822</v>
      </c>
      <c r="H252" s="30">
        <f t="shared" si="19"/>
        <v>912342.61</v>
      </c>
    </row>
    <row r="253" spans="1:8" ht="25.5">
      <c r="A253" s="17" t="s">
        <v>240</v>
      </c>
      <c r="B253" s="3" t="s">
        <v>247</v>
      </c>
      <c r="C253" s="35">
        <f>C268</f>
        <v>11043800</v>
      </c>
      <c r="D253" s="35">
        <f>D268</f>
        <v>11043800</v>
      </c>
      <c r="E253" s="35">
        <f>E268</f>
        <v>739278</v>
      </c>
      <c r="F253" s="35">
        <f>F268</f>
        <v>706175.7</v>
      </c>
      <c r="G253" s="27">
        <f>E253/D253*100</f>
        <v>6.6940545826617655</v>
      </c>
      <c r="H253" s="30">
        <f>D253-E253</f>
        <v>10304522</v>
      </c>
    </row>
    <row r="254" spans="1:8" ht="38.25">
      <c r="A254" s="17" t="s">
        <v>236</v>
      </c>
      <c r="B254" s="3" t="s">
        <v>248</v>
      </c>
      <c r="C254" s="35">
        <f>C263</f>
        <v>150000</v>
      </c>
      <c r="D254" s="35">
        <f>D263</f>
        <v>150000</v>
      </c>
      <c r="E254" s="35">
        <f>E263</f>
        <v>0</v>
      </c>
      <c r="F254" s="35">
        <f>F263</f>
        <v>5846.95</v>
      </c>
      <c r="G254" s="27">
        <f t="shared" si="18"/>
        <v>0</v>
      </c>
      <c r="H254" s="30">
        <f t="shared" si="19"/>
        <v>150000</v>
      </c>
    </row>
    <row r="255" spans="1:8" ht="12.75">
      <c r="A255" s="3" t="s">
        <v>238</v>
      </c>
      <c r="B255" s="3" t="s">
        <v>249</v>
      </c>
      <c r="C255" s="35">
        <f>C264</f>
        <v>3227085</v>
      </c>
      <c r="D255" s="35">
        <f>D264</f>
        <v>3227085</v>
      </c>
      <c r="E255" s="35">
        <f>E264</f>
        <v>0</v>
      </c>
      <c r="F255" s="35">
        <f>F264</f>
        <v>0</v>
      </c>
      <c r="G255" s="27">
        <f t="shared" si="18"/>
        <v>0</v>
      </c>
      <c r="H255" s="30">
        <f t="shared" si="19"/>
        <v>3227085</v>
      </c>
    </row>
    <row r="256" spans="1:8" ht="25.5">
      <c r="A256" s="17" t="s">
        <v>242</v>
      </c>
      <c r="B256" s="3" t="s">
        <v>250</v>
      </c>
      <c r="C256" s="35">
        <f>C269</f>
        <v>1384200</v>
      </c>
      <c r="D256" s="35">
        <f>D269</f>
        <v>1384200</v>
      </c>
      <c r="E256" s="35">
        <f>E269</f>
        <v>0</v>
      </c>
      <c r="F256" s="35">
        <f>F269</f>
        <v>0</v>
      </c>
      <c r="G256" s="27">
        <f t="shared" si="18"/>
        <v>0</v>
      </c>
      <c r="H256" s="30">
        <f t="shared" si="19"/>
        <v>1384200</v>
      </c>
    </row>
    <row r="257" spans="1:8" ht="12.75">
      <c r="A257" s="3" t="s">
        <v>244</v>
      </c>
      <c r="B257" s="3" t="s">
        <v>251</v>
      </c>
      <c r="C257" s="35">
        <f>C270</f>
        <v>3530800</v>
      </c>
      <c r="D257" s="35">
        <f>D270</f>
        <v>3530800</v>
      </c>
      <c r="E257" s="35">
        <f>E270</f>
        <v>293426.3</v>
      </c>
      <c r="F257" s="35">
        <f>F270</f>
        <v>217005.74</v>
      </c>
      <c r="G257" s="27">
        <f t="shared" si="18"/>
        <v>8.310476379290813</v>
      </c>
      <c r="H257" s="30">
        <f t="shared" si="19"/>
        <v>3237373.7</v>
      </c>
    </row>
    <row r="258" spans="1:8" ht="12.75">
      <c r="A258" s="5" t="s">
        <v>149</v>
      </c>
      <c r="B258" s="3" t="s">
        <v>349</v>
      </c>
      <c r="C258" s="34">
        <f aca="true" t="shared" si="21" ref="C258:E259">C265</f>
        <v>1545000</v>
      </c>
      <c r="D258" s="34">
        <f t="shared" si="21"/>
        <v>1545000</v>
      </c>
      <c r="E258" s="34">
        <f t="shared" si="21"/>
        <v>0</v>
      </c>
      <c r="F258" s="35"/>
      <c r="G258" s="27"/>
      <c r="H258" s="30"/>
    </row>
    <row r="259" spans="1:8" ht="12.75">
      <c r="A259" s="3" t="s">
        <v>343</v>
      </c>
      <c r="B259" s="3" t="s">
        <v>345</v>
      </c>
      <c r="C259" s="34">
        <f t="shared" si="21"/>
        <v>0</v>
      </c>
      <c r="D259" s="34">
        <f t="shared" si="21"/>
        <v>0</v>
      </c>
      <c r="E259" s="34">
        <f t="shared" si="21"/>
        <v>0</v>
      </c>
      <c r="F259" s="35"/>
      <c r="G259" s="27"/>
      <c r="H259" s="30"/>
    </row>
    <row r="260" spans="1:8" ht="12.75">
      <c r="A260" s="23" t="s">
        <v>79</v>
      </c>
      <c r="B260" s="23" t="s">
        <v>80</v>
      </c>
      <c r="C260" s="31">
        <f>C261</f>
        <v>1074200</v>
      </c>
      <c r="D260" s="31">
        <f>D261</f>
        <v>1074200</v>
      </c>
      <c r="E260" s="31">
        <f>E261</f>
        <v>161857.39</v>
      </c>
      <c r="F260" s="31">
        <f>F261</f>
        <v>135285</v>
      </c>
      <c r="G260" s="28">
        <f t="shared" si="18"/>
        <v>15.067714578290822</v>
      </c>
      <c r="H260" s="33">
        <f t="shared" si="19"/>
        <v>912342.61</v>
      </c>
    </row>
    <row r="261" spans="1:8" ht="12.75">
      <c r="A261" s="17" t="s">
        <v>234</v>
      </c>
      <c r="B261" s="3" t="s">
        <v>235</v>
      </c>
      <c r="C261" s="3">
        <v>1074200</v>
      </c>
      <c r="D261" s="34">
        <v>1074200</v>
      </c>
      <c r="E261" s="34">
        <v>161857.39</v>
      </c>
      <c r="F261" s="34">
        <v>135285</v>
      </c>
      <c r="G261" s="27">
        <f t="shared" si="18"/>
        <v>15.067714578290822</v>
      </c>
      <c r="H261" s="30">
        <f t="shared" si="19"/>
        <v>912342.61</v>
      </c>
    </row>
    <row r="262" spans="1:8" ht="12.75">
      <c r="A262" s="23" t="s">
        <v>81</v>
      </c>
      <c r="B262" s="23" t="s">
        <v>82</v>
      </c>
      <c r="C262" s="31">
        <f>C264+C263</f>
        <v>3377085</v>
      </c>
      <c r="D262" s="31">
        <f>D264+D263+D266+D265</f>
        <v>4922085</v>
      </c>
      <c r="E262" s="31">
        <f>E264+E263+E266</f>
        <v>0</v>
      </c>
      <c r="F262" s="31">
        <f>F264+F263</f>
        <v>5846.95</v>
      </c>
      <c r="G262" s="28">
        <f t="shared" si="18"/>
        <v>0</v>
      </c>
      <c r="H262" s="33">
        <f t="shared" si="19"/>
        <v>4922085</v>
      </c>
    </row>
    <row r="263" spans="1:8" ht="38.25">
      <c r="A263" s="17" t="s">
        <v>236</v>
      </c>
      <c r="B263" s="3" t="s">
        <v>237</v>
      </c>
      <c r="C263" s="35">
        <v>150000</v>
      </c>
      <c r="D263" s="35">
        <v>150000</v>
      </c>
      <c r="E263" s="35">
        <v>0</v>
      </c>
      <c r="F263" s="34">
        <v>5846.95</v>
      </c>
      <c r="G263" s="27">
        <f>E263/D263*100</f>
        <v>0</v>
      </c>
      <c r="H263" s="30">
        <f>D263-E263</f>
        <v>150000</v>
      </c>
    </row>
    <row r="264" spans="1:8" ht="12.75">
      <c r="A264" s="3" t="s">
        <v>238</v>
      </c>
      <c r="B264" s="3" t="s">
        <v>239</v>
      </c>
      <c r="C264" s="3">
        <v>3227085</v>
      </c>
      <c r="D264" s="34">
        <v>3227085</v>
      </c>
      <c r="E264" s="34">
        <v>0</v>
      </c>
      <c r="F264" s="34">
        <v>0</v>
      </c>
      <c r="G264" s="27">
        <f t="shared" si="18"/>
        <v>0</v>
      </c>
      <c r="H264" s="30">
        <f t="shared" si="19"/>
        <v>3227085</v>
      </c>
    </row>
    <row r="265" spans="1:8" ht="12.75">
      <c r="A265" s="5" t="s">
        <v>149</v>
      </c>
      <c r="B265" s="3" t="s">
        <v>348</v>
      </c>
      <c r="C265" s="3">
        <v>1545000</v>
      </c>
      <c r="D265" s="34">
        <v>1545000</v>
      </c>
      <c r="E265" s="34">
        <v>0</v>
      </c>
      <c r="F265" s="34"/>
      <c r="G265" s="27">
        <f t="shared" si="18"/>
        <v>0</v>
      </c>
      <c r="H265" s="30">
        <f t="shared" si="19"/>
        <v>1545000</v>
      </c>
    </row>
    <row r="266" spans="1:8" ht="12.75">
      <c r="A266" s="3" t="s">
        <v>343</v>
      </c>
      <c r="B266" s="3" t="s">
        <v>344</v>
      </c>
      <c r="C266" s="3">
        <v>0</v>
      </c>
      <c r="D266" s="34">
        <v>0</v>
      </c>
      <c r="E266" s="34">
        <v>0</v>
      </c>
      <c r="F266" s="34"/>
      <c r="G266" s="27" t="e">
        <f t="shared" si="18"/>
        <v>#DIV/0!</v>
      </c>
      <c r="H266" s="30">
        <f t="shared" si="19"/>
        <v>0</v>
      </c>
    </row>
    <row r="267" spans="1:8" ht="12.75">
      <c r="A267" s="23" t="s">
        <v>83</v>
      </c>
      <c r="B267" s="23" t="s">
        <v>84</v>
      </c>
      <c r="C267" s="31">
        <f>C268+C269+C270</f>
        <v>15958800</v>
      </c>
      <c r="D267" s="31">
        <f>D268+D269+D270</f>
        <v>15958800</v>
      </c>
      <c r="E267" s="31">
        <f>E268+E269+E270</f>
        <v>1032704.3</v>
      </c>
      <c r="F267" s="31">
        <f>F268+F269+F270</f>
        <v>923181.44</v>
      </c>
      <c r="G267" s="28">
        <f t="shared" si="18"/>
        <v>6.471064867032609</v>
      </c>
      <c r="H267" s="33">
        <f t="shared" si="19"/>
        <v>14926095.7</v>
      </c>
    </row>
    <row r="268" spans="1:8" ht="25.5">
      <c r="A268" s="17" t="s">
        <v>240</v>
      </c>
      <c r="B268" s="3" t="s">
        <v>241</v>
      </c>
      <c r="C268" s="34">
        <v>11043800</v>
      </c>
      <c r="D268" s="34">
        <v>11043800</v>
      </c>
      <c r="E268" s="34">
        <v>739278</v>
      </c>
      <c r="F268" s="34">
        <v>706175.7</v>
      </c>
      <c r="G268" s="27">
        <f t="shared" si="18"/>
        <v>6.6940545826617655</v>
      </c>
      <c r="H268" s="30">
        <f t="shared" si="19"/>
        <v>10304522</v>
      </c>
    </row>
    <row r="269" spans="1:8" ht="25.5">
      <c r="A269" s="17" t="s">
        <v>242</v>
      </c>
      <c r="B269" s="3" t="s">
        <v>243</v>
      </c>
      <c r="C269" s="34">
        <v>1384200</v>
      </c>
      <c r="D269" s="34">
        <v>1384200</v>
      </c>
      <c r="E269" s="34">
        <v>0</v>
      </c>
      <c r="F269" s="34">
        <v>0</v>
      </c>
      <c r="G269" s="27">
        <f t="shared" si="18"/>
        <v>0</v>
      </c>
      <c r="H269" s="30">
        <f t="shared" si="19"/>
        <v>1384200</v>
      </c>
    </row>
    <row r="270" spans="1:8" ht="12.75">
      <c r="A270" s="3" t="s">
        <v>244</v>
      </c>
      <c r="B270" s="3" t="s">
        <v>245</v>
      </c>
      <c r="C270" s="3">
        <v>3530800</v>
      </c>
      <c r="D270" s="34">
        <v>3530800</v>
      </c>
      <c r="E270" s="34">
        <v>293426.3</v>
      </c>
      <c r="F270" s="34">
        <v>217005.74</v>
      </c>
      <c r="G270" s="27">
        <f t="shared" si="18"/>
        <v>8.310476379290813</v>
      </c>
      <c r="H270" s="30">
        <f t="shared" si="19"/>
        <v>3237373.7</v>
      </c>
    </row>
    <row r="271" spans="1:8" ht="12.75">
      <c r="A271" s="1" t="s">
        <v>85</v>
      </c>
      <c r="B271" s="1" t="s">
        <v>86</v>
      </c>
      <c r="C271" s="33">
        <f>C272+C277+C279+C273+C274+C276+C278+C275</f>
        <v>6316700</v>
      </c>
      <c r="D271" s="33">
        <f>D272+D277+D279+D273+D274+D276+D278+D275</f>
        <v>6316700</v>
      </c>
      <c r="E271" s="33">
        <f>E272+E277+E279+E273+E274+E276+E278+E275</f>
        <v>441801.29</v>
      </c>
      <c r="F271" s="33">
        <f>F272+F277+F279+F273+F274+F276+F278</f>
        <v>527077.73</v>
      </c>
      <c r="G271" s="28">
        <f t="shared" si="18"/>
        <v>6.994178764228157</v>
      </c>
      <c r="H271" s="33">
        <f t="shared" si="19"/>
        <v>5874898.71</v>
      </c>
    </row>
    <row r="272" spans="1:8" ht="12.75">
      <c r="A272" s="3" t="s">
        <v>113</v>
      </c>
      <c r="B272" s="3" t="s">
        <v>274</v>
      </c>
      <c r="C272" s="35">
        <f>C287</f>
        <v>610000</v>
      </c>
      <c r="D272" s="35">
        <f aca="true" t="shared" si="22" ref="D272:E274">D287</f>
        <v>610000</v>
      </c>
      <c r="E272" s="35">
        <f t="shared" si="22"/>
        <v>20000</v>
      </c>
      <c r="F272" s="35">
        <f>F287</f>
        <v>57077.73</v>
      </c>
      <c r="G272" s="27">
        <f t="shared" si="18"/>
        <v>3.278688524590164</v>
      </c>
      <c r="H272" s="30">
        <f t="shared" si="19"/>
        <v>590000</v>
      </c>
    </row>
    <row r="273" spans="1:8" ht="38.25">
      <c r="A273" s="17" t="s">
        <v>216</v>
      </c>
      <c r="B273" s="3" t="s">
        <v>275</v>
      </c>
      <c r="C273" s="35">
        <f>C288</f>
        <v>0</v>
      </c>
      <c r="D273" s="35">
        <f t="shared" si="22"/>
        <v>0</v>
      </c>
      <c r="E273" s="35">
        <f t="shared" si="22"/>
        <v>0</v>
      </c>
      <c r="F273" s="35">
        <f>F288</f>
        <v>0</v>
      </c>
      <c r="G273" s="27" t="e">
        <f t="shared" si="18"/>
        <v>#DIV/0!</v>
      </c>
      <c r="H273" s="30">
        <f t="shared" si="19"/>
        <v>0</v>
      </c>
    </row>
    <row r="274" spans="1:8" ht="12.75">
      <c r="A274" s="3" t="s">
        <v>115</v>
      </c>
      <c r="B274" s="3" t="s">
        <v>276</v>
      </c>
      <c r="C274" s="35">
        <f>C289</f>
        <v>190000</v>
      </c>
      <c r="D274" s="35">
        <f t="shared" si="22"/>
        <v>190000</v>
      </c>
      <c r="E274" s="35">
        <f t="shared" si="22"/>
        <v>11659.19</v>
      </c>
      <c r="F274" s="35">
        <f>F289</f>
        <v>0</v>
      </c>
      <c r="G274" s="27">
        <f t="shared" si="18"/>
        <v>6.136415789473684</v>
      </c>
      <c r="H274" s="30">
        <f t="shared" si="19"/>
        <v>178340.81</v>
      </c>
    </row>
    <row r="275" spans="1:8" ht="25.5">
      <c r="A275" s="13" t="s">
        <v>118</v>
      </c>
      <c r="B275" s="3" t="s">
        <v>355</v>
      </c>
      <c r="C275" s="35">
        <f>C290</f>
        <v>26000</v>
      </c>
      <c r="D275" s="35">
        <f>D290</f>
        <v>26000</v>
      </c>
      <c r="E275" s="35">
        <f>E290</f>
        <v>0</v>
      </c>
      <c r="F275" s="35"/>
      <c r="G275" s="27"/>
      <c r="H275" s="30"/>
    </row>
    <row r="276" spans="1:8" ht="25.5">
      <c r="A276" s="13" t="s">
        <v>120</v>
      </c>
      <c r="B276" s="3" t="s">
        <v>277</v>
      </c>
      <c r="C276" s="35">
        <f>C281+C285+C291</f>
        <v>480700</v>
      </c>
      <c r="D276" s="35">
        <f>D281+D285+D291</f>
        <v>480700</v>
      </c>
      <c r="E276" s="35">
        <f>E281+E285+E291</f>
        <v>150784.5</v>
      </c>
      <c r="F276" s="35">
        <f>F281+F285+F291</f>
        <v>0</v>
      </c>
      <c r="G276" s="27">
        <f t="shared" si="18"/>
        <v>31.36769294778448</v>
      </c>
      <c r="H276" s="30">
        <f t="shared" si="19"/>
        <v>329915.5</v>
      </c>
    </row>
    <row r="277" spans="1:8" ht="51">
      <c r="A277" s="17" t="s">
        <v>154</v>
      </c>
      <c r="B277" s="3" t="s">
        <v>278</v>
      </c>
      <c r="C277" s="35">
        <f aca="true" t="shared" si="23" ref="C277:F278">C282</f>
        <v>5000000</v>
      </c>
      <c r="D277" s="35">
        <f t="shared" si="23"/>
        <v>5000000</v>
      </c>
      <c r="E277" s="35">
        <f t="shared" si="23"/>
        <v>259357.6</v>
      </c>
      <c r="F277" s="35">
        <f t="shared" si="23"/>
        <v>470000</v>
      </c>
      <c r="G277" s="27">
        <f t="shared" si="18"/>
        <v>5.187152</v>
      </c>
      <c r="H277" s="30">
        <f t="shared" si="19"/>
        <v>4740642.4</v>
      </c>
    </row>
    <row r="278" spans="1:8" ht="12.75">
      <c r="A278" s="17" t="s">
        <v>156</v>
      </c>
      <c r="B278" s="3" t="s">
        <v>333</v>
      </c>
      <c r="C278" s="35">
        <f t="shared" si="23"/>
        <v>0</v>
      </c>
      <c r="D278" s="35">
        <f t="shared" si="23"/>
        <v>0</v>
      </c>
      <c r="E278" s="35">
        <f t="shared" si="23"/>
        <v>0</v>
      </c>
      <c r="F278" s="35">
        <f t="shared" si="23"/>
        <v>0</v>
      </c>
      <c r="G278" s="27"/>
      <c r="H278" s="30"/>
    </row>
    <row r="279" spans="1:8" ht="12.75">
      <c r="A279" s="3" t="s">
        <v>124</v>
      </c>
      <c r="B279" s="3" t="s">
        <v>279</v>
      </c>
      <c r="C279" s="35">
        <f>C292</f>
        <v>10000</v>
      </c>
      <c r="D279" s="35">
        <f>D292</f>
        <v>10000</v>
      </c>
      <c r="E279" s="35">
        <f>E292</f>
        <v>0</v>
      </c>
      <c r="F279" s="35">
        <f>F292</f>
        <v>0</v>
      </c>
      <c r="G279" s="27">
        <f t="shared" si="18"/>
        <v>0</v>
      </c>
      <c r="H279" s="30">
        <f t="shared" si="19"/>
        <v>10000</v>
      </c>
    </row>
    <row r="280" spans="1:8" ht="12.75">
      <c r="A280" s="23" t="s">
        <v>87</v>
      </c>
      <c r="B280" s="23" t="s">
        <v>88</v>
      </c>
      <c r="C280" s="31">
        <f>C281+C282</f>
        <v>5200000</v>
      </c>
      <c r="D280" s="31">
        <f>D281+D282+D283</f>
        <v>5200000</v>
      </c>
      <c r="E280" s="31">
        <f>E281+E282+E283</f>
        <v>392767.6</v>
      </c>
      <c r="F280" s="31">
        <f>F281+F282+F283</f>
        <v>470000</v>
      </c>
      <c r="G280" s="28">
        <f t="shared" si="18"/>
        <v>7.553223076923077</v>
      </c>
      <c r="H280" s="33">
        <f t="shared" si="19"/>
        <v>4807232.4</v>
      </c>
    </row>
    <row r="281" spans="1:8" ht="25.5">
      <c r="A281" s="13" t="s">
        <v>120</v>
      </c>
      <c r="B281" s="3" t="s">
        <v>252</v>
      </c>
      <c r="C281" s="3">
        <v>200000</v>
      </c>
      <c r="D281" s="34">
        <v>200000</v>
      </c>
      <c r="E281" s="34">
        <v>133410</v>
      </c>
      <c r="F281" s="34">
        <v>0</v>
      </c>
      <c r="G281" s="27">
        <f t="shared" si="18"/>
        <v>66.705</v>
      </c>
      <c r="H281" s="30">
        <f t="shared" si="19"/>
        <v>66590</v>
      </c>
    </row>
    <row r="282" spans="1:8" ht="51">
      <c r="A282" s="17" t="s">
        <v>154</v>
      </c>
      <c r="B282" s="3" t="s">
        <v>253</v>
      </c>
      <c r="C282" s="3">
        <v>5000000</v>
      </c>
      <c r="D282" s="34">
        <v>5000000</v>
      </c>
      <c r="E282" s="34">
        <v>259357.6</v>
      </c>
      <c r="F282" s="34">
        <v>470000</v>
      </c>
      <c r="G282" s="27">
        <f t="shared" si="18"/>
        <v>5.187152</v>
      </c>
      <c r="H282" s="30">
        <f t="shared" si="19"/>
        <v>4740642.4</v>
      </c>
    </row>
    <row r="283" spans="1:8" ht="12.75">
      <c r="A283" s="17" t="s">
        <v>156</v>
      </c>
      <c r="B283" s="3" t="s">
        <v>332</v>
      </c>
      <c r="C283" s="3">
        <v>0</v>
      </c>
      <c r="D283" s="34">
        <v>0</v>
      </c>
      <c r="E283" s="34">
        <v>0</v>
      </c>
      <c r="F283" s="34">
        <v>0</v>
      </c>
      <c r="G283" s="27"/>
      <c r="H283" s="30"/>
    </row>
    <row r="284" spans="1:8" ht="12.75">
      <c r="A284" s="23" t="s">
        <v>89</v>
      </c>
      <c r="B284" s="23" t="s">
        <v>90</v>
      </c>
      <c r="C284" s="31">
        <f>C285</f>
        <v>120000</v>
      </c>
      <c r="D284" s="31">
        <f>D285</f>
        <v>120000</v>
      </c>
      <c r="E284" s="31">
        <f>E285</f>
        <v>0</v>
      </c>
      <c r="F284" s="31">
        <f>F285</f>
        <v>0</v>
      </c>
      <c r="G284" s="28">
        <f t="shared" si="18"/>
        <v>0</v>
      </c>
      <c r="H284" s="33">
        <f t="shared" si="19"/>
        <v>120000</v>
      </c>
    </row>
    <row r="285" spans="1:8" ht="25.5">
      <c r="A285" s="13" t="s">
        <v>120</v>
      </c>
      <c r="B285" s="3" t="s">
        <v>254</v>
      </c>
      <c r="C285" s="3">
        <v>120000</v>
      </c>
      <c r="D285" s="34">
        <v>120000</v>
      </c>
      <c r="E285" s="34">
        <v>0</v>
      </c>
      <c r="F285" s="34">
        <v>0</v>
      </c>
      <c r="G285" s="27">
        <f>E285/D285*100</f>
        <v>0</v>
      </c>
      <c r="H285" s="30">
        <f>D285-E285</f>
        <v>120000</v>
      </c>
    </row>
    <row r="286" spans="1:8" ht="25.5">
      <c r="A286" s="24" t="s">
        <v>91</v>
      </c>
      <c r="B286" s="23" t="s">
        <v>92</v>
      </c>
      <c r="C286" s="31">
        <f>C287+C292+C288+C289+C291+C290</f>
        <v>996700</v>
      </c>
      <c r="D286" s="31">
        <f>D287+D292+D288+D289+D291+D290</f>
        <v>996700</v>
      </c>
      <c r="E286" s="31">
        <f>E287+E292+E288+E289+E291+E290</f>
        <v>49033.69</v>
      </c>
      <c r="F286" s="31">
        <f>F287+F292+F288+F289+F291</f>
        <v>57077.73</v>
      </c>
      <c r="G286" s="28">
        <f t="shared" si="18"/>
        <v>4.919603692184208</v>
      </c>
      <c r="H286" s="33">
        <f t="shared" si="19"/>
        <v>947666.31</v>
      </c>
    </row>
    <row r="287" spans="1:8" ht="12.75">
      <c r="A287" s="3" t="s">
        <v>113</v>
      </c>
      <c r="B287" s="3" t="s">
        <v>255</v>
      </c>
      <c r="C287" s="34">
        <v>610000</v>
      </c>
      <c r="D287" s="34">
        <v>610000</v>
      </c>
      <c r="E287" s="34">
        <v>20000</v>
      </c>
      <c r="F287" s="34">
        <v>57077.73</v>
      </c>
      <c r="G287" s="27">
        <f t="shared" si="18"/>
        <v>3.278688524590164</v>
      </c>
      <c r="H287" s="30">
        <f t="shared" si="19"/>
        <v>590000</v>
      </c>
    </row>
    <row r="288" spans="1:8" ht="38.25">
      <c r="A288" s="17" t="s">
        <v>216</v>
      </c>
      <c r="B288" s="3" t="s">
        <v>256</v>
      </c>
      <c r="C288" s="34">
        <v>0</v>
      </c>
      <c r="D288" s="34">
        <v>0</v>
      </c>
      <c r="E288" s="34">
        <v>0</v>
      </c>
      <c r="F288" s="34">
        <v>0</v>
      </c>
      <c r="G288" s="27" t="e">
        <f t="shared" si="18"/>
        <v>#DIV/0!</v>
      </c>
      <c r="H288" s="30">
        <f t="shared" si="19"/>
        <v>0</v>
      </c>
    </row>
    <row r="289" spans="1:8" ht="12.75">
      <c r="A289" s="3" t="s">
        <v>115</v>
      </c>
      <c r="B289" s="3" t="s">
        <v>257</v>
      </c>
      <c r="C289" s="34">
        <v>190000</v>
      </c>
      <c r="D289" s="34">
        <v>190000</v>
      </c>
      <c r="E289" s="34">
        <v>11659.19</v>
      </c>
      <c r="F289" s="34">
        <v>0</v>
      </c>
      <c r="G289" s="27">
        <f t="shared" si="18"/>
        <v>6.136415789473684</v>
      </c>
      <c r="H289" s="30">
        <f t="shared" si="19"/>
        <v>178340.81</v>
      </c>
    </row>
    <row r="290" spans="1:8" ht="25.5">
      <c r="A290" s="13" t="s">
        <v>118</v>
      </c>
      <c r="B290" s="3" t="s">
        <v>354</v>
      </c>
      <c r="C290" s="34">
        <v>26000</v>
      </c>
      <c r="D290" s="34">
        <v>26000</v>
      </c>
      <c r="E290" s="34">
        <v>0</v>
      </c>
      <c r="F290" s="34"/>
      <c r="G290" s="27">
        <f t="shared" si="18"/>
        <v>0</v>
      </c>
      <c r="H290" s="30">
        <f t="shared" si="19"/>
        <v>26000</v>
      </c>
    </row>
    <row r="291" spans="1:8" ht="25.5">
      <c r="A291" s="13" t="s">
        <v>120</v>
      </c>
      <c r="B291" s="3" t="s">
        <v>258</v>
      </c>
      <c r="C291" s="34">
        <v>160700</v>
      </c>
      <c r="D291" s="34">
        <v>160700</v>
      </c>
      <c r="E291" s="34">
        <v>17374.5</v>
      </c>
      <c r="F291" s="34">
        <v>0</v>
      </c>
      <c r="G291" s="27">
        <f t="shared" si="18"/>
        <v>10.81176104542626</v>
      </c>
      <c r="H291" s="30">
        <f t="shared" si="19"/>
        <v>143325.5</v>
      </c>
    </row>
    <row r="292" spans="1:8" ht="12.75">
      <c r="A292" s="3" t="s">
        <v>322</v>
      </c>
      <c r="B292" s="3" t="s">
        <v>358</v>
      </c>
      <c r="C292" s="34">
        <v>10000</v>
      </c>
      <c r="D292" s="34">
        <v>10000</v>
      </c>
      <c r="E292" s="34">
        <v>0</v>
      </c>
      <c r="F292" s="34">
        <v>0</v>
      </c>
      <c r="G292" s="27">
        <f t="shared" si="18"/>
        <v>0</v>
      </c>
      <c r="H292" s="30">
        <f t="shared" si="19"/>
        <v>10000</v>
      </c>
    </row>
    <row r="293" spans="1:8" ht="12.75">
      <c r="A293" s="1" t="s">
        <v>93</v>
      </c>
      <c r="B293" s="1" t="s">
        <v>94</v>
      </c>
      <c r="C293" s="33">
        <f aca="true" t="shared" si="24" ref="C293:F294">C294</f>
        <v>100000</v>
      </c>
      <c r="D293" s="33">
        <f t="shared" si="24"/>
        <v>100000</v>
      </c>
      <c r="E293" s="33">
        <f t="shared" si="24"/>
        <v>0</v>
      </c>
      <c r="F293" s="33">
        <f t="shared" si="24"/>
        <v>0</v>
      </c>
      <c r="G293" s="28">
        <f t="shared" si="18"/>
        <v>0</v>
      </c>
      <c r="H293" s="33">
        <f t="shared" si="19"/>
        <v>100000</v>
      </c>
    </row>
    <row r="294" spans="1:8" ht="12.75">
      <c r="A294" s="23" t="s">
        <v>95</v>
      </c>
      <c r="B294" s="23" t="s">
        <v>96</v>
      </c>
      <c r="C294" s="31">
        <f t="shared" si="24"/>
        <v>100000</v>
      </c>
      <c r="D294" s="31">
        <f t="shared" si="24"/>
        <v>100000</v>
      </c>
      <c r="E294" s="31">
        <f t="shared" si="24"/>
        <v>0</v>
      </c>
      <c r="F294" s="31">
        <f t="shared" si="24"/>
        <v>0</v>
      </c>
      <c r="G294" s="28">
        <f t="shared" si="18"/>
        <v>0</v>
      </c>
      <c r="H294" s="33">
        <f t="shared" si="19"/>
        <v>100000</v>
      </c>
    </row>
    <row r="295" spans="1:8" ht="51">
      <c r="A295" s="17" t="s">
        <v>259</v>
      </c>
      <c r="B295" s="3" t="s">
        <v>260</v>
      </c>
      <c r="C295" s="3">
        <v>100000</v>
      </c>
      <c r="D295" s="34">
        <v>100000</v>
      </c>
      <c r="E295" s="34">
        <v>0</v>
      </c>
      <c r="F295" s="34">
        <v>0</v>
      </c>
      <c r="G295" s="27">
        <f>E295/D295*100</f>
        <v>0</v>
      </c>
      <c r="H295" s="30">
        <f>D295-E295</f>
        <v>100000</v>
      </c>
    </row>
    <row r="296" spans="1:8" ht="51">
      <c r="A296" s="14" t="s">
        <v>97</v>
      </c>
      <c r="B296" s="1" t="s">
        <v>98</v>
      </c>
      <c r="C296" s="33">
        <f>C297+C300</f>
        <v>33041885</v>
      </c>
      <c r="D296" s="33">
        <f>D297+D300</f>
        <v>33041885</v>
      </c>
      <c r="E296" s="33">
        <f>E297+E300</f>
        <v>0</v>
      </c>
      <c r="F296" s="33">
        <f>F297+F300</f>
        <v>1580000</v>
      </c>
      <c r="G296" s="28">
        <f>E296/D296*100</f>
        <v>0</v>
      </c>
      <c r="H296" s="33">
        <f>D296-E296</f>
        <v>33041885</v>
      </c>
    </row>
    <row r="297" spans="1:8" ht="38.25">
      <c r="A297" s="14" t="s">
        <v>99</v>
      </c>
      <c r="B297" s="1" t="s">
        <v>100</v>
      </c>
      <c r="C297" s="33">
        <f>C298</f>
        <v>31805000</v>
      </c>
      <c r="D297" s="33">
        <f>D298</f>
        <v>31805000</v>
      </c>
      <c r="E297" s="33">
        <f>E298</f>
        <v>0</v>
      </c>
      <c r="F297" s="33">
        <f>F298</f>
        <v>1580000</v>
      </c>
      <c r="G297" s="28">
        <f>E297/D297*100</f>
        <v>0</v>
      </c>
      <c r="H297" s="33">
        <f>D297-E297</f>
        <v>31805000</v>
      </c>
    </row>
    <row r="298" spans="1:8" ht="25.5">
      <c r="A298" s="22" t="s">
        <v>261</v>
      </c>
      <c r="B298" s="3" t="s">
        <v>262</v>
      </c>
      <c r="C298" s="34">
        <v>31805000</v>
      </c>
      <c r="D298" s="34">
        <v>31805000</v>
      </c>
      <c r="E298" s="34">
        <v>0</v>
      </c>
      <c r="F298" s="34">
        <v>1580000</v>
      </c>
      <c r="G298" s="27">
        <f>E298/D298*100</f>
        <v>0</v>
      </c>
      <c r="H298" s="30">
        <f>D298-E298</f>
        <v>31805000</v>
      </c>
    </row>
    <row r="299" spans="1:8" s="4" customFormat="1" ht="12.75">
      <c r="A299" s="14" t="s">
        <v>109</v>
      </c>
      <c r="B299" s="1" t="s">
        <v>110</v>
      </c>
      <c r="C299" s="33"/>
      <c r="D299" s="33"/>
      <c r="E299" s="33"/>
      <c r="F299" s="33"/>
      <c r="G299" s="28"/>
      <c r="H299" s="33"/>
    </row>
    <row r="300" spans="1:8" s="4" customFormat="1" ht="12.75">
      <c r="A300" s="14" t="s">
        <v>106</v>
      </c>
      <c r="B300" s="1" t="s">
        <v>347</v>
      </c>
      <c r="C300" s="1">
        <v>1236885</v>
      </c>
      <c r="D300" s="33">
        <v>1236885</v>
      </c>
      <c r="E300" s="33">
        <v>0</v>
      </c>
      <c r="F300" s="33">
        <v>0</v>
      </c>
      <c r="G300" s="28"/>
      <c r="H300" s="33"/>
    </row>
    <row r="301" spans="1:8" ht="12.75">
      <c r="A301" s="17" t="s">
        <v>101</v>
      </c>
      <c r="B301" s="3"/>
      <c r="C301" s="3">
        <v>0</v>
      </c>
      <c r="D301" s="3">
        <v>0</v>
      </c>
      <c r="E301" s="11">
        <v>-784172.59</v>
      </c>
      <c r="F301" s="11">
        <v>842227.63</v>
      </c>
      <c r="G301" s="3"/>
      <c r="H301" s="3"/>
    </row>
    <row r="302" ht="12.75">
      <c r="D302" t="s">
        <v>103</v>
      </c>
    </row>
    <row r="303" spans="1:7" ht="15">
      <c r="A303" s="37" t="s">
        <v>104</v>
      </c>
      <c r="G303" s="37" t="s">
        <v>105</v>
      </c>
    </row>
    <row r="304" ht="12.75">
      <c r="F304" t="s">
        <v>103</v>
      </c>
    </row>
    <row r="306" ht="12.75">
      <c r="D306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2017-01-18T11:29:42Z</cp:lastPrinted>
  <dcterms:created xsi:type="dcterms:W3CDTF">2005-05-20T13:40:13Z</dcterms:created>
  <dcterms:modified xsi:type="dcterms:W3CDTF">2017-02-10T14:25:39Z</dcterms:modified>
  <cp:category/>
  <cp:version/>
  <cp:contentType/>
  <cp:contentStatus/>
</cp:coreProperties>
</file>