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<sst xmlns="http://schemas.openxmlformats.org/spreadsheetml/2006/main" count="1217" uniqueCount="400">
  <si>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</si>
  <si>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</si>
  <si>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</si>
  <si>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</si>
  <si>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</si>
  <si>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</si>
  <si>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</si>
  <si>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</si>
  <si>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</si>
  <si>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</si>
  <si>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</si>
  <si>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</si>
  <si>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</si>
  <si>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</si>
  <si>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</si>
  <si>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</si>
  <si>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</si>
  <si>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</si>
  <si>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</si>
  <si>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</si>
  <si>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</si>
  <si>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</si>
  <si>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</si>
  <si>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</si>
  <si>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</si>
  <si>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</si>
  <si>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</si>
  <si>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</si>
  <si>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</si>
  <si>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</si>
  <si>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</si>
  <si>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</si>
  <si>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</si>
  <si>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</si>
  <si>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</si>
  <si>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</si>
  <si>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</si>
  <si>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</si>
  <si>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</si>
  <si>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</si>
  <si>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</si>
  <si>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</si>
  <si>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</si>
  <si>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</si>
  <si>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</si>
  <si>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</si>
  <si>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</si>
  <si>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</si>
  <si>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</si>
  <si>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</si>
  <si>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</si>
  <si>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</si>
  <si>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</si>
  <si>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</si>
  <si>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</si>
  <si>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</si>
  <si>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</si>
  <si>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</si>
  <si>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</si>
  <si>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</si>
  <si>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</si>
  <si>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</si>
  <si>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</si>
  <si>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</si>
  <si>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</si>
  <si>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</si>
  <si>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</si>
  <si>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</si>
  <si>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</si>
  <si>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</si>
  <si>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</si>
  <si>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</si>
  <si>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</si>
  <si>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</si>
  <si>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</si>
  <si>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</si>
  <si>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</si>
  <si>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</si>
  <si>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</si>
  <si>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</si>
  <si>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</si>
  <si>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</si>
  <si>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</si>
  <si>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</si>
  <si>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</si>
  <si>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</si>
  <si>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</si>
  <si>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</si>
  <si>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</si>
  <si>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</si>
  <si>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</si>
  <si>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</si>
  <si>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</si>
  <si>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</si>
  <si>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</si>
  <si>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</si>
  <si>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</si>
  <si>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</si>
  <si>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</si>
  <si>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</si>
  <si>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</si>
  <si>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</si>
  <si>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</si>
  <si>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</si>
  <si>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</si>
  <si>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</si>
  <si>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</si>
  <si>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</si>
  <si>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</si>
  <si>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</si>
  <si>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</si>
  <si>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</si>
  <si>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</si>
  <si>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</si>
  <si>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</si>
  <si>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</si>
  <si>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</si>
  <si>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</si>
  <si>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</si>
  <si>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</si>
  <si>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</si>
  <si>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</si>
  <si>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</si>
  <si>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</si>
  <si>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</si>
  <si>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</si>
  <si>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</si>
  <si>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</si>
  <si>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</si>
  <si>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</si>
  <si>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</si>
  <si>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</si>
  <si>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</si>
  <si>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</si>
  <si>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</si>
  <si>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</si>
  <si>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</si>
  <si>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</si>
  <si>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</si>
  <si>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</si>
  <si>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</si>
  <si>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</si>
  <si>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</si>
  <si>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</si>
  <si>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</si>
  <si>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</si>
  <si>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</si>
  <si>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</si>
  <si>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</si>
  <si>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000 0405 0000000 810 000</t>
  </si>
  <si>
    <t>000 0409 0000000 244 000</t>
  </si>
  <si>
    <t>Иные межбюджетные трансферты</t>
  </si>
  <si>
    <t>000 0409 0000000 540 000</t>
  </si>
  <si>
    <t>000 0408 0000000 810 000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</si>
  <si>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</si>
  <si>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</si>
  <si>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</si>
  <si>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</si>
  <si>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</si>
  <si>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</si>
  <si>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</si>
  <si>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000 0412 0000000 810 000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</si>
  <si>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</si>
  <si>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</si>
  <si>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</si>
  <si>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</si>
  <si>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</si>
  <si>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</si>
  <si>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</si>
  <si>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</si>
  <si>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</si>
  <si>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</si>
  <si>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</si>
  <si>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</si>
  <si>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</si>
  <si>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</si>
  <si>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</si>
  <si>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</si>
  <si>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</si>
  <si>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</si>
  <si>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</si>
  <si>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</si>
  <si>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</si>
  <si>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</si>
  <si>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</si>
  <si>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</si>
  <si>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</si>
  <si>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</si>
  <si>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</si>
  <si>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</si>
  <si>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</si>
  <si>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</si>
  <si>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</si>
  <si>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</si>
  <si>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</si>
  <si>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</si>
  <si>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</si>
  <si>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</si>
  <si>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</si>
  <si>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</si>
  <si>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</si>
  <si>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</si>
  <si>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</si>
  <si>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</si>
  <si>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</si>
  <si>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</si>
  <si>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</si>
  <si>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</si>
  <si>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</si>
  <si>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</si>
  <si>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</si>
  <si>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</si>
  <si>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</si>
  <si>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</si>
  <si>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</si>
  <si>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</si>
  <si>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</si>
  <si>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</si>
  <si>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</si>
  <si>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</si>
  <si>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</si>
  <si>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</si>
  <si>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</si>
  <si>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</si>
  <si>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</si>
  <si>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</si>
  <si>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</si>
  <si>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</si>
  <si>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</si>
  <si>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</si>
  <si>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</si>
  <si>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</si>
  <si>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</si>
  <si>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</si>
  <si>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</si>
  <si>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</si>
  <si>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</si>
  <si>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</si>
  <si>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</si>
  <si>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</si>
  <si>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</si>
  <si>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</si>
  <si>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</si>
  <si>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</si>
  <si>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</si>
  <si>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</si>
  <si>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</si>
  <si>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</si>
  <si>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</si>
  <si>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</si>
  <si>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</si>
  <si>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</si>
  <si>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</si>
  <si>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</si>
  <si>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</si>
  <si>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</si>
  <si>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</si>
  <si>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</si>
  <si>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</si>
  <si>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</si>
  <si>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</si>
  <si>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</si>
  <si>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</si>
  <si>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</si>
  <si>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</si>
  <si>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</si>
  <si>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</si>
  <si>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</si>
  <si>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</si>
  <si>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</si>
  <si>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</si>
  <si>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</si>
  <si>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</si>
  <si>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</si>
  <si>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</si>
  <si>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</si>
  <si>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</si>
  <si>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</si>
  <si>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</si>
  <si>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</si>
  <si>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</si>
  <si>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</si>
  <si>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</si>
  <si>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</si>
  <si>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</si>
  <si>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</si>
  <si>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</si>
  <si>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</si>
  <si>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</si>
  <si>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</si>
  <si>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</si>
  <si>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</si>
  <si>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</si>
  <si>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</si>
  <si>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</si>
  <si>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</si>
  <si>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</si>
  <si>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</si>
  <si>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</si>
  <si>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</si>
  <si>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</si>
  <si>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</si>
  <si>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</si>
  <si>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</si>
  <si>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</si>
  <si>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</si>
  <si>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</si>
  <si>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</si>
  <si>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</si>
  <si>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</si>
  <si>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</si>
  <si>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</si>
  <si>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</si>
  <si>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</si>
  <si>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</si>
  <si>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</si>
  <si>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</si>
  <si>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</si>
  <si>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</si>
  <si>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</si>
  <si>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</si>
  <si>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</si>
  <si>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</si>
  <si>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</si>
  <si>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</si>
  <si>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</si>
  <si>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</si>
  <si>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</si>
  <si>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</si>
  <si>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</si>
  <si>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000 0409 0000000 810 000</t>
  </si>
  <si>
    <t>000 0501 0000000 244 000</t>
  </si>
  <si>
    <t>000 0501 0000000 810 000</t>
  </si>
  <si>
    <t>000 0502 0000000 244 000</t>
  </si>
  <si>
    <t>000 0503 0000000 244 000</t>
  </si>
  <si>
    <t>000 0503 0000000 810 000</t>
  </si>
  <si>
    <t>000 0503 0000000 852 000</t>
  </si>
  <si>
    <t>000 0500 0000000 244 000</t>
  </si>
  <si>
    <t>000 0500 0000000 810 000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</si>
  <si>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</si>
  <si>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</si>
  <si>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</si>
  <si>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</si>
  <si>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</si>
  <si>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</si>
  <si>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</si>
  <si>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</si>
  <si>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</si>
  <si>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</si>
  <si>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>000 0310 0000000 111 000</t>
  </si>
  <si>
    <t>000 0310 0000000 119 000</t>
  </si>
  <si>
    <t>000 0502 0000000 466 000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</si>
  <si>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</si>
  <si>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</si>
  <si>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</si>
  <si>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</si>
  <si>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</si>
  <si>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</si>
  <si>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000 0502 0000000 810 000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</si>
  <si>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</si>
  <si>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</si>
  <si>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</si>
  <si>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</si>
  <si>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</si>
  <si>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</si>
  <si>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</si>
  <si>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</si>
  <si>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</si>
  <si>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</si>
  <si>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</si>
  <si>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</si>
  <si>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</si>
  <si>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</si>
  <si>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</si>
  <si>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</si>
  <si>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</si>
  <si>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</si>
  <si>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</si>
  <si>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</si>
  <si>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</si>
  <si>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</si>
  <si>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</si>
  <si>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</si>
  <si>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</si>
  <si>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</si>
  <si>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</si>
  <si>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</si>
  <si>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</si>
  <si>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</si>
  <si>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</si>
  <si>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</si>
  <si>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</si>
  <si>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</si>
  <si>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</si>
  <si>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</si>
  <si>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Справки об испонении бюджета по расходам районного бюджета на                                             1 декабря  2016 года</t>
  </si>
  <si>
    <t>Исполнено  на 01.12.2016 года</t>
  </si>
  <si>
    <t>Исполнено  на 01.12.2015 года</t>
  </si>
  <si>
    <t>Справки об испонении бюджета по расходам консолидированного бюджета на 1 декабря  2016 года</t>
  </si>
  <si>
    <t>000 0102 0000000 122 000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</si>
</sst>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PageLayoutView="0" workbookViewId="0" topLeftCell="A1">
      <selection activeCell="D302" sqref="D302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398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396</v>
      </c>
      <c r="F5" s="19" t="s">
        <v>397</v>
      </c>
      <c r="G5" s="44" t="s">
        <v>112</v>
      </c>
      <c r="H5" s="45"/>
    </row>
    <row r="6" spans="1:8" s="7" customFormat="1" ht="38.25">
      <c r="A6" s="8"/>
      <c r="B6" s="16"/>
      <c r="C6" s="38" t="s">
        <v>325</v>
      </c>
      <c r="D6" s="38" t="s">
        <v>325</v>
      </c>
      <c r="E6" s="38" t="s">
        <v>325</v>
      </c>
      <c r="F6" s="38" t="s">
        <v>325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C8+C72+C76+C116+C150+C168+C171+C217+C256+C260+C278+C302+C305</f>
        <v>424240008.23</v>
      </c>
      <c r="D7" s="29">
        <f>D8+D72+D76+D116+D150+D168+D171+D217+D256+D260+D278+D302+D305</f>
        <v>458467515.45000005</v>
      </c>
      <c r="E7" s="29">
        <f>E8+E72+E76+E116+E150+E168+E171+E217+E256+E260+E278+E302+E305</f>
        <v>386242708.23</v>
      </c>
      <c r="F7" s="29">
        <f>F8+F72+F76+F116+F150+F168+F171+F217+F256+F260+F278+F302+F305</f>
        <v>426248213.2800001</v>
      </c>
      <c r="G7" s="28">
        <f>E7/D7*100</f>
        <v>84.24647226115701</v>
      </c>
      <c r="H7" s="33">
        <f>D7-E7</f>
        <v>72224807.22000003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56549707.36</v>
      </c>
      <c r="D8" s="29">
        <f>D9+D17+D18+D19+D13+D21+D23+D22</f>
        <v>62301246.550000004</v>
      </c>
      <c r="E8" s="29">
        <f>E9+E17+E18+E19+E13+E21+E23+E22</f>
        <v>47765950.58</v>
      </c>
      <c r="F8" s="29">
        <f>F9+F17+F18+F19+F13+F21+F23+F22+F20</f>
        <v>48118569.39</v>
      </c>
      <c r="G8" s="28">
        <f aca="true" t="shared" si="0" ref="G8:G79">E8/D8*100</f>
        <v>76.66933364112599</v>
      </c>
      <c r="H8" s="33">
        <f aca="true" t="shared" si="1" ref="H8:H79">D8-E8</f>
        <v>14535295.970000006</v>
      </c>
    </row>
    <row r="9" spans="1:8" s="7" customFormat="1" ht="25.5">
      <c r="A9" s="17" t="s">
        <v>127</v>
      </c>
      <c r="B9" s="3" t="s">
        <v>128</v>
      </c>
      <c r="C9" s="35">
        <f>C10+C11+C12</f>
        <v>33680772.5</v>
      </c>
      <c r="D9" s="35">
        <f>D10+D11+D12</f>
        <v>35972863.13</v>
      </c>
      <c r="E9" s="35">
        <f>E10+E11+E12</f>
        <v>30771256.020000003</v>
      </c>
      <c r="F9" s="35">
        <f>F10+F11+F12</f>
        <v>29757498.2</v>
      </c>
      <c r="G9" s="27">
        <f t="shared" si="0"/>
        <v>85.54019152936966</v>
      </c>
      <c r="H9" s="30">
        <f t="shared" si="1"/>
        <v>5201607.109999999</v>
      </c>
    </row>
    <row r="10" spans="1:8" s="7" customFormat="1" ht="12.75">
      <c r="A10" s="3" t="s">
        <v>114</v>
      </c>
      <c r="B10" s="3" t="s">
        <v>113</v>
      </c>
      <c r="C10" s="35">
        <f>C26+C31+C38+C47+C60</f>
        <v>25871339</v>
      </c>
      <c r="D10" s="35">
        <f>D26+D31+D38+D47+D60</f>
        <v>26817378.64</v>
      </c>
      <c r="E10" s="35">
        <f>E26+E31+E38+E47+E60</f>
        <v>23390140.53</v>
      </c>
      <c r="F10" s="35">
        <f>F26+F31+F38+F47+F60</f>
        <v>22628423.409999996</v>
      </c>
      <c r="G10" s="27">
        <f t="shared" si="0"/>
        <v>87.22008531852538</v>
      </c>
      <c r="H10" s="30">
        <f t="shared" si="1"/>
        <v>3427238.1099999994</v>
      </c>
    </row>
    <row r="11" spans="1:8" s="7" customFormat="1" ht="12.75">
      <c r="A11" s="3" t="s">
        <v>116</v>
      </c>
      <c r="B11" s="3" t="s">
        <v>115</v>
      </c>
      <c r="C11" s="35">
        <f>C28+C32+C40+C49+C62</f>
        <v>7769491</v>
      </c>
      <c r="D11" s="35">
        <f>D28+D32+D40+D49+D62</f>
        <v>9009541.990000002</v>
      </c>
      <c r="E11" s="35">
        <f>E28+E32+E40+E49+E62</f>
        <v>7260127.330000001</v>
      </c>
      <c r="F11" s="35">
        <f>F28+F32+F40+F49+F62</f>
        <v>6956495.630000001</v>
      </c>
      <c r="G11" s="27">
        <f t="shared" si="0"/>
        <v>80.58264602194278</v>
      </c>
      <c r="H11" s="30">
        <f t="shared" si="1"/>
        <v>1749414.660000001</v>
      </c>
    </row>
    <row r="12" spans="1:8" s="7" customFormat="1" ht="12.75">
      <c r="A12" s="5" t="s">
        <v>117</v>
      </c>
      <c r="B12" s="3" t="s">
        <v>118</v>
      </c>
      <c r="C12" s="35">
        <f>C39+C48</f>
        <v>39942.5</v>
      </c>
      <c r="D12" s="35">
        <f>D39+D48+D61</f>
        <v>145942.5</v>
      </c>
      <c r="E12" s="35">
        <f>E39+E48</f>
        <v>120988.16</v>
      </c>
      <c r="F12" s="35">
        <f>F39+F48+F61+F27</f>
        <v>172579.16</v>
      </c>
      <c r="G12" s="27">
        <f t="shared" si="0"/>
        <v>82.90125220549189</v>
      </c>
      <c r="H12" s="30">
        <f t="shared" si="1"/>
        <v>24954.339999999997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4705405.4399999995</v>
      </c>
      <c r="F13" s="35">
        <f>F14+F15+F16</f>
        <v>0</v>
      </c>
      <c r="G13" s="27">
        <f>E13/D13*100</f>
        <v>78.39729156947683</v>
      </c>
      <c r="H13" s="30">
        <f>D13-E13</f>
        <v>1296594.5600000005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C64</f>
        <v>4621000</v>
      </c>
      <c r="D14" s="35">
        <f>D64</f>
        <v>4621000</v>
      </c>
      <c r="E14" s="35">
        <f t="shared" si="2"/>
        <v>3601845.78</v>
      </c>
      <c r="F14" s="35">
        <f>F64</f>
        <v>0</v>
      </c>
      <c r="G14" s="27">
        <f>E14/D14*100</f>
        <v>77.94515862367453</v>
      </c>
      <c r="H14" s="30">
        <f>D14-E14</f>
        <v>1019154.2200000002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>D65</f>
        <v>5000</v>
      </c>
      <c r="E15" s="35">
        <f t="shared" si="2"/>
        <v>200</v>
      </c>
      <c r="F15" s="35">
        <f>F65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>D66</f>
        <v>1376000</v>
      </c>
      <c r="E16" s="35">
        <f t="shared" si="2"/>
        <v>1103359.66</v>
      </c>
      <c r="F16" s="35">
        <f>F66</f>
        <v>0</v>
      </c>
      <c r="G16" s="27">
        <f>E16/D16*100</f>
        <v>80.18602180232558</v>
      </c>
      <c r="H16" s="30">
        <f>D16-E16</f>
        <v>272640.3400000001</v>
      </c>
    </row>
    <row r="17" spans="1:8" s="7" customFormat="1" ht="23.25" customHeight="1">
      <c r="A17" s="13" t="s">
        <v>119</v>
      </c>
      <c r="B17" s="3" t="s">
        <v>120</v>
      </c>
      <c r="C17" s="35">
        <f>C33+C41+C50+C67</f>
        <v>3727040</v>
      </c>
      <c r="D17" s="35">
        <f>D33+D41+D50+D67</f>
        <v>4396767.14</v>
      </c>
      <c r="E17" s="35">
        <f>E33+E41+E50+E67</f>
        <v>2118754.6799999997</v>
      </c>
      <c r="F17" s="35">
        <f>F33+F41+F50+F67</f>
        <v>0</v>
      </c>
      <c r="G17" s="27">
        <f t="shared" si="0"/>
        <v>48.18892182677657</v>
      </c>
      <c r="H17" s="30">
        <f t="shared" si="1"/>
        <v>2278012.46</v>
      </c>
    </row>
    <row r="18" spans="1:8" s="7" customFormat="1" ht="25.5">
      <c r="A18" s="13" t="s">
        <v>121</v>
      </c>
      <c r="B18" s="3" t="s">
        <v>122</v>
      </c>
      <c r="C18" s="35">
        <f>C34+C42+C51+C68+C55</f>
        <v>9671669.18</v>
      </c>
      <c r="D18" s="35">
        <f>D34+D42+D51+D68+D55</f>
        <v>14644549.280000001</v>
      </c>
      <c r="E18" s="35">
        <f>E34+E42+E51+E68</f>
        <v>10069480.44</v>
      </c>
      <c r="F18" s="35">
        <f>F34+F42+F51+F68+F55</f>
        <v>10192860.22</v>
      </c>
      <c r="G18" s="27">
        <f t="shared" si="0"/>
        <v>68.75923763493252</v>
      </c>
      <c r="H18" s="30">
        <f t="shared" si="1"/>
        <v>4575068.840000002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F71</f>
        <v>8101500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C35+C43+C52+C69</f>
        <v>119310</v>
      </c>
      <c r="D21" s="35">
        <f>D35+D43+D52+D69</f>
        <v>102377</v>
      </c>
      <c r="E21" s="35">
        <f>E35+E43+E52+E69</f>
        <v>37893.020000000004</v>
      </c>
      <c r="F21" s="35">
        <f>F35+F43+F52+F69</f>
        <v>66710.96999999999</v>
      </c>
      <c r="G21" s="27">
        <f t="shared" si="0"/>
        <v>37.01321585903084</v>
      </c>
      <c r="H21" s="30">
        <f t="shared" si="1"/>
        <v>64483.979999999996</v>
      </c>
    </row>
    <row r="22" spans="1:8" s="7" customFormat="1" ht="12.75">
      <c r="A22" s="3" t="s">
        <v>344</v>
      </c>
      <c r="B22" s="3" t="s">
        <v>348</v>
      </c>
      <c r="C22" s="35"/>
      <c r="D22" s="35">
        <f>D53+D44+D70</f>
        <v>164359.04</v>
      </c>
      <c r="E22" s="35">
        <f>E53+E44+E70</f>
        <v>63160.98</v>
      </c>
      <c r="F22" s="35">
        <f>F53+F44</f>
        <v>0</v>
      </c>
      <c r="G22" s="27"/>
      <c r="H22" s="30"/>
    </row>
    <row r="23" spans="1:8" s="7" customFormat="1" ht="12.75">
      <c r="A23" s="3" t="s">
        <v>129</v>
      </c>
      <c r="B23" s="3" t="s">
        <v>130</v>
      </c>
      <c r="C23" s="34">
        <f>C56</f>
        <v>3333915.68</v>
      </c>
      <c r="D23" s="34">
        <f>D56</f>
        <v>1018330.96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6757287</v>
      </c>
      <c r="D24" s="31">
        <f>D25</f>
        <v>7128989.15</v>
      </c>
      <c r="E24" s="31">
        <f>E25</f>
        <v>6243213.25</v>
      </c>
      <c r="F24" s="31">
        <f>F25</f>
        <v>6078028.199999999</v>
      </c>
      <c r="G24" s="28">
        <f t="shared" si="0"/>
        <v>87.57501405371055</v>
      </c>
      <c r="H24" s="33">
        <f t="shared" si="1"/>
        <v>885775.9000000004</v>
      </c>
    </row>
    <row r="25" spans="1:8" s="7" customFormat="1" ht="27.75" customHeight="1">
      <c r="A25" s="17" t="s">
        <v>127</v>
      </c>
      <c r="B25" s="3" t="s">
        <v>286</v>
      </c>
      <c r="C25" s="31">
        <f>C26+C28</f>
        <v>6757287</v>
      </c>
      <c r="D25" s="31">
        <f>D26+D28</f>
        <v>7128989.15</v>
      </c>
      <c r="E25" s="31">
        <f>E26+E28</f>
        <v>6243213.25</v>
      </c>
      <c r="F25" s="31">
        <f>F26+F28+F27</f>
        <v>6078028.199999999</v>
      </c>
      <c r="G25" s="28"/>
      <c r="H25" s="33"/>
    </row>
    <row r="26" spans="1:8" s="7" customFormat="1" ht="12.75">
      <c r="A26" s="3" t="s">
        <v>114</v>
      </c>
      <c r="B26" s="3" t="s">
        <v>287</v>
      </c>
      <c r="C26" s="32">
        <v>5208477</v>
      </c>
      <c r="D26" s="32">
        <v>5432677</v>
      </c>
      <c r="E26" s="32">
        <v>4798508.49</v>
      </c>
      <c r="F26" s="41">
        <v>4524483.51</v>
      </c>
      <c r="G26" s="27">
        <f t="shared" si="0"/>
        <v>88.32677683580306</v>
      </c>
      <c r="H26" s="30">
        <f t="shared" si="1"/>
        <v>634168.5099999998</v>
      </c>
    </row>
    <row r="27" spans="1:8" s="7" customFormat="1" ht="12.75">
      <c r="A27" s="5" t="s">
        <v>117</v>
      </c>
      <c r="B27" s="3" t="s">
        <v>399</v>
      </c>
      <c r="C27" s="32"/>
      <c r="D27" s="32"/>
      <c r="E27" s="32"/>
      <c r="F27" s="41">
        <v>165355.5</v>
      </c>
      <c r="G27" s="27"/>
      <c r="H27" s="30"/>
    </row>
    <row r="28" spans="1:8" s="7" customFormat="1" ht="12.75">
      <c r="A28" s="3" t="s">
        <v>116</v>
      </c>
      <c r="B28" s="3" t="s">
        <v>288</v>
      </c>
      <c r="C28" s="32">
        <v>1548810</v>
      </c>
      <c r="D28" s="32">
        <v>1696312.15</v>
      </c>
      <c r="E28" s="30">
        <v>1444704.76</v>
      </c>
      <c r="F28" s="41">
        <v>1388189.19</v>
      </c>
      <c r="G28" s="27">
        <f t="shared" si="0"/>
        <v>85.16738856112067</v>
      </c>
      <c r="H28" s="30">
        <f t="shared" si="1"/>
        <v>251607.3899999999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733190</v>
      </c>
      <c r="E29" s="31">
        <f>E30+E33+E34+E35</f>
        <v>578062.86</v>
      </c>
      <c r="F29" s="31">
        <f>F30+F33+F34+F35</f>
        <v>594314.3799999999</v>
      </c>
      <c r="G29" s="28">
        <f t="shared" si="0"/>
        <v>78.84216369563141</v>
      </c>
      <c r="H29" s="33">
        <f t="shared" si="1"/>
        <v>155127.14</v>
      </c>
    </row>
    <row r="30" spans="1:8" s="7" customFormat="1" ht="25.5">
      <c r="A30" s="17" t="s">
        <v>127</v>
      </c>
      <c r="B30" s="3" t="s">
        <v>289</v>
      </c>
      <c r="C30" s="35">
        <f>C31+C32</f>
        <v>370600</v>
      </c>
      <c r="D30" s="35">
        <f>D31+D32</f>
        <v>391790</v>
      </c>
      <c r="E30" s="35">
        <f>E31+E32</f>
        <v>364483.69000000006</v>
      </c>
      <c r="F30" s="35">
        <f>F31+F32</f>
        <v>370635.13999999996</v>
      </c>
      <c r="G30" s="27">
        <f>E30/D30*100</f>
        <v>93.03037086194136</v>
      </c>
      <c r="H30" s="30">
        <f>D30-E30</f>
        <v>27306.30999999994</v>
      </c>
    </row>
    <row r="31" spans="1:8" s="7" customFormat="1" ht="12.75">
      <c r="A31" s="3" t="s">
        <v>114</v>
      </c>
      <c r="B31" s="3" t="s">
        <v>290</v>
      </c>
      <c r="C31" s="32">
        <v>284600</v>
      </c>
      <c r="D31" s="32">
        <v>284600</v>
      </c>
      <c r="E31" s="32">
        <v>271312.03</v>
      </c>
      <c r="F31" s="30">
        <v>277549.35</v>
      </c>
      <c r="G31" s="27">
        <f t="shared" si="0"/>
        <v>95.33100140548139</v>
      </c>
      <c r="H31" s="30">
        <f t="shared" si="1"/>
        <v>13287.969999999972</v>
      </c>
    </row>
    <row r="32" spans="1:8" s="7" customFormat="1" ht="12.75">
      <c r="A32" s="3" t="s">
        <v>116</v>
      </c>
      <c r="B32" s="3" t="s">
        <v>291</v>
      </c>
      <c r="C32" s="32">
        <v>86000</v>
      </c>
      <c r="D32" s="32">
        <v>107190</v>
      </c>
      <c r="E32" s="30">
        <v>93171.66</v>
      </c>
      <c r="F32" s="30">
        <v>93085.79</v>
      </c>
      <c r="G32" s="27">
        <f t="shared" si="0"/>
        <v>86.92197033305345</v>
      </c>
      <c r="H32" s="30">
        <f t="shared" si="1"/>
        <v>14018.339999999997</v>
      </c>
    </row>
    <row r="33" spans="1:8" ht="25.5">
      <c r="A33" s="13" t="s">
        <v>119</v>
      </c>
      <c r="B33" s="3" t="s">
        <v>292</v>
      </c>
      <c r="C33" s="35">
        <v>6000</v>
      </c>
      <c r="D33" s="35">
        <v>42675</v>
      </c>
      <c r="E33" s="34">
        <v>35275.05</v>
      </c>
      <c r="F33" s="34"/>
      <c r="G33" s="27">
        <f t="shared" si="0"/>
        <v>82.6597539543058</v>
      </c>
      <c r="H33" s="30">
        <f t="shared" si="1"/>
        <v>7399.949999999997</v>
      </c>
    </row>
    <row r="34" spans="1:8" s="2" customFormat="1" ht="25.5">
      <c r="A34" s="13" t="s">
        <v>121</v>
      </c>
      <c r="B34" s="3" t="s">
        <v>293</v>
      </c>
      <c r="C34" s="32">
        <v>334400</v>
      </c>
      <c r="D34" s="32">
        <v>297725</v>
      </c>
      <c r="E34" s="34">
        <v>177479.18</v>
      </c>
      <c r="F34" s="34">
        <v>222936.26</v>
      </c>
      <c r="G34" s="27">
        <f t="shared" si="0"/>
        <v>59.61178268536401</v>
      </c>
      <c r="H34" s="30">
        <f t="shared" si="1"/>
        <v>120245.82</v>
      </c>
    </row>
    <row r="35" spans="1:8" ht="14.25" customHeight="1">
      <c r="A35" s="5" t="s">
        <v>344</v>
      </c>
      <c r="B35" s="3" t="s">
        <v>365</v>
      </c>
      <c r="C35" s="34">
        <v>1000</v>
      </c>
      <c r="D35" s="34">
        <v>1000</v>
      </c>
      <c r="E35" s="34">
        <v>824.94</v>
      </c>
      <c r="F35" s="34">
        <v>742.98</v>
      </c>
      <c r="G35" s="27">
        <f t="shared" si="0"/>
        <v>82.494</v>
      </c>
      <c r="H35" s="30">
        <f t="shared" si="1"/>
        <v>175.05999999999995</v>
      </c>
    </row>
    <row r="36" spans="1:8" ht="63.75" customHeight="1">
      <c r="A36" s="26" t="s">
        <v>15</v>
      </c>
      <c r="B36" s="23" t="s">
        <v>16</v>
      </c>
      <c r="C36" s="31">
        <f>C37+C41+C42+C43</f>
        <v>27790204.68</v>
      </c>
      <c r="D36" s="31">
        <f>D37+D41+D42+D43+D44</f>
        <v>34825131.1</v>
      </c>
      <c r="E36" s="31">
        <f>E37+E41+E42+E43+E44</f>
        <v>27165777.13</v>
      </c>
      <c r="F36" s="31">
        <f>F37+F41+F42+F43+F44</f>
        <v>24255808.160000004</v>
      </c>
      <c r="G36" s="28">
        <f t="shared" si="0"/>
        <v>78.00624512221864</v>
      </c>
      <c r="H36" s="33">
        <f t="shared" si="1"/>
        <v>7659353.9700000025</v>
      </c>
    </row>
    <row r="37" spans="1:8" ht="25.5">
      <c r="A37" s="17" t="s">
        <v>127</v>
      </c>
      <c r="B37" s="3" t="s">
        <v>294</v>
      </c>
      <c r="C37" s="34">
        <f>C38+C40+C39</f>
        <v>20979871.5</v>
      </c>
      <c r="D37" s="34">
        <f>D38+D40+D39</f>
        <v>22623111.189999998</v>
      </c>
      <c r="E37" s="34">
        <f>E38+E40+E39</f>
        <v>19126217.41</v>
      </c>
      <c r="F37" s="34">
        <f>F38+F40+F39</f>
        <v>18437829.130000003</v>
      </c>
      <c r="G37" s="27">
        <f t="shared" si="0"/>
        <v>84.54282547333403</v>
      </c>
      <c r="H37" s="30">
        <f t="shared" si="1"/>
        <v>3496893.7799999975</v>
      </c>
    </row>
    <row r="38" spans="1:8" ht="14.25" customHeight="1">
      <c r="A38" s="3" t="s">
        <v>114</v>
      </c>
      <c r="B38" s="3" t="s">
        <v>295</v>
      </c>
      <c r="C38" s="35">
        <v>16108659</v>
      </c>
      <c r="D38" s="35">
        <v>16752689.18</v>
      </c>
      <c r="E38" s="34">
        <v>14531804.76</v>
      </c>
      <c r="F38" s="25">
        <v>14082218.65</v>
      </c>
      <c r="G38" s="27">
        <f t="shared" si="0"/>
        <v>86.74311690417215</v>
      </c>
      <c r="H38" s="30">
        <f t="shared" si="1"/>
        <v>2220884.42</v>
      </c>
    </row>
    <row r="39" spans="1:8" ht="14.25" customHeight="1">
      <c r="A39" s="5" t="s">
        <v>117</v>
      </c>
      <c r="B39" s="3" t="s">
        <v>296</v>
      </c>
      <c r="C39" s="35">
        <v>29942.5</v>
      </c>
      <c r="D39" s="35">
        <v>129342.5</v>
      </c>
      <c r="E39" s="34">
        <v>108424</v>
      </c>
      <c r="F39" s="42">
        <v>4200</v>
      </c>
      <c r="G39" s="27">
        <f t="shared" si="0"/>
        <v>83.82704834064596</v>
      </c>
      <c r="H39" s="30">
        <f t="shared" si="1"/>
        <v>20918.5</v>
      </c>
    </row>
    <row r="40" spans="1:8" ht="13.5" customHeight="1">
      <c r="A40" s="3" t="s">
        <v>116</v>
      </c>
      <c r="B40" s="3" t="s">
        <v>297</v>
      </c>
      <c r="C40" s="34">
        <v>4841270</v>
      </c>
      <c r="D40" s="34">
        <v>5741079.51</v>
      </c>
      <c r="E40" s="34">
        <v>4485988.65</v>
      </c>
      <c r="F40" s="11">
        <v>4351410.48</v>
      </c>
      <c r="G40" s="27">
        <f t="shared" si="0"/>
        <v>78.13841703787865</v>
      </c>
      <c r="H40" s="30">
        <f t="shared" si="1"/>
        <v>1255090.8599999994</v>
      </c>
    </row>
    <row r="41" spans="1:8" ht="25.5">
      <c r="A41" s="13" t="s">
        <v>119</v>
      </c>
      <c r="B41" s="3" t="s">
        <v>298</v>
      </c>
      <c r="C41" s="34">
        <v>1639840</v>
      </c>
      <c r="D41" s="34">
        <v>2612949.3</v>
      </c>
      <c r="E41" s="34">
        <v>1448112.89</v>
      </c>
      <c r="F41" s="34"/>
      <c r="G41" s="27">
        <f t="shared" si="0"/>
        <v>55.42062718170613</v>
      </c>
      <c r="H41" s="30">
        <f t="shared" si="1"/>
        <v>1164836.41</v>
      </c>
    </row>
    <row r="42" spans="1:8" ht="25.5">
      <c r="A42" s="13" t="s">
        <v>121</v>
      </c>
      <c r="B42" s="3" t="s">
        <v>299</v>
      </c>
      <c r="C42" s="3">
        <v>5059183.18</v>
      </c>
      <c r="D42" s="3">
        <v>9360334.57</v>
      </c>
      <c r="E42" s="34">
        <v>6521726.77</v>
      </c>
      <c r="F42" s="34">
        <v>5752176.16</v>
      </c>
      <c r="G42" s="27">
        <f t="shared" si="0"/>
        <v>69.67407757947267</v>
      </c>
      <c r="H42" s="30">
        <f t="shared" si="1"/>
        <v>2838607.8000000007</v>
      </c>
    </row>
    <row r="43" spans="1:8" ht="12.75">
      <c r="A43" s="5" t="s">
        <v>125</v>
      </c>
      <c r="B43" s="3" t="s">
        <v>300</v>
      </c>
      <c r="C43" s="3">
        <v>111310</v>
      </c>
      <c r="D43" s="34">
        <v>84877</v>
      </c>
      <c r="E43" s="34">
        <v>26074.13</v>
      </c>
      <c r="F43" s="41">
        <v>65802.87</v>
      </c>
      <c r="G43" s="27">
        <f t="shared" si="0"/>
        <v>30.719900561989704</v>
      </c>
      <c r="H43" s="30">
        <f t="shared" si="1"/>
        <v>58802.869999999995</v>
      </c>
    </row>
    <row r="44" spans="1:8" ht="12.75">
      <c r="A44" s="3" t="s">
        <v>344</v>
      </c>
      <c r="B44" s="3" t="s">
        <v>354</v>
      </c>
      <c r="C44" s="3"/>
      <c r="D44" s="34">
        <v>143859.04</v>
      </c>
      <c r="E44" s="34">
        <v>43645.93</v>
      </c>
      <c r="F44" s="34"/>
      <c r="G44" s="27">
        <f t="shared" si="0"/>
        <v>30.339372485733257</v>
      </c>
      <c r="H44" s="30">
        <f t="shared" si="1"/>
        <v>100213.11000000002</v>
      </c>
    </row>
    <row r="45" spans="1:8" ht="51" customHeight="1">
      <c r="A45" s="26" t="s">
        <v>17</v>
      </c>
      <c r="B45" s="23" t="s">
        <v>18</v>
      </c>
      <c r="C45" s="31">
        <f>C46+C50+C51+C52</f>
        <v>6690700</v>
      </c>
      <c r="D45" s="31">
        <f>D46+D50+D51+D52+D53</f>
        <v>7873164.84</v>
      </c>
      <c r="E45" s="31">
        <f>E46+E50+E51+E52+E53</f>
        <v>5804822.020000001</v>
      </c>
      <c r="F45" s="31">
        <f>F46+F50+F51+F52+F53</f>
        <v>5230685.5600000005</v>
      </c>
      <c r="G45" s="28">
        <f t="shared" si="0"/>
        <v>73.72920722437206</v>
      </c>
      <c r="H45" s="33">
        <f t="shared" si="1"/>
        <v>2068342.8199999984</v>
      </c>
    </row>
    <row r="46" spans="1:8" ht="25.5">
      <c r="A46" s="17" t="s">
        <v>127</v>
      </c>
      <c r="B46" s="3" t="s">
        <v>301</v>
      </c>
      <c r="C46" s="33">
        <f>C47+C48+C49</f>
        <v>5028700</v>
      </c>
      <c r="D46" s="33">
        <f>D47+D48+D49</f>
        <v>5280258.79</v>
      </c>
      <c r="E46" s="33">
        <f>E47+E48+E49</f>
        <v>4543489.0600000005</v>
      </c>
      <c r="F46" s="33">
        <f>F47+F48+F49</f>
        <v>4418619.66</v>
      </c>
      <c r="G46" s="28">
        <f t="shared" si="0"/>
        <v>86.04671173702076</v>
      </c>
      <c r="H46" s="33">
        <f t="shared" si="1"/>
        <v>736769.7299999995</v>
      </c>
    </row>
    <row r="47" spans="1:8" ht="13.5" customHeight="1">
      <c r="A47" s="3" t="s">
        <v>114</v>
      </c>
      <c r="B47" s="3" t="s">
        <v>302</v>
      </c>
      <c r="C47" s="3">
        <v>3851600</v>
      </c>
      <c r="D47" s="34">
        <v>3928738.17</v>
      </c>
      <c r="E47" s="34">
        <v>3407942.17</v>
      </c>
      <c r="F47" s="34">
        <v>3390693.63</v>
      </c>
      <c r="G47" s="27">
        <f t="shared" si="0"/>
        <v>86.74393717614427</v>
      </c>
      <c r="H47" s="30">
        <f t="shared" si="1"/>
        <v>520796</v>
      </c>
    </row>
    <row r="48" spans="1:8" ht="13.5" customHeight="1">
      <c r="A48" s="5" t="s">
        <v>117</v>
      </c>
      <c r="B48" s="3" t="s">
        <v>303</v>
      </c>
      <c r="C48" s="3">
        <v>10000</v>
      </c>
      <c r="D48" s="34">
        <v>13000</v>
      </c>
      <c r="E48" s="34">
        <v>12564.16</v>
      </c>
      <c r="F48" s="34">
        <v>2723.66</v>
      </c>
      <c r="G48" s="27">
        <f t="shared" si="0"/>
        <v>96.64738461538461</v>
      </c>
      <c r="H48" s="30">
        <f t="shared" si="1"/>
        <v>435.84000000000015</v>
      </c>
    </row>
    <row r="49" spans="1:8" ht="12.75">
      <c r="A49" s="3" t="s">
        <v>116</v>
      </c>
      <c r="B49" s="3" t="s">
        <v>304</v>
      </c>
      <c r="C49" s="3">
        <v>1167100</v>
      </c>
      <c r="D49" s="34">
        <v>1338520.62</v>
      </c>
      <c r="E49" s="34">
        <v>1122982.73</v>
      </c>
      <c r="F49" s="34">
        <v>1025202.37</v>
      </c>
      <c r="G49" s="27">
        <f t="shared" si="0"/>
        <v>83.89730522044553</v>
      </c>
      <c r="H49" s="30">
        <f t="shared" si="1"/>
        <v>215537.89000000013</v>
      </c>
    </row>
    <row r="50" spans="1:8" ht="25.5">
      <c r="A50" s="13" t="s">
        <v>119</v>
      </c>
      <c r="B50" s="3" t="s">
        <v>305</v>
      </c>
      <c r="C50" s="3">
        <v>1020000</v>
      </c>
      <c r="D50" s="34">
        <v>1673956.84</v>
      </c>
      <c r="E50" s="34">
        <v>620740.23</v>
      </c>
      <c r="F50" s="3"/>
      <c r="G50" s="27">
        <f t="shared" si="0"/>
        <v>37.08221234664568</v>
      </c>
      <c r="H50" s="30">
        <f t="shared" si="1"/>
        <v>1053216.61</v>
      </c>
    </row>
    <row r="51" spans="1:8" ht="27" customHeight="1">
      <c r="A51" s="13" t="s">
        <v>121</v>
      </c>
      <c r="B51" s="3" t="s">
        <v>306</v>
      </c>
      <c r="C51" s="3">
        <v>640000</v>
      </c>
      <c r="D51" s="35">
        <v>901949.21</v>
      </c>
      <c r="E51" s="35">
        <v>626027.2</v>
      </c>
      <c r="F51" s="3">
        <v>811900.78</v>
      </c>
      <c r="G51" s="27">
        <f t="shared" si="0"/>
        <v>69.4082541521379</v>
      </c>
      <c r="H51" s="30">
        <f t="shared" si="1"/>
        <v>275922.01</v>
      </c>
    </row>
    <row r="52" spans="1:8" ht="13.5" customHeight="1">
      <c r="A52" s="5" t="s">
        <v>125</v>
      </c>
      <c r="B52" s="3" t="s">
        <v>307</v>
      </c>
      <c r="C52" s="35">
        <v>2000</v>
      </c>
      <c r="D52" s="35">
        <v>2000</v>
      </c>
      <c r="E52" s="35">
        <v>8.66</v>
      </c>
      <c r="F52" s="34">
        <v>165.12</v>
      </c>
      <c r="G52" s="27">
        <f t="shared" si="0"/>
        <v>0.43299999999999994</v>
      </c>
      <c r="H52" s="30">
        <f t="shared" si="1"/>
        <v>1991.34</v>
      </c>
    </row>
    <row r="53" spans="1:8" ht="13.5" customHeight="1">
      <c r="A53" s="3" t="s">
        <v>344</v>
      </c>
      <c r="B53" s="3" t="s">
        <v>347</v>
      </c>
      <c r="C53" s="35"/>
      <c r="D53" s="35">
        <v>15000</v>
      </c>
      <c r="E53" s="35">
        <v>14556.87</v>
      </c>
      <c r="F53" s="11"/>
      <c r="G53" s="27"/>
      <c r="H53" s="30"/>
    </row>
    <row r="54" spans="1:8" ht="26.25" customHeight="1">
      <c r="A54" s="24" t="s">
        <v>19</v>
      </c>
      <c r="B54" s="23" t="s">
        <v>20</v>
      </c>
      <c r="C54" s="31">
        <f>C55</f>
        <v>20000</v>
      </c>
      <c r="D54" s="31">
        <f>D55</f>
        <v>0</v>
      </c>
      <c r="E54" s="31">
        <f>E55</f>
        <v>0</v>
      </c>
      <c r="F54" s="31">
        <f>F55</f>
        <v>2589751.94</v>
      </c>
      <c r="G54" s="28">
        <v>0</v>
      </c>
      <c r="H54" s="33">
        <f t="shared" si="1"/>
        <v>0</v>
      </c>
    </row>
    <row r="55" spans="1:8" ht="25.5">
      <c r="A55" s="13" t="s">
        <v>121</v>
      </c>
      <c r="B55" s="3" t="s">
        <v>308</v>
      </c>
      <c r="C55" s="34">
        <v>20000</v>
      </c>
      <c r="D55" s="34"/>
      <c r="E55" s="34"/>
      <c r="F55" s="34">
        <v>2589751.94</v>
      </c>
      <c r="G55" s="27">
        <v>0</v>
      </c>
      <c r="H55" s="30">
        <f t="shared" si="1"/>
        <v>0</v>
      </c>
    </row>
    <row r="56" spans="1:8" ht="12.75">
      <c r="A56" s="23" t="s">
        <v>21</v>
      </c>
      <c r="B56" s="23" t="s">
        <v>22</v>
      </c>
      <c r="C56" s="31">
        <f>C57</f>
        <v>3333915.68</v>
      </c>
      <c r="D56" s="31">
        <f>D57</f>
        <v>1018330.96</v>
      </c>
      <c r="E56" s="31">
        <f>E57</f>
        <v>0</v>
      </c>
      <c r="F56" s="31">
        <f>F57</f>
        <v>0</v>
      </c>
      <c r="G56" s="27">
        <f t="shared" si="0"/>
        <v>0</v>
      </c>
      <c r="H56" s="33">
        <f t="shared" si="1"/>
        <v>1018330.96</v>
      </c>
    </row>
    <row r="57" spans="1:8" ht="12.75">
      <c r="A57" s="3" t="s">
        <v>129</v>
      </c>
      <c r="B57" s="3" t="s">
        <v>309</v>
      </c>
      <c r="C57" s="3">
        <v>3333915.68</v>
      </c>
      <c r="D57" s="3">
        <v>1018330.96</v>
      </c>
      <c r="E57" s="34">
        <v>0</v>
      </c>
      <c r="F57" s="34">
        <v>0</v>
      </c>
      <c r="G57" s="27">
        <f t="shared" si="0"/>
        <v>0</v>
      </c>
      <c r="H57" s="30">
        <f t="shared" si="1"/>
        <v>1018330.96</v>
      </c>
    </row>
    <row r="58" spans="1:8" ht="12.75">
      <c r="A58" s="23" t="s">
        <v>23</v>
      </c>
      <c r="B58" s="23" t="s">
        <v>24</v>
      </c>
      <c r="C58" s="31">
        <f>C63+C67+C68+C69+C59</f>
        <v>11245600</v>
      </c>
      <c r="D58" s="31">
        <f>D63+D67+D68+D69+D59+D70</f>
        <v>10722440.5</v>
      </c>
      <c r="E58" s="31">
        <f>E63+E67+E68+E69+E59+E70</f>
        <v>7974075.319999999</v>
      </c>
      <c r="F58" s="31">
        <f>F63+F67+F68+F69+F59+F71</f>
        <v>9369981.15</v>
      </c>
      <c r="G58" s="28">
        <f t="shared" si="0"/>
        <v>74.36810043385178</v>
      </c>
      <c r="H58" s="33">
        <f t="shared" si="1"/>
        <v>2748365.1800000006</v>
      </c>
    </row>
    <row r="59" spans="1:8" ht="25.5">
      <c r="A59" s="17" t="s">
        <v>127</v>
      </c>
      <c r="B59" s="3" t="s">
        <v>310</v>
      </c>
      <c r="C59" s="39">
        <f>C60+C62</f>
        <v>544314</v>
      </c>
      <c r="D59" s="39">
        <f>D60+D62+D61</f>
        <v>548714</v>
      </c>
      <c r="E59" s="39">
        <f>E60+E62</f>
        <v>493852.61</v>
      </c>
      <c r="F59" s="39">
        <f>F60+F62+F61</f>
        <v>452386.07</v>
      </c>
      <c r="G59" s="27">
        <f>E59/D59*100</f>
        <v>90.00182426546434</v>
      </c>
      <c r="H59" s="30">
        <f>D59-E59</f>
        <v>54861.390000000014</v>
      </c>
    </row>
    <row r="60" spans="1:8" ht="12.75">
      <c r="A60" s="3" t="s">
        <v>114</v>
      </c>
      <c r="B60" s="3" t="s">
        <v>311</v>
      </c>
      <c r="C60" s="39">
        <v>418003</v>
      </c>
      <c r="D60" s="39">
        <v>418674.29</v>
      </c>
      <c r="E60" s="39">
        <v>380573.08</v>
      </c>
      <c r="F60" s="34">
        <v>353478.27</v>
      </c>
      <c r="G60" s="27">
        <f>E60/D60*100</f>
        <v>90.89955822221614</v>
      </c>
      <c r="H60" s="30">
        <f>D60-E60</f>
        <v>38101.20999999996</v>
      </c>
    </row>
    <row r="61" spans="1:8" ht="12.75">
      <c r="A61" s="5" t="s">
        <v>117</v>
      </c>
      <c r="B61" s="3" t="s">
        <v>394</v>
      </c>
      <c r="C61" s="39"/>
      <c r="D61" s="39">
        <v>3600</v>
      </c>
      <c r="E61" s="39"/>
      <c r="F61" s="34">
        <v>300</v>
      </c>
      <c r="G61" s="27"/>
      <c r="H61" s="30"/>
    </row>
    <row r="62" spans="1:8" ht="12.75">
      <c r="A62" s="3" t="s">
        <v>116</v>
      </c>
      <c r="B62" s="3" t="s">
        <v>312</v>
      </c>
      <c r="C62" s="39">
        <v>126311</v>
      </c>
      <c r="D62" s="39">
        <v>126439.71</v>
      </c>
      <c r="E62" s="39">
        <v>113279.53</v>
      </c>
      <c r="F62" s="34">
        <v>98607.8</v>
      </c>
      <c r="G62" s="27">
        <f>E62/D62*100</f>
        <v>89.59173506487795</v>
      </c>
      <c r="H62" s="30">
        <f>D62-E62</f>
        <v>13160.180000000008</v>
      </c>
    </row>
    <row r="63" spans="1:8" s="2" customFormat="1" ht="25.5">
      <c r="A63" s="17" t="s">
        <v>131</v>
      </c>
      <c r="B63" s="3" t="s">
        <v>313</v>
      </c>
      <c r="C63" s="34">
        <f>C64+C65+C66</f>
        <v>6017000</v>
      </c>
      <c r="D63" s="34">
        <f>D64+D65+D66</f>
        <v>6002000</v>
      </c>
      <c r="E63" s="34">
        <f>E64+E65+E66</f>
        <v>4705405.4399999995</v>
      </c>
      <c r="F63" s="34">
        <f>F64+F65+F66</f>
        <v>0</v>
      </c>
      <c r="G63" s="27">
        <f t="shared" si="0"/>
        <v>78.39729156947683</v>
      </c>
      <c r="H63" s="30">
        <f t="shared" si="1"/>
        <v>1296594.5600000005</v>
      </c>
    </row>
    <row r="64" spans="1:8" s="2" customFormat="1" ht="12.75">
      <c r="A64" s="3" t="s">
        <v>132</v>
      </c>
      <c r="B64" s="3" t="s">
        <v>314</v>
      </c>
      <c r="C64" s="3">
        <v>4621000</v>
      </c>
      <c r="D64" s="34">
        <v>4621000</v>
      </c>
      <c r="E64" s="34">
        <v>3601845.78</v>
      </c>
      <c r="F64" s="3"/>
      <c r="G64" s="27">
        <f t="shared" si="0"/>
        <v>77.94515862367453</v>
      </c>
      <c r="H64" s="30">
        <f t="shared" si="1"/>
        <v>1019154.2200000002</v>
      </c>
    </row>
    <row r="65" spans="1:8" s="2" customFormat="1" ht="12.75">
      <c r="A65" s="5" t="s">
        <v>133</v>
      </c>
      <c r="B65" s="3" t="s">
        <v>315</v>
      </c>
      <c r="C65" s="3">
        <v>5000</v>
      </c>
      <c r="D65" s="34">
        <v>5000</v>
      </c>
      <c r="E65" s="34">
        <v>200</v>
      </c>
      <c r="F65" s="3"/>
      <c r="G65" s="27">
        <f t="shared" si="0"/>
        <v>4</v>
      </c>
      <c r="H65" s="30">
        <f t="shared" si="1"/>
        <v>4800</v>
      </c>
    </row>
    <row r="66" spans="1:8" s="2" customFormat="1" ht="25.5">
      <c r="A66" s="17" t="s">
        <v>134</v>
      </c>
      <c r="B66" s="3" t="s">
        <v>316</v>
      </c>
      <c r="C66" s="3">
        <v>1391000</v>
      </c>
      <c r="D66" s="34">
        <v>1376000</v>
      </c>
      <c r="E66" s="34">
        <v>1103359.66</v>
      </c>
      <c r="F66" s="3"/>
      <c r="G66" s="27">
        <f t="shared" si="0"/>
        <v>80.18602180232558</v>
      </c>
      <c r="H66" s="30">
        <f t="shared" si="1"/>
        <v>272640.3400000001</v>
      </c>
    </row>
    <row r="67" spans="1:8" s="2" customFormat="1" ht="25.5">
      <c r="A67" s="13" t="s">
        <v>119</v>
      </c>
      <c r="B67" s="3" t="s">
        <v>317</v>
      </c>
      <c r="C67" s="3">
        <v>1061200</v>
      </c>
      <c r="D67" s="34">
        <v>67186</v>
      </c>
      <c r="E67" s="34">
        <v>14626.51</v>
      </c>
      <c r="F67" s="3"/>
      <c r="G67" s="27">
        <f t="shared" si="0"/>
        <v>21.770175334146995</v>
      </c>
      <c r="H67" s="30">
        <f t="shared" si="1"/>
        <v>52559.49</v>
      </c>
    </row>
    <row r="68" spans="1:8" ht="25.5">
      <c r="A68" s="13" t="s">
        <v>121</v>
      </c>
      <c r="B68" s="3" t="s">
        <v>318</v>
      </c>
      <c r="C68" s="34">
        <v>3618086</v>
      </c>
      <c r="D68" s="34">
        <v>4084540.5</v>
      </c>
      <c r="E68" s="34">
        <v>2744247.29</v>
      </c>
      <c r="F68" s="11">
        <v>816095.08</v>
      </c>
      <c r="G68" s="27">
        <f t="shared" si="0"/>
        <v>67.18619364895513</v>
      </c>
      <c r="H68" s="30">
        <f t="shared" si="1"/>
        <v>1340293.21</v>
      </c>
    </row>
    <row r="69" spans="1:8" ht="12.75">
      <c r="A69" s="5" t="s">
        <v>125</v>
      </c>
      <c r="B69" s="3" t="s">
        <v>319</v>
      </c>
      <c r="C69" s="34">
        <v>5000</v>
      </c>
      <c r="D69" s="34">
        <v>14500</v>
      </c>
      <c r="E69" s="34">
        <v>10985.29</v>
      </c>
      <c r="F69" s="11"/>
      <c r="G69" s="27"/>
      <c r="H69" s="30"/>
    </row>
    <row r="70" spans="1:8" ht="12.75">
      <c r="A70" s="3" t="s">
        <v>344</v>
      </c>
      <c r="B70" s="3" t="s">
        <v>363</v>
      </c>
      <c r="C70" s="34"/>
      <c r="D70" s="34">
        <v>5500</v>
      </c>
      <c r="E70" s="34">
        <v>4958.18</v>
      </c>
      <c r="F70" s="11"/>
      <c r="G70" s="27"/>
      <c r="H70" s="30"/>
    </row>
    <row r="71" spans="1:8" ht="51">
      <c r="A71" s="17" t="s">
        <v>170</v>
      </c>
      <c r="B71" s="3" t="s">
        <v>320</v>
      </c>
      <c r="C71" s="34"/>
      <c r="D71" s="34"/>
      <c r="E71" s="34"/>
      <c r="F71" s="34">
        <v>8101500</v>
      </c>
      <c r="G71" s="27"/>
      <c r="H71" s="30">
        <f>D71-E71</f>
        <v>0</v>
      </c>
    </row>
    <row r="72" spans="1:8" ht="12.75">
      <c r="A72" s="1" t="s">
        <v>25</v>
      </c>
      <c r="B72" s="1" t="s">
        <v>321</v>
      </c>
      <c r="C72" s="33">
        <f>C73+C74+C75</f>
        <v>1371600</v>
      </c>
      <c r="D72" s="33">
        <f>D73+D74+D75</f>
        <v>1371600</v>
      </c>
      <c r="E72" s="33">
        <f>E73+E74+E75</f>
        <v>952948.81</v>
      </c>
      <c r="F72" s="33">
        <f>F73+F74+F75</f>
        <v>1165797.52</v>
      </c>
      <c r="G72" s="28">
        <f t="shared" si="0"/>
        <v>69.47716608340625</v>
      </c>
      <c r="H72" s="33">
        <f t="shared" si="1"/>
        <v>418651.18999999994</v>
      </c>
    </row>
    <row r="73" spans="1:8" ht="12.75">
      <c r="A73" s="3" t="s">
        <v>114</v>
      </c>
      <c r="B73" s="3" t="s">
        <v>326</v>
      </c>
      <c r="C73" s="34">
        <v>993543.08</v>
      </c>
      <c r="D73" s="34">
        <v>1026698.2</v>
      </c>
      <c r="E73" s="34">
        <v>740848.2</v>
      </c>
      <c r="F73" s="3">
        <v>890299.45</v>
      </c>
      <c r="G73" s="27">
        <f>E73/D73*100</f>
        <v>72.15832266969981</v>
      </c>
      <c r="H73" s="30">
        <f>D73-E73</f>
        <v>285850</v>
      </c>
    </row>
    <row r="74" spans="1:8" ht="12.75">
      <c r="A74" s="3" t="s">
        <v>116</v>
      </c>
      <c r="B74" s="3" t="s">
        <v>327</v>
      </c>
      <c r="C74" s="34">
        <v>276671.36</v>
      </c>
      <c r="D74" s="34">
        <v>320935.5</v>
      </c>
      <c r="E74" s="34">
        <v>208227.06</v>
      </c>
      <c r="F74" s="3">
        <v>264588.07</v>
      </c>
      <c r="G74" s="27">
        <f>E74/D74*100</f>
        <v>64.88127988334105</v>
      </c>
      <c r="H74" s="30">
        <f>D74-E74</f>
        <v>112708.44</v>
      </c>
    </row>
    <row r="75" spans="1:8" ht="25.5">
      <c r="A75" s="13" t="s">
        <v>121</v>
      </c>
      <c r="B75" s="3" t="s">
        <v>328</v>
      </c>
      <c r="C75" s="34">
        <v>101385.56</v>
      </c>
      <c r="D75" s="34">
        <v>23966.3</v>
      </c>
      <c r="E75" s="34">
        <v>3873.55</v>
      </c>
      <c r="F75" s="3">
        <v>10910</v>
      </c>
      <c r="G75" s="27">
        <f>E75/D75*100</f>
        <v>16.162486491448412</v>
      </c>
      <c r="H75" s="30">
        <f>D75-E75</f>
        <v>20092.75</v>
      </c>
    </row>
    <row r="76" spans="1:8" ht="25.5">
      <c r="A76" s="14" t="s">
        <v>26</v>
      </c>
      <c r="B76" s="1" t="s">
        <v>27</v>
      </c>
      <c r="C76" s="33">
        <f>C77+C81+C88+C85+C86</f>
        <v>3485467</v>
      </c>
      <c r="D76" s="33">
        <f>D77+D81+D88+D85+D86+D90+D87</f>
        <v>4534034</v>
      </c>
      <c r="E76" s="33">
        <f>E77+E81+E88+E85+E86+E90+E87</f>
        <v>3858215.9200000004</v>
      </c>
      <c r="F76" s="33">
        <f>F77+F81+F88+F85+F86+F90+F89</f>
        <v>4137350.95</v>
      </c>
      <c r="G76" s="28">
        <f t="shared" si="0"/>
        <v>85.0945520038006</v>
      </c>
      <c r="H76" s="33">
        <f t="shared" si="1"/>
        <v>675818.0799999996</v>
      </c>
    </row>
    <row r="77" spans="1:8" ht="25.5">
      <c r="A77" s="17" t="s">
        <v>127</v>
      </c>
      <c r="B77" s="3" t="s">
        <v>128</v>
      </c>
      <c r="C77" s="34">
        <f>C78+C79+C80</f>
        <v>2536567</v>
      </c>
      <c r="D77" s="34">
        <f>D78+D79+D80</f>
        <v>2946195.9800000004</v>
      </c>
      <c r="E77" s="34">
        <f>E78+E79+E80</f>
        <v>2674282.81</v>
      </c>
      <c r="F77" s="34">
        <f>F78+F79+F80</f>
        <v>2672169.15</v>
      </c>
      <c r="G77" s="27">
        <f t="shared" si="0"/>
        <v>90.77070324425598</v>
      </c>
      <c r="H77" s="30">
        <f t="shared" si="1"/>
        <v>271913.1700000004</v>
      </c>
    </row>
    <row r="78" spans="1:8" ht="12.75">
      <c r="A78" s="3" t="s">
        <v>114</v>
      </c>
      <c r="B78" s="3" t="s">
        <v>113</v>
      </c>
      <c r="C78" s="34">
        <f>C93+C110</f>
        <v>1944051</v>
      </c>
      <c r="D78" s="34">
        <f>D93+D110</f>
        <v>2255438.95</v>
      </c>
      <c r="E78" s="34">
        <f>E93+E110</f>
        <v>2054251.61</v>
      </c>
      <c r="F78" s="34">
        <f>F93+F110</f>
        <v>1912548.8399999999</v>
      </c>
      <c r="G78" s="27">
        <f t="shared" si="0"/>
        <v>91.07990309380797</v>
      </c>
      <c r="H78" s="30">
        <f t="shared" si="1"/>
        <v>201187.34000000008</v>
      </c>
    </row>
    <row r="79" spans="1:8" ht="12.75">
      <c r="A79" s="3" t="s">
        <v>116</v>
      </c>
      <c r="B79" s="3" t="s">
        <v>115</v>
      </c>
      <c r="C79" s="34">
        <f>C95+C111</f>
        <v>592516</v>
      </c>
      <c r="D79" s="34">
        <f>D95+D111</f>
        <v>690757.03</v>
      </c>
      <c r="E79" s="34">
        <f>E95+E111</f>
        <v>620031.2</v>
      </c>
      <c r="F79" s="34">
        <f>F95+F111</f>
        <v>572990.31</v>
      </c>
      <c r="G79" s="27">
        <f t="shared" si="0"/>
        <v>89.76111325280323</v>
      </c>
      <c r="H79" s="30">
        <f t="shared" si="1"/>
        <v>70725.83000000007</v>
      </c>
    </row>
    <row r="80" spans="1:8" ht="12.75">
      <c r="A80" s="5" t="s">
        <v>117</v>
      </c>
      <c r="B80" s="3" t="s">
        <v>118</v>
      </c>
      <c r="C80" s="34"/>
      <c r="D80" s="34"/>
      <c r="E80" s="34"/>
      <c r="F80" s="34">
        <f>F94</f>
        <v>186630</v>
      </c>
      <c r="G80" s="27"/>
      <c r="H80" s="30">
        <f>D80-E80</f>
        <v>0</v>
      </c>
    </row>
    <row r="81" spans="1:8" ht="25.5">
      <c r="A81" s="17" t="s">
        <v>131</v>
      </c>
      <c r="B81" s="3" t="s">
        <v>138</v>
      </c>
      <c r="C81" s="34">
        <f>C82+C83+C84</f>
        <v>657000</v>
      </c>
      <c r="D81" s="34">
        <f>D82+D83+D84</f>
        <v>710100</v>
      </c>
      <c r="E81" s="34">
        <f>E82+E83+E84</f>
        <v>612028.73</v>
      </c>
      <c r="F81" s="34">
        <f>F82+F83+F84</f>
        <v>0</v>
      </c>
      <c r="G81" s="27">
        <f aca="true" t="shared" si="3" ref="G81:G168">E81/D81*100</f>
        <v>86.1890902689762</v>
      </c>
      <c r="H81" s="30">
        <f aca="true" t="shared" si="4" ref="H81:H168">D81-E81</f>
        <v>98071.27000000002</v>
      </c>
    </row>
    <row r="82" spans="1:8" ht="12.75">
      <c r="A82" s="3" t="s">
        <v>132</v>
      </c>
      <c r="B82" s="3" t="s">
        <v>135</v>
      </c>
      <c r="C82" s="34">
        <f>C101</f>
        <v>504000</v>
      </c>
      <c r="D82" s="34">
        <f aca="true" t="shared" si="5" ref="D82:E84">D101</f>
        <v>524000</v>
      </c>
      <c r="E82" s="34">
        <f t="shared" si="5"/>
        <v>451508.03</v>
      </c>
      <c r="F82" s="34">
        <f>F101</f>
        <v>0</v>
      </c>
      <c r="G82" s="27">
        <f t="shared" si="3"/>
        <v>86.16565458015268</v>
      </c>
      <c r="H82" s="30">
        <f t="shared" si="4"/>
        <v>72491.96999999997</v>
      </c>
    </row>
    <row r="83" spans="1:8" ht="12.75">
      <c r="A83" s="5" t="s">
        <v>133</v>
      </c>
      <c r="B83" s="3" t="s">
        <v>136</v>
      </c>
      <c r="C83" s="34">
        <f>C102</f>
        <v>6000</v>
      </c>
      <c r="D83" s="34">
        <f t="shared" si="5"/>
        <v>0</v>
      </c>
      <c r="E83" s="34">
        <f t="shared" si="5"/>
        <v>0</v>
      </c>
      <c r="F83" s="34">
        <f>F102</f>
        <v>0</v>
      </c>
      <c r="G83" s="27" t="e">
        <f t="shared" si="3"/>
        <v>#DIV/0!</v>
      </c>
      <c r="H83" s="30">
        <f t="shared" si="4"/>
        <v>0</v>
      </c>
    </row>
    <row r="84" spans="1:8" ht="25.5">
      <c r="A84" s="17" t="s">
        <v>134</v>
      </c>
      <c r="B84" s="3" t="s">
        <v>137</v>
      </c>
      <c r="C84" s="34">
        <f>C103</f>
        <v>147000</v>
      </c>
      <c r="D84" s="34">
        <f t="shared" si="5"/>
        <v>186100</v>
      </c>
      <c r="E84" s="34">
        <f t="shared" si="5"/>
        <v>160520.7</v>
      </c>
      <c r="F84" s="34">
        <f>F103</f>
        <v>0</v>
      </c>
      <c r="G84" s="27">
        <f t="shared" si="3"/>
        <v>86.25507791509942</v>
      </c>
      <c r="H84" s="30">
        <f t="shared" si="4"/>
        <v>25579.29999999999</v>
      </c>
    </row>
    <row r="85" spans="1:8" ht="25.5">
      <c r="A85" s="13" t="s">
        <v>119</v>
      </c>
      <c r="B85" s="3" t="s">
        <v>120</v>
      </c>
      <c r="C85" s="34">
        <f>C104</f>
        <v>5000</v>
      </c>
      <c r="D85" s="34">
        <f>D104+D96</f>
        <v>79204.92</v>
      </c>
      <c r="E85" s="34">
        <f>E104+E96</f>
        <v>75166.98999999999</v>
      </c>
      <c r="F85" s="34">
        <f>F104+F96</f>
        <v>0</v>
      </c>
      <c r="G85" s="27">
        <f t="shared" si="3"/>
        <v>94.90192023424807</v>
      </c>
      <c r="H85" s="30">
        <f t="shared" si="4"/>
        <v>4037.9300000000076</v>
      </c>
    </row>
    <row r="86" spans="1:8" ht="25.5">
      <c r="A86" s="13" t="s">
        <v>121</v>
      </c>
      <c r="B86" s="3" t="s">
        <v>122</v>
      </c>
      <c r="C86" s="34">
        <f>C97+C105+C115+C112</f>
        <v>286900</v>
      </c>
      <c r="D86" s="34">
        <f>D97+D105+D115+D112</f>
        <v>658633.1</v>
      </c>
      <c r="E86" s="34">
        <f>E97+E105+E115+E112</f>
        <v>365587.39</v>
      </c>
      <c r="F86" s="34">
        <f>F97+F105+F115+F112</f>
        <v>823181.8</v>
      </c>
      <c r="G86" s="27">
        <f t="shared" si="3"/>
        <v>55.50698712226884</v>
      </c>
      <c r="H86" s="30">
        <f t="shared" si="4"/>
        <v>293045.70999999996</v>
      </c>
    </row>
    <row r="87" spans="1:8" ht="12.75">
      <c r="A87" s="13" t="s">
        <v>389</v>
      </c>
      <c r="B87" s="3" t="s">
        <v>391</v>
      </c>
      <c r="C87" s="34"/>
      <c r="D87" s="34">
        <f>D106</f>
        <v>9900</v>
      </c>
      <c r="E87" s="34">
        <f>E106</f>
        <v>9900</v>
      </c>
      <c r="F87" s="34"/>
      <c r="G87" s="27"/>
      <c r="H87" s="30"/>
    </row>
    <row r="88" spans="1:8" ht="12.75">
      <c r="A88" s="5" t="s">
        <v>123</v>
      </c>
      <c r="B88" s="3" t="s">
        <v>124</v>
      </c>
      <c r="C88" s="34">
        <f>C98</f>
        <v>0</v>
      </c>
      <c r="D88" s="34">
        <f>D98</f>
        <v>0</v>
      </c>
      <c r="E88" s="34">
        <f>E113</f>
        <v>0</v>
      </c>
      <c r="F88" s="34">
        <f>F98</f>
        <v>0</v>
      </c>
      <c r="G88" s="27"/>
      <c r="H88" s="30">
        <f t="shared" si="4"/>
        <v>0</v>
      </c>
    </row>
    <row r="89" spans="1:8" ht="51">
      <c r="A89" s="17" t="s">
        <v>170</v>
      </c>
      <c r="B89" s="3" t="s">
        <v>285</v>
      </c>
      <c r="C89" s="34"/>
      <c r="D89" s="34"/>
      <c r="E89" s="34"/>
      <c r="F89" s="34">
        <f>F107</f>
        <v>642000</v>
      </c>
      <c r="G89" s="27"/>
      <c r="H89" s="30">
        <f>D89-E89</f>
        <v>0</v>
      </c>
    </row>
    <row r="90" spans="1:8" ht="38.25">
      <c r="A90" s="13" t="s">
        <v>141</v>
      </c>
      <c r="B90" s="3" t="s">
        <v>142</v>
      </c>
      <c r="C90" s="34"/>
      <c r="D90" s="34">
        <f>D113+D108</f>
        <v>130000</v>
      </c>
      <c r="E90" s="34">
        <f>E113+E108</f>
        <v>121250</v>
      </c>
      <c r="F90" s="34">
        <f>F113+F108</f>
        <v>0</v>
      </c>
      <c r="G90" s="27"/>
      <c r="H90" s="30"/>
    </row>
    <row r="91" spans="1:8" ht="12.75">
      <c r="A91" s="23" t="s">
        <v>28</v>
      </c>
      <c r="B91" s="23" t="s">
        <v>29</v>
      </c>
      <c r="C91" s="31">
        <f>C92+C97+C98</f>
        <v>528000</v>
      </c>
      <c r="D91" s="31">
        <f>D92+D97+D98+D96</f>
        <v>669500</v>
      </c>
      <c r="E91" s="31">
        <f>E92+E97+E98+E96</f>
        <v>603673.55</v>
      </c>
      <c r="F91" s="31">
        <f>F92+F97+F98+F96+F94</f>
        <v>687310</v>
      </c>
      <c r="G91" s="28">
        <f t="shared" si="3"/>
        <v>90.16781926811053</v>
      </c>
      <c r="H91" s="33">
        <f t="shared" si="4"/>
        <v>65826.44999999995</v>
      </c>
    </row>
    <row r="92" spans="1:8" ht="25.5">
      <c r="A92" s="17" t="s">
        <v>127</v>
      </c>
      <c r="B92" s="3" t="s">
        <v>268</v>
      </c>
      <c r="C92" s="34">
        <f>C93+C95</f>
        <v>460200</v>
      </c>
      <c r="D92" s="34">
        <f>D93+D95</f>
        <v>476048.98</v>
      </c>
      <c r="E92" s="34">
        <f>E93+E95</f>
        <v>430875.57</v>
      </c>
      <c r="F92" s="34">
        <f>F93+F95</f>
        <v>471180</v>
      </c>
      <c r="G92" s="27">
        <f t="shared" si="3"/>
        <v>90.51076424951063</v>
      </c>
      <c r="H92" s="30">
        <f t="shared" si="4"/>
        <v>45173.409999999974</v>
      </c>
    </row>
    <row r="93" spans="1:8" ht="12.75">
      <c r="A93" s="3" t="s">
        <v>114</v>
      </c>
      <c r="B93" s="3" t="s">
        <v>269</v>
      </c>
      <c r="C93" s="34">
        <v>353500</v>
      </c>
      <c r="D93" s="25">
        <v>367537.95</v>
      </c>
      <c r="E93" s="25">
        <v>329896.3</v>
      </c>
      <c r="F93" s="3">
        <v>361857.87</v>
      </c>
      <c r="G93" s="27">
        <f t="shared" si="3"/>
        <v>89.75843174834054</v>
      </c>
      <c r="H93" s="30">
        <f t="shared" si="4"/>
        <v>37641.65000000002</v>
      </c>
    </row>
    <row r="94" spans="1:8" ht="12.75">
      <c r="A94" s="5" t="s">
        <v>117</v>
      </c>
      <c r="B94" s="3" t="s">
        <v>323</v>
      </c>
      <c r="C94" s="34"/>
      <c r="D94" s="25"/>
      <c r="E94" s="25"/>
      <c r="F94" s="3">
        <v>186630</v>
      </c>
      <c r="G94" s="27"/>
      <c r="H94" s="30">
        <f>D94-E94</f>
        <v>0</v>
      </c>
    </row>
    <row r="95" spans="1:8" ht="12.75">
      <c r="A95" s="3" t="s">
        <v>116</v>
      </c>
      <c r="B95" s="3" t="s">
        <v>270</v>
      </c>
      <c r="C95" s="34">
        <v>106700</v>
      </c>
      <c r="D95" s="25">
        <v>108511.03</v>
      </c>
      <c r="E95" s="25">
        <v>100979.27</v>
      </c>
      <c r="F95" s="3">
        <v>109322.13</v>
      </c>
      <c r="G95" s="27">
        <f t="shared" si="3"/>
        <v>93.05899133019012</v>
      </c>
      <c r="H95" s="30">
        <f t="shared" si="4"/>
        <v>7531.759999999995</v>
      </c>
    </row>
    <row r="96" spans="1:8" ht="25.5">
      <c r="A96" s="13" t="s">
        <v>119</v>
      </c>
      <c r="B96" s="3" t="s">
        <v>355</v>
      </c>
      <c r="C96" s="34"/>
      <c r="D96" s="25">
        <v>45204.92</v>
      </c>
      <c r="E96" s="25">
        <v>45204.92</v>
      </c>
      <c r="F96" s="3"/>
      <c r="G96" s="27"/>
      <c r="H96" s="30"/>
    </row>
    <row r="97" spans="1:8" ht="25.5">
      <c r="A97" s="13" t="s">
        <v>121</v>
      </c>
      <c r="B97" s="3" t="s">
        <v>271</v>
      </c>
      <c r="C97" s="3">
        <v>67800</v>
      </c>
      <c r="D97" s="34">
        <v>148246.1</v>
      </c>
      <c r="E97" s="34">
        <v>127593.06</v>
      </c>
      <c r="F97" s="3">
        <v>29500</v>
      </c>
      <c r="G97" s="27">
        <f>E97/D97*100</f>
        <v>86.06840921953427</v>
      </c>
      <c r="H97" s="30">
        <f>D97-E97</f>
        <v>20653.040000000008</v>
      </c>
    </row>
    <row r="98" spans="1:8" ht="12.75">
      <c r="A98" s="5" t="s">
        <v>139</v>
      </c>
      <c r="B98" s="3" t="s">
        <v>272</v>
      </c>
      <c r="C98" s="3"/>
      <c r="D98" s="34"/>
      <c r="E98" s="34"/>
      <c r="F98" s="34"/>
      <c r="G98" s="27"/>
      <c r="H98" s="30">
        <f>D98-E98</f>
        <v>0</v>
      </c>
    </row>
    <row r="99" spans="1:8" ht="38.25" customHeight="1">
      <c r="A99" s="24" t="s">
        <v>30</v>
      </c>
      <c r="B99" s="23" t="s">
        <v>31</v>
      </c>
      <c r="C99" s="31">
        <f>C100+C104+C105</f>
        <v>713000</v>
      </c>
      <c r="D99" s="31">
        <f>D100+D104+D105+D108+D106</f>
        <v>1000170</v>
      </c>
      <c r="E99" s="31">
        <f>E100+E104+E105+E108+E106</f>
        <v>786660.7999999999</v>
      </c>
      <c r="F99" s="31">
        <f>F100+F104+F105+F107</f>
        <v>1238190</v>
      </c>
      <c r="G99" s="28">
        <f t="shared" si="3"/>
        <v>78.65270903946329</v>
      </c>
      <c r="H99" s="33">
        <f t="shared" si="4"/>
        <v>213509.20000000007</v>
      </c>
    </row>
    <row r="100" spans="1:8" ht="24" customHeight="1">
      <c r="A100" s="17" t="s">
        <v>131</v>
      </c>
      <c r="B100" s="3" t="s">
        <v>273</v>
      </c>
      <c r="C100" s="35">
        <f>C101+C102+C103</f>
        <v>657000</v>
      </c>
      <c r="D100" s="35">
        <f>D101+D102+D103</f>
        <v>710100</v>
      </c>
      <c r="E100" s="35">
        <f>E101+E102+E103</f>
        <v>612028.73</v>
      </c>
      <c r="F100" s="35">
        <f>F101+F102+F103</f>
        <v>0</v>
      </c>
      <c r="G100" s="27">
        <f aca="true" t="shared" si="6" ref="G100:G106">E100/D100*100</f>
        <v>86.1890902689762</v>
      </c>
      <c r="H100" s="30">
        <f aca="true" t="shared" si="7" ref="H100:H106">D100-E100</f>
        <v>98071.27000000002</v>
      </c>
    </row>
    <row r="101" spans="1:8" ht="16.5" customHeight="1">
      <c r="A101" s="3" t="s">
        <v>132</v>
      </c>
      <c r="B101" s="3" t="s">
        <v>274</v>
      </c>
      <c r="C101" s="35">
        <v>504000</v>
      </c>
      <c r="D101" s="35">
        <v>524000</v>
      </c>
      <c r="E101" s="35">
        <v>451508.03</v>
      </c>
      <c r="F101" s="31"/>
      <c r="G101" s="27">
        <f t="shared" si="6"/>
        <v>86.16565458015268</v>
      </c>
      <c r="H101" s="30">
        <f t="shared" si="7"/>
        <v>72491.96999999997</v>
      </c>
    </row>
    <row r="102" spans="1:8" ht="16.5" customHeight="1">
      <c r="A102" s="5" t="s">
        <v>133</v>
      </c>
      <c r="B102" s="3" t="s">
        <v>275</v>
      </c>
      <c r="C102" s="35">
        <v>6000</v>
      </c>
      <c r="D102" s="35"/>
      <c r="E102" s="31"/>
      <c r="F102" s="31"/>
      <c r="G102" s="27" t="e">
        <f t="shared" si="6"/>
        <v>#DIV/0!</v>
      </c>
      <c r="H102" s="30">
        <f t="shared" si="7"/>
        <v>0</v>
      </c>
    </row>
    <row r="103" spans="1:8" ht="25.5">
      <c r="A103" s="17" t="s">
        <v>134</v>
      </c>
      <c r="B103" s="3" t="s">
        <v>276</v>
      </c>
      <c r="C103" s="35">
        <v>147000</v>
      </c>
      <c r="D103" s="35">
        <v>186100</v>
      </c>
      <c r="E103" s="35">
        <v>160520.7</v>
      </c>
      <c r="F103" s="35"/>
      <c r="G103" s="27">
        <f t="shared" si="6"/>
        <v>86.25507791509942</v>
      </c>
      <c r="H103" s="30">
        <f t="shared" si="7"/>
        <v>25579.29999999999</v>
      </c>
    </row>
    <row r="104" spans="1:8" ht="25.5">
      <c r="A104" s="13" t="s">
        <v>119</v>
      </c>
      <c r="B104" s="3" t="s">
        <v>277</v>
      </c>
      <c r="C104" s="35">
        <v>5000</v>
      </c>
      <c r="D104" s="35">
        <v>34000</v>
      </c>
      <c r="E104" s="35">
        <v>29962.07</v>
      </c>
      <c r="F104" s="35"/>
      <c r="G104" s="27">
        <f t="shared" si="6"/>
        <v>88.12373529411765</v>
      </c>
      <c r="H104" s="30">
        <f t="shared" si="7"/>
        <v>4037.9300000000003</v>
      </c>
    </row>
    <row r="105" spans="1:8" ht="25.5">
      <c r="A105" s="13" t="s">
        <v>121</v>
      </c>
      <c r="B105" s="3" t="s">
        <v>278</v>
      </c>
      <c r="C105" s="35">
        <v>51000</v>
      </c>
      <c r="D105" s="35">
        <v>116170</v>
      </c>
      <c r="E105" s="35">
        <v>13520</v>
      </c>
      <c r="F105" s="35">
        <v>596190</v>
      </c>
      <c r="G105" s="27">
        <f t="shared" si="6"/>
        <v>11.63811655332702</v>
      </c>
      <c r="H105" s="30">
        <f t="shared" si="7"/>
        <v>102650</v>
      </c>
    </row>
    <row r="106" spans="1:8" ht="12.75">
      <c r="A106" s="13" t="s">
        <v>389</v>
      </c>
      <c r="B106" s="3" t="s">
        <v>390</v>
      </c>
      <c r="C106" s="35"/>
      <c r="D106" s="35">
        <v>9900</v>
      </c>
      <c r="E106" s="35">
        <v>9900</v>
      </c>
      <c r="F106" s="35"/>
      <c r="G106" s="27">
        <f t="shared" si="6"/>
        <v>100</v>
      </c>
      <c r="H106" s="30">
        <f t="shared" si="7"/>
        <v>0</v>
      </c>
    </row>
    <row r="107" spans="1:8" ht="51">
      <c r="A107" s="17" t="s">
        <v>170</v>
      </c>
      <c r="B107" s="3" t="s">
        <v>324</v>
      </c>
      <c r="C107" s="35"/>
      <c r="D107" s="35"/>
      <c r="E107" s="35"/>
      <c r="F107" s="35">
        <v>642000</v>
      </c>
      <c r="G107" s="27"/>
      <c r="H107" s="30">
        <f aca="true" t="shared" si="8" ref="H107:H113">D107-E107</f>
        <v>0</v>
      </c>
    </row>
    <row r="108" spans="1:8" ht="38.25">
      <c r="A108" s="13" t="s">
        <v>141</v>
      </c>
      <c r="B108" s="3" t="s">
        <v>362</v>
      </c>
      <c r="C108" s="35"/>
      <c r="D108" s="35">
        <v>130000</v>
      </c>
      <c r="E108" s="35">
        <v>121250</v>
      </c>
      <c r="F108" s="35"/>
      <c r="G108" s="27"/>
      <c r="H108" s="30"/>
    </row>
    <row r="109" spans="1:8" ht="12.75">
      <c r="A109" s="23" t="s">
        <v>32</v>
      </c>
      <c r="B109" s="1" t="s">
        <v>33</v>
      </c>
      <c r="C109" s="33">
        <f>C110+C111+C112</f>
        <v>2187467</v>
      </c>
      <c r="D109" s="33">
        <f>D110+D111+D112+D113</f>
        <v>2807745</v>
      </c>
      <c r="E109" s="33">
        <f>E110+E111+E112+E113</f>
        <v>2423862.89</v>
      </c>
      <c r="F109" s="33">
        <f>F110+F111+F112</f>
        <v>2201850.9499999997</v>
      </c>
      <c r="G109" s="27">
        <f>E109/D109*100</f>
        <v>86.32774308208188</v>
      </c>
      <c r="H109" s="30">
        <f t="shared" si="8"/>
        <v>383882.10999999987</v>
      </c>
    </row>
    <row r="110" spans="1:8" ht="12.75">
      <c r="A110" s="3" t="s">
        <v>114</v>
      </c>
      <c r="B110" s="3" t="s">
        <v>349</v>
      </c>
      <c r="C110" s="34">
        <v>1590551</v>
      </c>
      <c r="D110" s="34">
        <v>1887901</v>
      </c>
      <c r="E110" s="34">
        <v>1724355.31</v>
      </c>
      <c r="F110" s="11">
        <v>1550690.97</v>
      </c>
      <c r="G110" s="27">
        <f>E110/D110*100</f>
        <v>91.33716810362408</v>
      </c>
      <c r="H110" s="30">
        <f t="shared" si="8"/>
        <v>163545.68999999994</v>
      </c>
    </row>
    <row r="111" spans="1:8" ht="12.75">
      <c r="A111" s="3" t="s">
        <v>116</v>
      </c>
      <c r="B111" s="3" t="s">
        <v>350</v>
      </c>
      <c r="C111" s="34">
        <v>485816</v>
      </c>
      <c r="D111" s="34">
        <v>582246</v>
      </c>
      <c r="E111" s="34">
        <v>519051.93</v>
      </c>
      <c r="F111" s="11">
        <v>463668.18</v>
      </c>
      <c r="G111" s="27">
        <f>E111/D111*100</f>
        <v>89.14649993301799</v>
      </c>
      <c r="H111" s="30">
        <f t="shared" si="8"/>
        <v>63194.07000000001</v>
      </c>
    </row>
    <row r="112" spans="1:8" ht="25.5">
      <c r="A112" s="13" t="s">
        <v>121</v>
      </c>
      <c r="B112" s="3" t="s">
        <v>329</v>
      </c>
      <c r="C112" s="34">
        <v>111100</v>
      </c>
      <c r="D112" s="34">
        <v>337598</v>
      </c>
      <c r="E112" s="34">
        <v>180455.65</v>
      </c>
      <c r="F112" s="3">
        <v>187491.8</v>
      </c>
      <c r="G112" s="27">
        <f>E112/D112*100</f>
        <v>53.45281962570868</v>
      </c>
      <c r="H112" s="30">
        <f t="shared" si="8"/>
        <v>157142.35</v>
      </c>
    </row>
    <row r="113" spans="1:8" ht="12.75">
      <c r="A113" s="5" t="s">
        <v>123</v>
      </c>
      <c r="B113" s="3" t="s">
        <v>377</v>
      </c>
      <c r="C113" s="34"/>
      <c r="D113" s="34"/>
      <c r="E113" s="34"/>
      <c r="F113" s="34"/>
      <c r="G113" s="27" t="e">
        <f>E113/D113*100</f>
        <v>#DIV/0!</v>
      </c>
      <c r="H113" s="30">
        <f t="shared" si="8"/>
        <v>0</v>
      </c>
    </row>
    <row r="114" spans="1:8" ht="38.25">
      <c r="A114" s="24" t="s">
        <v>34</v>
      </c>
      <c r="B114" s="23" t="s">
        <v>35</v>
      </c>
      <c r="C114" s="31">
        <f>C115</f>
        <v>57000</v>
      </c>
      <c r="D114" s="31">
        <f>D115</f>
        <v>56619</v>
      </c>
      <c r="E114" s="31">
        <f>E115</f>
        <v>44018.68</v>
      </c>
      <c r="F114" s="31">
        <f>F115</f>
        <v>10000</v>
      </c>
      <c r="G114" s="28">
        <f t="shared" si="3"/>
        <v>77.74542114837776</v>
      </c>
      <c r="H114" s="33">
        <f t="shared" si="4"/>
        <v>12600.32</v>
      </c>
    </row>
    <row r="115" spans="1:8" ht="25.5">
      <c r="A115" s="13" t="s">
        <v>121</v>
      </c>
      <c r="B115" s="3" t="s">
        <v>122</v>
      </c>
      <c r="C115" s="34">
        <v>57000</v>
      </c>
      <c r="D115" s="11">
        <v>56619</v>
      </c>
      <c r="E115" s="3">
        <v>44018.68</v>
      </c>
      <c r="F115" s="3">
        <v>10000</v>
      </c>
      <c r="G115" s="27">
        <f t="shared" si="3"/>
        <v>77.74542114837776</v>
      </c>
      <c r="H115" s="30">
        <f t="shared" si="4"/>
        <v>12600.32</v>
      </c>
    </row>
    <row r="116" spans="1:8" ht="12.75">
      <c r="A116" s="1" t="s">
        <v>36</v>
      </c>
      <c r="B116" s="1" t="s">
        <v>37</v>
      </c>
      <c r="C116" s="33">
        <f>C117+C121+C122+C127+C123+C124+C125+C126</f>
        <v>31037278.66</v>
      </c>
      <c r="D116" s="33">
        <f>D117+D121+D122+D127+D123+D124+D125+D126</f>
        <v>43471890.05</v>
      </c>
      <c r="E116" s="33">
        <f>E117+E121+E122+E127+E123+E124+E125+E126</f>
        <v>34164347.20999999</v>
      </c>
      <c r="F116" s="33">
        <f>F117+F121+F122+F127+F123+F124+F125+F126</f>
        <v>26277496.7</v>
      </c>
      <c r="G116" s="28">
        <f t="shared" si="3"/>
        <v>78.58951421413984</v>
      </c>
      <c r="H116" s="33">
        <f t="shared" si="4"/>
        <v>9307542.840000004</v>
      </c>
    </row>
    <row r="117" spans="1:8" ht="25.5">
      <c r="A117" s="17" t="s">
        <v>127</v>
      </c>
      <c r="B117" s="3" t="s">
        <v>128</v>
      </c>
      <c r="C117" s="34">
        <f>C118+C119+C120</f>
        <v>2807600</v>
      </c>
      <c r="D117" s="34">
        <f>D118+D119+D120</f>
        <v>2951370</v>
      </c>
      <c r="E117" s="34">
        <f>E118+E119+E120</f>
        <v>2608921.84</v>
      </c>
      <c r="F117" s="34">
        <f>F118+F119+F120</f>
        <v>2562973.13</v>
      </c>
      <c r="G117" s="27">
        <f t="shared" si="3"/>
        <v>88.39697631947196</v>
      </c>
      <c r="H117" s="30">
        <f t="shared" si="4"/>
        <v>342448.16000000015</v>
      </c>
    </row>
    <row r="118" spans="1:8" ht="12.75">
      <c r="A118" s="3" t="s">
        <v>114</v>
      </c>
      <c r="B118" s="3" t="s">
        <v>113</v>
      </c>
      <c r="C118" s="34">
        <f>C130</f>
        <v>2154800</v>
      </c>
      <c r="D118" s="34">
        <f aca="true" t="shared" si="9" ref="D118:E120">D130</f>
        <v>2262300</v>
      </c>
      <c r="E118" s="34">
        <f t="shared" si="9"/>
        <v>2002937.35</v>
      </c>
      <c r="F118" s="34">
        <f>F130</f>
        <v>1979380.75</v>
      </c>
      <c r="G118" s="27">
        <f t="shared" si="3"/>
        <v>88.5354440171507</v>
      </c>
      <c r="H118" s="30">
        <f t="shared" si="4"/>
        <v>259362.6499999999</v>
      </c>
    </row>
    <row r="119" spans="1:8" ht="12.75">
      <c r="A119" s="3" t="s">
        <v>116</v>
      </c>
      <c r="B119" s="3" t="s">
        <v>115</v>
      </c>
      <c r="C119" s="34">
        <f>C131</f>
        <v>650800</v>
      </c>
      <c r="D119" s="34">
        <f t="shared" si="9"/>
        <v>650800</v>
      </c>
      <c r="E119" s="34">
        <f t="shared" si="9"/>
        <v>567714.49</v>
      </c>
      <c r="F119" s="34">
        <f>F131</f>
        <v>583592.38</v>
      </c>
      <c r="G119" s="27">
        <f t="shared" si="3"/>
        <v>87.23332667486171</v>
      </c>
      <c r="H119" s="30">
        <f t="shared" si="4"/>
        <v>83085.51000000001</v>
      </c>
    </row>
    <row r="120" spans="1:8" ht="12.75">
      <c r="A120" s="5" t="s">
        <v>117</v>
      </c>
      <c r="B120" s="3" t="s">
        <v>118</v>
      </c>
      <c r="C120" s="34">
        <f>C132</f>
        <v>2000</v>
      </c>
      <c r="D120" s="34">
        <f t="shared" si="9"/>
        <v>38270</v>
      </c>
      <c r="E120" s="34">
        <f t="shared" si="9"/>
        <v>38270</v>
      </c>
      <c r="F120" s="34">
        <f>F132</f>
        <v>0</v>
      </c>
      <c r="G120" s="27">
        <f t="shared" si="3"/>
        <v>100</v>
      </c>
      <c r="H120" s="30">
        <f t="shared" si="4"/>
        <v>0</v>
      </c>
    </row>
    <row r="121" spans="1:8" ht="25.5">
      <c r="A121" s="13" t="s">
        <v>119</v>
      </c>
      <c r="B121" s="3" t="s">
        <v>120</v>
      </c>
      <c r="C121" s="34">
        <f>C133</f>
        <v>49900</v>
      </c>
      <c r="D121" s="34">
        <f>D133+D143</f>
        <v>237018.19</v>
      </c>
      <c r="E121" s="34">
        <f>E133+E143</f>
        <v>187863.86</v>
      </c>
      <c r="F121" s="34">
        <f>F133+F143</f>
        <v>0</v>
      </c>
      <c r="G121" s="27">
        <f t="shared" si="3"/>
        <v>79.26136808318383</v>
      </c>
      <c r="H121" s="30">
        <f t="shared" si="4"/>
        <v>49154.330000000016</v>
      </c>
    </row>
    <row r="122" spans="1:8" ht="25.5">
      <c r="A122" s="13" t="s">
        <v>121</v>
      </c>
      <c r="B122" s="3" t="s">
        <v>122</v>
      </c>
      <c r="C122" s="34">
        <f>C134+C140+C144</f>
        <v>16437478.66</v>
      </c>
      <c r="D122" s="34">
        <f>D134+D140+D144+D137</f>
        <v>20355154.419999998</v>
      </c>
      <c r="E122" s="34">
        <f>E134+E140+E144+E137</f>
        <v>13103453.83</v>
      </c>
      <c r="F122" s="34">
        <f>F134+F140+F144</f>
        <v>10681808.57</v>
      </c>
      <c r="G122" s="27">
        <f t="shared" si="3"/>
        <v>64.3741312869883</v>
      </c>
      <c r="H122" s="30">
        <f t="shared" si="4"/>
        <v>7251700.589999998</v>
      </c>
    </row>
    <row r="123" spans="1:8" ht="12.75">
      <c r="A123" s="5" t="s">
        <v>151</v>
      </c>
      <c r="B123" s="3" t="s">
        <v>124</v>
      </c>
      <c r="C123" s="3">
        <f>C145</f>
        <v>0</v>
      </c>
      <c r="D123" s="3"/>
      <c r="E123" s="3"/>
      <c r="F123" s="34">
        <f>F146</f>
        <v>7776</v>
      </c>
      <c r="G123" s="27"/>
      <c r="H123" s="30">
        <f>D123-E123</f>
        <v>0</v>
      </c>
    </row>
    <row r="124" spans="1:8" ht="38.25">
      <c r="A124" s="13" t="s">
        <v>176</v>
      </c>
      <c r="B124" s="3" t="s">
        <v>357</v>
      </c>
      <c r="C124" s="3"/>
      <c r="D124" s="34">
        <f>D145</f>
        <v>1470000</v>
      </c>
      <c r="E124" s="34">
        <f>E145</f>
        <v>1470000</v>
      </c>
      <c r="F124" s="34">
        <f>F145</f>
        <v>0</v>
      </c>
      <c r="G124" s="27"/>
      <c r="H124" s="30">
        <f>D124-E124</f>
        <v>0</v>
      </c>
    </row>
    <row r="125" spans="1:8" ht="51">
      <c r="A125" s="17" t="s">
        <v>157</v>
      </c>
      <c r="B125" s="3" t="s">
        <v>162</v>
      </c>
      <c r="C125" s="3">
        <f aca="true" t="shared" si="10" ref="C125:F126">C147</f>
        <v>1290000</v>
      </c>
      <c r="D125" s="3">
        <f t="shared" si="10"/>
        <v>2080000</v>
      </c>
      <c r="E125" s="3">
        <f t="shared" si="10"/>
        <v>1667300</v>
      </c>
      <c r="F125" s="3">
        <f t="shared" si="10"/>
        <v>1324200</v>
      </c>
      <c r="G125" s="27">
        <f>E125/D125*100</f>
        <v>80.15865384615385</v>
      </c>
      <c r="H125" s="30">
        <f>D125-E125</f>
        <v>412700</v>
      </c>
    </row>
    <row r="126" spans="1:8" ht="12.75">
      <c r="A126" s="17" t="s">
        <v>159</v>
      </c>
      <c r="B126" s="3" t="s">
        <v>163</v>
      </c>
      <c r="C126" s="3">
        <f t="shared" si="10"/>
        <v>10000</v>
      </c>
      <c r="D126" s="3">
        <f t="shared" si="10"/>
        <v>71947.44</v>
      </c>
      <c r="E126" s="3">
        <f t="shared" si="10"/>
        <v>71947.44</v>
      </c>
      <c r="F126" s="3">
        <f t="shared" si="10"/>
        <v>2833584.2</v>
      </c>
      <c r="G126" s="27">
        <f>E126/D126*100</f>
        <v>100</v>
      </c>
      <c r="H126" s="30">
        <f>D126-E126</f>
        <v>0</v>
      </c>
    </row>
    <row r="127" spans="1:8" ht="38.25">
      <c r="A127" s="13" t="s">
        <v>141</v>
      </c>
      <c r="B127" s="3" t="s">
        <v>142</v>
      </c>
      <c r="C127" s="34">
        <f>C135+C138+C149+C141</f>
        <v>10442300</v>
      </c>
      <c r="D127" s="34">
        <f>D135+D138+D149+D141</f>
        <v>16306400</v>
      </c>
      <c r="E127" s="34">
        <f>E135+E138+E149+E141</f>
        <v>15054860.24</v>
      </c>
      <c r="F127" s="34">
        <f>F135+F138+F149+F141</f>
        <v>8867154.8</v>
      </c>
      <c r="G127" s="27">
        <f t="shared" si="3"/>
        <v>92.32485551685228</v>
      </c>
      <c r="H127" s="30">
        <f t="shared" si="4"/>
        <v>1251539.7599999998</v>
      </c>
    </row>
    <row r="128" spans="1:8" ht="12.75">
      <c r="A128" s="23" t="s">
        <v>2</v>
      </c>
      <c r="B128" s="23" t="s">
        <v>38</v>
      </c>
      <c r="C128" s="31">
        <f>C129+C133+C134+C135</f>
        <v>9618300</v>
      </c>
      <c r="D128" s="31">
        <f>D129+D133+D134+D135</f>
        <v>12116500</v>
      </c>
      <c r="E128" s="31">
        <f>E129+E133+E134+E135</f>
        <v>11319775.719999999</v>
      </c>
      <c r="F128" s="31">
        <f>F129+F133+F134+F135</f>
        <v>7071351.369999999</v>
      </c>
      <c r="G128" s="28">
        <f t="shared" si="3"/>
        <v>93.42446845211074</v>
      </c>
      <c r="H128" s="33">
        <f t="shared" si="4"/>
        <v>796724.2800000012</v>
      </c>
    </row>
    <row r="129" spans="1:8" ht="25.5">
      <c r="A129" s="17" t="s">
        <v>127</v>
      </c>
      <c r="B129" s="3" t="s">
        <v>143</v>
      </c>
      <c r="C129" s="34">
        <f>C130+C131+C132</f>
        <v>2807600</v>
      </c>
      <c r="D129" s="34">
        <f>D130+D131+D132</f>
        <v>2951370</v>
      </c>
      <c r="E129" s="34">
        <f>E130+E131+E132</f>
        <v>2608921.84</v>
      </c>
      <c r="F129" s="34">
        <f>F130+F131+F132</f>
        <v>2562973.13</v>
      </c>
      <c r="G129" s="27">
        <f t="shared" si="3"/>
        <v>88.39697631947196</v>
      </c>
      <c r="H129" s="30">
        <f t="shared" si="4"/>
        <v>342448.16000000015</v>
      </c>
    </row>
    <row r="130" spans="1:8" ht="12.75">
      <c r="A130" s="3" t="s">
        <v>114</v>
      </c>
      <c r="B130" s="3" t="s">
        <v>144</v>
      </c>
      <c r="C130" s="34">
        <v>2154800</v>
      </c>
      <c r="D130" s="34">
        <v>2262300</v>
      </c>
      <c r="E130" s="34">
        <v>2002937.35</v>
      </c>
      <c r="F130" s="34">
        <v>1979380.75</v>
      </c>
      <c r="G130" s="27">
        <f t="shared" si="3"/>
        <v>88.5354440171507</v>
      </c>
      <c r="H130" s="30">
        <f t="shared" si="4"/>
        <v>259362.6499999999</v>
      </c>
    </row>
    <row r="131" spans="1:8" ht="12.75">
      <c r="A131" s="3" t="s">
        <v>116</v>
      </c>
      <c r="B131" s="3" t="s">
        <v>145</v>
      </c>
      <c r="C131" s="34">
        <v>650800</v>
      </c>
      <c r="D131" s="34">
        <v>650800</v>
      </c>
      <c r="E131" s="34">
        <v>567714.49</v>
      </c>
      <c r="F131" s="34">
        <v>583592.38</v>
      </c>
      <c r="G131" s="27">
        <f t="shared" si="3"/>
        <v>87.23332667486171</v>
      </c>
      <c r="H131" s="30">
        <f t="shared" si="4"/>
        <v>83085.51000000001</v>
      </c>
    </row>
    <row r="132" spans="1:8" ht="12.75">
      <c r="A132" s="5" t="s">
        <v>117</v>
      </c>
      <c r="B132" s="3" t="s">
        <v>146</v>
      </c>
      <c r="C132" s="34">
        <v>2000</v>
      </c>
      <c r="D132" s="34">
        <v>38270</v>
      </c>
      <c r="E132" s="34">
        <v>38270</v>
      </c>
      <c r="F132" s="34">
        <v>0</v>
      </c>
      <c r="G132" s="27">
        <f t="shared" si="3"/>
        <v>100</v>
      </c>
      <c r="H132" s="30">
        <f t="shared" si="4"/>
        <v>0</v>
      </c>
    </row>
    <row r="133" spans="1:8" ht="25.5">
      <c r="A133" s="13" t="s">
        <v>119</v>
      </c>
      <c r="B133" s="3" t="s">
        <v>147</v>
      </c>
      <c r="C133" s="3">
        <v>49900</v>
      </c>
      <c r="D133" s="34">
        <v>213318.19</v>
      </c>
      <c r="E133" s="34">
        <v>187863.86</v>
      </c>
      <c r="F133" s="34"/>
      <c r="G133" s="27">
        <f t="shared" si="3"/>
        <v>88.06743578688719</v>
      </c>
      <c r="H133" s="30">
        <f t="shared" si="4"/>
        <v>25454.330000000016</v>
      </c>
    </row>
    <row r="134" spans="1:8" ht="25.5">
      <c r="A134" s="13" t="s">
        <v>121</v>
      </c>
      <c r="B134" s="3" t="s">
        <v>148</v>
      </c>
      <c r="C134" s="34">
        <v>695400</v>
      </c>
      <c r="D134" s="34">
        <v>1603811.81</v>
      </c>
      <c r="E134" s="34">
        <v>1295825.06</v>
      </c>
      <c r="F134" s="34">
        <v>671687.44</v>
      </c>
      <c r="G134" s="27">
        <f>E134/D134*100</f>
        <v>80.79657799751456</v>
      </c>
      <c r="H134" s="30">
        <f>D134-E134</f>
        <v>307986.75</v>
      </c>
    </row>
    <row r="135" spans="1:8" ht="38.25">
      <c r="A135" s="13" t="s">
        <v>141</v>
      </c>
      <c r="B135" s="3" t="s">
        <v>149</v>
      </c>
      <c r="C135" s="34">
        <v>6065400</v>
      </c>
      <c r="D135" s="34">
        <v>7348000</v>
      </c>
      <c r="E135" s="34">
        <v>7227164.96</v>
      </c>
      <c r="F135" s="34">
        <v>3836690.8</v>
      </c>
      <c r="G135" s="27">
        <f>E135/D135*100</f>
        <v>98.35553837778987</v>
      </c>
      <c r="H135" s="30">
        <f>D135-E135</f>
        <v>120835.04000000004</v>
      </c>
    </row>
    <row r="136" spans="1:8" ht="12.75">
      <c r="A136" s="23" t="s">
        <v>3</v>
      </c>
      <c r="B136" s="23" t="s">
        <v>39</v>
      </c>
      <c r="C136" s="31">
        <f>C138</f>
        <v>250000</v>
      </c>
      <c r="D136" s="31">
        <f>D138+D137</f>
        <v>653469.9</v>
      </c>
      <c r="E136" s="31">
        <f>E138+E137</f>
        <v>535456.59</v>
      </c>
      <c r="F136" s="31">
        <f>F138</f>
        <v>127000</v>
      </c>
      <c r="G136" s="28">
        <f t="shared" si="3"/>
        <v>81.94051325087811</v>
      </c>
      <c r="H136" s="33">
        <f t="shared" si="4"/>
        <v>118013.31000000006</v>
      </c>
    </row>
    <row r="137" spans="1:8" ht="25.5">
      <c r="A137" s="13" t="s">
        <v>121</v>
      </c>
      <c r="B137" s="3" t="s">
        <v>368</v>
      </c>
      <c r="C137" s="31"/>
      <c r="D137" s="36">
        <v>3469.9</v>
      </c>
      <c r="E137" s="35">
        <v>3469.9</v>
      </c>
      <c r="F137" s="31"/>
      <c r="G137" s="28"/>
      <c r="H137" s="33"/>
    </row>
    <row r="138" spans="1:8" ht="38.25">
      <c r="A138" s="13" t="s">
        <v>141</v>
      </c>
      <c r="B138" s="3" t="s">
        <v>153</v>
      </c>
      <c r="C138" s="3">
        <v>250000</v>
      </c>
      <c r="D138" s="34">
        <v>650000</v>
      </c>
      <c r="E138" s="34">
        <v>531986.69</v>
      </c>
      <c r="F138" s="34">
        <v>127000</v>
      </c>
      <c r="G138" s="27">
        <f t="shared" si="3"/>
        <v>81.84410615384614</v>
      </c>
      <c r="H138" s="30">
        <f t="shared" si="4"/>
        <v>118013.31000000006</v>
      </c>
    </row>
    <row r="139" spans="1:8" ht="12.75">
      <c r="A139" s="23" t="s">
        <v>40</v>
      </c>
      <c r="B139" s="23" t="s">
        <v>41</v>
      </c>
      <c r="C139" s="31">
        <f>C140+C141</f>
        <v>12754398.66</v>
      </c>
      <c r="D139" s="31">
        <f>D140+D141</f>
        <v>19244779.439999998</v>
      </c>
      <c r="E139" s="31">
        <f>E140+E141</f>
        <v>13026586.719999999</v>
      </c>
      <c r="F139" s="31">
        <f>F140+F141</f>
        <v>13145121.370000001</v>
      </c>
      <c r="G139" s="28">
        <f t="shared" si="3"/>
        <v>67.68893746282394</v>
      </c>
      <c r="H139" s="33">
        <f t="shared" si="4"/>
        <v>6218192.719999999</v>
      </c>
    </row>
    <row r="140" spans="1:8" ht="25.5">
      <c r="A140" s="13" t="s">
        <v>121</v>
      </c>
      <c r="B140" s="3" t="s">
        <v>150</v>
      </c>
      <c r="C140" s="3">
        <v>8912498.66</v>
      </c>
      <c r="D140" s="3">
        <v>12036379.44</v>
      </c>
      <c r="E140" s="34">
        <v>6477977.22</v>
      </c>
      <c r="F140" s="34">
        <v>8241657.37</v>
      </c>
      <c r="G140" s="27">
        <f t="shared" si="3"/>
        <v>53.8199817668759</v>
      </c>
      <c r="H140" s="30">
        <f t="shared" si="4"/>
        <v>5558402.22</v>
      </c>
    </row>
    <row r="141" spans="1:8" ht="38.25">
      <c r="A141" s="13" t="s">
        <v>141</v>
      </c>
      <c r="B141" s="3" t="s">
        <v>330</v>
      </c>
      <c r="C141" s="3">
        <v>3841900</v>
      </c>
      <c r="D141" s="3">
        <v>7208400</v>
      </c>
      <c r="E141" s="34">
        <v>6548609.5</v>
      </c>
      <c r="F141" s="3">
        <v>4903464</v>
      </c>
      <c r="G141" s="27">
        <f t="shared" si="3"/>
        <v>90.84692164696743</v>
      </c>
      <c r="H141" s="30">
        <f t="shared" si="4"/>
        <v>659790.5</v>
      </c>
    </row>
    <row r="142" spans="1:8" ht="25.5">
      <c r="A142" s="24" t="s">
        <v>4</v>
      </c>
      <c r="B142" s="23" t="s">
        <v>42</v>
      </c>
      <c r="C142" s="31">
        <f>C144+C145+C146+C147+C148+C149</f>
        <v>8414580</v>
      </c>
      <c r="D142" s="31">
        <f>D144+D145+D146+D147+D148+D149+D143</f>
        <v>11457140.709999999</v>
      </c>
      <c r="E142" s="31">
        <f>E144+E145+E146+E147+E148+E149+E143</f>
        <v>9282528.18</v>
      </c>
      <c r="F142" s="31">
        <f>F144+F145+F146+F147+F148+F149+F143</f>
        <v>5934023.96</v>
      </c>
      <c r="G142" s="28">
        <f t="shared" si="3"/>
        <v>81.01958782698759</v>
      </c>
      <c r="H142" s="33">
        <f t="shared" si="4"/>
        <v>2174612.5299999993</v>
      </c>
    </row>
    <row r="143" spans="1:8" ht="25.5">
      <c r="A143" s="13" t="s">
        <v>119</v>
      </c>
      <c r="B143" s="3" t="s">
        <v>342</v>
      </c>
      <c r="C143" s="31"/>
      <c r="D143" s="35">
        <v>23700</v>
      </c>
      <c r="E143" s="31"/>
      <c r="F143" s="31"/>
      <c r="G143" s="28"/>
      <c r="H143" s="33"/>
    </row>
    <row r="144" spans="1:8" ht="25.5">
      <c r="A144" s="13" t="s">
        <v>121</v>
      </c>
      <c r="B144" s="3" t="s">
        <v>154</v>
      </c>
      <c r="C144" s="3">
        <v>6829580</v>
      </c>
      <c r="D144" s="3">
        <v>6711493.27</v>
      </c>
      <c r="E144" s="34">
        <v>5326181.65</v>
      </c>
      <c r="F144" s="3">
        <v>1768463.76</v>
      </c>
      <c r="G144" s="27">
        <f t="shared" si="3"/>
        <v>79.35911481588957</v>
      </c>
      <c r="H144" s="30">
        <f t="shared" si="4"/>
        <v>1385311.6199999992</v>
      </c>
    </row>
    <row r="145" spans="1:8" ht="40.5" customHeight="1">
      <c r="A145" s="13" t="s">
        <v>176</v>
      </c>
      <c r="B145" s="3" t="s">
        <v>356</v>
      </c>
      <c r="C145" s="3"/>
      <c r="D145" s="34">
        <v>1470000</v>
      </c>
      <c r="E145" s="34">
        <v>1470000</v>
      </c>
      <c r="F145" s="34">
        <v>0</v>
      </c>
      <c r="G145" s="27">
        <f t="shared" si="3"/>
        <v>100</v>
      </c>
      <c r="H145" s="30">
        <f t="shared" si="4"/>
        <v>0</v>
      </c>
    </row>
    <row r="146" spans="1:8" ht="12.75">
      <c r="A146" s="5" t="s">
        <v>151</v>
      </c>
      <c r="B146" s="3" t="s">
        <v>156</v>
      </c>
      <c r="C146" s="3"/>
      <c r="D146" s="34"/>
      <c r="E146" s="34">
        <v>0</v>
      </c>
      <c r="F146" s="34">
        <v>7776</v>
      </c>
      <c r="G146" s="27"/>
      <c r="H146" s="30">
        <f t="shared" si="4"/>
        <v>0</v>
      </c>
    </row>
    <row r="147" spans="1:8" ht="51">
      <c r="A147" s="17" t="s">
        <v>157</v>
      </c>
      <c r="B147" s="3" t="s">
        <v>158</v>
      </c>
      <c r="C147" s="3">
        <v>1290000</v>
      </c>
      <c r="D147" s="34">
        <v>2080000</v>
      </c>
      <c r="E147" s="34">
        <v>1667300</v>
      </c>
      <c r="F147" s="11">
        <v>1324200</v>
      </c>
      <c r="G147" s="27">
        <f t="shared" si="3"/>
        <v>80.15865384615385</v>
      </c>
      <c r="H147" s="30">
        <f t="shared" si="4"/>
        <v>412700</v>
      </c>
    </row>
    <row r="148" spans="1:8" ht="12.75">
      <c r="A148" s="17" t="s">
        <v>159</v>
      </c>
      <c r="B148" s="3" t="s">
        <v>160</v>
      </c>
      <c r="C148" s="3">
        <v>10000</v>
      </c>
      <c r="D148" s="34">
        <v>71947.44</v>
      </c>
      <c r="E148" s="34">
        <v>71947.44</v>
      </c>
      <c r="F148" s="3">
        <v>2833584.2</v>
      </c>
      <c r="G148" s="27">
        <f t="shared" si="3"/>
        <v>100</v>
      </c>
      <c r="H148" s="30">
        <f t="shared" si="4"/>
        <v>0</v>
      </c>
    </row>
    <row r="149" spans="1:8" ht="38.25">
      <c r="A149" s="13" t="s">
        <v>141</v>
      </c>
      <c r="B149" s="3" t="s">
        <v>161</v>
      </c>
      <c r="C149" s="3">
        <v>285000</v>
      </c>
      <c r="D149" s="34">
        <v>1100000</v>
      </c>
      <c r="E149" s="34">
        <v>747099.09</v>
      </c>
      <c r="F149" s="34">
        <v>0</v>
      </c>
      <c r="G149" s="27">
        <f t="shared" si="3"/>
        <v>67.9180990909091</v>
      </c>
      <c r="H149" s="30">
        <f t="shared" si="4"/>
        <v>352900.91000000003</v>
      </c>
    </row>
    <row r="150" spans="1:8" ht="12.75">
      <c r="A150" s="1" t="s">
        <v>43</v>
      </c>
      <c r="B150" s="1" t="s">
        <v>44</v>
      </c>
      <c r="C150" s="33">
        <f>C152+C153+C151+C155</f>
        <v>25705804.8</v>
      </c>
      <c r="D150" s="33">
        <f>D152+D153+D151+D155+D154</f>
        <v>39261686.76</v>
      </c>
      <c r="E150" s="33">
        <f>E152+E153+E151+E155+E154</f>
        <v>24937499.339999996</v>
      </c>
      <c r="F150" s="33">
        <f>F152+F153+F151+F155+F154</f>
        <v>23819151.71</v>
      </c>
      <c r="G150" s="28">
        <f t="shared" si="3"/>
        <v>63.51611812411087</v>
      </c>
      <c r="H150" s="33">
        <f t="shared" si="4"/>
        <v>14324187.420000002</v>
      </c>
    </row>
    <row r="151" spans="1:8" ht="25.5">
      <c r="A151" s="13" t="s">
        <v>121</v>
      </c>
      <c r="B151" s="3" t="s">
        <v>337</v>
      </c>
      <c r="C151" s="35">
        <f>C157+C161+C165</f>
        <v>8828564.8</v>
      </c>
      <c r="D151" s="35">
        <f>D157+D161+D165</f>
        <v>20019114.759999998</v>
      </c>
      <c r="E151" s="35">
        <f>E157+E161+E165</f>
        <v>11204465.739999998</v>
      </c>
      <c r="F151" s="35">
        <f>F157+F161+F165</f>
        <v>6539465.159999999</v>
      </c>
      <c r="G151" s="27">
        <f>E151/D151*100</f>
        <v>55.96883715551466</v>
      </c>
      <c r="H151" s="30">
        <f>D151-E151</f>
        <v>8814649.02</v>
      </c>
    </row>
    <row r="152" spans="1:8" ht="38.25">
      <c r="A152" s="17" t="s">
        <v>164</v>
      </c>
      <c r="B152" s="3" t="s">
        <v>339</v>
      </c>
      <c r="C152" s="35">
        <f>C158</f>
        <v>6178500</v>
      </c>
      <c r="D152" s="35">
        <f>D158</f>
        <v>6578500</v>
      </c>
      <c r="E152" s="35">
        <f>E158</f>
        <v>6344924.6</v>
      </c>
      <c r="F152" s="35">
        <f>F158</f>
        <v>12011400</v>
      </c>
      <c r="G152" s="27">
        <f t="shared" si="3"/>
        <v>96.44941248004864</v>
      </c>
      <c r="H152" s="30">
        <f t="shared" si="4"/>
        <v>233575.40000000037</v>
      </c>
    </row>
    <row r="153" spans="1:8" ht="38.25">
      <c r="A153" s="13" t="s">
        <v>141</v>
      </c>
      <c r="B153" s="3" t="s">
        <v>338</v>
      </c>
      <c r="C153" s="35">
        <f>C159+C162+C166</f>
        <v>10692740</v>
      </c>
      <c r="D153" s="35">
        <f>D159+D166+D163</f>
        <v>7921072</v>
      </c>
      <c r="E153" s="35">
        <f>E159+E166+E163</f>
        <v>7151109</v>
      </c>
      <c r="F153" s="35">
        <f>F159+F162+F166+F163</f>
        <v>5268286.55</v>
      </c>
      <c r="G153" s="27">
        <f t="shared" si="3"/>
        <v>90.2795606453268</v>
      </c>
      <c r="H153" s="30">
        <f t="shared" si="4"/>
        <v>769963</v>
      </c>
    </row>
    <row r="154" spans="1:8" ht="57" customHeight="1">
      <c r="A154" s="13" t="s">
        <v>352</v>
      </c>
      <c r="B154" s="3" t="s">
        <v>353</v>
      </c>
      <c r="C154" s="35"/>
      <c r="D154" s="35">
        <f>D162</f>
        <v>4737000</v>
      </c>
      <c r="E154" s="35">
        <f>E162</f>
        <v>237000</v>
      </c>
      <c r="F154" s="35">
        <f>F162</f>
        <v>0</v>
      </c>
      <c r="G154" s="27">
        <f>E154/D154*100</f>
        <v>5.00316656111463</v>
      </c>
      <c r="H154" s="30">
        <f>D154-E154</f>
        <v>4500000</v>
      </c>
    </row>
    <row r="155" spans="1:8" ht="12.75">
      <c r="A155" s="3" t="s">
        <v>125</v>
      </c>
      <c r="B155" s="3" t="s">
        <v>340</v>
      </c>
      <c r="C155" s="35">
        <f>C167</f>
        <v>6000</v>
      </c>
      <c r="D155" s="35">
        <f>D167</f>
        <v>6000</v>
      </c>
      <c r="E155" s="35">
        <f>E167</f>
        <v>0</v>
      </c>
      <c r="F155" s="35">
        <f>F167</f>
        <v>0</v>
      </c>
      <c r="G155" s="27"/>
      <c r="H155" s="30"/>
    </row>
    <row r="156" spans="1:8" ht="12.75">
      <c r="A156" s="23" t="s">
        <v>45</v>
      </c>
      <c r="B156" s="23" t="s">
        <v>46</v>
      </c>
      <c r="C156" s="31">
        <f>C158+C157+C159</f>
        <v>6364500</v>
      </c>
      <c r="D156" s="31">
        <f>D158+D157+D159</f>
        <v>6797679</v>
      </c>
      <c r="E156" s="31">
        <f>E158+E157+E159</f>
        <v>6517029.699999999</v>
      </c>
      <c r="F156" s="33">
        <f>F158+F157+F159</f>
        <v>12989757.56</v>
      </c>
      <c r="G156" s="28">
        <f t="shared" si="3"/>
        <v>95.87139522181025</v>
      </c>
      <c r="H156" s="33">
        <f t="shared" si="4"/>
        <v>280649.30000000075</v>
      </c>
    </row>
    <row r="157" spans="1:8" ht="25.5">
      <c r="A157" s="13" t="s">
        <v>121</v>
      </c>
      <c r="B157" s="3" t="s">
        <v>331</v>
      </c>
      <c r="C157" s="35">
        <v>15000</v>
      </c>
      <c r="D157" s="35">
        <v>48179</v>
      </c>
      <c r="E157" s="35">
        <v>1105.1</v>
      </c>
      <c r="F157" s="11">
        <v>1474.56</v>
      </c>
      <c r="G157" s="27">
        <f aca="true" t="shared" si="11" ref="G157:G163">E157/D157*100</f>
        <v>2.293737935615102</v>
      </c>
      <c r="H157" s="30">
        <f aca="true" t="shared" si="12" ref="H157:H163">D157-E157</f>
        <v>47073.9</v>
      </c>
    </row>
    <row r="158" spans="1:8" ht="38.25">
      <c r="A158" s="17" t="s">
        <v>164</v>
      </c>
      <c r="B158" s="3" t="s">
        <v>165</v>
      </c>
      <c r="C158" s="35">
        <v>6178500</v>
      </c>
      <c r="D158" s="35">
        <v>6578500</v>
      </c>
      <c r="E158" s="35">
        <v>6344924.6</v>
      </c>
      <c r="F158" s="34">
        <v>12011400</v>
      </c>
      <c r="G158" s="27">
        <f t="shared" si="11"/>
        <v>96.44941248004864</v>
      </c>
      <c r="H158" s="30">
        <f t="shared" si="12"/>
        <v>233575.40000000037</v>
      </c>
    </row>
    <row r="159" spans="1:8" ht="38.25">
      <c r="A159" s="13" t="s">
        <v>141</v>
      </c>
      <c r="B159" s="3" t="s">
        <v>332</v>
      </c>
      <c r="C159" s="35">
        <v>171000</v>
      </c>
      <c r="D159" s="35">
        <v>171000</v>
      </c>
      <c r="E159" s="35">
        <v>171000</v>
      </c>
      <c r="F159" s="11">
        <v>976883</v>
      </c>
      <c r="G159" s="27">
        <f t="shared" si="11"/>
        <v>100</v>
      </c>
      <c r="H159" s="30">
        <f t="shared" si="12"/>
        <v>0</v>
      </c>
    </row>
    <row r="160" spans="1:8" ht="12.75">
      <c r="A160" s="23" t="s">
        <v>47</v>
      </c>
      <c r="B160" s="1" t="s">
        <v>48</v>
      </c>
      <c r="C160" s="1">
        <f>C162+C161</f>
        <v>12115039.379999999</v>
      </c>
      <c r="D160" s="33">
        <f>D162+D161+D163</f>
        <v>15702532.5</v>
      </c>
      <c r="E160" s="33">
        <f>E162+E161+E163</f>
        <v>6670539.529999999</v>
      </c>
      <c r="F160" s="33">
        <f>F162+F161+F163</f>
        <v>2637458.54</v>
      </c>
      <c r="G160" s="27">
        <f t="shared" si="11"/>
        <v>42.48066055586893</v>
      </c>
      <c r="H160" s="30">
        <f t="shared" si="12"/>
        <v>9031992.97</v>
      </c>
    </row>
    <row r="161" spans="1:8" ht="25.5">
      <c r="A161" s="13" t="s">
        <v>121</v>
      </c>
      <c r="B161" s="3" t="s">
        <v>333</v>
      </c>
      <c r="C161" s="40">
        <v>3073039.38</v>
      </c>
      <c r="D161" s="40">
        <v>6687532.5</v>
      </c>
      <c r="E161" s="35">
        <v>2156002.53</v>
      </c>
      <c r="F161" s="3">
        <v>428424.54</v>
      </c>
      <c r="G161" s="27">
        <f t="shared" si="11"/>
        <v>32.239133492061534</v>
      </c>
      <c r="H161" s="30">
        <f t="shared" si="12"/>
        <v>4531529.970000001</v>
      </c>
    </row>
    <row r="162" spans="1:8" ht="56.25" customHeight="1">
      <c r="A162" s="13" t="s">
        <v>352</v>
      </c>
      <c r="B162" s="3" t="s">
        <v>351</v>
      </c>
      <c r="C162" s="3">
        <v>9042000</v>
      </c>
      <c r="D162" s="34">
        <v>4737000</v>
      </c>
      <c r="E162" s="34">
        <v>237000</v>
      </c>
      <c r="F162" s="34">
        <v>0</v>
      </c>
      <c r="G162" s="27">
        <f t="shared" si="11"/>
        <v>5.00316656111463</v>
      </c>
      <c r="H162" s="30">
        <f t="shared" si="12"/>
        <v>4500000</v>
      </c>
    </row>
    <row r="163" spans="1:8" ht="40.5" customHeight="1">
      <c r="A163" s="13" t="s">
        <v>141</v>
      </c>
      <c r="B163" s="3" t="s">
        <v>358</v>
      </c>
      <c r="C163" s="3"/>
      <c r="D163" s="34">
        <v>4278000</v>
      </c>
      <c r="E163" s="34">
        <v>4277537</v>
      </c>
      <c r="F163" s="34">
        <v>2209034</v>
      </c>
      <c r="G163" s="27">
        <f t="shared" si="11"/>
        <v>99.98917718560075</v>
      </c>
      <c r="H163" s="30">
        <f t="shared" si="12"/>
        <v>463</v>
      </c>
    </row>
    <row r="164" spans="1:8" ht="12.75">
      <c r="A164" s="23" t="s">
        <v>49</v>
      </c>
      <c r="B164" s="23" t="s">
        <v>50</v>
      </c>
      <c r="C164" s="31">
        <f>C166+C165+C167</f>
        <v>7226265.42</v>
      </c>
      <c r="D164" s="31">
        <f>D166+D165+D167</f>
        <v>16761475.26</v>
      </c>
      <c r="E164" s="31">
        <f>E166+E165+E167</f>
        <v>11749930.11</v>
      </c>
      <c r="F164" s="31">
        <f>F166+F165+F167</f>
        <v>8191935.609999999</v>
      </c>
      <c r="G164" s="28">
        <f t="shared" si="3"/>
        <v>70.10081110247094</v>
      </c>
      <c r="H164" s="33">
        <f t="shared" si="4"/>
        <v>5011545.15</v>
      </c>
    </row>
    <row r="165" spans="1:8" ht="25.5">
      <c r="A165" s="13" t="s">
        <v>121</v>
      </c>
      <c r="B165" s="3" t="s">
        <v>334</v>
      </c>
      <c r="C165" s="35">
        <v>5740525.42</v>
      </c>
      <c r="D165" s="35">
        <v>13283403.26</v>
      </c>
      <c r="E165" s="35">
        <v>9047358.11</v>
      </c>
      <c r="F165" s="35">
        <v>6109566.06</v>
      </c>
      <c r="G165" s="27">
        <f>E165/D165*100</f>
        <v>68.11024202844234</v>
      </c>
      <c r="H165" s="30">
        <f>D165-E165</f>
        <v>4236045.15</v>
      </c>
    </row>
    <row r="166" spans="1:8" ht="38.25">
      <c r="A166" s="13" t="s">
        <v>141</v>
      </c>
      <c r="B166" s="3" t="s">
        <v>335</v>
      </c>
      <c r="C166" s="3">
        <v>1479740</v>
      </c>
      <c r="D166" s="34">
        <v>3472072</v>
      </c>
      <c r="E166" s="34">
        <v>2702572</v>
      </c>
      <c r="F166" s="34">
        <v>2082369.55</v>
      </c>
      <c r="G166" s="27">
        <f t="shared" si="3"/>
        <v>77.83744115905431</v>
      </c>
      <c r="H166" s="30">
        <f t="shared" si="4"/>
        <v>769500</v>
      </c>
    </row>
    <row r="167" spans="1:8" ht="12.75">
      <c r="A167" s="3" t="s">
        <v>125</v>
      </c>
      <c r="B167" s="3" t="s">
        <v>336</v>
      </c>
      <c r="C167" s="3">
        <v>6000</v>
      </c>
      <c r="D167" s="34">
        <v>6000</v>
      </c>
      <c r="E167" s="34"/>
      <c r="F167" s="34"/>
      <c r="G167" s="27"/>
      <c r="H167" s="30"/>
    </row>
    <row r="168" spans="1:8" ht="12.75">
      <c r="A168" s="1" t="s">
        <v>51</v>
      </c>
      <c r="B168" s="1" t="s">
        <v>52</v>
      </c>
      <c r="C168" s="33">
        <f aca="true" t="shared" si="13" ref="C168:F169">C169</f>
        <v>60000</v>
      </c>
      <c r="D168" s="33">
        <f t="shared" si="13"/>
        <v>0</v>
      </c>
      <c r="E168" s="33">
        <f t="shared" si="13"/>
        <v>0</v>
      </c>
      <c r="F168" s="33">
        <f t="shared" si="13"/>
        <v>0</v>
      </c>
      <c r="G168" s="28" t="e">
        <f t="shared" si="3"/>
        <v>#DIV/0!</v>
      </c>
      <c r="H168" s="33">
        <f t="shared" si="4"/>
        <v>0</v>
      </c>
    </row>
    <row r="169" spans="1:8" ht="25.5">
      <c r="A169" s="24" t="s">
        <v>53</v>
      </c>
      <c r="B169" s="23" t="s">
        <v>54</v>
      </c>
      <c r="C169" s="31">
        <f t="shared" si="13"/>
        <v>60000</v>
      </c>
      <c r="D169" s="31">
        <f t="shared" si="13"/>
        <v>0</v>
      </c>
      <c r="E169" s="31">
        <f t="shared" si="13"/>
        <v>0</v>
      </c>
      <c r="F169" s="31">
        <f t="shared" si="13"/>
        <v>0</v>
      </c>
      <c r="G169" s="28" t="e">
        <f>E169/D169*100</f>
        <v>#DIV/0!</v>
      </c>
      <c r="H169" s="30">
        <f aca="true" t="shared" si="14" ref="H169:H246">D169-E169</f>
        <v>0</v>
      </c>
    </row>
    <row r="170" spans="1:8" ht="25.5">
      <c r="A170" s="13" t="s">
        <v>121</v>
      </c>
      <c r="B170" s="3" t="s">
        <v>169</v>
      </c>
      <c r="C170" s="3">
        <v>60000</v>
      </c>
      <c r="D170" s="34">
        <v>0</v>
      </c>
      <c r="E170" s="34">
        <v>0</v>
      </c>
      <c r="F170" s="34">
        <v>0</v>
      </c>
      <c r="G170" s="27" t="e">
        <f aca="true" t="shared" si="15" ref="G170:G247">E170/D170*100</f>
        <v>#DIV/0!</v>
      </c>
      <c r="H170" s="30">
        <f t="shared" si="14"/>
        <v>0</v>
      </c>
    </row>
    <row r="171" spans="1:8" ht="12.75">
      <c r="A171" s="1" t="s">
        <v>55</v>
      </c>
      <c r="B171" s="1" t="s">
        <v>56</v>
      </c>
      <c r="C171" s="33">
        <f>C172+C177+C178+C179+C183+C173+C174+C175+C181+C182+C184+C185+C186</f>
        <v>226434440.91</v>
      </c>
      <c r="D171" s="33">
        <f>D172+D177+D178+D179+D183+D173+D174+D175+D181+D182+D184+D185+D186+D176+D180+D187</f>
        <v>224226672.85999998</v>
      </c>
      <c r="E171" s="33">
        <f>E172+E177+E178+E179+E183+E173+E174+E175+E181+E182+E184+E185+E186+E176+E180+E187</f>
        <v>204651314.00000003</v>
      </c>
      <c r="F171" s="33">
        <f>F172+F177+F178+F179+F183+F173+F174+F175+F181+F182+F184+F185+F186+F176</f>
        <v>242126200.32000002</v>
      </c>
      <c r="G171" s="28">
        <f t="shared" si="15"/>
        <v>91.26983484599882</v>
      </c>
      <c r="H171" s="33">
        <f t="shared" si="14"/>
        <v>19575358.859999955</v>
      </c>
    </row>
    <row r="172" spans="1:8" ht="12.75">
      <c r="A172" s="17" t="s">
        <v>132</v>
      </c>
      <c r="B172" s="3" t="s">
        <v>195</v>
      </c>
      <c r="C172" s="35">
        <f aca="true" t="shared" si="16" ref="C172:E175">C206</f>
        <v>6975000</v>
      </c>
      <c r="D172" s="35">
        <f t="shared" si="16"/>
        <v>7365000</v>
      </c>
      <c r="E172" s="35">
        <f t="shared" si="16"/>
        <v>6774298.62</v>
      </c>
      <c r="F172" s="35">
        <f aca="true" t="shared" si="17" ref="F172:F178">F206</f>
        <v>6757294</v>
      </c>
      <c r="G172" s="27">
        <f t="shared" si="15"/>
        <v>91.97961466395112</v>
      </c>
      <c r="H172" s="33">
        <f t="shared" si="14"/>
        <v>590701.3799999999</v>
      </c>
    </row>
    <row r="173" spans="1:8" ht="25.5">
      <c r="A173" s="17" t="s">
        <v>186</v>
      </c>
      <c r="B173" s="3" t="s">
        <v>196</v>
      </c>
      <c r="C173" s="35">
        <f t="shared" si="16"/>
        <v>10000</v>
      </c>
      <c r="D173" s="35">
        <f t="shared" si="16"/>
        <v>2731.84</v>
      </c>
      <c r="E173" s="35">
        <f t="shared" si="16"/>
        <v>2731.84</v>
      </c>
      <c r="F173" s="35">
        <f t="shared" si="17"/>
        <v>4600</v>
      </c>
      <c r="G173" s="27">
        <f t="shared" si="15"/>
        <v>100</v>
      </c>
      <c r="H173" s="30">
        <f t="shared" si="14"/>
        <v>0</v>
      </c>
    </row>
    <row r="174" spans="1:8" ht="38.25">
      <c r="A174" s="17" t="s">
        <v>188</v>
      </c>
      <c r="B174" s="3" t="s">
        <v>197</v>
      </c>
      <c r="C174" s="35">
        <f t="shared" si="16"/>
        <v>2106000</v>
      </c>
      <c r="D174" s="35">
        <f t="shared" si="16"/>
        <v>2206000</v>
      </c>
      <c r="E174" s="35">
        <f t="shared" si="16"/>
        <v>1761310.51</v>
      </c>
      <c r="F174" s="35">
        <f t="shared" si="17"/>
        <v>2006278.43</v>
      </c>
      <c r="G174" s="27">
        <f t="shared" si="15"/>
        <v>79.8418182230281</v>
      </c>
      <c r="H174" s="30">
        <f t="shared" si="14"/>
        <v>444689.49</v>
      </c>
    </row>
    <row r="175" spans="1:8" ht="12.75">
      <c r="A175" s="3" t="s">
        <v>114</v>
      </c>
      <c r="B175" s="3" t="s">
        <v>198</v>
      </c>
      <c r="C175" s="35">
        <f t="shared" si="16"/>
        <v>1573100</v>
      </c>
      <c r="D175" s="35">
        <f t="shared" si="16"/>
        <v>1569933.51</v>
      </c>
      <c r="E175" s="35">
        <f t="shared" si="16"/>
        <v>1405964.57</v>
      </c>
      <c r="F175" s="35">
        <f t="shared" si="17"/>
        <v>1408047.43</v>
      </c>
      <c r="G175" s="27">
        <f t="shared" si="15"/>
        <v>89.55567615089636</v>
      </c>
      <c r="H175" s="30">
        <f t="shared" si="14"/>
        <v>163968.93999999994</v>
      </c>
    </row>
    <row r="176" spans="1:8" ht="12.75">
      <c r="A176" s="5" t="s">
        <v>117</v>
      </c>
      <c r="B176" s="3" t="s">
        <v>370</v>
      </c>
      <c r="C176" s="35"/>
      <c r="D176" s="35">
        <f aca="true" t="shared" si="18" ref="D176:E178">D210</f>
        <v>45390</v>
      </c>
      <c r="E176" s="35">
        <f t="shared" si="18"/>
        <v>45390</v>
      </c>
      <c r="F176" s="35">
        <f t="shared" si="17"/>
        <v>300</v>
      </c>
      <c r="G176" s="27"/>
      <c r="H176" s="30"/>
    </row>
    <row r="177" spans="1:8" ht="12.75">
      <c r="A177" s="3" t="s">
        <v>116</v>
      </c>
      <c r="B177" s="3" t="s">
        <v>199</v>
      </c>
      <c r="C177" s="35">
        <f>C211</f>
        <v>465000</v>
      </c>
      <c r="D177" s="35">
        <f t="shared" si="18"/>
        <v>461166.49</v>
      </c>
      <c r="E177" s="35">
        <f t="shared" si="18"/>
        <v>340689.65</v>
      </c>
      <c r="F177" s="35">
        <f t="shared" si="17"/>
        <v>353730.87</v>
      </c>
      <c r="G177" s="27">
        <f t="shared" si="15"/>
        <v>73.87563003547808</v>
      </c>
      <c r="H177" s="30">
        <f t="shared" si="14"/>
        <v>120476.83999999997</v>
      </c>
    </row>
    <row r="178" spans="1:8" ht="25.5">
      <c r="A178" s="13" t="s">
        <v>119</v>
      </c>
      <c r="B178" s="3" t="s">
        <v>200</v>
      </c>
      <c r="C178" s="35">
        <f>C212</f>
        <v>968200</v>
      </c>
      <c r="D178" s="35">
        <f t="shared" si="18"/>
        <v>829377.86</v>
      </c>
      <c r="E178" s="35">
        <f t="shared" si="18"/>
        <v>384351.33</v>
      </c>
      <c r="F178" s="35">
        <f t="shared" si="17"/>
        <v>0</v>
      </c>
      <c r="G178" s="27">
        <f t="shared" si="15"/>
        <v>46.34212565066543</v>
      </c>
      <c r="H178" s="30">
        <f t="shared" si="14"/>
        <v>445026.52999999997</v>
      </c>
    </row>
    <row r="179" spans="1:8" ht="25.5">
      <c r="A179" s="13" t="s">
        <v>121</v>
      </c>
      <c r="B179" s="3" t="s">
        <v>201</v>
      </c>
      <c r="C179" s="35">
        <f>C201+C213</f>
        <v>2512080</v>
      </c>
      <c r="D179" s="35">
        <f>D201+D213</f>
        <v>2302080</v>
      </c>
      <c r="E179" s="35">
        <f>E201+E213</f>
        <v>1811346.3</v>
      </c>
      <c r="F179" s="35">
        <f>F201+F213</f>
        <v>2487856.56</v>
      </c>
      <c r="G179" s="27">
        <f t="shared" si="15"/>
        <v>78.6830301292744</v>
      </c>
      <c r="H179" s="30">
        <f t="shared" si="14"/>
        <v>490733.69999999995</v>
      </c>
    </row>
    <row r="180" spans="1:8" ht="12.75">
      <c r="A180" s="13" t="s">
        <v>371</v>
      </c>
      <c r="B180" s="3" t="s">
        <v>384</v>
      </c>
      <c r="C180" s="35"/>
      <c r="D180" s="35">
        <f>D214</f>
        <v>350000</v>
      </c>
      <c r="E180" s="35">
        <f>E214</f>
        <v>350000</v>
      </c>
      <c r="F180" s="35"/>
      <c r="G180" s="27"/>
      <c r="H180" s="30"/>
    </row>
    <row r="181" spans="1:8" ht="38.25">
      <c r="A181" s="17" t="s">
        <v>176</v>
      </c>
      <c r="B181" s="3" t="s">
        <v>202</v>
      </c>
      <c r="C181" s="35">
        <f>C195</f>
        <v>3000000</v>
      </c>
      <c r="D181" s="35">
        <f>D195</f>
        <v>1500000</v>
      </c>
      <c r="E181" s="35">
        <f>E195</f>
        <v>149143.13</v>
      </c>
      <c r="F181" s="35">
        <f>F195+F189</f>
        <v>39517601.15</v>
      </c>
      <c r="G181" s="27">
        <f t="shared" si="15"/>
        <v>9.942875333333333</v>
      </c>
      <c r="H181" s="30">
        <f t="shared" si="14"/>
        <v>1350856.87</v>
      </c>
    </row>
    <row r="182" spans="1:8" ht="51">
      <c r="A182" s="17" t="s">
        <v>170</v>
      </c>
      <c r="B182" s="3" t="s">
        <v>203</v>
      </c>
      <c r="C182" s="35">
        <f>C190+C202+C196</f>
        <v>100575848</v>
      </c>
      <c r="D182" s="35">
        <f>D190+D202+D196</f>
        <v>111095019.05</v>
      </c>
      <c r="E182" s="35">
        <f>E190+E202+E196</f>
        <v>103927572.36</v>
      </c>
      <c r="F182" s="35">
        <f>F190+F202+F196</f>
        <v>129462706.06</v>
      </c>
      <c r="G182" s="27">
        <f t="shared" si="15"/>
        <v>93.54836359785476</v>
      </c>
      <c r="H182" s="30">
        <f t="shared" si="14"/>
        <v>7167446.689999998</v>
      </c>
    </row>
    <row r="183" spans="1:8" ht="12.75">
      <c r="A183" s="17" t="s">
        <v>172</v>
      </c>
      <c r="B183" s="3" t="s">
        <v>204</v>
      </c>
      <c r="C183" s="35">
        <f>C191+C197+C203</f>
        <v>22201555.91</v>
      </c>
      <c r="D183" s="35">
        <f>D191+D197+D203</f>
        <v>8366899.15</v>
      </c>
      <c r="E183" s="35">
        <f>E191+E197+E203</f>
        <v>7656994.23</v>
      </c>
      <c r="F183" s="35">
        <f>F191+F197+F203</f>
        <v>8069875.99</v>
      </c>
      <c r="G183" s="27">
        <f t="shared" si="15"/>
        <v>91.51531640010266</v>
      </c>
      <c r="H183" s="30">
        <f t="shared" si="14"/>
        <v>709904.9199999999</v>
      </c>
    </row>
    <row r="184" spans="1:8" ht="51">
      <c r="A184" s="17" t="s">
        <v>157</v>
      </c>
      <c r="B184" s="3" t="s">
        <v>205</v>
      </c>
      <c r="C184" s="35">
        <f aca="true" t="shared" si="19" ref="C184:E185">C192+C198</f>
        <v>58796652</v>
      </c>
      <c r="D184" s="35">
        <f t="shared" si="19"/>
        <v>83090868.35</v>
      </c>
      <c r="E184" s="35">
        <f t="shared" si="19"/>
        <v>75553709.67999999</v>
      </c>
      <c r="F184" s="35">
        <f>F192+F198</f>
        <v>47720727.85</v>
      </c>
      <c r="G184" s="27">
        <f t="shared" si="15"/>
        <v>90.92901684665087</v>
      </c>
      <c r="H184" s="30">
        <f t="shared" si="14"/>
        <v>7537158.670000002</v>
      </c>
    </row>
    <row r="185" spans="1:8" ht="12.75">
      <c r="A185" s="17" t="s">
        <v>159</v>
      </c>
      <c r="B185" s="3" t="s">
        <v>206</v>
      </c>
      <c r="C185" s="35">
        <f t="shared" si="19"/>
        <v>27131005</v>
      </c>
      <c r="D185" s="35">
        <f>D193+D199+D204</f>
        <v>4922378.89</v>
      </c>
      <c r="E185" s="35">
        <f>E193+E199+E204</f>
        <v>4389058.74</v>
      </c>
      <c r="F185" s="35">
        <f>F193+F199+F204</f>
        <v>4295131.8</v>
      </c>
      <c r="G185" s="27">
        <f t="shared" si="15"/>
        <v>89.16539823694882</v>
      </c>
      <c r="H185" s="30">
        <f t="shared" si="14"/>
        <v>533320.1499999994</v>
      </c>
    </row>
    <row r="186" spans="1:8" ht="12.75">
      <c r="A186" s="3" t="s">
        <v>125</v>
      </c>
      <c r="B186" s="3" t="s">
        <v>207</v>
      </c>
      <c r="C186" s="35">
        <f>C215</f>
        <v>120000</v>
      </c>
      <c r="D186" s="35">
        <f>D215</f>
        <v>101570.2</v>
      </c>
      <c r="E186" s="35">
        <f>E215</f>
        <v>97405.8</v>
      </c>
      <c r="F186" s="35">
        <f>F215</f>
        <v>42050.18</v>
      </c>
      <c r="G186" s="27">
        <f t="shared" si="15"/>
        <v>95.89997853701185</v>
      </c>
      <c r="H186" s="30">
        <f t="shared" si="14"/>
        <v>4164.399999999994</v>
      </c>
    </row>
    <row r="187" spans="1:8" ht="12.75">
      <c r="A187" s="3" t="s">
        <v>344</v>
      </c>
      <c r="B187" s="3" t="s">
        <v>383</v>
      </c>
      <c r="C187" s="35"/>
      <c r="D187" s="35">
        <f>D216</f>
        <v>18257.52</v>
      </c>
      <c r="E187" s="35">
        <f>E216</f>
        <v>1347.24</v>
      </c>
      <c r="F187" s="35"/>
      <c r="G187" s="27"/>
      <c r="H187" s="30"/>
    </row>
    <row r="188" spans="1:8" ht="12.75">
      <c r="A188" s="23" t="s">
        <v>57</v>
      </c>
      <c r="B188" s="23" t="s">
        <v>58</v>
      </c>
      <c r="C188" s="31">
        <f>C191+C192+C190+C193</f>
        <v>31753600</v>
      </c>
      <c r="D188" s="31">
        <f>D191+D192+D190+D193</f>
        <v>34813131.81</v>
      </c>
      <c r="E188" s="31">
        <f>E191+E192+E190+E193</f>
        <v>31703485.740000002</v>
      </c>
      <c r="F188" s="31">
        <f>F191+F192+F190+F193+F189</f>
        <v>64592553.48</v>
      </c>
      <c r="G188" s="28">
        <f t="shared" si="15"/>
        <v>91.06760607758144</v>
      </c>
      <c r="H188" s="33">
        <f t="shared" si="14"/>
        <v>3109646.0700000003</v>
      </c>
    </row>
    <row r="189" spans="1:8" ht="38.25">
      <c r="A189" s="17" t="s">
        <v>176</v>
      </c>
      <c r="B189" s="3" t="s">
        <v>364</v>
      </c>
      <c r="C189" s="31"/>
      <c r="D189" s="31"/>
      <c r="E189" s="31"/>
      <c r="F189" s="34">
        <v>39517601.15</v>
      </c>
      <c r="G189" s="28"/>
      <c r="H189" s="33"/>
    </row>
    <row r="190" spans="1:8" ht="51">
      <c r="A190" s="17" t="s">
        <v>170</v>
      </c>
      <c r="B190" s="3" t="s">
        <v>171</v>
      </c>
      <c r="C190" s="35">
        <v>16110448</v>
      </c>
      <c r="D190" s="35">
        <v>19365259.64</v>
      </c>
      <c r="E190" s="35">
        <v>18357700.69</v>
      </c>
      <c r="F190" s="34">
        <v>24991003.43</v>
      </c>
      <c r="G190" s="27">
        <f>E190/D190*100</f>
        <v>94.79708008707081</v>
      </c>
      <c r="H190" s="30">
        <f>D190-E190</f>
        <v>1007558.9499999993</v>
      </c>
    </row>
    <row r="191" spans="1:8" ht="12.75">
      <c r="A191" s="17" t="s">
        <v>172</v>
      </c>
      <c r="B191" s="3" t="s">
        <v>173</v>
      </c>
      <c r="C191" s="3">
        <v>4233525</v>
      </c>
      <c r="D191" s="34">
        <v>176845.17</v>
      </c>
      <c r="E191" s="34">
        <v>176845.17</v>
      </c>
      <c r="F191" s="34">
        <v>83948.9</v>
      </c>
      <c r="G191" s="27">
        <f t="shared" si="15"/>
        <v>100</v>
      </c>
      <c r="H191" s="30">
        <f t="shared" si="14"/>
        <v>0</v>
      </c>
    </row>
    <row r="192" spans="1:8" ht="51">
      <c r="A192" s="17" t="s">
        <v>157</v>
      </c>
      <c r="B192" s="3" t="s">
        <v>174</v>
      </c>
      <c r="C192" s="34">
        <v>9763152</v>
      </c>
      <c r="D192" s="34">
        <v>14921227</v>
      </c>
      <c r="E192" s="34">
        <v>12819139.88</v>
      </c>
      <c r="F192" s="34">
        <v>0</v>
      </c>
      <c r="G192" s="27">
        <f t="shared" si="15"/>
        <v>85.9121028049503</v>
      </c>
      <c r="H192" s="30">
        <f t="shared" si="14"/>
        <v>2102087.119999999</v>
      </c>
    </row>
    <row r="193" spans="1:8" ht="12.75">
      <c r="A193" s="17" t="s">
        <v>159</v>
      </c>
      <c r="B193" s="3" t="s">
        <v>175</v>
      </c>
      <c r="C193" s="34">
        <v>1646475</v>
      </c>
      <c r="D193" s="34">
        <v>349800</v>
      </c>
      <c r="E193" s="34">
        <v>349800</v>
      </c>
      <c r="F193" s="34">
        <v>0</v>
      </c>
      <c r="G193" s="27"/>
      <c r="H193" s="30"/>
    </row>
    <row r="194" spans="1:8" ht="12.75">
      <c r="A194" s="23" t="s">
        <v>59</v>
      </c>
      <c r="B194" s="23" t="s">
        <v>60</v>
      </c>
      <c r="C194" s="31">
        <f>C196+C197+C198+C199+C195</f>
        <v>177958160.91</v>
      </c>
      <c r="D194" s="31">
        <f>D196+D197+D198+D199+D195</f>
        <v>172224444.07999998</v>
      </c>
      <c r="E194" s="31">
        <f>E196+E197+E198+E199+E195</f>
        <v>158772015.63</v>
      </c>
      <c r="F194" s="31">
        <f>F196+F197+F198+F199+F195</f>
        <v>162711661.97</v>
      </c>
      <c r="G194" s="28">
        <f t="shared" si="15"/>
        <v>92.18901328329954</v>
      </c>
      <c r="H194" s="33">
        <f t="shared" si="14"/>
        <v>13452428.449999988</v>
      </c>
    </row>
    <row r="195" spans="1:8" ht="38.25">
      <c r="A195" s="17" t="s">
        <v>176</v>
      </c>
      <c r="B195" s="3" t="s">
        <v>177</v>
      </c>
      <c r="C195" s="3">
        <v>3000000</v>
      </c>
      <c r="D195" s="35">
        <v>1500000</v>
      </c>
      <c r="E195" s="35">
        <v>149143.13</v>
      </c>
      <c r="F195" s="35">
        <v>0</v>
      </c>
      <c r="G195" s="27">
        <f>E195/D195*100</f>
        <v>9.942875333333333</v>
      </c>
      <c r="H195" s="30">
        <f>D195-E195</f>
        <v>1350856.87</v>
      </c>
    </row>
    <row r="196" spans="1:8" ht="51">
      <c r="A196" s="17" t="s">
        <v>170</v>
      </c>
      <c r="B196" s="3" t="s">
        <v>178</v>
      </c>
      <c r="C196" s="3">
        <v>83092900</v>
      </c>
      <c r="D196" s="34">
        <v>90480601.86</v>
      </c>
      <c r="E196" s="34">
        <v>84862898.85</v>
      </c>
      <c r="F196" s="34">
        <v>103363202.63</v>
      </c>
      <c r="G196" s="27">
        <f t="shared" si="15"/>
        <v>93.79126255294783</v>
      </c>
      <c r="H196" s="30">
        <f t="shared" si="14"/>
        <v>5617703.010000005</v>
      </c>
    </row>
    <row r="197" spans="1:8" ht="12.75">
      <c r="A197" s="17" t="s">
        <v>172</v>
      </c>
      <c r="B197" s="3" t="s">
        <v>179</v>
      </c>
      <c r="C197" s="3">
        <v>17347230.91</v>
      </c>
      <c r="D197" s="34">
        <v>7523413.98</v>
      </c>
      <c r="E197" s="34">
        <v>7007937.11</v>
      </c>
      <c r="F197" s="34">
        <v>7417277.89</v>
      </c>
      <c r="G197" s="27">
        <f t="shared" si="15"/>
        <v>93.14836493950317</v>
      </c>
      <c r="H197" s="30">
        <f t="shared" si="14"/>
        <v>515476.8700000001</v>
      </c>
    </row>
    <row r="198" spans="1:8" ht="51">
      <c r="A198" s="17" t="s">
        <v>157</v>
      </c>
      <c r="B198" s="3" t="s">
        <v>180</v>
      </c>
      <c r="C198" s="3">
        <v>49033500</v>
      </c>
      <c r="D198" s="34">
        <v>68169641.35</v>
      </c>
      <c r="E198" s="34">
        <v>62734569.8</v>
      </c>
      <c r="F198" s="34">
        <v>47720727.85</v>
      </c>
      <c r="G198" s="27">
        <f t="shared" si="15"/>
        <v>92.02713782504006</v>
      </c>
      <c r="H198" s="30">
        <f t="shared" si="14"/>
        <v>5435071.549999997</v>
      </c>
    </row>
    <row r="199" spans="1:8" ht="12.75">
      <c r="A199" s="17" t="s">
        <v>159</v>
      </c>
      <c r="B199" s="3" t="s">
        <v>181</v>
      </c>
      <c r="C199" s="34">
        <v>25484530</v>
      </c>
      <c r="D199" s="34">
        <v>4550786.89</v>
      </c>
      <c r="E199" s="34">
        <v>4017466.74</v>
      </c>
      <c r="F199" s="34">
        <v>4210453.6</v>
      </c>
      <c r="G199" s="27">
        <f t="shared" si="15"/>
        <v>88.28070479037528</v>
      </c>
      <c r="H199" s="30">
        <f t="shared" si="14"/>
        <v>533320.1499999994</v>
      </c>
    </row>
    <row r="200" spans="1:8" ht="12.75">
      <c r="A200" s="23" t="s">
        <v>61</v>
      </c>
      <c r="B200" s="23" t="s">
        <v>62</v>
      </c>
      <c r="C200" s="31">
        <f>C201+C202+C203</f>
        <v>2468980</v>
      </c>
      <c r="D200" s="31">
        <f>D201+D202+D203+D204</f>
        <v>2408669.55</v>
      </c>
      <c r="E200" s="31">
        <f>E201+E202+E203+E204</f>
        <v>1469319.55</v>
      </c>
      <c r="F200" s="31">
        <f>F201+F202+F203+F204</f>
        <v>2253835.08</v>
      </c>
      <c r="G200" s="28">
        <f t="shared" si="15"/>
        <v>61.00129218638563</v>
      </c>
      <c r="H200" s="33">
        <f t="shared" si="14"/>
        <v>939349.9999999998</v>
      </c>
    </row>
    <row r="201" spans="1:8" ht="25.5">
      <c r="A201" s="13" t="s">
        <v>121</v>
      </c>
      <c r="B201" s="3" t="s">
        <v>182</v>
      </c>
      <c r="C201" s="3">
        <v>475680</v>
      </c>
      <c r="D201" s="34">
        <v>471080</v>
      </c>
      <c r="E201" s="34">
        <v>268342.78</v>
      </c>
      <c r="F201" s="34">
        <v>492007.68</v>
      </c>
      <c r="G201" s="27">
        <f t="shared" si="15"/>
        <v>56.96331408677933</v>
      </c>
      <c r="H201" s="30">
        <f t="shared" si="14"/>
        <v>202737.21999999997</v>
      </c>
    </row>
    <row r="202" spans="1:8" ht="51">
      <c r="A202" s="17" t="s">
        <v>170</v>
      </c>
      <c r="B202" s="3" t="s">
        <v>183</v>
      </c>
      <c r="C202" s="3">
        <v>1372500</v>
      </c>
      <c r="D202" s="34">
        <v>1249157.55</v>
      </c>
      <c r="E202" s="34">
        <v>706972.82</v>
      </c>
      <c r="F202" s="34">
        <v>1108500</v>
      </c>
      <c r="G202" s="27">
        <f t="shared" si="15"/>
        <v>56.595969019280226</v>
      </c>
      <c r="H202" s="30">
        <f t="shared" si="14"/>
        <v>542184.7300000001</v>
      </c>
    </row>
    <row r="203" spans="1:8" ht="12.75">
      <c r="A203" s="17" t="s">
        <v>172</v>
      </c>
      <c r="B203" s="3" t="s">
        <v>184</v>
      </c>
      <c r="C203" s="34">
        <v>620800</v>
      </c>
      <c r="D203" s="34">
        <v>666640</v>
      </c>
      <c r="E203" s="34">
        <v>472211.95</v>
      </c>
      <c r="F203" s="34">
        <v>568649.2</v>
      </c>
      <c r="G203" s="27">
        <f t="shared" si="15"/>
        <v>70.83462588503541</v>
      </c>
      <c r="H203" s="30">
        <f t="shared" si="14"/>
        <v>194428.05</v>
      </c>
    </row>
    <row r="204" spans="1:8" ht="12.75">
      <c r="A204" s="17" t="s">
        <v>159</v>
      </c>
      <c r="B204" s="3" t="s">
        <v>343</v>
      </c>
      <c r="C204" s="34"/>
      <c r="D204" s="34">
        <v>21792</v>
      </c>
      <c r="E204" s="34">
        <v>21792</v>
      </c>
      <c r="F204" s="34">
        <v>84678.2</v>
      </c>
      <c r="G204" s="27">
        <f t="shared" si="15"/>
        <v>100</v>
      </c>
      <c r="H204" s="30">
        <f t="shared" si="14"/>
        <v>0</v>
      </c>
    </row>
    <row r="205" spans="1:8" ht="12.75">
      <c r="A205" s="23" t="s">
        <v>63</v>
      </c>
      <c r="B205" s="23" t="s">
        <v>64</v>
      </c>
      <c r="C205" s="31">
        <f>C206+C208+C213+C215+C209+C211+C212+C207</f>
        <v>14253700</v>
      </c>
      <c r="D205" s="31">
        <f>D206+D208+D213+D215+D209+D211+D212+D207+D216+D214</f>
        <v>14735037.419999998</v>
      </c>
      <c r="E205" s="31">
        <f>E206+E208+E213+E215+E209+E211+E212+E207+E216+E214+E210</f>
        <v>12706493.080000002</v>
      </c>
      <c r="F205" s="31">
        <f>F206+F208+F213+F215+F209+F211+F212+F207+F210</f>
        <v>12568149.789999997</v>
      </c>
      <c r="G205" s="28">
        <f t="shared" si="15"/>
        <v>86.23319179870806</v>
      </c>
      <c r="H205" s="33">
        <f t="shared" si="14"/>
        <v>2028544.3399999961</v>
      </c>
    </row>
    <row r="206" spans="1:8" ht="12.75">
      <c r="A206" s="17" t="s">
        <v>132</v>
      </c>
      <c r="B206" s="3" t="s">
        <v>185</v>
      </c>
      <c r="C206" s="34">
        <v>6975000</v>
      </c>
      <c r="D206" s="34">
        <v>7365000</v>
      </c>
      <c r="E206" s="34">
        <v>6774298.62</v>
      </c>
      <c r="F206" s="34">
        <v>6757294</v>
      </c>
      <c r="G206" s="27">
        <f t="shared" si="15"/>
        <v>91.97961466395112</v>
      </c>
      <c r="H206" s="30">
        <f t="shared" si="14"/>
        <v>590701.3799999999</v>
      </c>
    </row>
    <row r="207" spans="1:8" ht="25.5">
      <c r="A207" s="17" t="s">
        <v>186</v>
      </c>
      <c r="B207" s="3" t="s">
        <v>187</v>
      </c>
      <c r="C207" s="34">
        <v>10000</v>
      </c>
      <c r="D207" s="34">
        <v>2731.84</v>
      </c>
      <c r="E207" s="34">
        <v>2731.84</v>
      </c>
      <c r="F207" s="34">
        <v>4600</v>
      </c>
      <c r="G207" s="27"/>
      <c r="H207" s="30"/>
    </row>
    <row r="208" spans="1:8" ht="38.25">
      <c r="A208" s="17" t="s">
        <v>188</v>
      </c>
      <c r="B208" s="3" t="s">
        <v>189</v>
      </c>
      <c r="C208" s="34">
        <v>2106000</v>
      </c>
      <c r="D208" s="34">
        <v>2206000</v>
      </c>
      <c r="E208" s="34">
        <v>1761310.51</v>
      </c>
      <c r="F208" s="34">
        <v>2006278.43</v>
      </c>
      <c r="G208" s="27">
        <f t="shared" si="15"/>
        <v>79.8418182230281</v>
      </c>
      <c r="H208" s="30">
        <f t="shared" si="14"/>
        <v>444689.49</v>
      </c>
    </row>
    <row r="209" spans="1:8" ht="12.75">
      <c r="A209" s="3" t="s">
        <v>114</v>
      </c>
      <c r="B209" s="3" t="s">
        <v>190</v>
      </c>
      <c r="C209" s="34">
        <v>1573100</v>
      </c>
      <c r="D209" s="34">
        <v>1569933.51</v>
      </c>
      <c r="E209" s="34">
        <v>1405964.57</v>
      </c>
      <c r="F209" s="34">
        <v>1408047.43</v>
      </c>
      <c r="G209" s="27">
        <f t="shared" si="15"/>
        <v>89.55567615089636</v>
      </c>
      <c r="H209" s="30">
        <f t="shared" si="14"/>
        <v>163968.93999999994</v>
      </c>
    </row>
    <row r="210" spans="1:8" ht="12.75">
      <c r="A210" s="5" t="s">
        <v>117</v>
      </c>
      <c r="B210" s="3" t="s">
        <v>369</v>
      </c>
      <c r="C210" s="34"/>
      <c r="D210" s="34">
        <v>45390</v>
      </c>
      <c r="E210" s="34">
        <v>45390</v>
      </c>
      <c r="F210" s="34">
        <v>300</v>
      </c>
      <c r="G210" s="27"/>
      <c r="H210" s="30"/>
    </row>
    <row r="211" spans="1:8" ht="12.75">
      <c r="A211" s="3" t="s">
        <v>116</v>
      </c>
      <c r="B211" s="3" t="s">
        <v>191</v>
      </c>
      <c r="C211" s="34">
        <v>465000</v>
      </c>
      <c r="D211" s="34">
        <v>461166.49</v>
      </c>
      <c r="E211" s="34">
        <v>340689.65</v>
      </c>
      <c r="F211" s="34">
        <v>353730.87</v>
      </c>
      <c r="G211" s="27">
        <f t="shared" si="15"/>
        <v>73.87563003547808</v>
      </c>
      <c r="H211" s="30">
        <f t="shared" si="14"/>
        <v>120476.83999999997</v>
      </c>
    </row>
    <row r="212" spans="1:8" ht="25.5">
      <c r="A212" s="13" t="s">
        <v>119</v>
      </c>
      <c r="B212" s="3" t="s">
        <v>192</v>
      </c>
      <c r="C212" s="34">
        <v>968200</v>
      </c>
      <c r="D212" s="34">
        <v>829377.86</v>
      </c>
      <c r="E212" s="34">
        <v>384351.33</v>
      </c>
      <c r="F212" s="34"/>
      <c r="G212" s="27">
        <f t="shared" si="15"/>
        <v>46.34212565066543</v>
      </c>
      <c r="H212" s="30">
        <f t="shared" si="14"/>
        <v>445026.52999999997</v>
      </c>
    </row>
    <row r="213" spans="1:8" ht="25.5">
      <c r="A213" s="13" t="s">
        <v>121</v>
      </c>
      <c r="B213" s="3" t="s">
        <v>193</v>
      </c>
      <c r="C213" s="34">
        <v>2036400</v>
      </c>
      <c r="D213" s="34">
        <v>1831000</v>
      </c>
      <c r="E213" s="34">
        <v>1543003.52</v>
      </c>
      <c r="F213" s="34">
        <v>1995848.88</v>
      </c>
      <c r="G213" s="27">
        <f t="shared" si="15"/>
        <v>84.27108246859639</v>
      </c>
      <c r="H213" s="30">
        <f t="shared" si="14"/>
        <v>287996.48</v>
      </c>
    </row>
    <row r="214" spans="1:8" ht="12.75">
      <c r="A214" s="13" t="s">
        <v>371</v>
      </c>
      <c r="B214" s="3" t="s">
        <v>382</v>
      </c>
      <c r="C214" s="34"/>
      <c r="D214" s="34">
        <v>350000</v>
      </c>
      <c r="E214" s="34">
        <v>350000</v>
      </c>
      <c r="F214" s="34"/>
      <c r="G214" s="27">
        <f t="shared" si="15"/>
        <v>100</v>
      </c>
      <c r="H214" s="30">
        <f t="shared" si="14"/>
        <v>0</v>
      </c>
    </row>
    <row r="215" spans="1:8" ht="12.75">
      <c r="A215" s="3" t="s">
        <v>125</v>
      </c>
      <c r="B215" s="3" t="s">
        <v>194</v>
      </c>
      <c r="C215" s="34">
        <v>120000</v>
      </c>
      <c r="D215" s="34">
        <v>101570.2</v>
      </c>
      <c r="E215" s="34">
        <v>97405.8</v>
      </c>
      <c r="F215" s="34">
        <v>42050.18</v>
      </c>
      <c r="G215" s="27">
        <f t="shared" si="15"/>
        <v>95.89997853701185</v>
      </c>
      <c r="H215" s="30">
        <f t="shared" si="14"/>
        <v>4164.399999999994</v>
      </c>
    </row>
    <row r="216" spans="1:8" ht="12.75">
      <c r="A216" s="3" t="s">
        <v>344</v>
      </c>
      <c r="B216" s="3" t="s">
        <v>381</v>
      </c>
      <c r="C216" s="34"/>
      <c r="D216" s="34">
        <v>18257.52</v>
      </c>
      <c r="E216" s="34">
        <v>1347.24</v>
      </c>
      <c r="F216" s="34"/>
      <c r="G216" s="27">
        <f t="shared" si="15"/>
        <v>7.379096394252889</v>
      </c>
      <c r="H216" s="30">
        <f t="shared" si="14"/>
        <v>16910.28</v>
      </c>
    </row>
    <row r="217" spans="1:8" ht="12.75">
      <c r="A217" s="1" t="s">
        <v>65</v>
      </c>
      <c r="B217" s="1" t="s">
        <v>66</v>
      </c>
      <c r="C217" s="33">
        <f>C218+C222+C223+C224+C228+C219+C220+C221+C225+C227+C229+C230+C231</f>
        <v>38165764.5</v>
      </c>
      <c r="D217" s="33">
        <f>D218+D222+D223+D224+D228+D219+D220+D221+D225+D227+D229+D230+D231+D232+D226</f>
        <v>37873553.16</v>
      </c>
      <c r="E217" s="33">
        <f>E218+E222+E223+E224+E228+E219+E220+E221+E225+E227+E229+E230+E231+E232+E226</f>
        <v>31491364.76</v>
      </c>
      <c r="F217" s="33">
        <f>F218+F222+F223+F224+F228+F219+F220+F221+F225+F227+F229+F230+F231+F232</f>
        <v>36952897.98</v>
      </c>
      <c r="G217" s="28">
        <f t="shared" si="15"/>
        <v>83.14869383118636</v>
      </c>
      <c r="H217" s="33">
        <f t="shared" si="14"/>
        <v>6382188.399999995</v>
      </c>
    </row>
    <row r="218" spans="1:8" ht="12.75">
      <c r="A218" s="17" t="s">
        <v>132</v>
      </c>
      <c r="B218" s="3" t="s">
        <v>224</v>
      </c>
      <c r="C218" s="35">
        <f>C246</f>
        <v>8224800</v>
      </c>
      <c r="D218" s="35">
        <f>D246</f>
        <v>7573916</v>
      </c>
      <c r="E218" s="35">
        <f>E246</f>
        <v>6294407.58</v>
      </c>
      <c r="F218" s="35">
        <f>F246</f>
        <v>7018048.85</v>
      </c>
      <c r="G218" s="27">
        <f t="shared" si="15"/>
        <v>83.10638222024116</v>
      </c>
      <c r="H218" s="30">
        <f t="shared" si="14"/>
        <v>1279508.42</v>
      </c>
    </row>
    <row r="219" spans="1:8" ht="25.5">
      <c r="A219" s="17" t="s">
        <v>186</v>
      </c>
      <c r="B219" s="3" t="s">
        <v>225</v>
      </c>
      <c r="C219" s="35">
        <f aca="true" t="shared" si="20" ref="C219:E224">C247</f>
        <v>3000</v>
      </c>
      <c r="D219" s="35">
        <f t="shared" si="20"/>
        <v>3000</v>
      </c>
      <c r="E219" s="35">
        <f>E247</f>
        <v>575</v>
      </c>
      <c r="F219" s="35">
        <f>F247</f>
        <v>636.21</v>
      </c>
      <c r="G219" s="27">
        <f t="shared" si="15"/>
        <v>19.166666666666668</v>
      </c>
      <c r="H219" s="30">
        <f t="shared" si="14"/>
        <v>2425</v>
      </c>
    </row>
    <row r="220" spans="1:8" ht="38.25">
      <c r="A220" s="17" t="s">
        <v>188</v>
      </c>
      <c r="B220" s="3" t="s">
        <v>226</v>
      </c>
      <c r="C220" s="35">
        <f t="shared" si="20"/>
        <v>2475200</v>
      </c>
      <c r="D220" s="35">
        <f t="shared" si="20"/>
        <v>2595830.02</v>
      </c>
      <c r="E220" s="35">
        <f t="shared" si="20"/>
        <v>2093153.9</v>
      </c>
      <c r="F220" s="35">
        <f>F248</f>
        <v>2256282.44</v>
      </c>
      <c r="G220" s="27">
        <f t="shared" si="15"/>
        <v>80.63524513827758</v>
      </c>
      <c r="H220" s="30">
        <f t="shared" si="14"/>
        <v>502676.1200000001</v>
      </c>
    </row>
    <row r="221" spans="1:8" ht="12.75">
      <c r="A221" s="3" t="s">
        <v>114</v>
      </c>
      <c r="B221" s="3" t="s">
        <v>227</v>
      </c>
      <c r="C221" s="35">
        <f>C249+C234</f>
        <v>1165000</v>
      </c>
      <c r="D221" s="35">
        <f>D249+D234</f>
        <v>1223942.16</v>
      </c>
      <c r="E221" s="35">
        <f>E249+E234</f>
        <v>1098989.65</v>
      </c>
      <c r="F221" s="35">
        <f>F249+F234</f>
        <v>940232.8600000001</v>
      </c>
      <c r="G221" s="27">
        <f t="shared" si="15"/>
        <v>89.79097917502898</v>
      </c>
      <c r="H221" s="30">
        <f t="shared" si="14"/>
        <v>124952.51000000001</v>
      </c>
    </row>
    <row r="222" spans="1:8" ht="38.25">
      <c r="A222" s="17" t="s">
        <v>220</v>
      </c>
      <c r="B222" s="3" t="s">
        <v>228</v>
      </c>
      <c r="C222" s="35">
        <f t="shared" si="20"/>
        <v>2000</v>
      </c>
      <c r="D222" s="35">
        <f t="shared" si="20"/>
        <v>2000</v>
      </c>
      <c r="E222" s="35">
        <f t="shared" si="20"/>
        <v>0</v>
      </c>
      <c r="F222" s="35">
        <f>F250</f>
        <v>0</v>
      </c>
      <c r="G222" s="27">
        <f t="shared" si="15"/>
        <v>0</v>
      </c>
      <c r="H222" s="30">
        <f t="shared" si="14"/>
        <v>2000</v>
      </c>
    </row>
    <row r="223" spans="1:8" ht="12.75">
      <c r="A223" s="3" t="s">
        <v>116</v>
      </c>
      <c r="B223" s="3" t="s">
        <v>229</v>
      </c>
      <c r="C223" s="35">
        <f>C251+C235</f>
        <v>1048351.5</v>
      </c>
      <c r="D223" s="35">
        <f>D251+D235</f>
        <v>402115.12</v>
      </c>
      <c r="E223" s="35">
        <f>E251+E235</f>
        <v>346432.11</v>
      </c>
      <c r="F223" s="35">
        <f>F251+F235</f>
        <v>288217.24</v>
      </c>
      <c r="G223" s="27">
        <f t="shared" si="15"/>
        <v>86.15247046666636</v>
      </c>
      <c r="H223" s="30">
        <f t="shared" si="14"/>
        <v>55683.01000000001</v>
      </c>
    </row>
    <row r="224" spans="1:8" ht="25.5">
      <c r="A224" s="13" t="s">
        <v>119</v>
      </c>
      <c r="B224" s="3" t="s">
        <v>230</v>
      </c>
      <c r="C224" s="35">
        <f t="shared" si="20"/>
        <v>130000</v>
      </c>
      <c r="D224" s="35">
        <f t="shared" si="20"/>
        <v>826702.53</v>
      </c>
      <c r="E224" s="35">
        <f t="shared" si="20"/>
        <v>319657.68</v>
      </c>
      <c r="F224" s="35">
        <f>F252</f>
        <v>0</v>
      </c>
      <c r="G224" s="27">
        <f t="shared" si="15"/>
        <v>38.66659026675532</v>
      </c>
      <c r="H224" s="30">
        <f t="shared" si="14"/>
        <v>507044.85000000003</v>
      </c>
    </row>
    <row r="225" spans="1:8" ht="25.5">
      <c r="A225" s="13" t="s">
        <v>121</v>
      </c>
      <c r="B225" s="3" t="s">
        <v>231</v>
      </c>
      <c r="C225" s="35">
        <f>C253+C236</f>
        <v>525892</v>
      </c>
      <c r="D225" s="35">
        <f>D253+D236</f>
        <v>1325180.97</v>
      </c>
      <c r="E225" s="35">
        <f>E253+E236</f>
        <v>693089.8200000001</v>
      </c>
      <c r="F225" s="35">
        <f>F253+F236</f>
        <v>616805.98</v>
      </c>
      <c r="G225" s="27">
        <f t="shared" si="15"/>
        <v>52.30152225925793</v>
      </c>
      <c r="H225" s="30">
        <f t="shared" si="14"/>
        <v>632091.1499999999</v>
      </c>
    </row>
    <row r="226" spans="1:8" ht="12.75">
      <c r="A226" s="13" t="s">
        <v>371</v>
      </c>
      <c r="B226" s="3" t="s">
        <v>373</v>
      </c>
      <c r="C226" s="35"/>
      <c r="D226" s="35">
        <f>D237</f>
        <v>100000</v>
      </c>
      <c r="E226" s="35">
        <f>E237</f>
        <v>100000</v>
      </c>
      <c r="F226" s="35"/>
      <c r="G226" s="27"/>
      <c r="H226" s="30"/>
    </row>
    <row r="227" spans="1:8" ht="51">
      <c r="A227" s="17" t="s">
        <v>170</v>
      </c>
      <c r="B227" s="3" t="s">
        <v>232</v>
      </c>
      <c r="C227" s="35">
        <f aca="true" t="shared" si="21" ref="C227:E228">C238+C243</f>
        <v>6710000</v>
      </c>
      <c r="D227" s="35">
        <f t="shared" si="21"/>
        <v>7237000</v>
      </c>
      <c r="E227" s="35">
        <f t="shared" si="21"/>
        <v>6586572</v>
      </c>
      <c r="F227" s="35">
        <f>F238+F243</f>
        <v>6952470.390000001</v>
      </c>
      <c r="G227" s="27">
        <f t="shared" si="15"/>
        <v>91.01246372806412</v>
      </c>
      <c r="H227" s="30">
        <f t="shared" si="14"/>
        <v>650428</v>
      </c>
    </row>
    <row r="228" spans="1:8" ht="12.75">
      <c r="A228" s="17" t="s">
        <v>172</v>
      </c>
      <c r="B228" s="3" t="s">
        <v>233</v>
      </c>
      <c r="C228" s="35">
        <f t="shared" si="21"/>
        <v>40000</v>
      </c>
      <c r="D228" s="35">
        <f t="shared" si="21"/>
        <v>283782.61</v>
      </c>
      <c r="E228" s="35">
        <f t="shared" si="21"/>
        <v>220000</v>
      </c>
      <c r="F228" s="35">
        <f>F239+F244</f>
        <v>407199</v>
      </c>
      <c r="G228" s="27">
        <f t="shared" si="15"/>
        <v>77.52413017837844</v>
      </c>
      <c r="H228" s="30">
        <f t="shared" si="14"/>
        <v>63782.609999999986</v>
      </c>
    </row>
    <row r="229" spans="1:8" ht="51">
      <c r="A229" s="17" t="s">
        <v>157</v>
      </c>
      <c r="B229" s="3" t="s">
        <v>234</v>
      </c>
      <c r="C229" s="35">
        <f aca="true" t="shared" si="22" ref="C229:E230">C240</f>
        <v>17131521</v>
      </c>
      <c r="D229" s="35">
        <f t="shared" si="22"/>
        <v>15111027.89</v>
      </c>
      <c r="E229" s="35">
        <f t="shared" si="22"/>
        <v>12876052.03</v>
      </c>
      <c r="F229" s="35">
        <f>F240</f>
        <v>17632104.8</v>
      </c>
      <c r="G229" s="27">
        <f t="shared" si="15"/>
        <v>85.20963711886841</v>
      </c>
      <c r="H229" s="30">
        <f t="shared" si="14"/>
        <v>2234975.8600000013</v>
      </c>
    </row>
    <row r="230" spans="1:8" ht="12.75">
      <c r="A230" s="17" t="s">
        <v>159</v>
      </c>
      <c r="B230" s="3" t="s">
        <v>235</v>
      </c>
      <c r="C230" s="35">
        <f t="shared" si="22"/>
        <v>700000</v>
      </c>
      <c r="D230" s="35">
        <f t="shared" si="22"/>
        <v>1116771.94</v>
      </c>
      <c r="E230" s="35">
        <f t="shared" si="22"/>
        <v>823220</v>
      </c>
      <c r="F230" s="35">
        <f>F241</f>
        <v>808871.67</v>
      </c>
      <c r="G230" s="27">
        <f t="shared" si="15"/>
        <v>73.71424464694198</v>
      </c>
      <c r="H230" s="30">
        <f t="shared" si="14"/>
        <v>293551.93999999994</v>
      </c>
    </row>
    <row r="231" spans="1:8" ht="12.75">
      <c r="A231" s="3" t="s">
        <v>125</v>
      </c>
      <c r="B231" s="3" t="s">
        <v>236</v>
      </c>
      <c r="C231" s="35">
        <f>C254</f>
        <v>10000</v>
      </c>
      <c r="D231" s="35">
        <f>D254</f>
        <v>0</v>
      </c>
      <c r="E231" s="35">
        <f>E254</f>
        <v>0</v>
      </c>
      <c r="F231" s="35">
        <f>F254</f>
        <v>32028.54</v>
      </c>
      <c r="G231" s="27" t="e">
        <f t="shared" si="15"/>
        <v>#DIV/0!</v>
      </c>
      <c r="H231" s="30">
        <f t="shared" si="14"/>
        <v>0</v>
      </c>
    </row>
    <row r="232" spans="1:8" ht="12.75">
      <c r="A232" s="3" t="s">
        <v>344</v>
      </c>
      <c r="B232" s="3" t="s">
        <v>346</v>
      </c>
      <c r="C232" s="35"/>
      <c r="D232" s="35">
        <f>D255</f>
        <v>72283.92</v>
      </c>
      <c r="E232" s="35">
        <f>E255</f>
        <v>39214.99</v>
      </c>
      <c r="F232" s="35">
        <f>F255</f>
        <v>0</v>
      </c>
      <c r="G232" s="27"/>
      <c r="H232" s="30"/>
    </row>
    <row r="233" spans="1:8" ht="12.75">
      <c r="A233" s="23" t="s">
        <v>67</v>
      </c>
      <c r="B233" s="23" t="s">
        <v>68</v>
      </c>
      <c r="C233" s="31">
        <f>C238+C239+C240+C241+C234+C235+C236</f>
        <v>25534764.5</v>
      </c>
      <c r="D233" s="31">
        <f>D238+D239+D240+D241+D234+D235+D236+D237</f>
        <v>24007455.400000002</v>
      </c>
      <c r="E233" s="31">
        <f>E238+E239+E240+E241+E234+E235+E236+E237</f>
        <v>20628204.700000003</v>
      </c>
      <c r="F233" s="31">
        <f>F238+F239+F240+F241+F234+F235+F236</f>
        <v>25677250.080000002</v>
      </c>
      <c r="G233" s="28">
        <f t="shared" si="15"/>
        <v>85.92416129199599</v>
      </c>
      <c r="H233" s="33">
        <f t="shared" si="14"/>
        <v>3379250.6999999993</v>
      </c>
    </row>
    <row r="234" spans="1:8" ht="12.75">
      <c r="A234" s="3" t="s">
        <v>114</v>
      </c>
      <c r="B234" s="3" t="s">
        <v>366</v>
      </c>
      <c r="C234" s="35">
        <v>490000</v>
      </c>
      <c r="D234" s="35">
        <v>441273.96</v>
      </c>
      <c r="E234" s="35">
        <v>368766.68</v>
      </c>
      <c r="F234" s="11">
        <v>299894.93</v>
      </c>
      <c r="G234" s="27">
        <f t="shared" si="15"/>
        <v>83.56864746789047</v>
      </c>
      <c r="H234" s="30">
        <f t="shared" si="14"/>
        <v>72507.28000000003</v>
      </c>
    </row>
    <row r="235" spans="1:8" ht="12.75">
      <c r="A235" s="3" t="s">
        <v>116</v>
      </c>
      <c r="B235" s="3" t="s">
        <v>367</v>
      </c>
      <c r="C235" s="35">
        <v>849351.5</v>
      </c>
      <c r="D235" s="35">
        <v>139000</v>
      </c>
      <c r="E235" s="35">
        <v>118879.92</v>
      </c>
      <c r="F235" s="11">
        <v>92127.36</v>
      </c>
      <c r="G235" s="27">
        <f t="shared" si="15"/>
        <v>85.52512230215828</v>
      </c>
      <c r="H235" s="30">
        <f t="shared" si="14"/>
        <v>20120.08</v>
      </c>
    </row>
    <row r="236" spans="1:8" ht="25.5">
      <c r="A236" s="13" t="s">
        <v>121</v>
      </c>
      <c r="B236" s="3" t="s">
        <v>341</v>
      </c>
      <c r="C236" s="35">
        <v>483892</v>
      </c>
      <c r="D236" s="35">
        <v>448599</v>
      </c>
      <c r="E236" s="35">
        <v>271178.21</v>
      </c>
      <c r="F236" s="35">
        <v>339823.79</v>
      </c>
      <c r="G236" s="27">
        <f t="shared" si="15"/>
        <v>60.45002552390889</v>
      </c>
      <c r="H236" s="30">
        <f t="shared" si="14"/>
        <v>177420.78999999998</v>
      </c>
    </row>
    <row r="237" spans="1:8" ht="12.75">
      <c r="A237" s="13" t="s">
        <v>371</v>
      </c>
      <c r="B237" s="3" t="s">
        <v>372</v>
      </c>
      <c r="C237" s="35"/>
      <c r="D237" s="35">
        <v>100000</v>
      </c>
      <c r="E237" s="35">
        <v>100000</v>
      </c>
      <c r="F237" s="35"/>
      <c r="G237" s="27">
        <f t="shared" si="15"/>
        <v>100</v>
      </c>
      <c r="H237" s="30">
        <f t="shared" si="14"/>
        <v>0</v>
      </c>
    </row>
    <row r="238" spans="1:8" ht="51">
      <c r="A238" s="17" t="s">
        <v>170</v>
      </c>
      <c r="B238" s="3" t="s">
        <v>208</v>
      </c>
      <c r="C238" s="3">
        <v>5860000</v>
      </c>
      <c r="D238" s="34">
        <v>6387000</v>
      </c>
      <c r="E238" s="34">
        <v>5870107.86</v>
      </c>
      <c r="F238" s="11">
        <v>6117228.53</v>
      </c>
      <c r="G238" s="27">
        <f>E238/D238*100</f>
        <v>91.90712165335839</v>
      </c>
      <c r="H238" s="30">
        <f>D238-E238</f>
        <v>516892.13999999966</v>
      </c>
    </row>
    <row r="239" spans="1:8" ht="12.75">
      <c r="A239" s="17" t="s">
        <v>172</v>
      </c>
      <c r="B239" s="3" t="s">
        <v>209</v>
      </c>
      <c r="C239" s="34">
        <v>20000</v>
      </c>
      <c r="D239" s="11">
        <v>263782.61</v>
      </c>
      <c r="E239" s="11">
        <v>200000</v>
      </c>
      <c r="F239" s="3">
        <v>387199</v>
      </c>
      <c r="G239" s="27">
        <f t="shared" si="15"/>
        <v>75.820009514653</v>
      </c>
      <c r="H239" s="30">
        <f t="shared" si="14"/>
        <v>63782.609999999986</v>
      </c>
    </row>
    <row r="240" spans="1:8" ht="51">
      <c r="A240" s="17" t="s">
        <v>157</v>
      </c>
      <c r="B240" s="3" t="s">
        <v>210</v>
      </c>
      <c r="C240" s="34">
        <v>17131521</v>
      </c>
      <c r="D240" s="11">
        <v>15111027.89</v>
      </c>
      <c r="E240" s="3">
        <v>12876052.03</v>
      </c>
      <c r="F240" s="11">
        <v>17632104.8</v>
      </c>
      <c r="G240" s="27">
        <f t="shared" si="15"/>
        <v>85.20963711886841</v>
      </c>
      <c r="H240" s="30">
        <f t="shared" si="14"/>
        <v>2234975.8600000013</v>
      </c>
    </row>
    <row r="241" spans="1:8" ht="12.75">
      <c r="A241" s="17" t="s">
        <v>159</v>
      </c>
      <c r="B241" s="3" t="s">
        <v>211</v>
      </c>
      <c r="C241" s="3">
        <v>700000</v>
      </c>
      <c r="D241" s="11">
        <v>1116771.94</v>
      </c>
      <c r="E241" s="11">
        <v>823220</v>
      </c>
      <c r="F241" s="3">
        <v>808871.67</v>
      </c>
      <c r="G241" s="27">
        <f t="shared" si="15"/>
        <v>73.71424464694198</v>
      </c>
      <c r="H241" s="30">
        <f t="shared" si="14"/>
        <v>293551.93999999994</v>
      </c>
    </row>
    <row r="242" spans="1:8" ht="12.75">
      <c r="A242" s="23" t="s">
        <v>69</v>
      </c>
      <c r="B242" s="23" t="s">
        <v>70</v>
      </c>
      <c r="C242" s="31">
        <f>C243+C244</f>
        <v>870000</v>
      </c>
      <c r="D242" s="31">
        <f>D243+D244</f>
        <v>870000</v>
      </c>
      <c r="E242" s="31">
        <f>E243+E244</f>
        <v>736464.14</v>
      </c>
      <c r="F242" s="31">
        <f>F243+F244</f>
        <v>855241.86</v>
      </c>
      <c r="G242" s="28">
        <f t="shared" si="15"/>
        <v>84.65105057471266</v>
      </c>
      <c r="H242" s="33">
        <f t="shared" si="14"/>
        <v>133535.86</v>
      </c>
    </row>
    <row r="243" spans="1:8" ht="51">
      <c r="A243" s="17" t="s">
        <v>170</v>
      </c>
      <c r="B243" s="3" t="s">
        <v>212</v>
      </c>
      <c r="C243" s="34">
        <v>850000</v>
      </c>
      <c r="D243" s="34">
        <v>850000</v>
      </c>
      <c r="E243" s="34">
        <v>716464.14</v>
      </c>
      <c r="F243" s="34">
        <v>835241.86</v>
      </c>
      <c r="G243" s="27">
        <f t="shared" si="15"/>
        <v>84.28989882352941</v>
      </c>
      <c r="H243" s="30">
        <f t="shared" si="14"/>
        <v>133535.86</v>
      </c>
    </row>
    <row r="244" spans="1:8" ht="12.75">
      <c r="A244" s="17" t="s">
        <v>172</v>
      </c>
      <c r="B244" s="3" t="s">
        <v>213</v>
      </c>
      <c r="C244" s="34">
        <v>20000</v>
      </c>
      <c r="D244" s="34">
        <v>20000</v>
      </c>
      <c r="E244" s="34">
        <v>20000</v>
      </c>
      <c r="F244" s="34">
        <v>20000</v>
      </c>
      <c r="G244" s="27">
        <f t="shared" si="15"/>
        <v>100</v>
      </c>
      <c r="H244" s="30">
        <f t="shared" si="14"/>
        <v>0</v>
      </c>
    </row>
    <row r="245" spans="1:8" ht="25.5">
      <c r="A245" s="24" t="s">
        <v>71</v>
      </c>
      <c r="B245" s="23" t="s">
        <v>72</v>
      </c>
      <c r="C245" s="31">
        <f>C246+C251+C247+C248+C249+C250+C252+C253+C254</f>
        <v>11761000</v>
      </c>
      <c r="D245" s="31">
        <f>D246+D251+D247+D248+D249+D250+D252+D253+D254+D255</f>
        <v>12996097.76</v>
      </c>
      <c r="E245" s="31">
        <f>E246+E251+E247+E248+E249+E250+E252+E253+E254+E255</f>
        <v>10126695.92</v>
      </c>
      <c r="F245" s="31">
        <f>F246+F251+F247+F248+F249+F250+F252+F253+F254+F255</f>
        <v>10420406.039999997</v>
      </c>
      <c r="G245" s="28">
        <f t="shared" si="15"/>
        <v>77.92105066467275</v>
      </c>
      <c r="H245" s="33">
        <f t="shared" si="14"/>
        <v>2869401.84</v>
      </c>
    </row>
    <row r="246" spans="1:8" ht="12.75">
      <c r="A246" s="17" t="s">
        <v>132</v>
      </c>
      <c r="B246" s="3" t="s">
        <v>214</v>
      </c>
      <c r="C246" s="34">
        <v>8224800</v>
      </c>
      <c r="D246" s="34">
        <v>7573916</v>
      </c>
      <c r="E246" s="34">
        <v>6294407.58</v>
      </c>
      <c r="F246" s="34">
        <v>7018048.85</v>
      </c>
      <c r="G246" s="27">
        <f t="shared" si="15"/>
        <v>83.10638222024116</v>
      </c>
      <c r="H246" s="30">
        <f t="shared" si="14"/>
        <v>1279508.42</v>
      </c>
    </row>
    <row r="247" spans="1:8" ht="25.5">
      <c r="A247" s="17" t="s">
        <v>186</v>
      </c>
      <c r="B247" s="3" t="s">
        <v>215</v>
      </c>
      <c r="C247" s="34">
        <v>3000</v>
      </c>
      <c r="D247" s="34">
        <v>3000</v>
      </c>
      <c r="E247" s="34">
        <v>575</v>
      </c>
      <c r="F247" s="34">
        <v>636.21</v>
      </c>
      <c r="G247" s="27">
        <f t="shared" si="15"/>
        <v>19.166666666666668</v>
      </c>
      <c r="H247" s="30">
        <f aca="true" t="shared" si="23" ref="H247:H303">D247-E247</f>
        <v>2425</v>
      </c>
    </row>
    <row r="248" spans="1:8" ht="38.25">
      <c r="A248" s="17" t="s">
        <v>188</v>
      </c>
      <c r="B248" s="3" t="s">
        <v>216</v>
      </c>
      <c r="C248" s="34">
        <v>2475200</v>
      </c>
      <c r="D248" s="34">
        <v>2595830.02</v>
      </c>
      <c r="E248" s="34">
        <v>2093153.9</v>
      </c>
      <c r="F248" s="34">
        <v>2256282.44</v>
      </c>
      <c r="G248" s="27">
        <f aca="true" t="shared" si="24" ref="G248:G303">E248/D248*100</f>
        <v>80.63524513827758</v>
      </c>
      <c r="H248" s="30">
        <f t="shared" si="23"/>
        <v>502676.1200000001</v>
      </c>
    </row>
    <row r="249" spans="1:8" ht="12.75">
      <c r="A249" s="3" t="s">
        <v>114</v>
      </c>
      <c r="B249" s="3" t="s">
        <v>217</v>
      </c>
      <c r="C249" s="34">
        <v>675000</v>
      </c>
      <c r="D249" s="34">
        <v>782668.2</v>
      </c>
      <c r="E249" s="34">
        <v>730222.97</v>
      </c>
      <c r="F249" s="34">
        <v>640337.93</v>
      </c>
      <c r="G249" s="27">
        <f t="shared" si="24"/>
        <v>93.29917454165124</v>
      </c>
      <c r="H249" s="30">
        <f t="shared" si="23"/>
        <v>52445.22999999998</v>
      </c>
    </row>
    <row r="250" spans="1:8" ht="38.25">
      <c r="A250" s="17" t="s">
        <v>220</v>
      </c>
      <c r="B250" s="3" t="s">
        <v>219</v>
      </c>
      <c r="C250" s="34">
        <v>2000</v>
      </c>
      <c r="D250" s="34">
        <v>2000</v>
      </c>
      <c r="E250" s="34">
        <v>0</v>
      </c>
      <c r="F250" s="34">
        <v>0</v>
      </c>
      <c r="G250" s="27">
        <f t="shared" si="24"/>
        <v>0</v>
      </c>
      <c r="H250" s="30">
        <f t="shared" si="23"/>
        <v>2000</v>
      </c>
    </row>
    <row r="251" spans="1:8" ht="12.75">
      <c r="A251" s="3" t="s">
        <v>116</v>
      </c>
      <c r="B251" s="3" t="s">
        <v>218</v>
      </c>
      <c r="C251" s="34">
        <v>199000</v>
      </c>
      <c r="D251" s="34">
        <v>263115.12</v>
      </c>
      <c r="E251" s="34">
        <v>227552.19</v>
      </c>
      <c r="F251" s="34">
        <v>196089.88</v>
      </c>
      <c r="G251" s="27">
        <f t="shared" si="24"/>
        <v>86.48388963735721</v>
      </c>
      <c r="H251" s="30">
        <f t="shared" si="23"/>
        <v>35562.92999999999</v>
      </c>
    </row>
    <row r="252" spans="1:8" ht="25.5">
      <c r="A252" s="13" t="s">
        <v>119</v>
      </c>
      <c r="B252" s="3" t="s">
        <v>221</v>
      </c>
      <c r="C252" s="3">
        <v>130000</v>
      </c>
      <c r="D252" s="34">
        <v>826702.53</v>
      </c>
      <c r="E252" s="34">
        <v>319657.68</v>
      </c>
      <c r="F252" s="34">
        <v>0</v>
      </c>
      <c r="G252" s="27">
        <f t="shared" si="24"/>
        <v>38.66659026675532</v>
      </c>
      <c r="H252" s="30">
        <f t="shared" si="23"/>
        <v>507044.85000000003</v>
      </c>
    </row>
    <row r="253" spans="1:8" ht="25.5">
      <c r="A253" s="13" t="s">
        <v>121</v>
      </c>
      <c r="B253" s="3" t="s">
        <v>222</v>
      </c>
      <c r="C253" s="3">
        <v>42000</v>
      </c>
      <c r="D253" s="34">
        <v>876581.97</v>
      </c>
      <c r="E253" s="34">
        <v>421911.61</v>
      </c>
      <c r="F253" s="34">
        <v>276982.19</v>
      </c>
      <c r="G253" s="27">
        <f t="shared" si="24"/>
        <v>48.131449703443025</v>
      </c>
      <c r="H253" s="30">
        <f t="shared" si="23"/>
        <v>454670.36</v>
      </c>
    </row>
    <row r="254" spans="1:8" ht="12.75">
      <c r="A254" s="3" t="s">
        <v>125</v>
      </c>
      <c r="B254" s="3" t="s">
        <v>223</v>
      </c>
      <c r="C254" s="3">
        <v>10000</v>
      </c>
      <c r="D254" s="34"/>
      <c r="E254" s="34"/>
      <c r="F254" s="34">
        <v>32028.54</v>
      </c>
      <c r="G254" s="27" t="e">
        <f t="shared" si="24"/>
        <v>#DIV/0!</v>
      </c>
      <c r="H254" s="30">
        <f t="shared" si="23"/>
        <v>0</v>
      </c>
    </row>
    <row r="255" spans="1:8" ht="12.75">
      <c r="A255" s="3" t="s">
        <v>344</v>
      </c>
      <c r="B255" s="3" t="s">
        <v>345</v>
      </c>
      <c r="C255" s="3"/>
      <c r="D255" s="34">
        <v>72283.92</v>
      </c>
      <c r="E255" s="34">
        <v>39214.99</v>
      </c>
      <c r="F255" s="34"/>
      <c r="G255" s="27">
        <f t="shared" si="24"/>
        <v>54.25133279988136</v>
      </c>
      <c r="H255" s="30">
        <f t="shared" si="23"/>
        <v>33068.93</v>
      </c>
    </row>
    <row r="256" spans="1:8" ht="12.75">
      <c r="A256" s="1" t="s">
        <v>73</v>
      </c>
      <c r="B256" s="1" t="s">
        <v>74</v>
      </c>
      <c r="C256" s="33">
        <f aca="true" t="shared" si="25" ref="C256:F257">C257</f>
        <v>80000</v>
      </c>
      <c r="D256" s="33">
        <f t="shared" si="25"/>
        <v>803898.68</v>
      </c>
      <c r="E256" s="33">
        <f t="shared" si="25"/>
        <v>803898.68</v>
      </c>
      <c r="F256" s="33">
        <f t="shared" si="25"/>
        <v>97790</v>
      </c>
      <c r="G256" s="28">
        <f t="shared" si="24"/>
        <v>100</v>
      </c>
      <c r="H256" s="33">
        <f t="shared" si="23"/>
        <v>0</v>
      </c>
    </row>
    <row r="257" spans="1:8" ht="12.75">
      <c r="A257" s="23" t="s">
        <v>75</v>
      </c>
      <c r="B257" s="23" t="s">
        <v>76</v>
      </c>
      <c r="C257" s="31">
        <f t="shared" si="25"/>
        <v>80000</v>
      </c>
      <c r="D257" s="31">
        <f>D258+D259</f>
        <v>803898.68</v>
      </c>
      <c r="E257" s="31">
        <f>E258+E259</f>
        <v>803898.68</v>
      </c>
      <c r="F257" s="31">
        <f>F258+F259</f>
        <v>97790</v>
      </c>
      <c r="G257" s="28">
        <f t="shared" si="24"/>
        <v>100</v>
      </c>
      <c r="H257" s="33">
        <f t="shared" si="23"/>
        <v>0</v>
      </c>
    </row>
    <row r="258" spans="1:8" ht="25.5">
      <c r="A258" s="13" t="s">
        <v>121</v>
      </c>
      <c r="B258" s="3" t="s">
        <v>237</v>
      </c>
      <c r="C258" s="36">
        <v>80000</v>
      </c>
      <c r="D258" s="35">
        <v>803898.68</v>
      </c>
      <c r="E258" s="35">
        <v>803898.68</v>
      </c>
      <c r="F258" s="34">
        <v>97790</v>
      </c>
      <c r="G258" s="27">
        <f>E258/D258*100</f>
        <v>100</v>
      </c>
      <c r="H258" s="30">
        <f>D258-E258</f>
        <v>0</v>
      </c>
    </row>
    <row r="259" spans="1:8" ht="38.25">
      <c r="A259" s="17" t="s">
        <v>164</v>
      </c>
      <c r="B259" s="3" t="s">
        <v>359</v>
      </c>
      <c r="C259" s="36"/>
      <c r="D259" s="35"/>
      <c r="E259" s="35"/>
      <c r="F259" s="35"/>
      <c r="G259" s="27"/>
      <c r="H259" s="30"/>
    </row>
    <row r="260" spans="1:8" ht="12.75">
      <c r="A260" s="1" t="s">
        <v>77</v>
      </c>
      <c r="B260" s="1" t="s">
        <v>78</v>
      </c>
      <c r="C260" s="33">
        <f>C261+C263+C264+C262+C265+C266</f>
        <v>33259945</v>
      </c>
      <c r="D260" s="33">
        <f>D261+D263+D264+D262+D265+D266+D267</f>
        <v>36076147.730000004</v>
      </c>
      <c r="E260" s="33">
        <f>E261+E263+E264+E262+E265+E266+E267</f>
        <v>30856403.689999998</v>
      </c>
      <c r="F260" s="33">
        <f>F261+F263+F264+F262+F265+F266</f>
        <v>37098548.29000001</v>
      </c>
      <c r="G260" s="28">
        <f t="shared" si="24"/>
        <v>85.53131537473054</v>
      </c>
      <c r="H260" s="33">
        <f t="shared" si="23"/>
        <v>5219744.040000007</v>
      </c>
    </row>
    <row r="261" spans="1:8" ht="12.75">
      <c r="A261" s="17" t="s">
        <v>238</v>
      </c>
      <c r="B261" s="3" t="s">
        <v>250</v>
      </c>
      <c r="C261" s="35">
        <f>C269</f>
        <v>1015845</v>
      </c>
      <c r="D261" s="35">
        <f>D269</f>
        <v>1137547.73</v>
      </c>
      <c r="E261" s="35">
        <f>E269</f>
        <v>951733.8</v>
      </c>
      <c r="F261" s="35">
        <f>F269</f>
        <v>820446.3</v>
      </c>
      <c r="G261" s="27">
        <f t="shared" si="24"/>
        <v>83.66539485776127</v>
      </c>
      <c r="H261" s="30">
        <f t="shared" si="23"/>
        <v>185813.92999999993</v>
      </c>
    </row>
    <row r="262" spans="1:8" ht="25.5">
      <c r="A262" s="17" t="s">
        <v>244</v>
      </c>
      <c r="B262" s="3" t="s">
        <v>251</v>
      </c>
      <c r="C262" s="35">
        <f>C275</f>
        <v>10669100</v>
      </c>
      <c r="D262" s="35">
        <f>D275</f>
        <v>10556900</v>
      </c>
      <c r="E262" s="35">
        <f>E275</f>
        <v>8974171.94</v>
      </c>
      <c r="F262" s="35">
        <f>F275</f>
        <v>8918301.84</v>
      </c>
      <c r="G262" s="27">
        <f>E262/D262*100</f>
        <v>85.00764372116814</v>
      </c>
      <c r="H262" s="30">
        <f>D262-E262</f>
        <v>1582728.0600000005</v>
      </c>
    </row>
    <row r="263" spans="1:8" ht="38.25">
      <c r="A263" s="17" t="s">
        <v>240</v>
      </c>
      <c r="B263" s="3" t="s">
        <v>252</v>
      </c>
      <c r="C263" s="35">
        <f aca="true" t="shared" si="26" ref="C263:E264">C271</f>
        <v>11402100</v>
      </c>
      <c r="D263" s="35">
        <f t="shared" si="26"/>
        <v>11299100</v>
      </c>
      <c r="E263" s="35">
        <f t="shared" si="26"/>
        <v>8389356.27</v>
      </c>
      <c r="F263" s="35">
        <f>F271</f>
        <v>9586391.48</v>
      </c>
      <c r="G263" s="27">
        <f t="shared" si="24"/>
        <v>74.24800444283173</v>
      </c>
      <c r="H263" s="30">
        <f t="shared" si="23"/>
        <v>2909743.7300000004</v>
      </c>
    </row>
    <row r="264" spans="1:8" ht="12.75">
      <c r="A264" s="3" t="s">
        <v>242</v>
      </c>
      <c r="B264" s="3" t="s">
        <v>253</v>
      </c>
      <c r="C264" s="35">
        <f t="shared" si="26"/>
        <v>5063200</v>
      </c>
      <c r="D264" s="35">
        <f t="shared" si="26"/>
        <v>7712900</v>
      </c>
      <c r="E264" s="35">
        <f t="shared" si="26"/>
        <v>7712900</v>
      </c>
      <c r="F264" s="35">
        <f>F272</f>
        <v>12576368</v>
      </c>
      <c r="G264" s="27">
        <f t="shared" si="24"/>
        <v>100</v>
      </c>
      <c r="H264" s="30">
        <f t="shared" si="23"/>
        <v>0</v>
      </c>
    </row>
    <row r="265" spans="1:8" ht="25.5">
      <c r="A265" s="17" t="s">
        <v>246</v>
      </c>
      <c r="B265" s="3" t="s">
        <v>254</v>
      </c>
      <c r="C265" s="35">
        <f aca="true" t="shared" si="27" ref="C265:E266">C276</f>
        <v>1384200</v>
      </c>
      <c r="D265" s="35">
        <f t="shared" si="27"/>
        <v>1544200</v>
      </c>
      <c r="E265" s="35">
        <f t="shared" si="27"/>
        <v>1543857.3</v>
      </c>
      <c r="F265" s="35">
        <f>F276</f>
        <v>1894550.9</v>
      </c>
      <c r="G265" s="27">
        <f t="shared" si="24"/>
        <v>99.9778072788499</v>
      </c>
      <c r="H265" s="30">
        <f t="shared" si="23"/>
        <v>342.69999999995343</v>
      </c>
    </row>
    <row r="266" spans="1:8" ht="12.75">
      <c r="A266" s="3" t="s">
        <v>248</v>
      </c>
      <c r="B266" s="3" t="s">
        <v>255</v>
      </c>
      <c r="C266" s="35">
        <f t="shared" si="27"/>
        <v>3725500</v>
      </c>
      <c r="D266" s="35">
        <f t="shared" si="27"/>
        <v>3725500</v>
      </c>
      <c r="E266" s="35">
        <f t="shared" si="27"/>
        <v>3184384.38</v>
      </c>
      <c r="F266" s="35">
        <f>F277</f>
        <v>3302489.77</v>
      </c>
      <c r="G266" s="27">
        <f t="shared" si="24"/>
        <v>85.47535579116897</v>
      </c>
      <c r="H266" s="30">
        <f t="shared" si="23"/>
        <v>541115.6200000001</v>
      </c>
    </row>
    <row r="267" spans="1:8" ht="12.75">
      <c r="A267" s="3" t="s">
        <v>374</v>
      </c>
      <c r="B267" s="3" t="s">
        <v>376</v>
      </c>
      <c r="C267" s="35"/>
      <c r="D267" s="35">
        <f>D273</f>
        <v>100000</v>
      </c>
      <c r="E267" s="35">
        <f>E273</f>
        <v>100000</v>
      </c>
      <c r="F267" s="35"/>
      <c r="G267" s="27"/>
      <c r="H267" s="30"/>
    </row>
    <row r="268" spans="1:8" ht="12.75">
      <c r="A268" s="23" t="s">
        <v>79</v>
      </c>
      <c r="B268" s="23" t="s">
        <v>80</v>
      </c>
      <c r="C268" s="31">
        <f>C269</f>
        <v>1015845</v>
      </c>
      <c r="D268" s="31">
        <f>D269</f>
        <v>1137547.73</v>
      </c>
      <c r="E268" s="31">
        <f>E269</f>
        <v>951733.8</v>
      </c>
      <c r="F268" s="31">
        <f>F269</f>
        <v>820446.3</v>
      </c>
      <c r="G268" s="28">
        <f t="shared" si="24"/>
        <v>83.66539485776127</v>
      </c>
      <c r="H268" s="33">
        <f t="shared" si="23"/>
        <v>185813.92999999993</v>
      </c>
    </row>
    <row r="269" spans="1:8" ht="12.75">
      <c r="A269" s="17" t="s">
        <v>238</v>
      </c>
      <c r="B269" s="3" t="s">
        <v>239</v>
      </c>
      <c r="C269" s="3">
        <v>1015845</v>
      </c>
      <c r="D269" s="34">
        <v>1137547.73</v>
      </c>
      <c r="E269" s="34">
        <v>951733.8</v>
      </c>
      <c r="F269" s="34">
        <v>820446.3</v>
      </c>
      <c r="G269" s="27">
        <f t="shared" si="24"/>
        <v>83.66539485776127</v>
      </c>
      <c r="H269" s="30">
        <f t="shared" si="23"/>
        <v>185813.92999999993</v>
      </c>
    </row>
    <row r="270" spans="1:8" ht="12.75">
      <c r="A270" s="23" t="s">
        <v>81</v>
      </c>
      <c r="B270" s="23" t="s">
        <v>82</v>
      </c>
      <c r="C270" s="31">
        <f>C272+C271</f>
        <v>16465300</v>
      </c>
      <c r="D270" s="31">
        <f>D272+D271+D273</f>
        <v>19112000</v>
      </c>
      <c r="E270" s="31">
        <f>E272+E271+E273</f>
        <v>16202256.27</v>
      </c>
      <c r="F270" s="31">
        <f>F272+F271</f>
        <v>22162759.48</v>
      </c>
      <c r="G270" s="28">
        <f t="shared" si="24"/>
        <v>84.775304886982</v>
      </c>
      <c r="H270" s="33">
        <f t="shared" si="23"/>
        <v>2909743.7300000004</v>
      </c>
    </row>
    <row r="271" spans="1:8" ht="38.25">
      <c r="A271" s="17" t="s">
        <v>240</v>
      </c>
      <c r="B271" s="3" t="s">
        <v>241</v>
      </c>
      <c r="C271" s="35">
        <v>11402100</v>
      </c>
      <c r="D271" s="35">
        <v>11299100</v>
      </c>
      <c r="E271" s="35">
        <v>8389356.27</v>
      </c>
      <c r="F271" s="34">
        <v>9586391.48</v>
      </c>
      <c r="G271" s="27">
        <f>E271/D271*100</f>
        <v>74.24800444283173</v>
      </c>
      <c r="H271" s="30">
        <f>D271-E271</f>
        <v>2909743.7300000004</v>
      </c>
    </row>
    <row r="272" spans="1:8" ht="12.75">
      <c r="A272" s="3" t="s">
        <v>242</v>
      </c>
      <c r="B272" s="3" t="s">
        <v>243</v>
      </c>
      <c r="C272" s="3">
        <v>5063200</v>
      </c>
      <c r="D272" s="34">
        <v>7712900</v>
      </c>
      <c r="E272" s="34">
        <v>7712900</v>
      </c>
      <c r="F272" s="34">
        <v>12576368</v>
      </c>
      <c r="G272" s="27">
        <f t="shared" si="24"/>
        <v>100</v>
      </c>
      <c r="H272" s="30">
        <f t="shared" si="23"/>
        <v>0</v>
      </c>
    </row>
    <row r="273" spans="1:8" ht="12.75">
      <c r="A273" s="3" t="s">
        <v>374</v>
      </c>
      <c r="B273" s="3" t="s">
        <v>375</v>
      </c>
      <c r="C273" s="3"/>
      <c r="D273" s="34">
        <v>100000</v>
      </c>
      <c r="E273" s="34">
        <v>100000</v>
      </c>
      <c r="F273" s="34"/>
      <c r="G273" s="27">
        <f t="shared" si="24"/>
        <v>100</v>
      </c>
      <c r="H273" s="30">
        <f t="shared" si="23"/>
        <v>0</v>
      </c>
    </row>
    <row r="274" spans="1:8" ht="12.75">
      <c r="A274" s="23" t="s">
        <v>83</v>
      </c>
      <c r="B274" s="23" t="s">
        <v>84</v>
      </c>
      <c r="C274" s="31">
        <f>C275+C276+C277</f>
        <v>15778800</v>
      </c>
      <c r="D274" s="31">
        <f>D275+D276+D277</f>
        <v>15826600</v>
      </c>
      <c r="E274" s="31">
        <f>E275+E276+E277</f>
        <v>13702413.620000001</v>
      </c>
      <c r="F274" s="31">
        <f>F275+F276+F277</f>
        <v>14115342.51</v>
      </c>
      <c r="G274" s="28">
        <f t="shared" si="24"/>
        <v>86.57837829982435</v>
      </c>
      <c r="H274" s="33">
        <f t="shared" si="23"/>
        <v>2124186.379999999</v>
      </c>
    </row>
    <row r="275" spans="1:8" ht="25.5">
      <c r="A275" s="17" t="s">
        <v>244</v>
      </c>
      <c r="B275" s="3" t="s">
        <v>245</v>
      </c>
      <c r="C275" s="34">
        <v>10669100</v>
      </c>
      <c r="D275" s="34">
        <v>10556900</v>
      </c>
      <c r="E275" s="34">
        <v>8974171.94</v>
      </c>
      <c r="F275" s="34">
        <v>8918301.84</v>
      </c>
      <c r="G275" s="27">
        <f t="shared" si="24"/>
        <v>85.00764372116814</v>
      </c>
      <c r="H275" s="30">
        <f t="shared" si="23"/>
        <v>1582728.0600000005</v>
      </c>
    </row>
    <row r="276" spans="1:8" ht="25.5">
      <c r="A276" s="17" t="s">
        <v>246</v>
      </c>
      <c r="B276" s="3" t="s">
        <v>247</v>
      </c>
      <c r="C276" s="34">
        <v>1384200</v>
      </c>
      <c r="D276" s="34">
        <v>1544200</v>
      </c>
      <c r="E276" s="34">
        <v>1543857.3</v>
      </c>
      <c r="F276" s="34">
        <v>1894550.9</v>
      </c>
      <c r="G276" s="27">
        <f t="shared" si="24"/>
        <v>99.9778072788499</v>
      </c>
      <c r="H276" s="30">
        <f t="shared" si="23"/>
        <v>342.69999999995343</v>
      </c>
    </row>
    <row r="277" spans="1:8" ht="12.75">
      <c r="A277" s="3" t="s">
        <v>248</v>
      </c>
      <c r="B277" s="3" t="s">
        <v>249</v>
      </c>
      <c r="C277" s="3">
        <v>3725500</v>
      </c>
      <c r="D277" s="34">
        <v>3725500</v>
      </c>
      <c r="E277" s="34">
        <v>3184384.38</v>
      </c>
      <c r="F277" s="34">
        <v>3302489.77</v>
      </c>
      <c r="G277" s="27">
        <f t="shared" si="24"/>
        <v>85.47535579116897</v>
      </c>
      <c r="H277" s="30">
        <f t="shared" si="23"/>
        <v>541115.6200000001</v>
      </c>
    </row>
    <row r="278" spans="1:8" ht="12.75">
      <c r="A278" s="1" t="s">
        <v>85</v>
      </c>
      <c r="B278" s="1" t="s">
        <v>86</v>
      </c>
      <c r="C278" s="33">
        <f>C279+C284+C286+C280+C281+C283</f>
        <v>7890000</v>
      </c>
      <c r="D278" s="33">
        <f>D279+D284+D286+D280+D281+D283+D285+D287+D282</f>
        <v>8146785.66</v>
      </c>
      <c r="E278" s="33">
        <f>E279+E284+E286+E280+E281+E283+E285+E287+E282</f>
        <v>6360765.239999999</v>
      </c>
      <c r="F278" s="33">
        <f>F279+F284+F286+F280+F281+F283+F285</f>
        <v>6254410.42</v>
      </c>
      <c r="G278" s="28">
        <f t="shared" si="24"/>
        <v>78.07699263810015</v>
      </c>
      <c r="H278" s="33">
        <f t="shared" si="23"/>
        <v>1786020.4200000009</v>
      </c>
    </row>
    <row r="279" spans="1:8" ht="12.75">
      <c r="A279" s="3" t="s">
        <v>114</v>
      </c>
      <c r="B279" s="3" t="s">
        <v>279</v>
      </c>
      <c r="C279" s="35">
        <f aca="true" t="shared" si="28" ref="C279:E281">C295</f>
        <v>744000</v>
      </c>
      <c r="D279" s="35">
        <f t="shared" si="28"/>
        <v>684000</v>
      </c>
      <c r="E279" s="35">
        <f t="shared" si="28"/>
        <v>596347.38</v>
      </c>
      <c r="F279" s="35">
        <f>F295</f>
        <v>730200.85</v>
      </c>
      <c r="G279" s="27">
        <f t="shared" si="24"/>
        <v>87.18528947368421</v>
      </c>
      <c r="H279" s="30">
        <f t="shared" si="23"/>
        <v>87652.62</v>
      </c>
    </row>
    <row r="280" spans="1:8" ht="38.25">
      <c r="A280" s="17" t="s">
        <v>220</v>
      </c>
      <c r="B280" s="3" t="s">
        <v>280</v>
      </c>
      <c r="C280" s="35">
        <f t="shared" si="28"/>
        <v>2000</v>
      </c>
      <c r="D280" s="35">
        <f t="shared" si="28"/>
        <v>0</v>
      </c>
      <c r="E280" s="35">
        <f t="shared" si="28"/>
        <v>0</v>
      </c>
      <c r="F280" s="35">
        <f>F296</f>
        <v>200</v>
      </c>
      <c r="G280" s="27" t="e">
        <f t="shared" si="24"/>
        <v>#DIV/0!</v>
      </c>
      <c r="H280" s="30">
        <f t="shared" si="23"/>
        <v>0</v>
      </c>
    </row>
    <row r="281" spans="1:8" ht="12.75">
      <c r="A281" s="3" t="s">
        <v>116</v>
      </c>
      <c r="B281" s="3" t="s">
        <v>281</v>
      </c>
      <c r="C281" s="35">
        <f t="shared" si="28"/>
        <v>225000</v>
      </c>
      <c r="D281" s="35">
        <f t="shared" si="28"/>
        <v>210000</v>
      </c>
      <c r="E281" s="35">
        <f t="shared" si="28"/>
        <v>144827.8</v>
      </c>
      <c r="F281" s="35">
        <f>F297</f>
        <v>224737.5</v>
      </c>
      <c r="G281" s="27">
        <f t="shared" si="24"/>
        <v>68.96561904761904</v>
      </c>
      <c r="H281" s="30">
        <f t="shared" si="23"/>
        <v>65172.20000000001</v>
      </c>
    </row>
    <row r="282" spans="1:8" ht="25.5">
      <c r="A282" s="13" t="s">
        <v>119</v>
      </c>
      <c r="B282" s="3" t="s">
        <v>386</v>
      </c>
      <c r="C282" s="35"/>
      <c r="D282" s="35">
        <f>D298</f>
        <v>117500</v>
      </c>
      <c r="E282" s="35">
        <f>E298</f>
        <v>0</v>
      </c>
      <c r="F282" s="35"/>
      <c r="G282" s="27"/>
      <c r="H282" s="30"/>
    </row>
    <row r="283" spans="1:8" ht="25.5">
      <c r="A283" s="13" t="s">
        <v>121</v>
      </c>
      <c r="B283" s="3" t="s">
        <v>282</v>
      </c>
      <c r="C283" s="35">
        <f>C289+C293+C299</f>
        <v>1232000</v>
      </c>
      <c r="D283" s="35">
        <f>D289+D293+D299</f>
        <v>1390400</v>
      </c>
      <c r="E283" s="35">
        <f>E289+E293+E299</f>
        <v>1055860.13</v>
      </c>
      <c r="F283" s="35">
        <f>F289+F293+F299</f>
        <v>958453.51</v>
      </c>
      <c r="G283" s="27">
        <f t="shared" si="24"/>
        <v>75.9393073935558</v>
      </c>
      <c r="H283" s="30">
        <f t="shared" si="23"/>
        <v>334539.8700000001</v>
      </c>
    </row>
    <row r="284" spans="1:8" ht="51">
      <c r="A284" s="17" t="s">
        <v>157</v>
      </c>
      <c r="B284" s="3" t="s">
        <v>283</v>
      </c>
      <c r="C284" s="35">
        <f>C290</f>
        <v>5685000</v>
      </c>
      <c r="D284" s="35">
        <f>D290</f>
        <v>5550690.66</v>
      </c>
      <c r="E284" s="35">
        <f>E290</f>
        <v>4381746.3</v>
      </c>
      <c r="F284" s="35">
        <f>F290</f>
        <v>4330698.66</v>
      </c>
      <c r="G284" s="27">
        <f t="shared" si="24"/>
        <v>78.94056016445347</v>
      </c>
      <c r="H284" s="30">
        <f t="shared" si="23"/>
        <v>1168944.3600000003</v>
      </c>
    </row>
    <row r="285" spans="1:8" ht="12.75">
      <c r="A285" s="17" t="s">
        <v>159</v>
      </c>
      <c r="B285" s="3" t="s">
        <v>361</v>
      </c>
      <c r="C285" s="35"/>
      <c r="D285" s="35">
        <f>D291</f>
        <v>187195</v>
      </c>
      <c r="E285" s="35">
        <f>E291</f>
        <v>180195</v>
      </c>
      <c r="F285" s="35">
        <f>F291</f>
        <v>8500</v>
      </c>
      <c r="G285" s="27"/>
      <c r="H285" s="30"/>
    </row>
    <row r="286" spans="1:8" ht="12.75">
      <c r="A286" s="3" t="s">
        <v>125</v>
      </c>
      <c r="B286" s="3" t="s">
        <v>284</v>
      </c>
      <c r="C286" s="35">
        <f>C300</f>
        <v>2000</v>
      </c>
      <c r="D286" s="35">
        <f>D300</f>
        <v>2000</v>
      </c>
      <c r="E286" s="35">
        <f>E300</f>
        <v>1788.63</v>
      </c>
      <c r="F286" s="35">
        <f>F300</f>
        <v>1619.9</v>
      </c>
      <c r="G286" s="27">
        <f t="shared" si="24"/>
        <v>89.43150000000001</v>
      </c>
      <c r="H286" s="30">
        <f t="shared" si="23"/>
        <v>211.3699999999999</v>
      </c>
    </row>
    <row r="287" spans="1:8" ht="12.75">
      <c r="A287" s="3" t="s">
        <v>344</v>
      </c>
      <c r="B287" s="3" t="s">
        <v>393</v>
      </c>
      <c r="C287" s="35"/>
      <c r="D287" s="35">
        <f>D301</f>
        <v>5000</v>
      </c>
      <c r="E287" s="35">
        <f>E301</f>
        <v>0</v>
      </c>
      <c r="F287" s="35"/>
      <c r="G287" s="27"/>
      <c r="H287" s="30"/>
    </row>
    <row r="288" spans="1:8" ht="12.75">
      <c r="A288" s="23" t="s">
        <v>87</v>
      </c>
      <c r="B288" s="23" t="s">
        <v>88</v>
      </c>
      <c r="C288" s="31">
        <f>C289+C290</f>
        <v>6460000</v>
      </c>
      <c r="D288" s="31">
        <f>D289+D290+D291</f>
        <v>6689585.66</v>
      </c>
      <c r="E288" s="31">
        <f>E289+E290+E291</f>
        <v>5305330.8</v>
      </c>
      <c r="F288" s="31">
        <f>F289+F290+F291</f>
        <v>4923891.76</v>
      </c>
      <c r="G288" s="28">
        <f t="shared" si="24"/>
        <v>79.30731542497357</v>
      </c>
      <c r="H288" s="33">
        <f t="shared" si="23"/>
        <v>1384254.8600000003</v>
      </c>
    </row>
    <row r="289" spans="1:8" ht="25.5">
      <c r="A289" s="13" t="s">
        <v>121</v>
      </c>
      <c r="B289" s="3" t="s">
        <v>256</v>
      </c>
      <c r="C289" s="3">
        <v>775000</v>
      </c>
      <c r="D289" s="34">
        <v>951700</v>
      </c>
      <c r="E289" s="34">
        <v>743389.5</v>
      </c>
      <c r="F289" s="34">
        <v>584693.1</v>
      </c>
      <c r="G289" s="27">
        <f t="shared" si="24"/>
        <v>78.11174739939057</v>
      </c>
      <c r="H289" s="30">
        <f t="shared" si="23"/>
        <v>208310.5</v>
      </c>
    </row>
    <row r="290" spans="1:8" ht="51">
      <c r="A290" s="17" t="s">
        <v>157</v>
      </c>
      <c r="B290" s="3" t="s">
        <v>257</v>
      </c>
      <c r="C290" s="3">
        <v>5685000</v>
      </c>
      <c r="D290" s="34">
        <v>5550690.66</v>
      </c>
      <c r="E290" s="34">
        <v>4381746.3</v>
      </c>
      <c r="F290" s="34">
        <v>4330698.66</v>
      </c>
      <c r="G290" s="27">
        <f t="shared" si="24"/>
        <v>78.94056016445347</v>
      </c>
      <c r="H290" s="30">
        <f t="shared" si="23"/>
        <v>1168944.3600000003</v>
      </c>
    </row>
    <row r="291" spans="1:8" ht="12.75">
      <c r="A291" s="17" t="s">
        <v>159</v>
      </c>
      <c r="B291" s="3" t="s">
        <v>360</v>
      </c>
      <c r="C291" s="3"/>
      <c r="D291" s="34">
        <v>187195</v>
      </c>
      <c r="E291" s="34">
        <v>180195</v>
      </c>
      <c r="F291" s="34">
        <v>8500</v>
      </c>
      <c r="G291" s="27"/>
      <c r="H291" s="30"/>
    </row>
    <row r="292" spans="1:8" ht="12.75">
      <c r="A292" s="23" t="s">
        <v>89</v>
      </c>
      <c r="B292" s="23" t="s">
        <v>90</v>
      </c>
      <c r="C292" s="31">
        <f>C293</f>
        <v>200000</v>
      </c>
      <c r="D292" s="31">
        <f>D293</f>
        <v>200000</v>
      </c>
      <c r="E292" s="31">
        <f>E293</f>
        <v>173790</v>
      </c>
      <c r="F292" s="31">
        <f>F293</f>
        <v>173248.09</v>
      </c>
      <c r="G292" s="28">
        <f t="shared" si="24"/>
        <v>86.895</v>
      </c>
      <c r="H292" s="33">
        <f t="shared" si="23"/>
        <v>26210</v>
      </c>
    </row>
    <row r="293" spans="1:8" ht="25.5">
      <c r="A293" s="13" t="s">
        <v>121</v>
      </c>
      <c r="B293" s="3" t="s">
        <v>258</v>
      </c>
      <c r="C293" s="3">
        <v>200000</v>
      </c>
      <c r="D293" s="34">
        <v>200000</v>
      </c>
      <c r="E293" s="34">
        <v>173790</v>
      </c>
      <c r="F293" s="34">
        <v>173248.09</v>
      </c>
      <c r="G293" s="27">
        <f>E293/D293*100</f>
        <v>86.895</v>
      </c>
      <c r="H293" s="30">
        <f>D293-E293</f>
        <v>26210</v>
      </c>
    </row>
    <row r="294" spans="1:8" ht="25.5">
      <c r="A294" s="24" t="s">
        <v>91</v>
      </c>
      <c r="B294" s="23" t="s">
        <v>92</v>
      </c>
      <c r="C294" s="31">
        <f>C295+C300+C296+C297+C299</f>
        <v>1230000</v>
      </c>
      <c r="D294" s="31">
        <f>D295+D300+D296+D297+D299+D301+D298</f>
        <v>1257200</v>
      </c>
      <c r="E294" s="31">
        <f>E295+E300+E296+E297+E299+E301+E298</f>
        <v>881644.4400000001</v>
      </c>
      <c r="F294" s="31">
        <f>F295+F300+F296+F297+F299</f>
        <v>1157270.57</v>
      </c>
      <c r="G294" s="28">
        <f t="shared" si="24"/>
        <v>70.1276201081769</v>
      </c>
      <c r="H294" s="33">
        <f t="shared" si="23"/>
        <v>375555.55999999994</v>
      </c>
    </row>
    <row r="295" spans="1:8" ht="12.75">
      <c r="A295" s="3" t="s">
        <v>114</v>
      </c>
      <c r="B295" s="3" t="s">
        <v>259</v>
      </c>
      <c r="C295" s="34">
        <v>744000</v>
      </c>
      <c r="D295" s="34">
        <v>684000</v>
      </c>
      <c r="E295" s="34">
        <v>596347.38</v>
      </c>
      <c r="F295" s="34">
        <v>730200.85</v>
      </c>
      <c r="G295" s="27">
        <f t="shared" si="24"/>
        <v>87.18528947368421</v>
      </c>
      <c r="H295" s="30">
        <f t="shared" si="23"/>
        <v>87652.62</v>
      </c>
    </row>
    <row r="296" spans="1:8" ht="38.25">
      <c r="A296" s="17" t="s">
        <v>220</v>
      </c>
      <c r="B296" s="3" t="s">
        <v>260</v>
      </c>
      <c r="C296" s="34">
        <v>2000</v>
      </c>
      <c r="D296" s="34">
        <v>0</v>
      </c>
      <c r="E296" s="34">
        <v>0</v>
      </c>
      <c r="F296" s="34">
        <v>200</v>
      </c>
      <c r="G296" s="27" t="e">
        <f t="shared" si="24"/>
        <v>#DIV/0!</v>
      </c>
      <c r="H296" s="30">
        <f t="shared" si="23"/>
        <v>0</v>
      </c>
    </row>
    <row r="297" spans="1:8" ht="12.75">
      <c r="A297" s="3" t="s">
        <v>116</v>
      </c>
      <c r="B297" s="3" t="s">
        <v>261</v>
      </c>
      <c r="C297" s="34">
        <v>225000</v>
      </c>
      <c r="D297" s="34">
        <v>210000</v>
      </c>
      <c r="E297" s="34">
        <v>144827.8</v>
      </c>
      <c r="F297" s="34">
        <v>224737.5</v>
      </c>
      <c r="G297" s="27">
        <f t="shared" si="24"/>
        <v>68.96561904761904</v>
      </c>
      <c r="H297" s="30">
        <f t="shared" si="23"/>
        <v>65172.20000000001</v>
      </c>
    </row>
    <row r="298" spans="1:8" ht="25.5">
      <c r="A298" s="13" t="s">
        <v>119</v>
      </c>
      <c r="B298" s="3" t="s">
        <v>385</v>
      </c>
      <c r="C298" s="34"/>
      <c r="D298" s="34">
        <v>117500</v>
      </c>
      <c r="E298" s="34"/>
      <c r="F298" s="34"/>
      <c r="G298" s="27"/>
      <c r="H298" s="30"/>
    </row>
    <row r="299" spans="1:8" ht="25.5">
      <c r="A299" s="13" t="s">
        <v>121</v>
      </c>
      <c r="B299" s="3" t="s">
        <v>262</v>
      </c>
      <c r="C299" s="34">
        <v>257000</v>
      </c>
      <c r="D299" s="34">
        <v>238700</v>
      </c>
      <c r="E299" s="34">
        <v>138680.63</v>
      </c>
      <c r="F299" s="34">
        <v>200512.32</v>
      </c>
      <c r="G299" s="27">
        <f t="shared" si="24"/>
        <v>58.09829493087558</v>
      </c>
      <c r="H299" s="30">
        <f t="shared" si="23"/>
        <v>100019.37</v>
      </c>
    </row>
    <row r="300" spans="1:8" ht="12.75">
      <c r="A300" s="3" t="s">
        <v>125</v>
      </c>
      <c r="B300" s="3" t="s">
        <v>263</v>
      </c>
      <c r="C300" s="34">
        <v>2000</v>
      </c>
      <c r="D300" s="34">
        <v>2000</v>
      </c>
      <c r="E300" s="34">
        <v>1788.63</v>
      </c>
      <c r="F300" s="34">
        <v>1619.9</v>
      </c>
      <c r="G300" s="27">
        <f t="shared" si="24"/>
        <v>89.43150000000001</v>
      </c>
      <c r="H300" s="30">
        <f t="shared" si="23"/>
        <v>211.3699999999999</v>
      </c>
    </row>
    <row r="301" spans="1:8" ht="12.75">
      <c r="A301" s="3" t="s">
        <v>344</v>
      </c>
      <c r="B301" s="3" t="s">
        <v>392</v>
      </c>
      <c r="C301" s="34"/>
      <c r="D301" s="34">
        <v>5000</v>
      </c>
      <c r="E301" s="34"/>
      <c r="F301" s="34"/>
      <c r="G301" s="27"/>
      <c r="H301" s="30"/>
    </row>
    <row r="302" spans="1:8" ht="12.75">
      <c r="A302" s="1" t="s">
        <v>93</v>
      </c>
      <c r="B302" s="1" t="s">
        <v>94</v>
      </c>
      <c r="C302" s="33">
        <f aca="true" t="shared" si="29" ref="C302:F303">C303</f>
        <v>200000</v>
      </c>
      <c r="D302" s="33">
        <f t="shared" si="29"/>
        <v>400000</v>
      </c>
      <c r="E302" s="33">
        <f t="shared" si="29"/>
        <v>400000</v>
      </c>
      <c r="F302" s="33">
        <f t="shared" si="29"/>
        <v>200000</v>
      </c>
      <c r="G302" s="28">
        <f t="shared" si="24"/>
        <v>100</v>
      </c>
      <c r="H302" s="33">
        <f t="shared" si="23"/>
        <v>0</v>
      </c>
    </row>
    <row r="303" spans="1:8" ht="12.75">
      <c r="A303" s="23" t="s">
        <v>95</v>
      </c>
      <c r="B303" s="23" t="s">
        <v>96</v>
      </c>
      <c r="C303" s="31">
        <f t="shared" si="29"/>
        <v>200000</v>
      </c>
      <c r="D303" s="31">
        <f t="shared" si="29"/>
        <v>400000</v>
      </c>
      <c r="E303" s="31">
        <f t="shared" si="29"/>
        <v>400000</v>
      </c>
      <c r="F303" s="31">
        <f t="shared" si="29"/>
        <v>200000</v>
      </c>
      <c r="G303" s="28">
        <f t="shared" si="24"/>
        <v>100</v>
      </c>
      <c r="H303" s="33">
        <f t="shared" si="23"/>
        <v>0</v>
      </c>
    </row>
    <row r="304" spans="1:8" ht="51">
      <c r="A304" s="17" t="s">
        <v>264</v>
      </c>
      <c r="B304" s="3" t="s">
        <v>265</v>
      </c>
      <c r="C304" s="3">
        <v>200000</v>
      </c>
      <c r="D304" s="34">
        <v>400000</v>
      </c>
      <c r="E304" s="34">
        <v>400000</v>
      </c>
      <c r="F304" s="34">
        <v>200000</v>
      </c>
      <c r="G304" s="27">
        <f>E304/D304*100</f>
        <v>100</v>
      </c>
      <c r="H304" s="30">
        <f>D304-E304</f>
        <v>0</v>
      </c>
    </row>
    <row r="305" spans="1:8" ht="51">
      <c r="A305" s="14" t="s">
        <v>97</v>
      </c>
      <c r="B305" s="1" t="s">
        <v>98</v>
      </c>
      <c r="C305" s="33">
        <f aca="true" t="shared" si="30" ref="C305:F306">C306</f>
        <v>0</v>
      </c>
      <c r="D305" s="33">
        <f>D306+D309</f>
        <v>0</v>
      </c>
      <c r="E305" s="33">
        <f>E306+E309</f>
        <v>0</v>
      </c>
      <c r="F305" s="33">
        <f>F306+F309</f>
        <v>0</v>
      </c>
      <c r="G305" s="28"/>
      <c r="H305" s="33">
        <f>D305-E305</f>
        <v>0</v>
      </c>
    </row>
    <row r="306" spans="1:8" ht="38.25">
      <c r="A306" s="14" t="s">
        <v>99</v>
      </c>
      <c r="B306" s="1" t="s">
        <v>100</v>
      </c>
      <c r="C306" s="33">
        <f t="shared" si="30"/>
        <v>0</v>
      </c>
      <c r="D306" s="33">
        <f t="shared" si="30"/>
        <v>0</v>
      </c>
      <c r="E306" s="33">
        <f t="shared" si="30"/>
        <v>0</v>
      </c>
      <c r="F306" s="33">
        <f t="shared" si="30"/>
        <v>0</v>
      </c>
      <c r="G306" s="28"/>
      <c r="H306" s="33">
        <f>D306-E306</f>
        <v>0</v>
      </c>
    </row>
    <row r="307" spans="1:8" ht="25.5">
      <c r="A307" s="22" t="s">
        <v>266</v>
      </c>
      <c r="B307" s="3" t="s">
        <v>267</v>
      </c>
      <c r="C307" s="34"/>
      <c r="D307" s="34"/>
      <c r="E307" s="34"/>
      <c r="F307" s="34"/>
      <c r="G307" s="27"/>
      <c r="H307" s="30">
        <f>D307-E307</f>
        <v>0</v>
      </c>
    </row>
    <row r="308" spans="1:8" s="4" customFormat="1" ht="12.75">
      <c r="A308" s="14" t="s">
        <v>110</v>
      </c>
      <c r="B308" s="1" t="s">
        <v>111</v>
      </c>
      <c r="C308" s="33"/>
      <c r="D308" s="33"/>
      <c r="E308" s="33"/>
      <c r="F308" s="33"/>
      <c r="G308" s="28"/>
      <c r="H308" s="33"/>
    </row>
    <row r="309" spans="1:8" s="4" customFormat="1" ht="12.75">
      <c r="A309" s="14" t="s">
        <v>106</v>
      </c>
      <c r="B309" s="1" t="s">
        <v>107</v>
      </c>
      <c r="C309" s="1"/>
      <c r="D309" s="33"/>
      <c r="E309" s="33"/>
      <c r="F309" s="33"/>
      <c r="G309" s="28"/>
      <c r="H309" s="33"/>
    </row>
    <row r="310" spans="1:8" ht="12.75">
      <c r="A310" s="17" t="s">
        <v>101</v>
      </c>
      <c r="B310" s="3"/>
      <c r="C310" s="3">
        <v>0</v>
      </c>
      <c r="D310" s="3">
        <v>-8786833.18</v>
      </c>
      <c r="E310" s="11">
        <v>17606051.26</v>
      </c>
      <c r="F310" s="11">
        <v>9748107.33</v>
      </c>
      <c r="G310" s="3"/>
      <c r="H310" s="3"/>
    </row>
    <row r="311" ht="12.75">
      <c r="D311" t="s">
        <v>103</v>
      </c>
    </row>
    <row r="312" spans="1:7" ht="15">
      <c r="A312" s="37" t="s">
        <v>104</v>
      </c>
      <c r="G312" s="37" t="s">
        <v>105</v>
      </c>
    </row>
    <row r="313" ht="12.75">
      <c r="F313" t="s">
        <v>103</v>
      </c>
    </row>
    <row r="315" ht="12.75">
      <c r="D315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8"/>
  <sheetViews>
    <sheetView zoomScalePageLayoutView="0" workbookViewId="0" topLeftCell="A276">
      <selection activeCell="D279" sqref="D279:E28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395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396</v>
      </c>
      <c r="F5" s="19" t="s">
        <v>397</v>
      </c>
      <c r="G5" s="44" t="s">
        <v>112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C8+C70+C72+C106+C142+C153+C156+C202+C239+C243+C263+C285+C288</f>
        <v>412232106.90999997</v>
      </c>
      <c r="D7" s="29">
        <f>D8+D70+D72+D106+D142+D153+D156+D202+D239+D243+D263+D285+D288</f>
        <v>428302875.89000005</v>
      </c>
      <c r="E7" s="29">
        <f>E8+E70+E72+E106+E142+E153+E156+E202+E239+E243+E263+E285+E288</f>
        <v>375978506.31</v>
      </c>
      <c r="F7" s="29">
        <f>F8+F70+F72+F106+F142+F153+F156+F202+F239+F243+F263+F285+F288</f>
        <v>418571583.75000006</v>
      </c>
      <c r="G7" s="28">
        <f>E7/D7*100</f>
        <v>87.78332518284599</v>
      </c>
      <c r="H7" s="33">
        <f>D7-E7</f>
        <v>52324369.58000004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35268317.68</v>
      </c>
      <c r="D8" s="29">
        <f>D9+D17+D18+D19+D13+D21+D23+D22</f>
        <v>35638924.449999996</v>
      </c>
      <c r="E8" s="29">
        <f>E9+E17+E18+E19+E13+E21+E23+E22</f>
        <v>27031538.9</v>
      </c>
      <c r="F8" s="29">
        <f>F9+F17+F18+F19+F13+F21+F23+F22+F20</f>
        <v>29286320.96</v>
      </c>
      <c r="G8" s="28">
        <f aca="true" t="shared" si="0" ref="G8:G74">E8/D8*100</f>
        <v>75.84835770766367</v>
      </c>
      <c r="H8" s="33">
        <f aca="true" t="shared" si="1" ref="H8:H74">D8-E8</f>
        <v>8607385.549999997</v>
      </c>
    </row>
    <row r="9" spans="1:8" s="7" customFormat="1" ht="25.5">
      <c r="A9" s="17" t="s">
        <v>127</v>
      </c>
      <c r="B9" s="3" t="s">
        <v>128</v>
      </c>
      <c r="C9" s="35">
        <f>C10+C11+C12</f>
        <v>18070914</v>
      </c>
      <c r="D9" s="35">
        <f>D10+D11+D12</f>
        <v>19564174.63</v>
      </c>
      <c r="E9" s="35">
        <f>E10+E11+E12</f>
        <v>16777021.690000001</v>
      </c>
      <c r="F9" s="35">
        <f>F10+F11+F12</f>
        <v>16765174.649999999</v>
      </c>
      <c r="G9" s="27">
        <f t="shared" si="0"/>
        <v>85.7537923643038</v>
      </c>
      <c r="H9" s="30">
        <f t="shared" si="1"/>
        <v>2787152.9399999976</v>
      </c>
    </row>
    <row r="10" spans="1:8" s="7" customFormat="1" ht="12.75">
      <c r="A10" s="3" t="s">
        <v>114</v>
      </c>
      <c r="B10" s="3" t="s">
        <v>113</v>
      </c>
      <c r="C10" s="35">
        <f>C26+C30+C37+C45+C58</f>
        <v>13861403</v>
      </c>
      <c r="D10" s="35">
        <f>D26+D30+D37+D45+D58</f>
        <v>14378242.639999999</v>
      </c>
      <c r="E10" s="35">
        <f>E26+E30+E37+E45+E58</f>
        <v>12680208.88</v>
      </c>
      <c r="F10" s="35">
        <f>F26+F30+F37+F45+F58</f>
        <v>12797612.689999998</v>
      </c>
      <c r="G10" s="27">
        <f t="shared" si="0"/>
        <v>88.19025521744848</v>
      </c>
      <c r="H10" s="30">
        <f t="shared" si="1"/>
        <v>1698033.759999998</v>
      </c>
    </row>
    <row r="11" spans="1:8" s="7" customFormat="1" ht="12.75">
      <c r="A11" s="3" t="s">
        <v>116</v>
      </c>
      <c r="B11" s="3" t="s">
        <v>115</v>
      </c>
      <c r="C11" s="35">
        <f>C27+C31+C39+C47+C60</f>
        <v>4189511</v>
      </c>
      <c r="D11" s="35">
        <f>D27+D31+D39+D47+D60</f>
        <v>5160731.989999999</v>
      </c>
      <c r="E11" s="35">
        <f>E27+E31+E39+E47+E60</f>
        <v>4077624.65</v>
      </c>
      <c r="F11" s="35">
        <f>F27+F31+F39+F47+F60</f>
        <v>3963138.3000000003</v>
      </c>
      <c r="G11" s="27">
        <f t="shared" si="0"/>
        <v>79.01252492672073</v>
      </c>
      <c r="H11" s="30">
        <f t="shared" si="1"/>
        <v>1083107.3399999994</v>
      </c>
    </row>
    <row r="12" spans="1:8" s="7" customFormat="1" ht="12.75">
      <c r="A12" s="5" t="s">
        <v>117</v>
      </c>
      <c r="B12" s="3" t="s">
        <v>118</v>
      </c>
      <c r="C12" s="35">
        <f>C38+C46</f>
        <v>20000</v>
      </c>
      <c r="D12" s="35">
        <f>D38+D46+D59</f>
        <v>25200</v>
      </c>
      <c r="E12" s="35">
        <f>E38+E46</f>
        <v>19188.16</v>
      </c>
      <c r="F12" s="35">
        <f>F38+F46+F59</f>
        <v>4423.66</v>
      </c>
      <c r="G12" s="27">
        <f t="shared" si="0"/>
        <v>76.14349206349206</v>
      </c>
      <c r="H12" s="30">
        <f t="shared" si="1"/>
        <v>6011.84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4705405.4399999995</v>
      </c>
      <c r="F13" s="35">
        <f>F14+F15+F16</f>
        <v>0</v>
      </c>
      <c r="G13" s="27">
        <f>E13/D13*100</f>
        <v>78.39729156947683</v>
      </c>
      <c r="H13" s="30">
        <f>D13-E13</f>
        <v>1296594.5600000005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C62</f>
        <v>4621000</v>
      </c>
      <c r="D14" s="35">
        <f t="shared" si="2"/>
        <v>4621000</v>
      </c>
      <c r="E14" s="35">
        <f t="shared" si="2"/>
        <v>3601845.78</v>
      </c>
      <c r="F14" s="35">
        <f>F62</f>
        <v>0</v>
      </c>
      <c r="G14" s="27">
        <f>E14/D14*100</f>
        <v>77.94515862367453</v>
      </c>
      <c r="H14" s="30">
        <f>D14-E14</f>
        <v>1019154.2200000002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 t="shared" si="2"/>
        <v>5000</v>
      </c>
      <c r="E15" s="35">
        <f t="shared" si="2"/>
        <v>200</v>
      </c>
      <c r="F15" s="35">
        <f>F63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 t="shared" si="2"/>
        <v>1376000</v>
      </c>
      <c r="E16" s="35">
        <f t="shared" si="2"/>
        <v>1103359.66</v>
      </c>
      <c r="F16" s="35">
        <f>F64</f>
        <v>0</v>
      </c>
      <c r="G16" s="27">
        <f>E16/D16*100</f>
        <v>80.18602180232558</v>
      </c>
      <c r="H16" s="30">
        <f>D16-E16</f>
        <v>272640.3400000001</v>
      </c>
    </row>
    <row r="17" spans="1:8" s="7" customFormat="1" ht="23.25" customHeight="1">
      <c r="A17" s="13" t="s">
        <v>119</v>
      </c>
      <c r="B17" s="3" t="s">
        <v>120</v>
      </c>
      <c r="C17" s="35">
        <f>C32+C40+C48+C65</f>
        <v>2470440</v>
      </c>
      <c r="D17" s="35">
        <f>D32+D40+D48+D65</f>
        <v>2811635.14</v>
      </c>
      <c r="E17" s="35">
        <f>E32+E40+E48+E65</f>
        <v>1232720.3800000001</v>
      </c>
      <c r="F17" s="35">
        <f>F32+F40+F48+F65</f>
        <v>0</v>
      </c>
      <c r="G17" s="27">
        <f t="shared" si="0"/>
        <v>43.84354009745376</v>
      </c>
      <c r="H17" s="30">
        <f t="shared" si="1"/>
        <v>1578914.76</v>
      </c>
    </row>
    <row r="18" spans="1:8" s="7" customFormat="1" ht="25.5">
      <c r="A18" s="13" t="s">
        <v>121</v>
      </c>
      <c r="B18" s="3" t="s">
        <v>122</v>
      </c>
      <c r="C18" s="35">
        <f>C33+C41+C49+C66</f>
        <v>5820048</v>
      </c>
      <c r="D18" s="35">
        <f>D33+D41+D49+D66</f>
        <v>6612927</v>
      </c>
      <c r="E18" s="35">
        <f>E33+E41+E49+E66</f>
        <v>4275502.74</v>
      </c>
      <c r="F18" s="35">
        <f>F33+F41+F49+F66+F53</f>
        <v>4411048.84</v>
      </c>
      <c r="G18" s="27">
        <f t="shared" si="0"/>
        <v>64.65371143519353</v>
      </c>
      <c r="H18" s="30">
        <f t="shared" si="1"/>
        <v>2337424.26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F69</f>
        <v>8101500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C34+C42+C50+C67</f>
        <v>18000</v>
      </c>
      <c r="D21" s="35">
        <f>D50+D67</f>
        <v>16500</v>
      </c>
      <c r="E21" s="35">
        <f>E50+E67</f>
        <v>10993.95</v>
      </c>
      <c r="F21" s="35">
        <f>F50+F67</f>
        <v>165.12</v>
      </c>
      <c r="G21" s="27">
        <f t="shared" si="0"/>
        <v>66.63</v>
      </c>
      <c r="H21" s="30">
        <f t="shared" si="1"/>
        <v>5506.049999999999</v>
      </c>
    </row>
    <row r="22" spans="1:8" s="7" customFormat="1" ht="12.75">
      <c r="A22" s="3" t="s">
        <v>344</v>
      </c>
      <c r="B22" s="3" t="s">
        <v>348</v>
      </c>
      <c r="C22" s="35"/>
      <c r="D22" s="35">
        <f>D34+D42+D51+D68</f>
        <v>41500</v>
      </c>
      <c r="E22" s="35">
        <f>E34+E42+E51+E68</f>
        <v>29894.7</v>
      </c>
      <c r="F22" s="35">
        <f>F51+F42+F34</f>
        <v>8432.35</v>
      </c>
      <c r="G22" s="27">
        <f>E22/D22*100</f>
        <v>72.03542168674699</v>
      </c>
      <c r="H22" s="30">
        <f>D22-E22</f>
        <v>11605.3</v>
      </c>
    </row>
    <row r="23" spans="1:8" s="7" customFormat="1" ht="12.75">
      <c r="A23" s="3" t="s">
        <v>129</v>
      </c>
      <c r="B23" s="3" t="s">
        <v>130</v>
      </c>
      <c r="C23" s="3">
        <v>2871915.68</v>
      </c>
      <c r="D23" s="34">
        <f>D55</f>
        <v>590187.68</v>
      </c>
      <c r="E23" s="35"/>
      <c r="F23" s="35"/>
      <c r="G23" s="27">
        <f>E23/D23*100</f>
        <v>0</v>
      </c>
      <c r="H23" s="30">
        <f>D23-E23</f>
        <v>590187.68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1034302.15</v>
      </c>
      <c r="E24" s="31">
        <f>E25</f>
        <v>910765.58</v>
      </c>
      <c r="F24" s="31">
        <f>F25</f>
        <v>1032303.36</v>
      </c>
      <c r="G24" s="28">
        <f t="shared" si="0"/>
        <v>88.05604629169532</v>
      </c>
      <c r="H24" s="33">
        <f t="shared" si="1"/>
        <v>123536.57000000007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1009300</v>
      </c>
      <c r="D25" s="31">
        <f>D26+D27</f>
        <v>1034302.15</v>
      </c>
      <c r="E25" s="31">
        <f>E26+E27</f>
        <v>910765.58</v>
      </c>
      <c r="F25" s="31">
        <f>F26+F27</f>
        <v>1032303.36</v>
      </c>
      <c r="G25" s="28">
        <f>E25/D25*100</f>
        <v>88.05604629169532</v>
      </c>
      <c r="H25" s="33">
        <f>D25-E25</f>
        <v>123536.57000000007</v>
      </c>
    </row>
    <row r="26" spans="1:8" s="7" customFormat="1" ht="12.75">
      <c r="A26" s="3" t="s">
        <v>114</v>
      </c>
      <c r="B26" s="3" t="s">
        <v>287</v>
      </c>
      <c r="C26" s="32">
        <v>775200</v>
      </c>
      <c r="D26" s="32">
        <v>775200</v>
      </c>
      <c r="E26" s="32">
        <v>689520.12</v>
      </c>
      <c r="F26" s="30">
        <v>798676.45</v>
      </c>
      <c r="G26" s="27">
        <f t="shared" si="0"/>
        <v>88.94738390092878</v>
      </c>
      <c r="H26" s="30">
        <f t="shared" si="1"/>
        <v>85679.88</v>
      </c>
    </row>
    <row r="27" spans="1:8" s="7" customFormat="1" ht="12.75">
      <c r="A27" s="3" t="s">
        <v>116</v>
      </c>
      <c r="B27" s="3" t="s">
        <v>288</v>
      </c>
      <c r="C27" s="32">
        <v>234100</v>
      </c>
      <c r="D27" s="32">
        <v>259102.15</v>
      </c>
      <c r="E27" s="30">
        <v>221245.46</v>
      </c>
      <c r="F27" s="30">
        <v>233626.91</v>
      </c>
      <c r="G27" s="27">
        <f t="shared" si="0"/>
        <v>85.38927986510339</v>
      </c>
      <c r="H27" s="30">
        <f t="shared" si="1"/>
        <v>37856.69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733190</v>
      </c>
      <c r="E28" s="31">
        <f>E29+E32+E33+E34</f>
        <v>578062.86</v>
      </c>
      <c r="F28" s="31">
        <f>F29+F32+F33+F34</f>
        <v>594314.3799999999</v>
      </c>
      <c r="G28" s="28">
        <f t="shared" si="0"/>
        <v>78.84216369563141</v>
      </c>
      <c r="H28" s="33">
        <f t="shared" si="1"/>
        <v>155127.14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391790</v>
      </c>
      <c r="E29" s="31">
        <f>E30+E31</f>
        <v>364483.69000000006</v>
      </c>
      <c r="F29" s="31">
        <f>F30+F31</f>
        <v>370635.13999999996</v>
      </c>
      <c r="G29" s="28">
        <f>E29/D29*100</f>
        <v>93.03037086194136</v>
      </c>
      <c r="H29" s="33">
        <f>D29-E29</f>
        <v>27306.30999999994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271312.03</v>
      </c>
      <c r="F30" s="30">
        <v>277549.35</v>
      </c>
      <c r="G30" s="27">
        <f t="shared" si="0"/>
        <v>95.33100140548139</v>
      </c>
      <c r="H30" s="30">
        <f t="shared" si="1"/>
        <v>13287.969999999972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107190</v>
      </c>
      <c r="E31" s="30">
        <v>93171.66</v>
      </c>
      <c r="F31" s="30">
        <v>93085.79</v>
      </c>
      <c r="G31" s="27">
        <f t="shared" si="0"/>
        <v>86.92197033305345</v>
      </c>
      <c r="H31" s="30">
        <f t="shared" si="1"/>
        <v>14018.339999999997</v>
      </c>
    </row>
    <row r="32" spans="1:8" ht="25.5">
      <c r="A32" s="13" t="s">
        <v>119</v>
      </c>
      <c r="B32" s="3" t="s">
        <v>292</v>
      </c>
      <c r="C32" s="35">
        <v>6000</v>
      </c>
      <c r="D32" s="35">
        <v>42675</v>
      </c>
      <c r="E32" s="34">
        <v>35275.05</v>
      </c>
      <c r="F32" s="34"/>
      <c r="G32" s="27">
        <f t="shared" si="0"/>
        <v>82.6597539543058</v>
      </c>
      <c r="H32" s="30">
        <f t="shared" si="1"/>
        <v>7399.949999999997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297725</v>
      </c>
      <c r="E33" s="34">
        <v>177479.18</v>
      </c>
      <c r="F33" s="34">
        <v>222936.26</v>
      </c>
      <c r="G33" s="27">
        <f t="shared" si="0"/>
        <v>59.61178268536401</v>
      </c>
      <c r="H33" s="30">
        <f t="shared" si="1"/>
        <v>120245.82</v>
      </c>
    </row>
    <row r="34" spans="1:8" ht="14.25" customHeight="1">
      <c r="A34" s="5" t="s">
        <v>125</v>
      </c>
      <c r="B34" s="3" t="s">
        <v>365</v>
      </c>
      <c r="C34" s="34">
        <v>1000</v>
      </c>
      <c r="D34" s="34">
        <v>1000</v>
      </c>
      <c r="E34" s="34">
        <v>824.94</v>
      </c>
      <c r="F34" s="34">
        <v>742.98</v>
      </c>
      <c r="G34" s="27">
        <f t="shared" si="0"/>
        <v>82.494</v>
      </c>
      <c r="H34" s="30">
        <f t="shared" si="1"/>
        <v>175.05999999999995</v>
      </c>
    </row>
    <row r="35" spans="1:8" ht="63.75" customHeight="1">
      <c r="A35" s="26" t="s">
        <v>15</v>
      </c>
      <c r="B35" s="23" t="s">
        <v>16</v>
      </c>
      <c r="C35" s="31">
        <f>C36+C40+C41+C42</f>
        <v>12790302</v>
      </c>
      <c r="D35" s="31">
        <f>D36+D40+D41+D42</f>
        <v>15013739.280000001</v>
      </c>
      <c r="E35" s="31">
        <f>E36+E40+E41+E42</f>
        <v>12028713.120000001</v>
      </c>
      <c r="F35" s="31">
        <f>F36+F40+F41+F42</f>
        <v>11611304.549999999</v>
      </c>
      <c r="G35" s="28">
        <f t="shared" si="0"/>
        <v>80.11803652420959</v>
      </c>
      <c r="H35" s="33">
        <f t="shared" si="1"/>
        <v>2985026.16</v>
      </c>
    </row>
    <row r="36" spans="1:8" ht="25.5">
      <c r="A36" s="17" t="s">
        <v>127</v>
      </c>
      <c r="B36" s="3" t="s">
        <v>294</v>
      </c>
      <c r="C36" s="34">
        <f>C37+C39+C38</f>
        <v>11118000</v>
      </c>
      <c r="D36" s="34">
        <f>D37+D39+D38</f>
        <v>12309109.69</v>
      </c>
      <c r="E36" s="34">
        <f>E37+E39+E38</f>
        <v>10464430.75</v>
      </c>
      <c r="F36" s="34">
        <f>F37+F39+F38</f>
        <v>10491230.42</v>
      </c>
      <c r="G36" s="27">
        <f t="shared" si="0"/>
        <v>85.01370946837342</v>
      </c>
      <c r="H36" s="30">
        <f t="shared" si="1"/>
        <v>1844678.9399999995</v>
      </c>
    </row>
    <row r="37" spans="1:8" ht="14.25" customHeight="1">
      <c r="A37" s="3" t="s">
        <v>114</v>
      </c>
      <c r="B37" s="3" t="s">
        <v>295</v>
      </c>
      <c r="C37" s="35">
        <v>8532000</v>
      </c>
      <c r="D37" s="35">
        <v>8971030.18</v>
      </c>
      <c r="E37" s="34">
        <v>7930861.48</v>
      </c>
      <c r="F37" s="34">
        <v>7977214.99</v>
      </c>
      <c r="G37" s="27">
        <f t="shared" si="0"/>
        <v>88.40524801355646</v>
      </c>
      <c r="H37" s="30">
        <f t="shared" si="1"/>
        <v>1040168.6999999993</v>
      </c>
    </row>
    <row r="38" spans="1:8" ht="14.25" customHeight="1">
      <c r="A38" s="5" t="s">
        <v>117</v>
      </c>
      <c r="B38" s="3" t="s">
        <v>296</v>
      </c>
      <c r="C38" s="35">
        <v>10000</v>
      </c>
      <c r="D38" s="35">
        <v>8600</v>
      </c>
      <c r="E38" s="34">
        <v>6624</v>
      </c>
      <c r="F38" s="34">
        <v>1400</v>
      </c>
      <c r="G38" s="27">
        <f t="shared" si="0"/>
        <v>77.02325581395348</v>
      </c>
      <c r="H38" s="30">
        <f t="shared" si="1"/>
        <v>1976</v>
      </c>
    </row>
    <row r="39" spans="1:8" ht="13.5" customHeight="1">
      <c r="A39" s="3" t="s">
        <v>116</v>
      </c>
      <c r="B39" s="3" t="s">
        <v>297</v>
      </c>
      <c r="C39" s="34">
        <v>2576000</v>
      </c>
      <c r="D39" s="34">
        <v>3329479.51</v>
      </c>
      <c r="E39" s="34">
        <v>2526945.27</v>
      </c>
      <c r="F39" s="34">
        <v>2512615.43</v>
      </c>
      <c r="G39" s="27">
        <f t="shared" si="0"/>
        <v>75.89610515428582</v>
      </c>
      <c r="H39" s="30">
        <f t="shared" si="1"/>
        <v>802534.2399999998</v>
      </c>
    </row>
    <row r="40" spans="1:8" ht="25.5">
      <c r="A40" s="13" t="s">
        <v>119</v>
      </c>
      <c r="B40" s="3" t="s">
        <v>298</v>
      </c>
      <c r="C40" s="34">
        <v>383240</v>
      </c>
      <c r="D40" s="34">
        <v>1027817.3</v>
      </c>
      <c r="E40" s="34">
        <v>562078.59</v>
      </c>
      <c r="F40" s="34"/>
      <c r="G40" s="27">
        <f t="shared" si="0"/>
        <v>54.68662475325138</v>
      </c>
      <c r="H40" s="30">
        <f t="shared" si="1"/>
        <v>465738.7100000001</v>
      </c>
    </row>
    <row r="41" spans="1:8" ht="25.5">
      <c r="A41" s="13" t="s">
        <v>121</v>
      </c>
      <c r="B41" s="3" t="s">
        <v>299</v>
      </c>
      <c r="C41" s="3">
        <v>1279062</v>
      </c>
      <c r="D41" s="34">
        <v>1656812.29</v>
      </c>
      <c r="E41" s="34">
        <v>992649.07</v>
      </c>
      <c r="F41" s="34">
        <v>1112384.76</v>
      </c>
      <c r="G41" s="27">
        <f t="shared" si="0"/>
        <v>59.91318847592565</v>
      </c>
      <c r="H41" s="30">
        <f t="shared" si="1"/>
        <v>664163.2200000001</v>
      </c>
    </row>
    <row r="42" spans="1:8" ht="12.75">
      <c r="A42" s="5" t="s">
        <v>125</v>
      </c>
      <c r="B42" s="3" t="s">
        <v>354</v>
      </c>
      <c r="C42" s="3">
        <v>10000</v>
      </c>
      <c r="D42" s="34">
        <v>20000</v>
      </c>
      <c r="E42" s="34">
        <v>9554.71</v>
      </c>
      <c r="F42" s="34">
        <v>7689.37</v>
      </c>
      <c r="G42" s="27">
        <f t="shared" si="0"/>
        <v>47.77355</v>
      </c>
      <c r="H42" s="30">
        <f t="shared" si="1"/>
        <v>10445.29</v>
      </c>
    </row>
    <row r="43" spans="1:8" ht="51" customHeight="1">
      <c r="A43" s="26" t="s">
        <v>17</v>
      </c>
      <c r="B43" s="23" t="s">
        <v>18</v>
      </c>
      <c r="C43" s="31">
        <f>C44+C48+C49+C50</f>
        <v>6690700</v>
      </c>
      <c r="D43" s="31">
        <f>D44+D48+D49+D50+D51</f>
        <v>7873164.84</v>
      </c>
      <c r="E43" s="31">
        <f>E44+E48+E49+E50+E51</f>
        <v>5804822.020000001</v>
      </c>
      <c r="F43" s="31">
        <f>F44+F48+F49+F50+F51</f>
        <v>5230685.5600000005</v>
      </c>
      <c r="G43" s="28">
        <f t="shared" si="0"/>
        <v>73.72920722437206</v>
      </c>
      <c r="H43" s="33">
        <f t="shared" si="1"/>
        <v>2068342.8199999984</v>
      </c>
    </row>
    <row r="44" spans="1:8" ht="25.5">
      <c r="A44" s="17" t="s">
        <v>127</v>
      </c>
      <c r="B44" s="3" t="s">
        <v>301</v>
      </c>
      <c r="C44" s="33">
        <f>C45+C46+C47</f>
        <v>5028700</v>
      </c>
      <c r="D44" s="33">
        <f>D45+D46+D47</f>
        <v>5280258.79</v>
      </c>
      <c r="E44" s="33">
        <f>E45+E46+E47</f>
        <v>4543489.0600000005</v>
      </c>
      <c r="F44" s="33">
        <f>F45+F46+F47</f>
        <v>4418619.66</v>
      </c>
      <c r="G44" s="28">
        <f t="shared" si="0"/>
        <v>86.04671173702076</v>
      </c>
      <c r="H44" s="33">
        <f t="shared" si="1"/>
        <v>736769.7299999995</v>
      </c>
    </row>
    <row r="45" spans="1:8" ht="13.5" customHeight="1">
      <c r="A45" s="3" t="s">
        <v>114</v>
      </c>
      <c r="B45" s="3" t="s">
        <v>302</v>
      </c>
      <c r="C45" s="3">
        <v>3851600</v>
      </c>
      <c r="D45" s="34">
        <v>3928738.17</v>
      </c>
      <c r="E45" s="34">
        <v>3407942.17</v>
      </c>
      <c r="F45" s="34">
        <v>3390693.63</v>
      </c>
      <c r="G45" s="27">
        <f t="shared" si="0"/>
        <v>86.74393717614427</v>
      </c>
      <c r="H45" s="30">
        <f t="shared" si="1"/>
        <v>520796</v>
      </c>
    </row>
    <row r="46" spans="1:8" ht="13.5" customHeight="1">
      <c r="A46" s="5" t="s">
        <v>117</v>
      </c>
      <c r="B46" s="3" t="s">
        <v>303</v>
      </c>
      <c r="C46" s="3">
        <v>10000</v>
      </c>
      <c r="D46" s="34">
        <v>13000</v>
      </c>
      <c r="E46" s="34">
        <v>12564.16</v>
      </c>
      <c r="F46" s="34">
        <v>2723.66</v>
      </c>
      <c r="G46" s="27">
        <f t="shared" si="0"/>
        <v>96.64738461538461</v>
      </c>
      <c r="H46" s="30">
        <f t="shared" si="1"/>
        <v>435.84000000000015</v>
      </c>
    </row>
    <row r="47" spans="1:8" ht="12.75">
      <c r="A47" s="3" t="s">
        <v>116</v>
      </c>
      <c r="B47" s="3" t="s">
        <v>304</v>
      </c>
      <c r="C47" s="3">
        <v>1167100</v>
      </c>
      <c r="D47" s="34">
        <v>1338520.62</v>
      </c>
      <c r="E47" s="34">
        <v>1122982.73</v>
      </c>
      <c r="F47" s="34">
        <v>1025202.37</v>
      </c>
      <c r="G47" s="27">
        <f t="shared" si="0"/>
        <v>83.89730522044553</v>
      </c>
      <c r="H47" s="30">
        <f t="shared" si="1"/>
        <v>215537.89000000013</v>
      </c>
    </row>
    <row r="48" spans="1:8" ht="25.5">
      <c r="A48" s="13" t="s">
        <v>119</v>
      </c>
      <c r="B48" s="3" t="s">
        <v>305</v>
      </c>
      <c r="C48" s="3">
        <v>1020000</v>
      </c>
      <c r="D48" s="34">
        <v>1673956.84</v>
      </c>
      <c r="E48" s="34">
        <v>620740.23</v>
      </c>
      <c r="F48" s="3"/>
      <c r="G48" s="27">
        <f t="shared" si="0"/>
        <v>37.08221234664568</v>
      </c>
      <c r="H48" s="30">
        <f t="shared" si="1"/>
        <v>1053216.61</v>
      </c>
    </row>
    <row r="49" spans="1:8" ht="27" customHeight="1">
      <c r="A49" s="13" t="s">
        <v>121</v>
      </c>
      <c r="B49" s="3" t="s">
        <v>306</v>
      </c>
      <c r="C49" s="3">
        <v>640000</v>
      </c>
      <c r="D49" s="35">
        <v>901949.21</v>
      </c>
      <c r="E49" s="35">
        <v>626027.2</v>
      </c>
      <c r="F49" s="3">
        <v>811900.78</v>
      </c>
      <c r="G49" s="27">
        <f t="shared" si="0"/>
        <v>69.4082541521379</v>
      </c>
      <c r="H49" s="30">
        <f t="shared" si="1"/>
        <v>275922.01</v>
      </c>
    </row>
    <row r="50" spans="1:8" ht="13.5" customHeight="1">
      <c r="A50" s="5" t="s">
        <v>125</v>
      </c>
      <c r="B50" s="3" t="s">
        <v>307</v>
      </c>
      <c r="C50" s="35">
        <v>2000</v>
      </c>
      <c r="D50" s="35">
        <v>2000</v>
      </c>
      <c r="E50" s="35">
        <v>8.66</v>
      </c>
      <c r="F50" s="34">
        <v>165.12</v>
      </c>
      <c r="G50" s="27">
        <f t="shared" si="0"/>
        <v>0.43299999999999994</v>
      </c>
      <c r="H50" s="30">
        <f t="shared" si="1"/>
        <v>1991.34</v>
      </c>
    </row>
    <row r="51" spans="1:8" ht="13.5" customHeight="1">
      <c r="A51" s="3" t="s">
        <v>344</v>
      </c>
      <c r="B51" s="3" t="s">
        <v>347</v>
      </c>
      <c r="C51" s="35"/>
      <c r="D51" s="35">
        <v>15000</v>
      </c>
      <c r="E51" s="35">
        <v>14556.87</v>
      </c>
      <c r="F51" s="11"/>
      <c r="G51" s="27">
        <f t="shared" si="0"/>
        <v>97.0458</v>
      </c>
      <c r="H51" s="30">
        <f t="shared" si="1"/>
        <v>443.1299999999992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1500000</v>
      </c>
      <c r="G52" s="28"/>
      <c r="H52" s="33">
        <f t="shared" si="1"/>
        <v>0</v>
      </c>
    </row>
    <row r="53" spans="1:8" ht="25.5">
      <c r="A53" s="13" t="s">
        <v>121</v>
      </c>
      <c r="B53" s="3" t="s">
        <v>308</v>
      </c>
      <c r="C53" s="34"/>
      <c r="D53" s="34"/>
      <c r="E53" s="34"/>
      <c r="F53" s="34">
        <v>1500000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2871915.68</v>
      </c>
      <c r="D54" s="31">
        <f>D55</f>
        <v>590187.68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590187.68</v>
      </c>
    </row>
    <row r="55" spans="1:8" ht="12.75">
      <c r="A55" s="3" t="s">
        <v>129</v>
      </c>
      <c r="B55" s="3" t="s">
        <v>309</v>
      </c>
      <c r="C55" s="3">
        <v>2871915.68</v>
      </c>
      <c r="D55" s="34">
        <v>590187.68</v>
      </c>
      <c r="E55" s="34">
        <v>0</v>
      </c>
      <c r="F55" s="34"/>
      <c r="G55" s="27">
        <f t="shared" si="0"/>
        <v>0</v>
      </c>
      <c r="H55" s="30">
        <f t="shared" si="1"/>
        <v>590187.68</v>
      </c>
    </row>
    <row r="56" spans="1:8" ht="12.75">
      <c r="A56" s="23" t="s">
        <v>23</v>
      </c>
      <c r="B56" s="23" t="s">
        <v>24</v>
      </c>
      <c r="C56" s="31">
        <f>C61+C65+C66+C67+C57</f>
        <v>11194100</v>
      </c>
      <c r="D56" s="31">
        <f>D61+D65+D66+D67+D57+D68</f>
        <v>10394340.5</v>
      </c>
      <c r="E56" s="31">
        <f>E61+E65+E66+E67+E57+E68</f>
        <v>7709175.319999999</v>
      </c>
      <c r="F56" s="31">
        <f>F61+F65+F66+F67+F57+F68+F69</f>
        <v>9317713.11</v>
      </c>
      <c r="G56" s="28">
        <f t="shared" si="0"/>
        <v>74.16704619210809</v>
      </c>
      <c r="H56" s="33">
        <f t="shared" si="1"/>
        <v>2685165.1800000006</v>
      </c>
    </row>
    <row r="57" spans="1:8" ht="25.5">
      <c r="A57" s="17" t="s">
        <v>127</v>
      </c>
      <c r="B57" s="3" t="s">
        <v>310</v>
      </c>
      <c r="C57" s="39">
        <f>C58+C60</f>
        <v>544314</v>
      </c>
      <c r="D57" s="39">
        <f>D58+D60+D59</f>
        <v>548714</v>
      </c>
      <c r="E57" s="39">
        <f>E58+E60</f>
        <v>493852.61</v>
      </c>
      <c r="F57" s="39">
        <f>F58+F60+F59</f>
        <v>452386.07</v>
      </c>
      <c r="G57" s="27">
        <f>E57/D57*100</f>
        <v>90.00182426546434</v>
      </c>
      <c r="H57" s="30">
        <f>D57-E57</f>
        <v>54861.390000000014</v>
      </c>
    </row>
    <row r="58" spans="1:8" ht="12.75">
      <c r="A58" s="3" t="s">
        <v>114</v>
      </c>
      <c r="B58" s="3" t="s">
        <v>311</v>
      </c>
      <c r="C58" s="39">
        <v>418003</v>
      </c>
      <c r="D58" s="39">
        <v>418674.29</v>
      </c>
      <c r="E58" s="39">
        <v>380573.08</v>
      </c>
      <c r="F58" s="34">
        <v>353478.27</v>
      </c>
      <c r="G58" s="27">
        <f>E58/D58*100</f>
        <v>90.89955822221614</v>
      </c>
      <c r="H58" s="30">
        <f>D58-E58</f>
        <v>38101.20999999996</v>
      </c>
    </row>
    <row r="59" spans="1:8" ht="12.75">
      <c r="A59" s="5" t="s">
        <v>117</v>
      </c>
      <c r="B59" s="3" t="s">
        <v>394</v>
      </c>
      <c r="C59" s="39"/>
      <c r="D59" s="39">
        <v>3600</v>
      </c>
      <c r="E59" s="39"/>
      <c r="F59" s="34">
        <v>300</v>
      </c>
      <c r="G59" s="27"/>
      <c r="H59" s="30"/>
    </row>
    <row r="60" spans="1:8" ht="12.75">
      <c r="A60" s="3" t="s">
        <v>116</v>
      </c>
      <c r="B60" s="3" t="s">
        <v>312</v>
      </c>
      <c r="C60" s="39">
        <v>126311</v>
      </c>
      <c r="D60" s="39">
        <v>126439.71</v>
      </c>
      <c r="E60" s="39">
        <v>113279.53</v>
      </c>
      <c r="F60" s="34">
        <v>98607.8</v>
      </c>
      <c r="G60" s="27">
        <f>E60/D60*100</f>
        <v>89.59173506487795</v>
      </c>
      <c r="H60" s="30">
        <f>D60-E60</f>
        <v>13160.180000000008</v>
      </c>
    </row>
    <row r="61" spans="1:8" s="2" customFormat="1" ht="25.5">
      <c r="A61" s="17" t="s">
        <v>131</v>
      </c>
      <c r="B61" s="3" t="s">
        <v>313</v>
      </c>
      <c r="C61" s="34">
        <f>C62+C63+C64</f>
        <v>6017000</v>
      </c>
      <c r="D61" s="34">
        <f>D62+D63+D64</f>
        <v>6002000</v>
      </c>
      <c r="E61" s="34">
        <f>E62+E63+E64</f>
        <v>4705405.4399999995</v>
      </c>
      <c r="F61" s="34">
        <f>F62+F63+F64</f>
        <v>0</v>
      </c>
      <c r="G61" s="27">
        <f t="shared" si="0"/>
        <v>78.39729156947683</v>
      </c>
      <c r="H61" s="30">
        <f t="shared" si="1"/>
        <v>1296594.5600000005</v>
      </c>
    </row>
    <row r="62" spans="1:8" s="2" customFormat="1" ht="12.75">
      <c r="A62" s="3" t="s">
        <v>132</v>
      </c>
      <c r="B62" s="3" t="s">
        <v>314</v>
      </c>
      <c r="C62" s="3">
        <v>4621000</v>
      </c>
      <c r="D62" s="34">
        <v>4621000</v>
      </c>
      <c r="E62" s="34">
        <v>3601845.78</v>
      </c>
      <c r="F62" s="3"/>
      <c r="G62" s="27">
        <f t="shared" si="0"/>
        <v>77.94515862367453</v>
      </c>
      <c r="H62" s="30">
        <f t="shared" si="1"/>
        <v>1019154.2200000002</v>
      </c>
    </row>
    <row r="63" spans="1:8" s="2" customFormat="1" ht="12.75">
      <c r="A63" s="5" t="s">
        <v>133</v>
      </c>
      <c r="B63" s="3" t="s">
        <v>315</v>
      </c>
      <c r="C63" s="3">
        <v>5000</v>
      </c>
      <c r="D63" s="34">
        <v>5000</v>
      </c>
      <c r="E63" s="34">
        <v>200</v>
      </c>
      <c r="F63" s="3"/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134</v>
      </c>
      <c r="B64" s="3" t="s">
        <v>316</v>
      </c>
      <c r="C64" s="3">
        <v>1391000</v>
      </c>
      <c r="D64" s="34">
        <v>1376000</v>
      </c>
      <c r="E64" s="34">
        <v>1103359.66</v>
      </c>
      <c r="F64" s="3"/>
      <c r="G64" s="27">
        <f t="shared" si="0"/>
        <v>80.18602180232558</v>
      </c>
      <c r="H64" s="30">
        <f t="shared" si="1"/>
        <v>272640.3400000001</v>
      </c>
    </row>
    <row r="65" spans="1:8" s="2" customFormat="1" ht="25.5">
      <c r="A65" s="13" t="s">
        <v>119</v>
      </c>
      <c r="B65" s="3" t="s">
        <v>317</v>
      </c>
      <c r="C65" s="3">
        <v>1061200</v>
      </c>
      <c r="D65" s="34">
        <v>67186</v>
      </c>
      <c r="E65" s="34">
        <v>14626.51</v>
      </c>
      <c r="F65" s="3"/>
      <c r="G65" s="27">
        <f t="shared" si="0"/>
        <v>21.770175334146995</v>
      </c>
      <c r="H65" s="30">
        <f t="shared" si="1"/>
        <v>52559.49</v>
      </c>
    </row>
    <row r="66" spans="1:8" ht="25.5">
      <c r="A66" s="13" t="s">
        <v>121</v>
      </c>
      <c r="B66" s="3" t="s">
        <v>318</v>
      </c>
      <c r="C66" s="34">
        <v>3566586</v>
      </c>
      <c r="D66" s="34">
        <v>3756440.5</v>
      </c>
      <c r="E66" s="34">
        <v>2479347.29</v>
      </c>
      <c r="F66" s="11">
        <v>763827.04</v>
      </c>
      <c r="G66" s="27">
        <f t="shared" si="0"/>
        <v>66.0025705185534</v>
      </c>
      <c r="H66" s="30">
        <f t="shared" si="1"/>
        <v>1277093.21</v>
      </c>
    </row>
    <row r="67" spans="1:8" ht="12.75">
      <c r="A67" s="5" t="s">
        <v>125</v>
      </c>
      <c r="B67" s="3" t="s">
        <v>319</v>
      </c>
      <c r="C67" s="34">
        <v>5000</v>
      </c>
      <c r="D67" s="34">
        <v>14500</v>
      </c>
      <c r="E67" s="34">
        <v>10985.29</v>
      </c>
      <c r="F67" s="11"/>
      <c r="G67" s="27">
        <f t="shared" si="0"/>
        <v>75.76062068965518</v>
      </c>
      <c r="H67" s="30">
        <f t="shared" si="1"/>
        <v>3514.709999999999</v>
      </c>
    </row>
    <row r="68" spans="1:8" ht="12.75">
      <c r="A68" s="3" t="s">
        <v>344</v>
      </c>
      <c r="B68" s="3" t="s">
        <v>363</v>
      </c>
      <c r="C68" s="34"/>
      <c r="D68" s="34">
        <v>5500</v>
      </c>
      <c r="E68" s="34">
        <v>4958.18</v>
      </c>
      <c r="F68" s="11"/>
      <c r="G68" s="27">
        <f t="shared" si="0"/>
        <v>90.14872727272729</v>
      </c>
      <c r="H68" s="30">
        <f t="shared" si="1"/>
        <v>541.8199999999997</v>
      </c>
    </row>
    <row r="69" spans="1:8" ht="51">
      <c r="A69" s="17" t="s">
        <v>170</v>
      </c>
      <c r="B69" s="3" t="s">
        <v>320</v>
      </c>
      <c r="C69" s="34"/>
      <c r="D69" s="34"/>
      <c r="E69" s="34"/>
      <c r="F69" s="34">
        <v>8101500</v>
      </c>
      <c r="G69" s="27"/>
      <c r="H69" s="30">
        <f>D69-E69</f>
        <v>0</v>
      </c>
    </row>
    <row r="70" spans="1:8" ht="12.75">
      <c r="A70" s="1" t="s">
        <v>25</v>
      </c>
      <c r="B70" s="1" t="s">
        <v>321</v>
      </c>
      <c r="C70" s="33">
        <f>C71</f>
        <v>1371600</v>
      </c>
      <c r="D70" s="33">
        <f>D71</f>
        <v>1371600</v>
      </c>
      <c r="E70" s="33">
        <f>E71</f>
        <v>1252866</v>
      </c>
      <c r="F70" s="33">
        <f>F71</f>
        <v>1226212.53</v>
      </c>
      <c r="G70" s="28">
        <f t="shared" si="0"/>
        <v>91.34339457567803</v>
      </c>
      <c r="H70" s="33">
        <f t="shared" si="1"/>
        <v>118734</v>
      </c>
    </row>
    <row r="71" spans="1:8" ht="12.75">
      <c r="A71" s="5" t="s">
        <v>139</v>
      </c>
      <c r="B71" s="3" t="s">
        <v>322</v>
      </c>
      <c r="C71" s="34">
        <v>1371600</v>
      </c>
      <c r="D71" s="34">
        <v>1371600</v>
      </c>
      <c r="E71" s="34">
        <v>1252866</v>
      </c>
      <c r="F71" s="34">
        <v>1226212.53</v>
      </c>
      <c r="G71" s="27">
        <f t="shared" si="0"/>
        <v>91.34339457567803</v>
      </c>
      <c r="H71" s="30">
        <f t="shared" si="1"/>
        <v>118734</v>
      </c>
    </row>
    <row r="72" spans="1:8" ht="25.5">
      <c r="A72" s="14" t="s">
        <v>26</v>
      </c>
      <c r="B72" s="1" t="s">
        <v>27</v>
      </c>
      <c r="C72" s="33">
        <f>C73+C77+C83+C81+C82</f>
        <v>1288000</v>
      </c>
      <c r="D72" s="33">
        <f>D73+D77+D83+D81+D82+D84</f>
        <v>1688789</v>
      </c>
      <c r="E72" s="33">
        <f>E73+E77+E83+E81+E82+E84</f>
        <v>1513403.03</v>
      </c>
      <c r="F72" s="33">
        <f>F73+F77+F83+F81+F82+F85+F84</f>
        <v>1936450</v>
      </c>
      <c r="G72" s="28">
        <f t="shared" si="0"/>
        <v>89.6146901714779</v>
      </c>
      <c r="H72" s="33">
        <f t="shared" si="1"/>
        <v>175385.96999999997</v>
      </c>
    </row>
    <row r="73" spans="1:8" ht="25.5">
      <c r="A73" s="17" t="s">
        <v>127</v>
      </c>
      <c r="B73" s="3" t="s">
        <v>128</v>
      </c>
      <c r="C73" s="34">
        <f>C74+C75+C76</f>
        <v>460200</v>
      </c>
      <c r="D73" s="34">
        <f>D74+D75+D76</f>
        <v>476048.98</v>
      </c>
      <c r="E73" s="34">
        <f>E74+E75+E76</f>
        <v>430875.57</v>
      </c>
      <c r="F73" s="34">
        <f>F74+F75+F76</f>
        <v>657810</v>
      </c>
      <c r="G73" s="27">
        <f t="shared" si="0"/>
        <v>90.51076424951063</v>
      </c>
      <c r="H73" s="30">
        <f t="shared" si="1"/>
        <v>45173.409999999974</v>
      </c>
    </row>
    <row r="74" spans="1:8" ht="12.75">
      <c r="A74" s="3" t="s">
        <v>114</v>
      </c>
      <c r="B74" s="3" t="s">
        <v>113</v>
      </c>
      <c r="C74" s="34">
        <f>C88</f>
        <v>353500</v>
      </c>
      <c r="D74" s="34">
        <f>D88</f>
        <v>367537.95</v>
      </c>
      <c r="E74" s="34">
        <f>E88</f>
        <v>329896.3</v>
      </c>
      <c r="F74" s="34">
        <f>F88</f>
        <v>361857.87</v>
      </c>
      <c r="G74" s="27">
        <f t="shared" si="0"/>
        <v>89.75843174834054</v>
      </c>
      <c r="H74" s="30">
        <f t="shared" si="1"/>
        <v>37641.65000000002</v>
      </c>
    </row>
    <row r="75" spans="1:8" ht="12.75">
      <c r="A75" s="3" t="s">
        <v>116</v>
      </c>
      <c r="B75" s="3" t="s">
        <v>115</v>
      </c>
      <c r="C75" s="34">
        <f>C90</f>
        <v>106700</v>
      </c>
      <c r="D75" s="34">
        <f>D90</f>
        <v>108511.03</v>
      </c>
      <c r="E75" s="34">
        <f>E90</f>
        <v>100979.27</v>
      </c>
      <c r="F75" s="34">
        <f>F90</f>
        <v>109322.13</v>
      </c>
      <c r="G75" s="27">
        <f aca="true" t="shared" si="3" ref="G75:G152">E75/D75*100</f>
        <v>93.05899133019012</v>
      </c>
      <c r="H75" s="30">
        <f aca="true" t="shared" si="4" ref="H75:H152">D75-E75</f>
        <v>7531.759999999995</v>
      </c>
    </row>
    <row r="76" spans="1:8" ht="12.75">
      <c r="A76" s="5" t="s">
        <v>117</v>
      </c>
      <c r="B76" s="3" t="s">
        <v>118</v>
      </c>
      <c r="C76" s="34"/>
      <c r="D76" s="34"/>
      <c r="E76" s="34"/>
      <c r="F76" s="34">
        <f>F89</f>
        <v>186630</v>
      </c>
      <c r="G76" s="27"/>
      <c r="H76" s="30">
        <f t="shared" si="4"/>
        <v>0</v>
      </c>
    </row>
    <row r="77" spans="1:8" ht="25.5">
      <c r="A77" s="17" t="s">
        <v>131</v>
      </c>
      <c r="B77" s="3" t="s">
        <v>138</v>
      </c>
      <c r="C77" s="34">
        <f>C78+C79+C80</f>
        <v>657000</v>
      </c>
      <c r="D77" s="34">
        <f>D78+D79+D80</f>
        <v>710100</v>
      </c>
      <c r="E77" s="34">
        <f>E78+E79+E80</f>
        <v>612028.73</v>
      </c>
      <c r="F77" s="34">
        <f>F78+F79+F80</f>
        <v>0</v>
      </c>
      <c r="G77" s="27">
        <f t="shared" si="3"/>
        <v>86.1890902689762</v>
      </c>
      <c r="H77" s="30">
        <f t="shared" si="4"/>
        <v>98071.27000000002</v>
      </c>
    </row>
    <row r="78" spans="1:8" ht="12.75">
      <c r="A78" s="3" t="s">
        <v>132</v>
      </c>
      <c r="B78" s="3" t="s">
        <v>135</v>
      </c>
      <c r="C78" s="34">
        <f aca="true" t="shared" si="5" ref="C78:F80">C96</f>
        <v>504000</v>
      </c>
      <c r="D78" s="34">
        <f t="shared" si="5"/>
        <v>524000</v>
      </c>
      <c r="E78" s="34">
        <f t="shared" si="5"/>
        <v>451508.03</v>
      </c>
      <c r="F78" s="34">
        <f t="shared" si="5"/>
        <v>0</v>
      </c>
      <c r="G78" s="27">
        <f t="shared" si="3"/>
        <v>86.16565458015268</v>
      </c>
      <c r="H78" s="30">
        <f t="shared" si="4"/>
        <v>72491.96999999997</v>
      </c>
    </row>
    <row r="79" spans="1:8" ht="12.75">
      <c r="A79" s="5" t="s">
        <v>133</v>
      </c>
      <c r="B79" s="3" t="s">
        <v>136</v>
      </c>
      <c r="C79" s="34">
        <f t="shared" si="5"/>
        <v>6000</v>
      </c>
      <c r="D79" s="34">
        <f t="shared" si="5"/>
        <v>0</v>
      </c>
      <c r="E79" s="34">
        <f t="shared" si="5"/>
        <v>0</v>
      </c>
      <c r="F79" s="34">
        <f t="shared" si="5"/>
        <v>0</v>
      </c>
      <c r="G79" s="27"/>
      <c r="H79" s="30"/>
    </row>
    <row r="80" spans="1:8" ht="25.5">
      <c r="A80" s="17" t="s">
        <v>134</v>
      </c>
      <c r="B80" s="3" t="s">
        <v>137</v>
      </c>
      <c r="C80" s="34">
        <f t="shared" si="5"/>
        <v>147000</v>
      </c>
      <c r="D80" s="34">
        <f t="shared" si="5"/>
        <v>186100</v>
      </c>
      <c r="E80" s="34">
        <f t="shared" si="5"/>
        <v>160520.7</v>
      </c>
      <c r="F80" s="34">
        <f t="shared" si="5"/>
        <v>0</v>
      </c>
      <c r="G80" s="27">
        <f>E80/D80*100</f>
        <v>86.25507791509942</v>
      </c>
      <c r="H80" s="30">
        <f>D80-E80</f>
        <v>25579.29999999999</v>
      </c>
    </row>
    <row r="81" spans="1:8" ht="25.5">
      <c r="A81" s="13" t="s">
        <v>119</v>
      </c>
      <c r="B81" s="3" t="s">
        <v>120</v>
      </c>
      <c r="C81" s="34">
        <f>C99</f>
        <v>5000</v>
      </c>
      <c r="D81" s="34">
        <f>D99+D91</f>
        <v>79204.92</v>
      </c>
      <c r="E81" s="34">
        <f>E99+E91</f>
        <v>75166.98999999999</v>
      </c>
      <c r="F81" s="34">
        <f>F99</f>
        <v>0</v>
      </c>
      <c r="G81" s="27">
        <f>E81/D81*100</f>
        <v>94.90192023424807</v>
      </c>
      <c r="H81" s="30">
        <f>D81-E81</f>
        <v>4037.9300000000076</v>
      </c>
    </row>
    <row r="82" spans="1:8" ht="25.5">
      <c r="A82" s="13" t="s">
        <v>121</v>
      </c>
      <c r="B82" s="3" t="s">
        <v>122</v>
      </c>
      <c r="C82" s="34">
        <f>C92+C100+C105</f>
        <v>98000</v>
      </c>
      <c r="D82" s="34">
        <f>D92+D100+D105</f>
        <v>143235.1</v>
      </c>
      <c r="E82" s="34">
        <f>E92+E100+E105</f>
        <v>117331.73999999999</v>
      </c>
      <c r="F82" s="34">
        <f>F92+F100+F105</f>
        <v>535690</v>
      </c>
      <c r="G82" s="27">
        <f>E82/D82*100</f>
        <v>81.91549417705576</v>
      </c>
      <c r="H82" s="30">
        <f>D82-E82</f>
        <v>25903.360000000015</v>
      </c>
    </row>
    <row r="83" spans="1:8" ht="12.75">
      <c r="A83" s="5" t="s">
        <v>139</v>
      </c>
      <c r="B83" s="3" t="s">
        <v>140</v>
      </c>
      <c r="C83" s="34">
        <f>C93</f>
        <v>67800</v>
      </c>
      <c r="D83" s="34">
        <f>D93</f>
        <v>67800</v>
      </c>
      <c r="E83" s="34">
        <f>E93</f>
        <v>67800</v>
      </c>
      <c r="F83" s="34">
        <f>F93</f>
        <v>40950</v>
      </c>
      <c r="G83" s="27">
        <f t="shared" si="3"/>
        <v>100</v>
      </c>
      <c r="H83" s="30">
        <f t="shared" si="4"/>
        <v>0</v>
      </c>
    </row>
    <row r="84" spans="1:8" ht="12.75">
      <c r="A84" s="5" t="s">
        <v>151</v>
      </c>
      <c r="B84" s="3" t="s">
        <v>124</v>
      </c>
      <c r="C84" s="34"/>
      <c r="D84" s="34">
        <f>D103</f>
        <v>212400</v>
      </c>
      <c r="E84" s="34">
        <f>E103</f>
        <v>210200</v>
      </c>
      <c r="F84" s="34">
        <f>F103</f>
        <v>60000</v>
      </c>
      <c r="G84" s="27"/>
      <c r="H84" s="30"/>
    </row>
    <row r="85" spans="1:8" ht="51">
      <c r="A85" s="17" t="s">
        <v>170</v>
      </c>
      <c r="B85" s="3" t="s">
        <v>285</v>
      </c>
      <c r="C85" s="34"/>
      <c r="D85" s="34"/>
      <c r="E85" s="34"/>
      <c r="F85" s="34">
        <f>F101</f>
        <v>642000</v>
      </c>
      <c r="G85" s="27"/>
      <c r="H85" s="30">
        <f t="shared" si="4"/>
        <v>0</v>
      </c>
    </row>
    <row r="86" spans="1:8" ht="12.75">
      <c r="A86" s="23" t="s">
        <v>28</v>
      </c>
      <c r="B86" s="23" t="s">
        <v>29</v>
      </c>
      <c r="C86" s="31">
        <f>C87+C92+C93</f>
        <v>528000</v>
      </c>
      <c r="D86" s="31">
        <f>D87+D92+D93+D91</f>
        <v>669500</v>
      </c>
      <c r="E86" s="31">
        <f>E87+E92+E93+E91</f>
        <v>603673.55</v>
      </c>
      <c r="F86" s="31">
        <f>F87+F92+F93</f>
        <v>698760</v>
      </c>
      <c r="G86" s="28">
        <f t="shared" si="3"/>
        <v>90.16781926811053</v>
      </c>
      <c r="H86" s="33">
        <f t="shared" si="4"/>
        <v>65826.44999999995</v>
      </c>
    </row>
    <row r="87" spans="1:8" ht="25.5">
      <c r="A87" s="17" t="s">
        <v>127</v>
      </c>
      <c r="B87" s="3" t="s">
        <v>268</v>
      </c>
      <c r="C87" s="34">
        <f>C88+C90</f>
        <v>460200</v>
      </c>
      <c r="D87" s="34">
        <f>D88+D90</f>
        <v>476048.98</v>
      </c>
      <c r="E87" s="34">
        <f>E88+E90</f>
        <v>430875.57</v>
      </c>
      <c r="F87" s="34">
        <f>F88+F90+F89</f>
        <v>657810</v>
      </c>
      <c r="G87" s="27">
        <f t="shared" si="3"/>
        <v>90.51076424951063</v>
      </c>
      <c r="H87" s="30">
        <f t="shared" si="4"/>
        <v>45173.409999999974</v>
      </c>
    </row>
    <row r="88" spans="1:8" ht="12.75">
      <c r="A88" s="3" t="s">
        <v>114</v>
      </c>
      <c r="B88" s="3" t="s">
        <v>269</v>
      </c>
      <c r="C88" s="34">
        <v>353500</v>
      </c>
      <c r="D88" s="25">
        <v>367537.95</v>
      </c>
      <c r="E88" s="25">
        <v>329896.3</v>
      </c>
      <c r="F88" s="3">
        <v>361857.87</v>
      </c>
      <c r="G88" s="27">
        <f t="shared" si="3"/>
        <v>89.75843174834054</v>
      </c>
      <c r="H88" s="30">
        <f t="shared" si="4"/>
        <v>37641.65000000002</v>
      </c>
    </row>
    <row r="89" spans="1:8" ht="12.75">
      <c r="A89" s="5" t="s">
        <v>117</v>
      </c>
      <c r="B89" s="3" t="s">
        <v>323</v>
      </c>
      <c r="C89" s="34"/>
      <c r="D89" s="25"/>
      <c r="E89" s="25"/>
      <c r="F89" s="3">
        <v>186630</v>
      </c>
      <c r="G89" s="27"/>
      <c r="H89" s="30">
        <f>D89-E89</f>
        <v>0</v>
      </c>
    </row>
    <row r="90" spans="1:8" ht="12.75">
      <c r="A90" s="3" t="s">
        <v>116</v>
      </c>
      <c r="B90" s="3" t="s">
        <v>270</v>
      </c>
      <c r="C90" s="34">
        <v>106700</v>
      </c>
      <c r="D90" s="25">
        <v>108511.03</v>
      </c>
      <c r="E90" s="25">
        <v>100979.27</v>
      </c>
      <c r="F90" s="3">
        <v>109322.13</v>
      </c>
      <c r="G90" s="27">
        <f t="shared" si="3"/>
        <v>93.05899133019012</v>
      </c>
      <c r="H90" s="30">
        <f t="shared" si="4"/>
        <v>7531.759999999995</v>
      </c>
    </row>
    <row r="91" spans="1:8" ht="25.5">
      <c r="A91" s="13" t="s">
        <v>119</v>
      </c>
      <c r="B91" s="3" t="s">
        <v>355</v>
      </c>
      <c r="C91" s="34"/>
      <c r="D91" s="25">
        <v>45204.92</v>
      </c>
      <c r="E91" s="25">
        <v>45204.92</v>
      </c>
      <c r="F91" s="34"/>
      <c r="G91" s="27"/>
      <c r="H91" s="30"/>
    </row>
    <row r="92" spans="1:8" ht="25.5">
      <c r="A92" s="13" t="s">
        <v>121</v>
      </c>
      <c r="B92" s="3" t="s">
        <v>271</v>
      </c>
      <c r="C92" s="3"/>
      <c r="D92" s="34">
        <v>80446.1</v>
      </c>
      <c r="E92" s="34">
        <v>59793.06</v>
      </c>
      <c r="F92" s="3">
        <v>0</v>
      </c>
      <c r="G92" s="27"/>
      <c r="H92" s="30">
        <f>D92-E92</f>
        <v>20653.040000000008</v>
      </c>
    </row>
    <row r="93" spans="1:8" ht="12.75">
      <c r="A93" s="5" t="s">
        <v>139</v>
      </c>
      <c r="B93" s="3" t="s">
        <v>272</v>
      </c>
      <c r="C93" s="3">
        <v>67800</v>
      </c>
      <c r="D93" s="34">
        <v>67800</v>
      </c>
      <c r="E93" s="34">
        <v>67800</v>
      </c>
      <c r="F93" s="3">
        <v>40950</v>
      </c>
      <c r="G93" s="27">
        <f>E93/D93*100</f>
        <v>100</v>
      </c>
      <c r="H93" s="30">
        <f>D93-E93</f>
        <v>0</v>
      </c>
    </row>
    <row r="94" spans="1:8" ht="38.25" customHeight="1">
      <c r="A94" s="24" t="s">
        <v>30</v>
      </c>
      <c r="B94" s="23" t="s">
        <v>31</v>
      </c>
      <c r="C94" s="31">
        <f>C95+C99+C100</f>
        <v>713000</v>
      </c>
      <c r="D94" s="31">
        <f>D95+D99+D100</f>
        <v>760270</v>
      </c>
      <c r="E94" s="31">
        <f>E95+E99+E100</f>
        <v>655510.7999999999</v>
      </c>
      <c r="F94" s="31">
        <f>F95+F99+F100+F101</f>
        <v>1167690</v>
      </c>
      <c r="G94" s="28">
        <f t="shared" si="3"/>
        <v>86.2207899825062</v>
      </c>
      <c r="H94" s="33">
        <f t="shared" si="4"/>
        <v>104759.20000000007</v>
      </c>
    </row>
    <row r="95" spans="1:8" ht="24" customHeight="1">
      <c r="A95" s="17" t="s">
        <v>131</v>
      </c>
      <c r="B95" s="3" t="s">
        <v>273</v>
      </c>
      <c r="C95" s="35">
        <f>C96+C97+C98</f>
        <v>657000</v>
      </c>
      <c r="D95" s="35">
        <f>D96+D97+D98</f>
        <v>710100</v>
      </c>
      <c r="E95" s="35">
        <f>E96+E97+E98</f>
        <v>612028.73</v>
      </c>
      <c r="F95" s="35">
        <f>F96+F97+F98</f>
        <v>0</v>
      </c>
      <c r="G95" s="27">
        <f t="shared" si="3"/>
        <v>86.1890902689762</v>
      </c>
      <c r="H95" s="30">
        <f t="shared" si="4"/>
        <v>98071.27000000002</v>
      </c>
    </row>
    <row r="96" spans="1:8" ht="16.5" customHeight="1">
      <c r="A96" s="3" t="s">
        <v>132</v>
      </c>
      <c r="B96" s="3" t="s">
        <v>274</v>
      </c>
      <c r="C96" s="35">
        <v>504000</v>
      </c>
      <c r="D96" s="35">
        <v>524000</v>
      </c>
      <c r="E96" s="35">
        <v>451508.03</v>
      </c>
      <c r="F96" s="31"/>
      <c r="G96" s="27">
        <f t="shared" si="3"/>
        <v>86.16565458015268</v>
      </c>
      <c r="H96" s="30">
        <f t="shared" si="4"/>
        <v>72491.96999999997</v>
      </c>
    </row>
    <row r="97" spans="1:8" ht="16.5" customHeight="1">
      <c r="A97" s="5" t="s">
        <v>133</v>
      </c>
      <c r="B97" s="3" t="s">
        <v>275</v>
      </c>
      <c r="C97" s="35">
        <v>6000</v>
      </c>
      <c r="D97" s="35"/>
      <c r="E97" s="31"/>
      <c r="F97" s="31"/>
      <c r="G97" s="27" t="e">
        <f t="shared" si="3"/>
        <v>#DIV/0!</v>
      </c>
      <c r="H97" s="30">
        <f t="shared" si="4"/>
        <v>0</v>
      </c>
    </row>
    <row r="98" spans="1:8" ht="25.5">
      <c r="A98" s="17" t="s">
        <v>134</v>
      </c>
      <c r="B98" s="3" t="s">
        <v>276</v>
      </c>
      <c r="C98" s="35">
        <v>147000</v>
      </c>
      <c r="D98" s="35">
        <v>186100</v>
      </c>
      <c r="E98" s="35">
        <v>160520.7</v>
      </c>
      <c r="F98" s="35"/>
      <c r="G98" s="27">
        <f t="shared" si="3"/>
        <v>86.25507791509942</v>
      </c>
      <c r="H98" s="30">
        <f t="shared" si="4"/>
        <v>25579.29999999999</v>
      </c>
    </row>
    <row r="99" spans="1:8" ht="25.5">
      <c r="A99" s="13" t="s">
        <v>119</v>
      </c>
      <c r="B99" s="3" t="s">
        <v>277</v>
      </c>
      <c r="C99" s="35">
        <v>5000</v>
      </c>
      <c r="D99" s="35">
        <v>34000</v>
      </c>
      <c r="E99" s="35">
        <v>29962.07</v>
      </c>
      <c r="F99" s="35"/>
      <c r="G99" s="27">
        <f t="shared" si="3"/>
        <v>88.12373529411765</v>
      </c>
      <c r="H99" s="30">
        <f t="shared" si="4"/>
        <v>4037.9300000000003</v>
      </c>
    </row>
    <row r="100" spans="1:8" ht="25.5">
      <c r="A100" s="13" t="s">
        <v>121</v>
      </c>
      <c r="B100" s="3" t="s">
        <v>278</v>
      </c>
      <c r="C100" s="35">
        <v>51000</v>
      </c>
      <c r="D100" s="35">
        <v>16170</v>
      </c>
      <c r="E100" s="35">
        <v>13520</v>
      </c>
      <c r="F100" s="35">
        <v>525690</v>
      </c>
      <c r="G100" s="27">
        <f t="shared" si="3"/>
        <v>83.61162646876933</v>
      </c>
      <c r="H100" s="30">
        <f t="shared" si="4"/>
        <v>2650</v>
      </c>
    </row>
    <row r="101" spans="1:8" ht="51">
      <c r="A101" s="17" t="s">
        <v>170</v>
      </c>
      <c r="B101" s="3" t="s">
        <v>324</v>
      </c>
      <c r="C101" s="35"/>
      <c r="D101" s="35"/>
      <c r="E101" s="35"/>
      <c r="F101" s="34">
        <v>642000</v>
      </c>
      <c r="G101" s="27"/>
      <c r="H101" s="30">
        <f t="shared" si="4"/>
        <v>0</v>
      </c>
    </row>
    <row r="102" spans="1:8" ht="12.75">
      <c r="A102" s="23" t="s">
        <v>32</v>
      </c>
      <c r="B102" s="1" t="s">
        <v>33</v>
      </c>
      <c r="C102" s="34"/>
      <c r="D102" s="33">
        <f>D103</f>
        <v>212400</v>
      </c>
      <c r="E102" s="33">
        <f>E103</f>
        <v>210200</v>
      </c>
      <c r="F102" s="33">
        <f>F103</f>
        <v>60000</v>
      </c>
      <c r="G102" s="27"/>
      <c r="H102" s="30">
        <f t="shared" si="4"/>
        <v>2200</v>
      </c>
    </row>
    <row r="103" spans="1:8" ht="12.75">
      <c r="A103" s="5" t="s">
        <v>151</v>
      </c>
      <c r="B103" s="40" t="s">
        <v>377</v>
      </c>
      <c r="C103" s="34"/>
      <c r="D103" s="34">
        <v>212400</v>
      </c>
      <c r="E103" s="34">
        <v>210200</v>
      </c>
      <c r="F103" s="34">
        <v>60000</v>
      </c>
      <c r="G103" s="27"/>
      <c r="H103" s="30"/>
    </row>
    <row r="104" spans="1:8" ht="38.25">
      <c r="A104" s="24" t="s">
        <v>34</v>
      </c>
      <c r="B104" s="23" t="s">
        <v>35</v>
      </c>
      <c r="C104" s="31">
        <f>C105</f>
        <v>47000</v>
      </c>
      <c r="D104" s="31">
        <f>D105</f>
        <v>46619</v>
      </c>
      <c r="E104" s="31">
        <f>E105</f>
        <v>44018.68</v>
      </c>
      <c r="F104" s="31">
        <f>F105</f>
        <v>10000</v>
      </c>
      <c r="G104" s="28">
        <f t="shared" si="3"/>
        <v>94.42218837812909</v>
      </c>
      <c r="H104" s="33">
        <f t="shared" si="4"/>
        <v>2600.3199999999997</v>
      </c>
    </row>
    <row r="105" spans="1:8" ht="25.5">
      <c r="A105" s="13" t="s">
        <v>121</v>
      </c>
      <c r="B105" s="3" t="s">
        <v>122</v>
      </c>
      <c r="C105" s="34">
        <v>47000</v>
      </c>
      <c r="D105" s="11">
        <v>46619</v>
      </c>
      <c r="E105" s="3">
        <v>44018.68</v>
      </c>
      <c r="F105" s="34">
        <v>10000</v>
      </c>
      <c r="G105" s="27">
        <f t="shared" si="3"/>
        <v>94.42218837812909</v>
      </c>
      <c r="H105" s="30">
        <f t="shared" si="4"/>
        <v>2600.3199999999997</v>
      </c>
    </row>
    <row r="106" spans="1:8" ht="12.75">
      <c r="A106" s="1" t="s">
        <v>36</v>
      </c>
      <c r="B106" s="1" t="s">
        <v>37</v>
      </c>
      <c r="C106" s="33">
        <f>C107+C111+C112+C118+C114+C115+C116+C117</f>
        <v>21197072.32</v>
      </c>
      <c r="D106" s="33">
        <f>D107+D111+D112+D118+D114+D115+D116+D117+D113</f>
        <v>25857755.310000002</v>
      </c>
      <c r="E106" s="33">
        <f>E107+E111+E112+E118+E114+E115+E116+E117+E113</f>
        <v>23674207.12</v>
      </c>
      <c r="F106" s="33">
        <f>F107+F111+F112+F118+F114+F115+F116+F117</f>
        <v>15666299.329999998</v>
      </c>
      <c r="G106" s="28">
        <f t="shared" si="3"/>
        <v>91.55553850741424</v>
      </c>
      <c r="H106" s="33">
        <f t="shared" si="4"/>
        <v>2183548.1900000013</v>
      </c>
    </row>
    <row r="107" spans="1:8" ht="25.5">
      <c r="A107" s="17" t="s">
        <v>127</v>
      </c>
      <c r="B107" s="3" t="s">
        <v>128</v>
      </c>
      <c r="C107" s="34">
        <f>C108+C109+C110</f>
        <v>2807600</v>
      </c>
      <c r="D107" s="34">
        <f>D108+D109+D110</f>
        <v>2951370</v>
      </c>
      <c r="E107" s="34">
        <f>E108+E109+E110</f>
        <v>2608921.84</v>
      </c>
      <c r="F107" s="34">
        <f>F108+F109+F110</f>
        <v>2562973.13</v>
      </c>
      <c r="G107" s="27">
        <f t="shared" si="3"/>
        <v>88.39697631947196</v>
      </c>
      <c r="H107" s="30">
        <f t="shared" si="4"/>
        <v>342448.16000000015</v>
      </c>
    </row>
    <row r="108" spans="1:8" ht="12.75">
      <c r="A108" s="3" t="s">
        <v>114</v>
      </c>
      <c r="B108" s="3" t="s">
        <v>113</v>
      </c>
      <c r="C108" s="34">
        <f aca="true" t="shared" si="6" ref="C108:E110">C121</f>
        <v>2154800</v>
      </c>
      <c r="D108" s="34">
        <f t="shared" si="6"/>
        <v>2262300</v>
      </c>
      <c r="E108" s="34">
        <f t="shared" si="6"/>
        <v>2002937.35</v>
      </c>
      <c r="F108" s="34">
        <f>F121</f>
        <v>1979380.75</v>
      </c>
      <c r="G108" s="27">
        <f t="shared" si="3"/>
        <v>88.5354440171507</v>
      </c>
      <c r="H108" s="30">
        <f t="shared" si="4"/>
        <v>259362.6499999999</v>
      </c>
    </row>
    <row r="109" spans="1:8" ht="12.75">
      <c r="A109" s="3" t="s">
        <v>116</v>
      </c>
      <c r="B109" s="3" t="s">
        <v>115</v>
      </c>
      <c r="C109" s="34">
        <f t="shared" si="6"/>
        <v>650800</v>
      </c>
      <c r="D109" s="34">
        <f t="shared" si="6"/>
        <v>650800</v>
      </c>
      <c r="E109" s="34">
        <f t="shared" si="6"/>
        <v>567714.49</v>
      </c>
      <c r="F109" s="34">
        <f>F122</f>
        <v>583592.38</v>
      </c>
      <c r="G109" s="27">
        <f t="shared" si="3"/>
        <v>87.23332667486171</v>
      </c>
      <c r="H109" s="30">
        <f t="shared" si="4"/>
        <v>83085.51000000001</v>
      </c>
    </row>
    <row r="110" spans="1:8" ht="12.75">
      <c r="A110" s="5" t="s">
        <v>117</v>
      </c>
      <c r="B110" s="3" t="s">
        <v>118</v>
      </c>
      <c r="C110" s="34">
        <f t="shared" si="6"/>
        <v>2000</v>
      </c>
      <c r="D110" s="34">
        <f t="shared" si="6"/>
        <v>38270</v>
      </c>
      <c r="E110" s="34">
        <f t="shared" si="6"/>
        <v>38270</v>
      </c>
      <c r="F110" s="34">
        <f>F123</f>
        <v>0</v>
      </c>
      <c r="G110" s="27">
        <f t="shared" si="3"/>
        <v>100</v>
      </c>
      <c r="H110" s="30">
        <f t="shared" si="4"/>
        <v>0</v>
      </c>
    </row>
    <row r="111" spans="1:8" ht="25.5">
      <c r="A111" s="13" t="s">
        <v>119</v>
      </c>
      <c r="B111" s="3" t="s">
        <v>120</v>
      </c>
      <c r="C111" s="34">
        <f>C124</f>
        <v>49900</v>
      </c>
      <c r="D111" s="34">
        <f>D124+D134</f>
        <v>237018.19</v>
      </c>
      <c r="E111" s="34">
        <f>E124+E134</f>
        <v>187863.86</v>
      </c>
      <c r="F111" s="34">
        <f>F124+F134</f>
        <v>0</v>
      </c>
      <c r="G111" s="27">
        <f t="shared" si="3"/>
        <v>79.26136808318383</v>
      </c>
      <c r="H111" s="30">
        <f t="shared" si="4"/>
        <v>49154.330000000016</v>
      </c>
    </row>
    <row r="112" spans="1:8" ht="25.5">
      <c r="A112" s="13" t="s">
        <v>121</v>
      </c>
      <c r="B112" s="3" t="s">
        <v>122</v>
      </c>
      <c r="C112" s="34">
        <f>C125+C131+C135</f>
        <v>6566272.32</v>
      </c>
      <c r="D112" s="34">
        <f>D125+D131+D135+D128</f>
        <v>2831719.68</v>
      </c>
      <c r="E112" s="34">
        <f>E125+E131+E135+E128</f>
        <v>2044272.24</v>
      </c>
      <c r="F112" s="34">
        <f>F125+F131+F135</f>
        <v>1705851.2</v>
      </c>
      <c r="G112" s="27">
        <f t="shared" si="3"/>
        <v>72.19190001179777</v>
      </c>
      <c r="H112" s="30">
        <f t="shared" si="4"/>
        <v>787447.4400000002</v>
      </c>
    </row>
    <row r="113" spans="1:8" ht="38.25">
      <c r="A113" s="17" t="s">
        <v>176</v>
      </c>
      <c r="B113" s="3" t="s">
        <v>357</v>
      </c>
      <c r="C113" s="34"/>
      <c r="D113" s="34">
        <f>D136</f>
        <v>1470000</v>
      </c>
      <c r="E113" s="34">
        <f>E136</f>
        <v>1470000</v>
      </c>
      <c r="F113" s="34"/>
      <c r="G113" s="27"/>
      <c r="H113" s="30"/>
    </row>
    <row r="114" spans="1:8" ht="12.75">
      <c r="A114" s="5" t="s">
        <v>139</v>
      </c>
      <c r="B114" s="3" t="s">
        <v>140</v>
      </c>
      <c r="C114" s="3">
        <f>C137</f>
        <v>27000</v>
      </c>
      <c r="D114" s="3">
        <f>D137</f>
        <v>0</v>
      </c>
      <c r="E114" s="3">
        <f>E137</f>
        <v>0</v>
      </c>
      <c r="F114" s="3">
        <f>F137</f>
        <v>0</v>
      </c>
      <c r="G114" s="27" t="e">
        <f>E114/D114*100</f>
        <v>#DIV/0!</v>
      </c>
      <c r="H114" s="30">
        <f>D114-E114</f>
        <v>0</v>
      </c>
    </row>
    <row r="115" spans="1:8" ht="12.75">
      <c r="A115" s="5" t="s">
        <v>151</v>
      </c>
      <c r="B115" s="3" t="s">
        <v>124</v>
      </c>
      <c r="C115" s="3">
        <f>C132+C138</f>
        <v>3845900</v>
      </c>
      <c r="D115" s="3">
        <f>D132+D138</f>
        <v>7117700</v>
      </c>
      <c r="E115" s="3">
        <f>E132+E138</f>
        <v>7117651</v>
      </c>
      <c r="F115" s="3">
        <f>F132+F138</f>
        <v>3276000</v>
      </c>
      <c r="G115" s="27">
        <f>E115/D115*100</f>
        <v>99.99931157536844</v>
      </c>
      <c r="H115" s="30">
        <f>D115-E115</f>
        <v>49</v>
      </c>
    </row>
    <row r="116" spans="1:8" ht="51">
      <c r="A116" s="17" t="s">
        <v>157</v>
      </c>
      <c r="B116" s="3" t="s">
        <v>162</v>
      </c>
      <c r="C116" s="3">
        <f aca="true" t="shared" si="7" ref="C116:E117">C139</f>
        <v>1290000</v>
      </c>
      <c r="D116" s="3">
        <f t="shared" si="7"/>
        <v>2080000</v>
      </c>
      <c r="E116" s="3">
        <f t="shared" si="7"/>
        <v>1667300</v>
      </c>
      <c r="F116" s="3">
        <f>F139</f>
        <v>1324200</v>
      </c>
      <c r="G116" s="27">
        <f>E116/D116*100</f>
        <v>80.15865384615385</v>
      </c>
      <c r="H116" s="30">
        <f>D116-E116</f>
        <v>412700</v>
      </c>
    </row>
    <row r="117" spans="1:8" ht="12.75">
      <c r="A117" s="17" t="s">
        <v>159</v>
      </c>
      <c r="B117" s="3" t="s">
        <v>163</v>
      </c>
      <c r="C117" s="3">
        <f t="shared" si="7"/>
        <v>10000</v>
      </c>
      <c r="D117" s="3">
        <f t="shared" si="7"/>
        <v>71947.44</v>
      </c>
      <c r="E117" s="3">
        <f t="shared" si="7"/>
        <v>71947.44</v>
      </c>
      <c r="F117" s="3">
        <f>F140</f>
        <v>2833584.2</v>
      </c>
      <c r="G117" s="27">
        <f>E117/D117*100</f>
        <v>100</v>
      </c>
      <c r="H117" s="30">
        <f>D117-E117</f>
        <v>0</v>
      </c>
    </row>
    <row r="118" spans="1:8" ht="38.25">
      <c r="A118" s="13" t="s">
        <v>141</v>
      </c>
      <c r="B118" s="3" t="s">
        <v>142</v>
      </c>
      <c r="C118" s="34">
        <f>C126+C129+C141</f>
        <v>6600400</v>
      </c>
      <c r="D118" s="34">
        <f>D126+D129+D141</f>
        <v>9098000</v>
      </c>
      <c r="E118" s="34">
        <f>E126+E129+E141</f>
        <v>8506250.74</v>
      </c>
      <c r="F118" s="34">
        <f>F126+F129+F141</f>
        <v>3963690.8</v>
      </c>
      <c r="G118" s="27">
        <f t="shared" si="3"/>
        <v>93.49583139151461</v>
      </c>
      <c r="H118" s="30">
        <f t="shared" si="4"/>
        <v>591749.2599999998</v>
      </c>
    </row>
    <row r="119" spans="1:8" ht="12.75">
      <c r="A119" s="23" t="s">
        <v>2</v>
      </c>
      <c r="B119" s="23" t="s">
        <v>38</v>
      </c>
      <c r="C119" s="31">
        <f>C120+C124+C125+C126</f>
        <v>9618300</v>
      </c>
      <c r="D119" s="31">
        <f>D120+D124+D125+D126</f>
        <v>12116500</v>
      </c>
      <c r="E119" s="31">
        <f>E120+E124+E125+E126</f>
        <v>11319775.719999999</v>
      </c>
      <c r="F119" s="31">
        <f>F120+F124+F125+F126</f>
        <v>7071351.369999999</v>
      </c>
      <c r="G119" s="28">
        <f t="shared" si="3"/>
        <v>93.42446845211074</v>
      </c>
      <c r="H119" s="33">
        <f t="shared" si="4"/>
        <v>796724.2800000012</v>
      </c>
    </row>
    <row r="120" spans="1:8" ht="25.5">
      <c r="A120" s="17" t="s">
        <v>127</v>
      </c>
      <c r="B120" s="3" t="s">
        <v>143</v>
      </c>
      <c r="C120" s="34">
        <f>C121+C122+C123</f>
        <v>2807600</v>
      </c>
      <c r="D120" s="34">
        <f>D121+D122+D123</f>
        <v>2951370</v>
      </c>
      <c r="E120" s="34">
        <f>E121+E122+E123</f>
        <v>2608921.84</v>
      </c>
      <c r="F120" s="34">
        <f>F121+F122+F123</f>
        <v>2562973.13</v>
      </c>
      <c r="G120" s="27">
        <f t="shared" si="3"/>
        <v>88.39697631947196</v>
      </c>
      <c r="H120" s="30">
        <f t="shared" si="4"/>
        <v>342448.16000000015</v>
      </c>
    </row>
    <row r="121" spans="1:8" ht="12.75">
      <c r="A121" s="3" t="s">
        <v>114</v>
      </c>
      <c r="B121" s="3" t="s">
        <v>144</v>
      </c>
      <c r="C121" s="34">
        <v>2154800</v>
      </c>
      <c r="D121" s="34">
        <v>2262300</v>
      </c>
      <c r="E121" s="34">
        <v>2002937.35</v>
      </c>
      <c r="F121" s="34">
        <v>1979380.75</v>
      </c>
      <c r="G121" s="27">
        <f t="shared" si="3"/>
        <v>88.5354440171507</v>
      </c>
      <c r="H121" s="30">
        <f t="shared" si="4"/>
        <v>259362.6499999999</v>
      </c>
    </row>
    <row r="122" spans="1:8" ht="12.75">
      <c r="A122" s="3" t="s">
        <v>116</v>
      </c>
      <c r="B122" s="3" t="s">
        <v>145</v>
      </c>
      <c r="C122" s="34">
        <v>650800</v>
      </c>
      <c r="D122" s="34">
        <v>650800</v>
      </c>
      <c r="E122" s="34">
        <v>567714.49</v>
      </c>
      <c r="F122" s="34">
        <v>583592.38</v>
      </c>
      <c r="G122" s="27">
        <f t="shared" si="3"/>
        <v>87.23332667486171</v>
      </c>
      <c r="H122" s="30">
        <f t="shared" si="4"/>
        <v>83085.51000000001</v>
      </c>
    </row>
    <row r="123" spans="1:8" ht="12.75">
      <c r="A123" s="5" t="s">
        <v>117</v>
      </c>
      <c r="B123" s="3" t="s">
        <v>146</v>
      </c>
      <c r="C123" s="34">
        <v>2000</v>
      </c>
      <c r="D123" s="34">
        <v>38270</v>
      </c>
      <c r="E123" s="34">
        <v>38270</v>
      </c>
      <c r="F123" s="34">
        <v>0</v>
      </c>
      <c r="G123" s="27">
        <f t="shared" si="3"/>
        <v>100</v>
      </c>
      <c r="H123" s="30">
        <f t="shared" si="4"/>
        <v>0</v>
      </c>
    </row>
    <row r="124" spans="1:8" ht="25.5">
      <c r="A124" s="13" t="s">
        <v>119</v>
      </c>
      <c r="B124" s="3" t="s">
        <v>147</v>
      </c>
      <c r="C124" s="3">
        <v>49900</v>
      </c>
      <c r="D124" s="34">
        <v>213318.19</v>
      </c>
      <c r="E124" s="34">
        <v>187863.86</v>
      </c>
      <c r="F124" s="34"/>
      <c r="G124" s="27">
        <f t="shared" si="3"/>
        <v>88.06743578688719</v>
      </c>
      <c r="H124" s="30">
        <f t="shared" si="4"/>
        <v>25454.330000000016</v>
      </c>
    </row>
    <row r="125" spans="1:8" ht="25.5">
      <c r="A125" s="13" t="s">
        <v>121</v>
      </c>
      <c r="B125" s="3" t="s">
        <v>148</v>
      </c>
      <c r="C125" s="34">
        <v>695400</v>
      </c>
      <c r="D125" s="34">
        <v>1603811.81</v>
      </c>
      <c r="E125" s="34">
        <v>1295825.06</v>
      </c>
      <c r="F125" s="34">
        <v>671687.44</v>
      </c>
      <c r="G125" s="27">
        <f>E125/D125*100</f>
        <v>80.79657799751456</v>
      </c>
      <c r="H125" s="30">
        <f>D125-E125</f>
        <v>307986.75</v>
      </c>
    </row>
    <row r="126" spans="1:8" ht="38.25">
      <c r="A126" s="13" t="s">
        <v>141</v>
      </c>
      <c r="B126" s="3" t="s">
        <v>149</v>
      </c>
      <c r="C126" s="34">
        <v>6065400</v>
      </c>
      <c r="D126" s="34">
        <v>7348000</v>
      </c>
      <c r="E126" s="34">
        <v>7227164.96</v>
      </c>
      <c r="F126" s="34">
        <v>3836690.8</v>
      </c>
      <c r="G126" s="27">
        <f>E126/D126*100</f>
        <v>98.35553837778987</v>
      </c>
      <c r="H126" s="30">
        <f>D126-E126</f>
        <v>120835.04000000004</v>
      </c>
    </row>
    <row r="127" spans="1:8" ht="12.75">
      <c r="A127" s="23" t="s">
        <v>3</v>
      </c>
      <c r="B127" s="23" t="s">
        <v>39</v>
      </c>
      <c r="C127" s="31">
        <f>C129</f>
        <v>250000</v>
      </c>
      <c r="D127" s="31">
        <f>D129+D128</f>
        <v>653469.9</v>
      </c>
      <c r="E127" s="31">
        <f>E129+E128</f>
        <v>535456.59</v>
      </c>
      <c r="F127" s="31">
        <f>F129</f>
        <v>127000</v>
      </c>
      <c r="G127" s="28">
        <f t="shared" si="3"/>
        <v>81.94051325087811</v>
      </c>
      <c r="H127" s="33">
        <f t="shared" si="4"/>
        <v>118013.31000000006</v>
      </c>
    </row>
    <row r="128" spans="1:8" ht="25.5">
      <c r="A128" s="13" t="s">
        <v>121</v>
      </c>
      <c r="B128" s="3" t="s">
        <v>368</v>
      </c>
      <c r="C128" s="31"/>
      <c r="D128" s="36">
        <v>3469.9</v>
      </c>
      <c r="E128" s="35">
        <v>3469.9</v>
      </c>
      <c r="F128" s="31"/>
      <c r="G128" s="28"/>
      <c r="H128" s="33"/>
    </row>
    <row r="129" spans="1:8" ht="38.25">
      <c r="A129" s="13" t="s">
        <v>141</v>
      </c>
      <c r="B129" s="3" t="s">
        <v>153</v>
      </c>
      <c r="C129" s="3">
        <v>250000</v>
      </c>
      <c r="D129" s="34">
        <v>650000</v>
      </c>
      <c r="E129" s="34">
        <v>531986.69</v>
      </c>
      <c r="F129" s="34">
        <v>127000</v>
      </c>
      <c r="G129" s="27">
        <f t="shared" si="3"/>
        <v>81.84410615384614</v>
      </c>
      <c r="H129" s="30">
        <f t="shared" si="4"/>
        <v>118013.31000000006</v>
      </c>
    </row>
    <row r="130" spans="1:8" ht="12.75">
      <c r="A130" s="23" t="s">
        <v>40</v>
      </c>
      <c r="B130" s="23" t="s">
        <v>41</v>
      </c>
      <c r="C130" s="31">
        <f>C131+C132</f>
        <v>3242172.32</v>
      </c>
      <c r="D130" s="31">
        <f>D131+D132</f>
        <v>3304118.07</v>
      </c>
      <c r="E130" s="31">
        <f>E131+E132</f>
        <v>3221900</v>
      </c>
      <c r="F130" s="31">
        <f>F131+F132</f>
        <v>3276000</v>
      </c>
      <c r="G130" s="28">
        <f t="shared" si="3"/>
        <v>97.51164854711139</v>
      </c>
      <c r="H130" s="33">
        <f t="shared" si="4"/>
        <v>82218.06999999983</v>
      </c>
    </row>
    <row r="131" spans="1:8" ht="25.5">
      <c r="A131" s="13" t="s">
        <v>121</v>
      </c>
      <c r="B131" s="3" t="s">
        <v>150</v>
      </c>
      <c r="C131" s="3">
        <v>33272.32</v>
      </c>
      <c r="D131" s="34">
        <v>82218.07</v>
      </c>
      <c r="E131" s="34">
        <v>0</v>
      </c>
      <c r="F131" s="34">
        <v>0</v>
      </c>
      <c r="G131" s="27">
        <f t="shared" si="3"/>
        <v>0</v>
      </c>
      <c r="H131" s="30">
        <f t="shared" si="4"/>
        <v>82218.07</v>
      </c>
    </row>
    <row r="132" spans="1:8" ht="12.75">
      <c r="A132" s="5" t="s">
        <v>151</v>
      </c>
      <c r="B132" s="3" t="s">
        <v>152</v>
      </c>
      <c r="C132" s="3">
        <v>3208900</v>
      </c>
      <c r="D132" s="34">
        <v>3221900</v>
      </c>
      <c r="E132" s="34">
        <v>3221900</v>
      </c>
      <c r="F132" s="34">
        <v>3276000</v>
      </c>
      <c r="G132" s="27">
        <f t="shared" si="3"/>
        <v>100</v>
      </c>
      <c r="H132" s="30">
        <f t="shared" si="4"/>
        <v>0</v>
      </c>
    </row>
    <row r="133" spans="1:8" ht="25.5">
      <c r="A133" s="24" t="s">
        <v>4</v>
      </c>
      <c r="B133" s="23" t="s">
        <v>42</v>
      </c>
      <c r="C133" s="31">
        <f>C135+C137+C138+C139+C140+C141</f>
        <v>8086600</v>
      </c>
      <c r="D133" s="31">
        <f>D135+D137+D138+D139+D140+D141+D134+D136</f>
        <v>9783667.34</v>
      </c>
      <c r="E133" s="31">
        <f>E135+E137+E138+E139+E140+E141+E134+E136</f>
        <v>8597074.81</v>
      </c>
      <c r="F133" s="31">
        <f>F135+F137+F138+F139+F140+F141</f>
        <v>5191947.96</v>
      </c>
      <c r="G133" s="28">
        <f t="shared" si="3"/>
        <v>87.87169995908712</v>
      </c>
      <c r="H133" s="33">
        <f t="shared" si="4"/>
        <v>1186592.5299999993</v>
      </c>
    </row>
    <row r="134" spans="1:8" ht="25.5">
      <c r="A134" s="13" t="s">
        <v>119</v>
      </c>
      <c r="B134" s="3" t="s">
        <v>342</v>
      </c>
      <c r="C134" s="31"/>
      <c r="D134" s="35">
        <v>23700</v>
      </c>
      <c r="E134" s="31"/>
      <c r="F134" s="31"/>
      <c r="G134" s="28"/>
      <c r="H134" s="33"/>
    </row>
    <row r="135" spans="1:8" ht="25.5">
      <c r="A135" s="13" t="s">
        <v>121</v>
      </c>
      <c r="B135" s="3" t="s">
        <v>154</v>
      </c>
      <c r="C135" s="3">
        <v>5837600</v>
      </c>
      <c r="D135" s="3">
        <v>1142219.9</v>
      </c>
      <c r="E135" s="34">
        <v>744977.28</v>
      </c>
      <c r="F135" s="3">
        <v>1034163.76</v>
      </c>
      <c r="G135" s="27">
        <f t="shared" si="3"/>
        <v>65.22187890440362</v>
      </c>
      <c r="H135" s="30">
        <f t="shared" si="4"/>
        <v>397242.6199999999</v>
      </c>
    </row>
    <row r="136" spans="1:8" ht="38.25">
      <c r="A136" s="17" t="s">
        <v>176</v>
      </c>
      <c r="B136" s="3" t="s">
        <v>356</v>
      </c>
      <c r="C136" s="3"/>
      <c r="D136" s="3">
        <v>1470000</v>
      </c>
      <c r="E136" s="34">
        <v>1470000</v>
      </c>
      <c r="F136" s="34"/>
      <c r="G136" s="27">
        <f t="shared" si="3"/>
        <v>100</v>
      </c>
      <c r="H136" s="30">
        <f t="shared" si="4"/>
        <v>0</v>
      </c>
    </row>
    <row r="137" spans="1:8" ht="12.75">
      <c r="A137" s="5" t="s">
        <v>139</v>
      </c>
      <c r="B137" s="3" t="s">
        <v>155</v>
      </c>
      <c r="C137" s="3">
        <v>27000</v>
      </c>
      <c r="D137" s="34"/>
      <c r="E137" s="34">
        <v>0</v>
      </c>
      <c r="F137" s="34">
        <v>0</v>
      </c>
      <c r="G137" s="27" t="e">
        <f t="shared" si="3"/>
        <v>#DIV/0!</v>
      </c>
      <c r="H137" s="30">
        <f t="shared" si="4"/>
        <v>0</v>
      </c>
    </row>
    <row r="138" spans="1:8" ht="12.75">
      <c r="A138" s="5" t="s">
        <v>151</v>
      </c>
      <c r="B138" s="3" t="s">
        <v>156</v>
      </c>
      <c r="C138" s="3">
        <v>637000</v>
      </c>
      <c r="D138" s="34">
        <v>3895800</v>
      </c>
      <c r="E138" s="34">
        <v>3895751</v>
      </c>
      <c r="F138" s="34">
        <v>0</v>
      </c>
      <c r="G138" s="27">
        <f t="shared" si="3"/>
        <v>99.99874223522768</v>
      </c>
      <c r="H138" s="30">
        <f t="shared" si="4"/>
        <v>49</v>
      </c>
    </row>
    <row r="139" spans="1:8" ht="51">
      <c r="A139" s="17" t="s">
        <v>157</v>
      </c>
      <c r="B139" s="3" t="s">
        <v>158</v>
      </c>
      <c r="C139" s="3">
        <v>1290000</v>
      </c>
      <c r="D139" s="34">
        <v>2080000</v>
      </c>
      <c r="E139" s="34">
        <v>1667300</v>
      </c>
      <c r="F139" s="11">
        <v>1324200</v>
      </c>
      <c r="G139" s="27">
        <f t="shared" si="3"/>
        <v>80.15865384615385</v>
      </c>
      <c r="H139" s="30">
        <f t="shared" si="4"/>
        <v>412700</v>
      </c>
    </row>
    <row r="140" spans="1:8" ht="12.75">
      <c r="A140" s="17" t="s">
        <v>159</v>
      </c>
      <c r="B140" s="3" t="s">
        <v>160</v>
      </c>
      <c r="C140" s="3">
        <v>10000</v>
      </c>
      <c r="D140" s="34">
        <v>71947.44</v>
      </c>
      <c r="E140" s="34">
        <v>71947.44</v>
      </c>
      <c r="F140" s="3">
        <v>2833584.2</v>
      </c>
      <c r="G140" s="27">
        <f t="shared" si="3"/>
        <v>100</v>
      </c>
      <c r="H140" s="30">
        <f t="shared" si="4"/>
        <v>0</v>
      </c>
    </row>
    <row r="141" spans="1:8" ht="38.25">
      <c r="A141" s="13" t="s">
        <v>141</v>
      </c>
      <c r="B141" s="3" t="s">
        <v>161</v>
      </c>
      <c r="C141" s="3">
        <v>285000</v>
      </c>
      <c r="D141" s="34">
        <v>1100000</v>
      </c>
      <c r="E141" s="34">
        <v>747099.09</v>
      </c>
      <c r="F141" s="34">
        <v>0</v>
      </c>
      <c r="G141" s="27">
        <f t="shared" si="3"/>
        <v>67.9180990909091</v>
      </c>
      <c r="H141" s="30">
        <f t="shared" si="4"/>
        <v>352900.91000000003</v>
      </c>
    </row>
    <row r="142" spans="1:8" ht="12.75">
      <c r="A142" s="1" t="s">
        <v>43</v>
      </c>
      <c r="B142" s="1" t="s">
        <v>44</v>
      </c>
      <c r="C142" s="33">
        <f>C144+C145</f>
        <v>17057700</v>
      </c>
      <c r="D142" s="33">
        <f>D144+D145+D143</f>
        <v>17581200</v>
      </c>
      <c r="E142" s="33">
        <f>E144+E145+E143</f>
        <v>12402229.7</v>
      </c>
      <c r="F142" s="33">
        <f>F144+F145</f>
        <v>16756900</v>
      </c>
      <c r="G142" s="28">
        <f t="shared" si="3"/>
        <v>70.54256649147953</v>
      </c>
      <c r="H142" s="33">
        <f t="shared" si="4"/>
        <v>5178970.300000001</v>
      </c>
    </row>
    <row r="143" spans="1:8" ht="25.5">
      <c r="A143" s="13" t="s">
        <v>121</v>
      </c>
      <c r="B143" s="3" t="s">
        <v>388</v>
      </c>
      <c r="C143" s="33"/>
      <c r="D143" s="35">
        <f>D147</f>
        <v>15000</v>
      </c>
      <c r="E143" s="35">
        <f>E147</f>
        <v>1105.1</v>
      </c>
      <c r="F143" s="33"/>
      <c r="G143" s="28"/>
      <c r="H143" s="33"/>
    </row>
    <row r="144" spans="1:8" ht="38.25">
      <c r="A144" s="17" t="s">
        <v>164</v>
      </c>
      <c r="B144" s="3" t="s">
        <v>168</v>
      </c>
      <c r="C144" s="35">
        <f>C148</f>
        <v>6178500</v>
      </c>
      <c r="D144" s="35">
        <f>D148</f>
        <v>6578500</v>
      </c>
      <c r="E144" s="35">
        <f>E148</f>
        <v>6344924.6</v>
      </c>
      <c r="F144" s="35">
        <f>F148</f>
        <v>12011400</v>
      </c>
      <c r="G144" s="27">
        <f t="shared" si="3"/>
        <v>96.44941248004864</v>
      </c>
      <c r="H144" s="30">
        <f t="shared" si="4"/>
        <v>233575.40000000037</v>
      </c>
    </row>
    <row r="145" spans="1:8" ht="12.75">
      <c r="A145" s="5" t="s">
        <v>151</v>
      </c>
      <c r="B145" s="3" t="s">
        <v>124</v>
      </c>
      <c r="C145" s="35">
        <f>C150+C152</f>
        <v>10879200</v>
      </c>
      <c r="D145" s="35">
        <f>D150+D152</f>
        <v>10987700</v>
      </c>
      <c r="E145" s="35">
        <f>E150+E152</f>
        <v>6056200</v>
      </c>
      <c r="F145" s="35">
        <f>F150+F152</f>
        <v>4745500</v>
      </c>
      <c r="G145" s="27">
        <f t="shared" si="3"/>
        <v>55.117995576872325</v>
      </c>
      <c r="H145" s="30">
        <f t="shared" si="4"/>
        <v>4931500</v>
      </c>
    </row>
    <row r="146" spans="1:8" ht="12.75">
      <c r="A146" s="23" t="s">
        <v>45</v>
      </c>
      <c r="B146" s="23" t="s">
        <v>46</v>
      </c>
      <c r="C146" s="31">
        <f>C148</f>
        <v>6178500</v>
      </c>
      <c r="D146" s="31">
        <f>D148+D147</f>
        <v>6593500</v>
      </c>
      <c r="E146" s="31">
        <f>E148+E147</f>
        <v>6346029.699999999</v>
      </c>
      <c r="F146" s="31">
        <f>F148</f>
        <v>12011400</v>
      </c>
      <c r="G146" s="28">
        <f t="shared" si="3"/>
        <v>96.24675362099036</v>
      </c>
      <c r="H146" s="33">
        <f t="shared" si="4"/>
        <v>247470.30000000075</v>
      </c>
    </row>
    <row r="147" spans="1:8" ht="25.5">
      <c r="A147" s="13" t="s">
        <v>121</v>
      </c>
      <c r="B147" s="3" t="s">
        <v>387</v>
      </c>
      <c r="C147" s="31"/>
      <c r="D147" s="35">
        <v>15000</v>
      </c>
      <c r="E147" s="35">
        <v>1105.1</v>
      </c>
      <c r="F147" s="31"/>
      <c r="G147" s="28"/>
      <c r="H147" s="33"/>
    </row>
    <row r="148" spans="1:8" ht="38.25">
      <c r="A148" s="17" t="s">
        <v>164</v>
      </c>
      <c r="B148" s="3" t="s">
        <v>165</v>
      </c>
      <c r="C148" s="35">
        <v>6178500</v>
      </c>
      <c r="D148" s="35">
        <v>6578500</v>
      </c>
      <c r="E148" s="35">
        <v>6344924.6</v>
      </c>
      <c r="F148" s="34">
        <v>12011400</v>
      </c>
      <c r="G148" s="27">
        <f>E148/D148*100</f>
        <v>96.44941248004864</v>
      </c>
      <c r="H148" s="30">
        <f>D148-E148</f>
        <v>233575.40000000037</v>
      </c>
    </row>
    <row r="149" spans="1:8" ht="12.75">
      <c r="A149" s="23" t="s">
        <v>47</v>
      </c>
      <c r="B149" s="1" t="s">
        <v>48</v>
      </c>
      <c r="C149" s="1">
        <f>C150</f>
        <v>8500000</v>
      </c>
      <c r="D149" s="33">
        <f>D150</f>
        <v>8500000</v>
      </c>
      <c r="E149" s="33">
        <f>E150</f>
        <v>4000000</v>
      </c>
      <c r="F149" s="33">
        <f>F150</f>
        <v>2097000</v>
      </c>
      <c r="G149" s="27">
        <f>E149/D149*100</f>
        <v>47.05882352941176</v>
      </c>
      <c r="H149" s="30">
        <f>D149-E149</f>
        <v>4500000</v>
      </c>
    </row>
    <row r="150" spans="1:8" ht="12.75">
      <c r="A150" s="5" t="s">
        <v>151</v>
      </c>
      <c r="B150" s="3" t="s">
        <v>166</v>
      </c>
      <c r="C150" s="3">
        <v>8500000</v>
      </c>
      <c r="D150" s="34">
        <v>8500000</v>
      </c>
      <c r="E150" s="34">
        <v>4000000</v>
      </c>
      <c r="F150" s="34">
        <v>2097000</v>
      </c>
      <c r="G150" s="27">
        <f>E150/D150*100</f>
        <v>47.05882352941176</v>
      </c>
      <c r="H150" s="30">
        <f>D150-E150</f>
        <v>4500000</v>
      </c>
    </row>
    <row r="151" spans="1:8" ht="12.75">
      <c r="A151" s="23" t="s">
        <v>49</v>
      </c>
      <c r="B151" s="23" t="s">
        <v>50</v>
      </c>
      <c r="C151" s="31">
        <f>C152</f>
        <v>2379200</v>
      </c>
      <c r="D151" s="31">
        <f>D152</f>
        <v>2487700</v>
      </c>
      <c r="E151" s="31">
        <f>E152</f>
        <v>2056200</v>
      </c>
      <c r="F151" s="31">
        <f>F152</f>
        <v>2648500</v>
      </c>
      <c r="G151" s="28">
        <f t="shared" si="3"/>
        <v>82.65466093178438</v>
      </c>
      <c r="H151" s="33">
        <f t="shared" si="4"/>
        <v>431500</v>
      </c>
    </row>
    <row r="152" spans="1:8" ht="12.75">
      <c r="A152" s="5" t="s">
        <v>151</v>
      </c>
      <c r="B152" s="3" t="s">
        <v>167</v>
      </c>
      <c r="C152" s="3">
        <v>2379200</v>
      </c>
      <c r="D152" s="34">
        <v>2487700</v>
      </c>
      <c r="E152" s="34">
        <v>2056200</v>
      </c>
      <c r="F152" s="34">
        <v>2648500</v>
      </c>
      <c r="G152" s="27">
        <f t="shared" si="3"/>
        <v>82.65466093178438</v>
      </c>
      <c r="H152" s="30">
        <f t="shared" si="4"/>
        <v>431500</v>
      </c>
    </row>
    <row r="153" spans="1:8" ht="12.75">
      <c r="A153" s="1" t="s">
        <v>51</v>
      </c>
      <c r="B153" s="1" t="s">
        <v>52</v>
      </c>
      <c r="C153" s="33">
        <f aca="true" t="shared" si="8" ref="C153:E154">C154</f>
        <v>60000</v>
      </c>
      <c r="D153" s="33">
        <f t="shared" si="8"/>
        <v>0</v>
      </c>
      <c r="E153" s="33">
        <f t="shared" si="8"/>
        <v>0</v>
      </c>
      <c r="F153" s="33"/>
      <c r="G153" s="28" t="e">
        <f aca="true" t="shared" si="9" ref="G153:G226">E153/D153*100</f>
        <v>#DIV/0!</v>
      </c>
      <c r="H153" s="33">
        <f aca="true" t="shared" si="10" ref="H153:H226">D153-E153</f>
        <v>0</v>
      </c>
    </row>
    <row r="154" spans="1:8" ht="25.5">
      <c r="A154" s="24" t="s">
        <v>53</v>
      </c>
      <c r="B154" s="23" t="s">
        <v>54</v>
      </c>
      <c r="C154" s="31">
        <f t="shared" si="8"/>
        <v>60000</v>
      </c>
      <c r="D154" s="31">
        <f t="shared" si="8"/>
        <v>0</v>
      </c>
      <c r="E154" s="31">
        <f t="shared" si="8"/>
        <v>0</v>
      </c>
      <c r="F154" s="31"/>
      <c r="G154" s="28" t="e">
        <f>E154/D154*100</f>
        <v>#DIV/0!</v>
      </c>
      <c r="H154" s="30">
        <f t="shared" si="10"/>
        <v>0</v>
      </c>
    </row>
    <row r="155" spans="1:8" ht="25.5">
      <c r="A155" s="13" t="s">
        <v>121</v>
      </c>
      <c r="B155" s="3" t="s">
        <v>169</v>
      </c>
      <c r="C155" s="3">
        <v>60000</v>
      </c>
      <c r="D155" s="34">
        <v>0</v>
      </c>
      <c r="E155" s="34">
        <v>0</v>
      </c>
      <c r="F155" s="34"/>
      <c r="G155" s="27" t="e">
        <f t="shared" si="9"/>
        <v>#DIV/0!</v>
      </c>
      <c r="H155" s="30">
        <f t="shared" si="10"/>
        <v>0</v>
      </c>
    </row>
    <row r="156" spans="1:8" ht="12.75">
      <c r="A156" s="1" t="s">
        <v>55</v>
      </c>
      <c r="B156" s="1" t="s">
        <v>56</v>
      </c>
      <c r="C156" s="33">
        <f>C157+C162+C163+C164+C168+C158+C159+C160+C166+C167+C169+C170+C171</f>
        <v>226431950.91</v>
      </c>
      <c r="D156" s="33">
        <f>D157+D162+D163+D164+D168+D158+D159+D160+D166+D167+D169+D170+D171+D161+D165+D172</f>
        <v>224226672.85999998</v>
      </c>
      <c r="E156" s="33">
        <f>E157+E162+E163+E164+E168+E158+E159+E160+E166+E167+E169+E170+E171+E161+E165+E172</f>
        <v>204651314.00000003</v>
      </c>
      <c r="F156" s="33">
        <f>F157+F162+F163+F164+F168+F158+F159+F160+F166+F167+F169+F170+F171+F161</f>
        <v>242125600.32000002</v>
      </c>
      <c r="G156" s="28">
        <f t="shared" si="9"/>
        <v>91.26983484599882</v>
      </c>
      <c r="H156" s="33">
        <f t="shared" si="10"/>
        <v>19575358.859999955</v>
      </c>
    </row>
    <row r="157" spans="1:8" ht="12.75">
      <c r="A157" s="17" t="s">
        <v>132</v>
      </c>
      <c r="B157" s="3" t="s">
        <v>195</v>
      </c>
      <c r="C157" s="35">
        <f aca="true" t="shared" si="11" ref="C157:E160">C191</f>
        <v>6975000</v>
      </c>
      <c r="D157" s="35">
        <f t="shared" si="11"/>
        <v>7365000</v>
      </c>
      <c r="E157" s="35">
        <f t="shared" si="11"/>
        <v>6774298.62</v>
      </c>
      <c r="F157" s="35">
        <f aca="true" t="shared" si="12" ref="F157:F163">F191</f>
        <v>6757294</v>
      </c>
      <c r="G157" s="27">
        <f t="shared" si="9"/>
        <v>91.97961466395112</v>
      </c>
      <c r="H157" s="33">
        <f t="shared" si="10"/>
        <v>590701.3799999999</v>
      </c>
    </row>
    <row r="158" spans="1:8" ht="25.5">
      <c r="A158" s="17" t="s">
        <v>186</v>
      </c>
      <c r="B158" s="3" t="s">
        <v>196</v>
      </c>
      <c r="C158" s="35">
        <f t="shared" si="11"/>
        <v>10000</v>
      </c>
      <c r="D158" s="35">
        <f t="shared" si="11"/>
        <v>2731.84</v>
      </c>
      <c r="E158" s="35">
        <f t="shared" si="11"/>
        <v>2731.84</v>
      </c>
      <c r="F158" s="35">
        <f t="shared" si="12"/>
        <v>4600</v>
      </c>
      <c r="G158" s="27">
        <f t="shared" si="9"/>
        <v>100</v>
      </c>
      <c r="H158" s="30">
        <f t="shared" si="10"/>
        <v>0</v>
      </c>
    </row>
    <row r="159" spans="1:8" ht="38.25">
      <c r="A159" s="17" t="s">
        <v>188</v>
      </c>
      <c r="B159" s="3" t="s">
        <v>197</v>
      </c>
      <c r="C159" s="35">
        <f t="shared" si="11"/>
        <v>2106000</v>
      </c>
      <c r="D159" s="35">
        <f t="shared" si="11"/>
        <v>2206000</v>
      </c>
      <c r="E159" s="35">
        <f t="shared" si="11"/>
        <v>1761310.51</v>
      </c>
      <c r="F159" s="35">
        <f t="shared" si="12"/>
        <v>2006278.43</v>
      </c>
      <c r="G159" s="27">
        <f t="shared" si="9"/>
        <v>79.8418182230281</v>
      </c>
      <c r="H159" s="30">
        <f t="shared" si="10"/>
        <v>444689.49</v>
      </c>
    </row>
    <row r="160" spans="1:8" ht="12.75">
      <c r="A160" s="3" t="s">
        <v>114</v>
      </c>
      <c r="B160" s="3" t="s">
        <v>198</v>
      </c>
      <c r="C160" s="35">
        <f t="shared" si="11"/>
        <v>1573100</v>
      </c>
      <c r="D160" s="35">
        <f t="shared" si="11"/>
        <v>1569933.51</v>
      </c>
      <c r="E160" s="35">
        <f t="shared" si="11"/>
        <v>1405964.57</v>
      </c>
      <c r="F160" s="35">
        <f t="shared" si="12"/>
        <v>1408047.43</v>
      </c>
      <c r="G160" s="27">
        <f t="shared" si="9"/>
        <v>89.55567615089636</v>
      </c>
      <c r="H160" s="30">
        <f t="shared" si="10"/>
        <v>163968.93999999994</v>
      </c>
    </row>
    <row r="161" spans="1:8" ht="12.75">
      <c r="A161" s="5" t="s">
        <v>117</v>
      </c>
      <c r="B161" s="3" t="s">
        <v>370</v>
      </c>
      <c r="C161" s="35"/>
      <c r="D161" s="35">
        <f aca="true" t="shared" si="13" ref="D161:E163">D195</f>
        <v>45390</v>
      </c>
      <c r="E161" s="35">
        <f t="shared" si="13"/>
        <v>45390</v>
      </c>
      <c r="F161" s="35">
        <f t="shared" si="12"/>
        <v>300</v>
      </c>
      <c r="G161" s="27"/>
      <c r="H161" s="30"/>
    </row>
    <row r="162" spans="1:8" ht="12.75">
      <c r="A162" s="3" t="s">
        <v>116</v>
      </c>
      <c r="B162" s="3" t="s">
        <v>199</v>
      </c>
      <c r="C162" s="35">
        <f>C196</f>
        <v>465000</v>
      </c>
      <c r="D162" s="35">
        <f t="shared" si="13"/>
        <v>461166.49</v>
      </c>
      <c r="E162" s="35">
        <f t="shared" si="13"/>
        <v>340689.65</v>
      </c>
      <c r="F162" s="35">
        <f t="shared" si="12"/>
        <v>353730.87</v>
      </c>
      <c r="G162" s="27">
        <f t="shared" si="9"/>
        <v>73.87563003547808</v>
      </c>
      <c r="H162" s="30">
        <f t="shared" si="10"/>
        <v>120476.83999999997</v>
      </c>
    </row>
    <row r="163" spans="1:8" ht="25.5">
      <c r="A163" s="13" t="s">
        <v>119</v>
      </c>
      <c r="B163" s="3" t="s">
        <v>200</v>
      </c>
      <c r="C163" s="35">
        <f>C197</f>
        <v>968200</v>
      </c>
      <c r="D163" s="35">
        <f t="shared" si="13"/>
        <v>829377.86</v>
      </c>
      <c r="E163" s="35">
        <f t="shared" si="13"/>
        <v>384351.33</v>
      </c>
      <c r="F163" s="35">
        <f t="shared" si="12"/>
        <v>0</v>
      </c>
      <c r="G163" s="27">
        <f t="shared" si="9"/>
        <v>46.34212565066543</v>
      </c>
      <c r="H163" s="30">
        <f t="shared" si="10"/>
        <v>445026.52999999997</v>
      </c>
    </row>
    <row r="164" spans="1:8" ht="25.5">
      <c r="A164" s="13" t="s">
        <v>121</v>
      </c>
      <c r="B164" s="3" t="s">
        <v>201</v>
      </c>
      <c r="C164" s="35">
        <f>C186+C198</f>
        <v>2509590</v>
      </c>
      <c r="D164" s="35">
        <f>D186+D198</f>
        <v>2302080</v>
      </c>
      <c r="E164" s="35">
        <f>E186+E198</f>
        <v>1811346.3</v>
      </c>
      <c r="F164" s="35">
        <f>F186+F198</f>
        <v>2487256.56</v>
      </c>
      <c r="G164" s="27">
        <f t="shared" si="9"/>
        <v>78.6830301292744</v>
      </c>
      <c r="H164" s="30">
        <f t="shared" si="10"/>
        <v>490733.69999999995</v>
      </c>
    </row>
    <row r="165" spans="1:8" ht="12.75">
      <c r="A165" s="13" t="s">
        <v>371</v>
      </c>
      <c r="B165" s="3" t="s">
        <v>384</v>
      </c>
      <c r="C165" s="35"/>
      <c r="D165" s="35">
        <f>D199</f>
        <v>350000</v>
      </c>
      <c r="E165" s="35">
        <f>E199</f>
        <v>350000</v>
      </c>
      <c r="F165" s="35"/>
      <c r="G165" s="27">
        <f t="shared" si="9"/>
        <v>100</v>
      </c>
      <c r="H165" s="30">
        <f t="shared" si="10"/>
        <v>0</v>
      </c>
    </row>
    <row r="166" spans="1:8" ht="38.25">
      <c r="A166" s="17" t="s">
        <v>176</v>
      </c>
      <c r="B166" s="3" t="s">
        <v>202</v>
      </c>
      <c r="C166" s="35">
        <f>C180</f>
        <v>3000000</v>
      </c>
      <c r="D166" s="35">
        <f>D180</f>
        <v>1500000</v>
      </c>
      <c r="E166" s="35">
        <f>E180+E174</f>
        <v>149143.13</v>
      </c>
      <c r="F166" s="35">
        <f>F180+F174</f>
        <v>39517601.15</v>
      </c>
      <c r="G166" s="27">
        <f t="shared" si="9"/>
        <v>9.942875333333333</v>
      </c>
      <c r="H166" s="30">
        <f t="shared" si="10"/>
        <v>1350856.87</v>
      </c>
    </row>
    <row r="167" spans="1:8" ht="51">
      <c r="A167" s="17" t="s">
        <v>170</v>
      </c>
      <c r="B167" s="3" t="s">
        <v>203</v>
      </c>
      <c r="C167" s="35">
        <f>C175+C187+C181</f>
        <v>100575848</v>
      </c>
      <c r="D167" s="35">
        <f>D175+D187+D181</f>
        <v>111095019.05</v>
      </c>
      <c r="E167" s="35">
        <f>E175+E187+E181</f>
        <v>103927572.36</v>
      </c>
      <c r="F167" s="35">
        <f>F175+F187+F181</f>
        <v>129462706.06</v>
      </c>
      <c r="G167" s="27">
        <f t="shared" si="9"/>
        <v>93.54836359785476</v>
      </c>
      <c r="H167" s="30">
        <f t="shared" si="10"/>
        <v>7167446.689999998</v>
      </c>
    </row>
    <row r="168" spans="1:8" ht="12.75">
      <c r="A168" s="17" t="s">
        <v>172</v>
      </c>
      <c r="B168" s="3" t="s">
        <v>204</v>
      </c>
      <c r="C168" s="35">
        <f>C176+C182+C188</f>
        <v>22201555.91</v>
      </c>
      <c r="D168" s="35">
        <f>D176+D182+D188</f>
        <v>8366899.15</v>
      </c>
      <c r="E168" s="35">
        <f>E176+E182+E188</f>
        <v>7656994.23</v>
      </c>
      <c r="F168" s="35">
        <f>F176+F182+F188</f>
        <v>8069875.99</v>
      </c>
      <c r="G168" s="27">
        <f t="shared" si="9"/>
        <v>91.51531640010266</v>
      </c>
      <c r="H168" s="30">
        <f t="shared" si="10"/>
        <v>709904.9199999999</v>
      </c>
    </row>
    <row r="169" spans="1:8" ht="51">
      <c r="A169" s="17" t="s">
        <v>157</v>
      </c>
      <c r="B169" s="3" t="s">
        <v>205</v>
      </c>
      <c r="C169" s="35">
        <f aca="true" t="shared" si="14" ref="C169:E170">C177+C183</f>
        <v>58796652</v>
      </c>
      <c r="D169" s="35">
        <f t="shared" si="14"/>
        <v>83090868.35</v>
      </c>
      <c r="E169" s="35">
        <f t="shared" si="14"/>
        <v>75553709.67999999</v>
      </c>
      <c r="F169" s="35">
        <f>F177+F183</f>
        <v>47720727.85</v>
      </c>
      <c r="G169" s="27">
        <f t="shared" si="9"/>
        <v>90.92901684665087</v>
      </c>
      <c r="H169" s="30">
        <f t="shared" si="10"/>
        <v>7537158.670000002</v>
      </c>
    </row>
    <row r="170" spans="1:8" ht="12.75">
      <c r="A170" s="17" t="s">
        <v>159</v>
      </c>
      <c r="B170" s="3" t="s">
        <v>206</v>
      </c>
      <c r="C170" s="35">
        <f t="shared" si="14"/>
        <v>27131005</v>
      </c>
      <c r="D170" s="35">
        <f>D178+D184+D189</f>
        <v>4922378.89</v>
      </c>
      <c r="E170" s="35">
        <f>E178+E184+E189</f>
        <v>4389058.74</v>
      </c>
      <c r="F170" s="35">
        <f>F178+F184+F189</f>
        <v>4295131.8</v>
      </c>
      <c r="G170" s="27">
        <f t="shared" si="9"/>
        <v>89.16539823694882</v>
      </c>
      <c r="H170" s="30">
        <f t="shared" si="10"/>
        <v>533320.1499999994</v>
      </c>
    </row>
    <row r="171" spans="1:8" ht="12.75">
      <c r="A171" s="3" t="s">
        <v>125</v>
      </c>
      <c r="B171" s="3" t="s">
        <v>207</v>
      </c>
      <c r="C171" s="35">
        <f>C200</f>
        <v>120000</v>
      </c>
      <c r="D171" s="35">
        <f>D200</f>
        <v>101570.2</v>
      </c>
      <c r="E171" s="35">
        <f>E200</f>
        <v>97405.8</v>
      </c>
      <c r="F171" s="35">
        <f>F200</f>
        <v>42050.18</v>
      </c>
      <c r="G171" s="27">
        <f t="shared" si="9"/>
        <v>95.89997853701185</v>
      </c>
      <c r="H171" s="30">
        <f t="shared" si="10"/>
        <v>4164.399999999994</v>
      </c>
    </row>
    <row r="172" spans="1:8" ht="12.75">
      <c r="A172" s="3" t="s">
        <v>344</v>
      </c>
      <c r="B172" s="3" t="s">
        <v>383</v>
      </c>
      <c r="C172" s="35"/>
      <c r="D172" s="35">
        <f>D201</f>
        <v>18257.52</v>
      </c>
      <c r="E172" s="35">
        <f>E201</f>
        <v>1347.24</v>
      </c>
      <c r="F172" s="35"/>
      <c r="G172" s="27"/>
      <c r="H172" s="30"/>
    </row>
    <row r="173" spans="1:8" ht="12.75">
      <c r="A173" s="23" t="s">
        <v>57</v>
      </c>
      <c r="B173" s="23" t="s">
        <v>58</v>
      </c>
      <c r="C173" s="31">
        <f>C176+C177+C175+C178</f>
        <v>31753600</v>
      </c>
      <c r="D173" s="31">
        <f>D176+D177+D175+D178</f>
        <v>34813131.81</v>
      </c>
      <c r="E173" s="31">
        <f>E176+E177+E175+E178</f>
        <v>31703485.740000002</v>
      </c>
      <c r="F173" s="31">
        <f>F176+F177+F175+F178+F174</f>
        <v>64592553.48</v>
      </c>
      <c r="G173" s="28">
        <f t="shared" si="9"/>
        <v>91.06760607758144</v>
      </c>
      <c r="H173" s="33">
        <f t="shared" si="10"/>
        <v>3109646.0700000003</v>
      </c>
    </row>
    <row r="174" spans="1:8" ht="38.25">
      <c r="A174" s="17" t="s">
        <v>176</v>
      </c>
      <c r="B174" s="3" t="s">
        <v>364</v>
      </c>
      <c r="C174" s="31"/>
      <c r="D174" s="31"/>
      <c r="E174" s="31"/>
      <c r="F174" s="34">
        <v>39517601.15</v>
      </c>
      <c r="G174" s="28"/>
      <c r="H174" s="33"/>
    </row>
    <row r="175" spans="1:8" ht="51">
      <c r="A175" s="17" t="s">
        <v>170</v>
      </c>
      <c r="B175" s="3" t="s">
        <v>171</v>
      </c>
      <c r="C175" s="35">
        <v>16110448</v>
      </c>
      <c r="D175" s="35">
        <v>19365259.64</v>
      </c>
      <c r="E175" s="35">
        <v>18357700.69</v>
      </c>
      <c r="F175" s="34">
        <v>24991003.43</v>
      </c>
      <c r="G175" s="27">
        <f>E175/D175*100</f>
        <v>94.79708008707081</v>
      </c>
      <c r="H175" s="30">
        <f>D175-E175</f>
        <v>1007558.9499999993</v>
      </c>
    </row>
    <row r="176" spans="1:8" ht="12.75">
      <c r="A176" s="17" t="s">
        <v>172</v>
      </c>
      <c r="B176" s="3" t="s">
        <v>173</v>
      </c>
      <c r="C176" s="3">
        <v>4233525</v>
      </c>
      <c r="D176" s="34">
        <v>176845.17</v>
      </c>
      <c r="E176" s="34">
        <v>176845.17</v>
      </c>
      <c r="F176" s="34">
        <v>83948.9</v>
      </c>
      <c r="G176" s="27">
        <f t="shared" si="9"/>
        <v>100</v>
      </c>
      <c r="H176" s="30">
        <f t="shared" si="10"/>
        <v>0</v>
      </c>
    </row>
    <row r="177" spans="1:8" ht="51">
      <c r="A177" s="17" t="s">
        <v>157</v>
      </c>
      <c r="B177" s="3" t="s">
        <v>174</v>
      </c>
      <c r="C177" s="34">
        <v>9763152</v>
      </c>
      <c r="D177" s="34">
        <v>14921227</v>
      </c>
      <c r="E177" s="34">
        <v>12819139.88</v>
      </c>
      <c r="F177" s="34">
        <v>0</v>
      </c>
      <c r="G177" s="27">
        <f t="shared" si="9"/>
        <v>85.9121028049503</v>
      </c>
      <c r="H177" s="30">
        <f t="shared" si="10"/>
        <v>2102087.119999999</v>
      </c>
    </row>
    <row r="178" spans="1:8" ht="12.75">
      <c r="A178" s="17" t="s">
        <v>159</v>
      </c>
      <c r="B178" s="3" t="s">
        <v>175</v>
      </c>
      <c r="C178" s="34">
        <v>1646475</v>
      </c>
      <c r="D178" s="34">
        <v>349800</v>
      </c>
      <c r="E178" s="34">
        <v>349800</v>
      </c>
      <c r="F178" s="34">
        <v>0</v>
      </c>
      <c r="G178" s="27">
        <f>E178/D178*100</f>
        <v>100</v>
      </c>
      <c r="H178" s="30">
        <f>D178-E178</f>
        <v>0</v>
      </c>
    </row>
    <row r="179" spans="1:8" ht="12.75">
      <c r="A179" s="23" t="s">
        <v>59</v>
      </c>
      <c r="B179" s="23" t="s">
        <v>60</v>
      </c>
      <c r="C179" s="31">
        <f>C181+C182+C183+C184+C180</f>
        <v>177958160.91</v>
      </c>
      <c r="D179" s="31">
        <f>D181+D182+D183+D184+D180</f>
        <v>172224444.07999998</v>
      </c>
      <c r="E179" s="31">
        <f>E181+E182+E183+E184+E180</f>
        <v>158772015.63</v>
      </c>
      <c r="F179" s="31">
        <f>F181+F182+F183+F184+F180</f>
        <v>162711661.97</v>
      </c>
      <c r="G179" s="28">
        <f t="shared" si="9"/>
        <v>92.18901328329954</v>
      </c>
      <c r="H179" s="33">
        <f t="shared" si="10"/>
        <v>13452428.449999988</v>
      </c>
    </row>
    <row r="180" spans="1:8" ht="38.25">
      <c r="A180" s="17" t="s">
        <v>176</v>
      </c>
      <c r="B180" s="3" t="s">
        <v>177</v>
      </c>
      <c r="C180" s="3">
        <v>3000000</v>
      </c>
      <c r="D180" s="35">
        <v>1500000</v>
      </c>
      <c r="E180" s="35">
        <v>149143.13</v>
      </c>
      <c r="F180" s="35">
        <v>0</v>
      </c>
      <c r="G180" s="27">
        <f>E180/D180*100</f>
        <v>9.942875333333333</v>
      </c>
      <c r="H180" s="30">
        <f>D180-E180</f>
        <v>1350856.87</v>
      </c>
    </row>
    <row r="181" spans="1:8" ht="51">
      <c r="A181" s="17" t="s">
        <v>170</v>
      </c>
      <c r="B181" s="3" t="s">
        <v>178</v>
      </c>
      <c r="C181" s="3">
        <v>83092900</v>
      </c>
      <c r="D181" s="34">
        <v>90480601.86</v>
      </c>
      <c r="E181" s="34">
        <v>84862898.85</v>
      </c>
      <c r="F181" s="34">
        <v>103363202.63</v>
      </c>
      <c r="G181" s="27">
        <f t="shared" si="9"/>
        <v>93.79126255294783</v>
      </c>
      <c r="H181" s="30">
        <f t="shared" si="10"/>
        <v>5617703.010000005</v>
      </c>
    </row>
    <row r="182" spans="1:8" ht="12.75">
      <c r="A182" s="17" t="s">
        <v>172</v>
      </c>
      <c r="B182" s="3" t="s">
        <v>179</v>
      </c>
      <c r="C182" s="3">
        <v>17347230.91</v>
      </c>
      <c r="D182" s="34">
        <v>7523413.98</v>
      </c>
      <c r="E182" s="34">
        <v>7007937.11</v>
      </c>
      <c r="F182" s="34">
        <v>7417277.89</v>
      </c>
      <c r="G182" s="27">
        <f t="shared" si="9"/>
        <v>93.14836493950317</v>
      </c>
      <c r="H182" s="30">
        <f t="shared" si="10"/>
        <v>515476.8700000001</v>
      </c>
    </row>
    <row r="183" spans="1:8" ht="51">
      <c r="A183" s="17" t="s">
        <v>157</v>
      </c>
      <c r="B183" s="3" t="s">
        <v>180</v>
      </c>
      <c r="C183" s="3">
        <v>49033500</v>
      </c>
      <c r="D183" s="34">
        <v>68169641.35</v>
      </c>
      <c r="E183" s="34">
        <v>62734569.8</v>
      </c>
      <c r="F183" s="34">
        <v>47720727.85</v>
      </c>
      <c r="G183" s="27">
        <f t="shared" si="9"/>
        <v>92.02713782504006</v>
      </c>
      <c r="H183" s="30">
        <f t="shared" si="10"/>
        <v>5435071.549999997</v>
      </c>
    </row>
    <row r="184" spans="1:8" ht="12.75">
      <c r="A184" s="17" t="s">
        <v>159</v>
      </c>
      <c r="B184" s="3" t="s">
        <v>181</v>
      </c>
      <c r="C184" s="34">
        <v>25484530</v>
      </c>
      <c r="D184" s="34">
        <v>4550786.89</v>
      </c>
      <c r="E184" s="34">
        <v>4017466.74</v>
      </c>
      <c r="F184" s="34">
        <v>4210453.6</v>
      </c>
      <c r="G184" s="27">
        <f t="shared" si="9"/>
        <v>88.28070479037528</v>
      </c>
      <c r="H184" s="30">
        <f t="shared" si="10"/>
        <v>533320.1499999994</v>
      </c>
    </row>
    <row r="185" spans="1:8" ht="12.75">
      <c r="A185" s="23" t="s">
        <v>61</v>
      </c>
      <c r="B185" s="23" t="s">
        <v>62</v>
      </c>
      <c r="C185" s="31">
        <f>C186+C187+C188</f>
        <v>2466490</v>
      </c>
      <c r="D185" s="31">
        <f>D186+D187+D188+D189</f>
        <v>2408669.55</v>
      </c>
      <c r="E185" s="31">
        <f>E186+E187+E188+E189</f>
        <v>1469319.55</v>
      </c>
      <c r="F185" s="31">
        <f>F186+F187+F188+F189</f>
        <v>2253235.08</v>
      </c>
      <c r="G185" s="28">
        <f t="shared" si="9"/>
        <v>61.00129218638563</v>
      </c>
      <c r="H185" s="33">
        <f t="shared" si="10"/>
        <v>939349.9999999998</v>
      </c>
    </row>
    <row r="186" spans="1:8" ht="25.5">
      <c r="A186" s="13" t="s">
        <v>121</v>
      </c>
      <c r="B186" s="3" t="s">
        <v>182</v>
      </c>
      <c r="C186" s="3">
        <v>473190</v>
      </c>
      <c r="D186" s="34">
        <v>471080</v>
      </c>
      <c r="E186" s="34">
        <v>268342.78</v>
      </c>
      <c r="F186" s="34">
        <v>491407.68</v>
      </c>
      <c r="G186" s="27">
        <f t="shared" si="9"/>
        <v>56.96331408677933</v>
      </c>
      <c r="H186" s="30">
        <f t="shared" si="10"/>
        <v>202737.21999999997</v>
      </c>
    </row>
    <row r="187" spans="1:8" ht="51">
      <c r="A187" s="17" t="s">
        <v>170</v>
      </c>
      <c r="B187" s="3" t="s">
        <v>183</v>
      </c>
      <c r="C187" s="3">
        <v>1372500</v>
      </c>
      <c r="D187" s="34">
        <v>1249157.55</v>
      </c>
      <c r="E187" s="34">
        <v>706972.82</v>
      </c>
      <c r="F187" s="34">
        <v>1108500</v>
      </c>
      <c r="G187" s="27">
        <f t="shared" si="9"/>
        <v>56.595969019280226</v>
      </c>
      <c r="H187" s="30">
        <f t="shared" si="10"/>
        <v>542184.7300000001</v>
      </c>
    </row>
    <row r="188" spans="1:8" ht="12.75">
      <c r="A188" s="17" t="s">
        <v>172</v>
      </c>
      <c r="B188" s="3" t="s">
        <v>184</v>
      </c>
      <c r="C188" s="34">
        <v>620800</v>
      </c>
      <c r="D188" s="34">
        <v>666640</v>
      </c>
      <c r="E188" s="34">
        <v>472211.95</v>
      </c>
      <c r="F188" s="34">
        <v>568649.2</v>
      </c>
      <c r="G188" s="27">
        <f t="shared" si="9"/>
        <v>70.83462588503541</v>
      </c>
      <c r="H188" s="30">
        <f t="shared" si="10"/>
        <v>194428.05</v>
      </c>
    </row>
    <row r="189" spans="1:8" ht="12.75">
      <c r="A189" s="17" t="s">
        <v>159</v>
      </c>
      <c r="B189" s="3" t="s">
        <v>343</v>
      </c>
      <c r="C189" s="34"/>
      <c r="D189" s="34">
        <v>21792</v>
      </c>
      <c r="E189" s="34">
        <v>21792</v>
      </c>
      <c r="F189" s="34">
        <v>84678.2</v>
      </c>
      <c r="G189" s="27">
        <f>E189/D189*100</f>
        <v>100</v>
      </c>
      <c r="H189" s="30">
        <f>D189-E189</f>
        <v>0</v>
      </c>
    </row>
    <row r="190" spans="1:8" ht="12.75">
      <c r="A190" s="23" t="s">
        <v>63</v>
      </c>
      <c r="B190" s="23" t="s">
        <v>64</v>
      </c>
      <c r="C190" s="31">
        <f>C191+C193+C198+C200+C194+C196+C197+C192</f>
        <v>14253700</v>
      </c>
      <c r="D190" s="31">
        <f>D191+D193+D198+D200+D194+D196+D197+D195+D199+D201</f>
        <v>14777695.579999998</v>
      </c>
      <c r="E190" s="31">
        <f>E191+E193+E198+E200+E194+E196+E197+E195+E199+E201+E192</f>
        <v>12706493.080000002</v>
      </c>
      <c r="F190" s="31">
        <f>F191+F193+F198+F200+F194+F196+F197+F195+F192</f>
        <v>12568149.789999997</v>
      </c>
      <c r="G190" s="28">
        <f t="shared" si="9"/>
        <v>85.9842660258671</v>
      </c>
      <c r="H190" s="33">
        <f t="shared" si="10"/>
        <v>2071202.4999999963</v>
      </c>
    </row>
    <row r="191" spans="1:8" ht="12.75">
      <c r="A191" s="17" t="s">
        <v>132</v>
      </c>
      <c r="B191" s="3" t="s">
        <v>185</v>
      </c>
      <c r="C191" s="34">
        <v>6975000</v>
      </c>
      <c r="D191" s="34">
        <v>7365000</v>
      </c>
      <c r="E191" s="34">
        <v>6774298.62</v>
      </c>
      <c r="F191" s="34">
        <v>6757294</v>
      </c>
      <c r="G191" s="27">
        <f t="shared" si="9"/>
        <v>91.97961466395112</v>
      </c>
      <c r="H191" s="30">
        <f t="shared" si="10"/>
        <v>590701.3799999999</v>
      </c>
    </row>
    <row r="192" spans="1:8" ht="25.5">
      <c r="A192" s="17" t="s">
        <v>186</v>
      </c>
      <c r="B192" s="3" t="s">
        <v>187</v>
      </c>
      <c r="C192" s="34">
        <v>10000</v>
      </c>
      <c r="D192" s="34">
        <v>2731.84</v>
      </c>
      <c r="E192" s="34">
        <v>2731.84</v>
      </c>
      <c r="F192" s="34">
        <v>4600</v>
      </c>
      <c r="G192" s="27">
        <f>E192/D192*100</f>
        <v>100</v>
      </c>
      <c r="H192" s="30">
        <f>D192-E192</f>
        <v>0</v>
      </c>
    </row>
    <row r="193" spans="1:8" ht="38.25">
      <c r="A193" s="17" t="s">
        <v>188</v>
      </c>
      <c r="B193" s="3" t="s">
        <v>189</v>
      </c>
      <c r="C193" s="34">
        <v>2106000</v>
      </c>
      <c r="D193" s="34">
        <v>2206000</v>
      </c>
      <c r="E193" s="34">
        <v>1761310.51</v>
      </c>
      <c r="F193" s="34">
        <v>2006278.43</v>
      </c>
      <c r="G193" s="27">
        <f t="shared" si="9"/>
        <v>79.8418182230281</v>
      </c>
      <c r="H193" s="30">
        <f t="shared" si="10"/>
        <v>444689.49</v>
      </c>
    </row>
    <row r="194" spans="1:8" ht="12.75">
      <c r="A194" s="3" t="s">
        <v>114</v>
      </c>
      <c r="B194" s="3" t="s">
        <v>190</v>
      </c>
      <c r="C194" s="34">
        <v>1573100</v>
      </c>
      <c r="D194" s="34">
        <v>1569933.51</v>
      </c>
      <c r="E194" s="34">
        <v>1405964.57</v>
      </c>
      <c r="F194" s="34">
        <v>1408047.43</v>
      </c>
      <c r="G194" s="27">
        <f t="shared" si="9"/>
        <v>89.55567615089636</v>
      </c>
      <c r="H194" s="30">
        <f t="shared" si="10"/>
        <v>163968.93999999994</v>
      </c>
    </row>
    <row r="195" spans="1:8" ht="12.75">
      <c r="A195" s="5" t="s">
        <v>117</v>
      </c>
      <c r="B195" s="3" t="s">
        <v>369</v>
      </c>
      <c r="C195" s="34"/>
      <c r="D195" s="34">
        <v>45390</v>
      </c>
      <c r="E195" s="34">
        <v>45390</v>
      </c>
      <c r="F195" s="34">
        <v>300</v>
      </c>
      <c r="G195" s="27">
        <f t="shared" si="9"/>
        <v>100</v>
      </c>
      <c r="H195" s="30">
        <f t="shared" si="10"/>
        <v>0</v>
      </c>
    </row>
    <row r="196" spans="1:8" ht="12.75">
      <c r="A196" s="3" t="s">
        <v>116</v>
      </c>
      <c r="B196" s="3" t="s">
        <v>191</v>
      </c>
      <c r="C196" s="34">
        <v>465000</v>
      </c>
      <c r="D196" s="34">
        <v>461166.49</v>
      </c>
      <c r="E196" s="34">
        <v>340689.65</v>
      </c>
      <c r="F196" s="34">
        <v>353730.87</v>
      </c>
      <c r="G196" s="27">
        <f t="shared" si="9"/>
        <v>73.87563003547808</v>
      </c>
      <c r="H196" s="30">
        <f t="shared" si="10"/>
        <v>120476.83999999997</v>
      </c>
    </row>
    <row r="197" spans="1:8" ht="25.5">
      <c r="A197" s="13" t="s">
        <v>119</v>
      </c>
      <c r="B197" s="3" t="s">
        <v>192</v>
      </c>
      <c r="C197" s="34">
        <v>968200</v>
      </c>
      <c r="D197" s="34">
        <v>829377.86</v>
      </c>
      <c r="E197" s="34">
        <v>384351.33</v>
      </c>
      <c r="F197" s="34"/>
      <c r="G197" s="27">
        <f t="shared" si="9"/>
        <v>46.34212565066543</v>
      </c>
      <c r="H197" s="30">
        <f t="shared" si="10"/>
        <v>445026.52999999997</v>
      </c>
    </row>
    <row r="198" spans="1:8" ht="25.5">
      <c r="A198" s="13" t="s">
        <v>121</v>
      </c>
      <c r="B198" s="3" t="s">
        <v>193</v>
      </c>
      <c r="C198" s="34">
        <v>2036400</v>
      </c>
      <c r="D198" s="34">
        <v>1831000</v>
      </c>
      <c r="E198" s="34">
        <v>1543003.52</v>
      </c>
      <c r="F198" s="34">
        <v>1995848.88</v>
      </c>
      <c r="G198" s="27">
        <f t="shared" si="9"/>
        <v>84.27108246859639</v>
      </c>
      <c r="H198" s="30">
        <f t="shared" si="10"/>
        <v>287996.48</v>
      </c>
    </row>
    <row r="199" spans="1:8" ht="12.75">
      <c r="A199" s="13" t="s">
        <v>371</v>
      </c>
      <c r="B199" s="3" t="s">
        <v>382</v>
      </c>
      <c r="C199" s="34"/>
      <c r="D199" s="34">
        <v>350000</v>
      </c>
      <c r="E199" s="34">
        <v>350000</v>
      </c>
      <c r="F199" s="34"/>
      <c r="G199" s="27"/>
      <c r="H199" s="30"/>
    </row>
    <row r="200" spans="1:8" ht="12.75">
      <c r="A200" s="3" t="s">
        <v>125</v>
      </c>
      <c r="B200" s="3" t="s">
        <v>194</v>
      </c>
      <c r="C200" s="34">
        <v>120000</v>
      </c>
      <c r="D200" s="34">
        <v>101570.2</v>
      </c>
      <c r="E200" s="34">
        <v>97405.8</v>
      </c>
      <c r="F200" s="34">
        <v>42050.18</v>
      </c>
      <c r="G200" s="27">
        <f t="shared" si="9"/>
        <v>95.89997853701185</v>
      </c>
      <c r="H200" s="30">
        <f t="shared" si="10"/>
        <v>4164.399999999994</v>
      </c>
    </row>
    <row r="201" spans="1:8" ht="12.75">
      <c r="A201" s="3" t="s">
        <v>344</v>
      </c>
      <c r="B201" s="3" t="s">
        <v>381</v>
      </c>
      <c r="C201" s="34"/>
      <c r="D201" s="34">
        <v>18257.52</v>
      </c>
      <c r="E201" s="34">
        <v>1347.24</v>
      </c>
      <c r="F201" s="34"/>
      <c r="G201" s="27"/>
      <c r="H201" s="30"/>
    </row>
    <row r="202" spans="1:8" ht="12.75">
      <c r="A202" s="1" t="s">
        <v>65</v>
      </c>
      <c r="B202" s="1" t="s">
        <v>66</v>
      </c>
      <c r="C202" s="33">
        <f>C203+C207+C208+C209+C213+C204+C205+C206+C210+C212+C214+C215+C216</f>
        <v>36342521</v>
      </c>
      <c r="D202" s="33">
        <f>D203+D207+D208+D209+D213+D204+D205+D206+D210+D212+D214+D215+D216+D217+D211</f>
        <v>36844680.2</v>
      </c>
      <c r="E202" s="33">
        <f>E203+E207+E208+E209+E213+E204+E205+E206+E210+E212+E214+E215+E216+E217+E211</f>
        <v>30732539.95</v>
      </c>
      <c r="F202" s="33">
        <f>F203+F207+F208+F209+F213+F204+F205+F206+F210+F212+F214+F215+F216+F217</f>
        <v>36221051.9</v>
      </c>
      <c r="G202" s="28">
        <f t="shared" si="9"/>
        <v>83.41106445537827</v>
      </c>
      <c r="H202" s="33">
        <f t="shared" si="10"/>
        <v>6112140.250000004</v>
      </c>
    </row>
    <row r="203" spans="1:8" ht="12.75">
      <c r="A203" s="17" t="s">
        <v>132</v>
      </c>
      <c r="B203" s="3" t="s">
        <v>224</v>
      </c>
      <c r="C203" s="35">
        <f>C229</f>
        <v>8224800</v>
      </c>
      <c r="D203" s="35">
        <f>D229</f>
        <v>7573916</v>
      </c>
      <c r="E203" s="35">
        <f>E229</f>
        <v>6294407.58</v>
      </c>
      <c r="F203" s="35">
        <f>F229</f>
        <v>7018048.85</v>
      </c>
      <c r="G203" s="27">
        <f t="shared" si="9"/>
        <v>83.10638222024116</v>
      </c>
      <c r="H203" s="30">
        <f t="shared" si="10"/>
        <v>1279508.42</v>
      </c>
    </row>
    <row r="204" spans="1:8" ht="25.5">
      <c r="A204" s="17" t="s">
        <v>186</v>
      </c>
      <c r="B204" s="3" t="s">
        <v>225</v>
      </c>
      <c r="C204" s="35">
        <f aca="true" t="shared" si="15" ref="C204:D210">C230</f>
        <v>3000</v>
      </c>
      <c r="D204" s="35">
        <f t="shared" si="15"/>
        <v>3000</v>
      </c>
      <c r="E204" s="35">
        <f>E230</f>
        <v>575</v>
      </c>
      <c r="F204" s="35">
        <f>F230</f>
        <v>636.21</v>
      </c>
      <c r="G204" s="27">
        <f t="shared" si="9"/>
        <v>19.166666666666668</v>
      </c>
      <c r="H204" s="30">
        <f t="shared" si="10"/>
        <v>2425</v>
      </c>
    </row>
    <row r="205" spans="1:8" ht="38.25">
      <c r="A205" s="17" t="s">
        <v>188</v>
      </c>
      <c r="B205" s="3" t="s">
        <v>226</v>
      </c>
      <c r="C205" s="35">
        <f t="shared" si="15"/>
        <v>2475200</v>
      </c>
      <c r="D205" s="35">
        <f t="shared" si="15"/>
        <v>2595830.02</v>
      </c>
      <c r="E205" s="35">
        <f aca="true" t="shared" si="16" ref="E205:F210">E231</f>
        <v>2093153.9</v>
      </c>
      <c r="F205" s="35">
        <f t="shared" si="16"/>
        <v>2256282.44</v>
      </c>
      <c r="G205" s="27">
        <f t="shared" si="9"/>
        <v>80.63524513827758</v>
      </c>
      <c r="H205" s="30">
        <f t="shared" si="10"/>
        <v>502676.1200000001</v>
      </c>
    </row>
    <row r="206" spans="1:8" ht="12.75">
      <c r="A206" s="3" t="s">
        <v>114</v>
      </c>
      <c r="B206" s="3" t="s">
        <v>227</v>
      </c>
      <c r="C206" s="35">
        <f t="shared" si="15"/>
        <v>675000</v>
      </c>
      <c r="D206" s="35">
        <f t="shared" si="15"/>
        <v>782668.2</v>
      </c>
      <c r="E206" s="35">
        <f t="shared" si="16"/>
        <v>730222.97</v>
      </c>
      <c r="F206" s="35">
        <f t="shared" si="16"/>
        <v>640337.93</v>
      </c>
      <c r="G206" s="27">
        <f t="shared" si="9"/>
        <v>93.29917454165124</v>
      </c>
      <c r="H206" s="30">
        <f t="shared" si="10"/>
        <v>52445.22999999998</v>
      </c>
    </row>
    <row r="207" spans="1:8" ht="38.25">
      <c r="A207" s="17" t="s">
        <v>220</v>
      </c>
      <c r="B207" s="3" t="s">
        <v>228</v>
      </c>
      <c r="C207" s="35">
        <f t="shared" si="15"/>
        <v>2000</v>
      </c>
      <c r="D207" s="35">
        <f t="shared" si="15"/>
        <v>2000</v>
      </c>
      <c r="E207" s="35">
        <f t="shared" si="16"/>
        <v>0</v>
      </c>
      <c r="F207" s="35">
        <f t="shared" si="16"/>
        <v>0</v>
      </c>
      <c r="G207" s="27">
        <f t="shared" si="9"/>
        <v>0</v>
      </c>
      <c r="H207" s="30">
        <f t="shared" si="10"/>
        <v>2000</v>
      </c>
    </row>
    <row r="208" spans="1:8" ht="12.75">
      <c r="A208" s="3" t="s">
        <v>116</v>
      </c>
      <c r="B208" s="3" t="s">
        <v>229</v>
      </c>
      <c r="C208" s="35">
        <f t="shared" si="15"/>
        <v>199000</v>
      </c>
      <c r="D208" s="35">
        <f t="shared" si="15"/>
        <v>263115.12</v>
      </c>
      <c r="E208" s="35">
        <f t="shared" si="16"/>
        <v>227552.19</v>
      </c>
      <c r="F208" s="35">
        <f t="shared" si="16"/>
        <v>196089.88</v>
      </c>
      <c r="G208" s="27">
        <f t="shared" si="9"/>
        <v>86.48388963735721</v>
      </c>
      <c r="H208" s="30">
        <f t="shared" si="10"/>
        <v>35562.92999999999</v>
      </c>
    </row>
    <row r="209" spans="1:8" ht="25.5">
      <c r="A209" s="13" t="s">
        <v>119</v>
      </c>
      <c r="B209" s="3" t="s">
        <v>230</v>
      </c>
      <c r="C209" s="35">
        <f t="shared" si="15"/>
        <v>130000</v>
      </c>
      <c r="D209" s="35">
        <f t="shared" si="15"/>
        <v>826702.53</v>
      </c>
      <c r="E209" s="35">
        <f t="shared" si="16"/>
        <v>319657.68</v>
      </c>
      <c r="F209" s="35">
        <f t="shared" si="16"/>
        <v>0</v>
      </c>
      <c r="G209" s="27">
        <f t="shared" si="9"/>
        <v>38.66659026675532</v>
      </c>
      <c r="H209" s="30">
        <f t="shared" si="10"/>
        <v>507044.85000000003</v>
      </c>
    </row>
    <row r="210" spans="1:8" ht="25.5">
      <c r="A210" s="13" t="s">
        <v>121</v>
      </c>
      <c r="B210" s="3" t="s">
        <v>231</v>
      </c>
      <c r="C210" s="35">
        <f t="shared" si="15"/>
        <v>42000</v>
      </c>
      <c r="D210" s="35">
        <f>D236+D219</f>
        <v>876581.97</v>
      </c>
      <c r="E210" s="35">
        <f t="shared" si="16"/>
        <v>421911.61</v>
      </c>
      <c r="F210" s="35">
        <f t="shared" si="16"/>
        <v>276982.19</v>
      </c>
      <c r="G210" s="27">
        <f t="shared" si="9"/>
        <v>48.131449703443025</v>
      </c>
      <c r="H210" s="30">
        <f t="shared" si="10"/>
        <v>454670.36</v>
      </c>
    </row>
    <row r="211" spans="1:8" ht="12.75">
      <c r="A211" s="13" t="s">
        <v>371</v>
      </c>
      <c r="B211" s="3" t="s">
        <v>373</v>
      </c>
      <c r="C211" s="35"/>
      <c r="D211" s="35">
        <f>D220</f>
        <v>100000</v>
      </c>
      <c r="E211" s="35">
        <f>E220</f>
        <v>100000</v>
      </c>
      <c r="F211" s="35"/>
      <c r="G211" s="27"/>
      <c r="H211" s="30"/>
    </row>
    <row r="212" spans="1:8" ht="51">
      <c r="A212" s="17" t="s">
        <v>170</v>
      </c>
      <c r="B212" s="3" t="s">
        <v>232</v>
      </c>
      <c r="C212" s="35">
        <f aca="true" t="shared" si="17" ref="C212:E213">C221+C226</f>
        <v>6710000</v>
      </c>
      <c r="D212" s="35">
        <f t="shared" si="17"/>
        <v>7237000</v>
      </c>
      <c r="E212" s="35">
        <f t="shared" si="17"/>
        <v>6586572</v>
      </c>
      <c r="F212" s="35">
        <f>F221+F226</f>
        <v>6952470.390000001</v>
      </c>
      <c r="G212" s="27">
        <f t="shared" si="9"/>
        <v>91.01246372806412</v>
      </c>
      <c r="H212" s="30">
        <f t="shared" si="10"/>
        <v>650428</v>
      </c>
    </row>
    <row r="213" spans="1:8" ht="12.75">
      <c r="A213" s="17" t="s">
        <v>172</v>
      </c>
      <c r="B213" s="3" t="s">
        <v>233</v>
      </c>
      <c r="C213" s="35">
        <f t="shared" si="17"/>
        <v>40000</v>
      </c>
      <c r="D213" s="35">
        <f t="shared" si="17"/>
        <v>283782.61</v>
      </c>
      <c r="E213" s="35">
        <f t="shared" si="17"/>
        <v>220000</v>
      </c>
      <c r="F213" s="35">
        <f>F222+F227</f>
        <v>407199</v>
      </c>
      <c r="G213" s="27">
        <f t="shared" si="9"/>
        <v>77.52413017837844</v>
      </c>
      <c r="H213" s="30">
        <f t="shared" si="10"/>
        <v>63782.609999999986</v>
      </c>
    </row>
    <row r="214" spans="1:8" ht="51">
      <c r="A214" s="17" t="s">
        <v>157</v>
      </c>
      <c r="B214" s="3" t="s">
        <v>234</v>
      </c>
      <c r="C214" s="35">
        <f aca="true" t="shared" si="18" ref="C214:E215">C223</f>
        <v>17131521</v>
      </c>
      <c r="D214" s="35">
        <f t="shared" si="18"/>
        <v>15111027.89</v>
      </c>
      <c r="E214" s="35">
        <f t="shared" si="18"/>
        <v>12876052.03</v>
      </c>
      <c r="F214" s="35">
        <f>F223</f>
        <v>17632104.8</v>
      </c>
      <c r="G214" s="27">
        <f t="shared" si="9"/>
        <v>85.20963711886841</v>
      </c>
      <c r="H214" s="30">
        <f t="shared" si="10"/>
        <v>2234975.8600000013</v>
      </c>
    </row>
    <row r="215" spans="1:8" ht="12.75">
      <c r="A215" s="17" t="s">
        <v>159</v>
      </c>
      <c r="B215" s="3" t="s">
        <v>235</v>
      </c>
      <c r="C215" s="35">
        <f t="shared" si="18"/>
        <v>700000</v>
      </c>
      <c r="D215" s="35">
        <f t="shared" si="18"/>
        <v>1116771.94</v>
      </c>
      <c r="E215" s="35">
        <f t="shared" si="18"/>
        <v>823220</v>
      </c>
      <c r="F215" s="35">
        <f>F224</f>
        <v>808871.67</v>
      </c>
      <c r="G215" s="27">
        <f t="shared" si="9"/>
        <v>73.71424464694198</v>
      </c>
      <c r="H215" s="30">
        <f t="shared" si="10"/>
        <v>293551.93999999994</v>
      </c>
    </row>
    <row r="216" spans="1:8" ht="12.75">
      <c r="A216" s="3" t="s">
        <v>125</v>
      </c>
      <c r="B216" s="3" t="s">
        <v>236</v>
      </c>
      <c r="C216" s="35">
        <f>C237</f>
        <v>10000</v>
      </c>
      <c r="D216" s="35">
        <f>D237</f>
        <v>0</v>
      </c>
      <c r="E216" s="35">
        <f>E237</f>
        <v>0</v>
      </c>
      <c r="F216" s="35">
        <f>F237</f>
        <v>32028.54</v>
      </c>
      <c r="G216" s="27" t="e">
        <f t="shared" si="9"/>
        <v>#DIV/0!</v>
      </c>
      <c r="H216" s="30">
        <f t="shared" si="10"/>
        <v>0</v>
      </c>
    </row>
    <row r="217" spans="1:8" ht="12.75">
      <c r="A217" s="3" t="s">
        <v>344</v>
      </c>
      <c r="B217" s="3" t="s">
        <v>346</v>
      </c>
      <c r="C217" s="36"/>
      <c r="D217" s="34">
        <f>D238</f>
        <v>72283.92</v>
      </c>
      <c r="E217" s="34">
        <f>E238</f>
        <v>39214.99</v>
      </c>
      <c r="F217" s="36"/>
      <c r="G217" s="27">
        <f t="shared" si="9"/>
        <v>54.25133279988136</v>
      </c>
      <c r="H217" s="30">
        <f t="shared" si="10"/>
        <v>33068.93</v>
      </c>
    </row>
    <row r="218" spans="1:8" ht="12.75">
      <c r="A218" s="23" t="s">
        <v>67</v>
      </c>
      <c r="B218" s="23" t="s">
        <v>68</v>
      </c>
      <c r="C218" s="31">
        <f>C221+C222+C223+C224</f>
        <v>23711521</v>
      </c>
      <c r="D218" s="31">
        <f>D221+D222+D223+D224+D219+D220</f>
        <v>22978582.44</v>
      </c>
      <c r="E218" s="31">
        <f>E221+E222+E223+E224+E219+E220</f>
        <v>19869379.89</v>
      </c>
      <c r="F218" s="31">
        <f>F221+F222+F223+F224</f>
        <v>24945404.000000004</v>
      </c>
      <c r="G218" s="28">
        <f t="shared" si="9"/>
        <v>86.46912811911473</v>
      </c>
      <c r="H218" s="33">
        <f t="shared" si="10"/>
        <v>3109202.5500000007</v>
      </c>
    </row>
    <row r="219" spans="1:8" ht="25.5">
      <c r="A219" s="13" t="s">
        <v>121</v>
      </c>
      <c r="B219" s="3" t="s">
        <v>341</v>
      </c>
      <c r="C219" s="31"/>
      <c r="D219" s="35"/>
      <c r="E219" s="35"/>
      <c r="F219" s="31"/>
      <c r="G219" s="28"/>
      <c r="H219" s="33"/>
    </row>
    <row r="220" spans="1:8" ht="12.75">
      <c r="A220" s="13" t="s">
        <v>371</v>
      </c>
      <c r="B220" s="3" t="s">
        <v>372</v>
      </c>
      <c r="C220" s="35"/>
      <c r="D220" s="35">
        <v>100000</v>
      </c>
      <c r="E220" s="35">
        <v>100000</v>
      </c>
      <c r="F220" s="31"/>
      <c r="G220" s="28"/>
      <c r="H220" s="33"/>
    </row>
    <row r="221" spans="1:8" ht="51">
      <c r="A221" s="17" t="s">
        <v>170</v>
      </c>
      <c r="B221" s="3" t="s">
        <v>208</v>
      </c>
      <c r="C221" s="3">
        <v>5860000</v>
      </c>
      <c r="D221" s="34">
        <v>6387000</v>
      </c>
      <c r="E221" s="34">
        <v>5870107.86</v>
      </c>
      <c r="F221" s="11">
        <v>6117228.53</v>
      </c>
      <c r="G221" s="27">
        <f>E221/D221*100</f>
        <v>91.90712165335839</v>
      </c>
      <c r="H221" s="30">
        <f>D221-E221</f>
        <v>516892.13999999966</v>
      </c>
    </row>
    <row r="222" spans="1:8" ht="12.75">
      <c r="A222" s="17" t="s">
        <v>172</v>
      </c>
      <c r="B222" s="3" t="s">
        <v>209</v>
      </c>
      <c r="C222" s="34">
        <v>20000</v>
      </c>
      <c r="D222" s="11">
        <v>263782.61</v>
      </c>
      <c r="E222" s="11">
        <v>200000</v>
      </c>
      <c r="F222" s="3">
        <v>387199</v>
      </c>
      <c r="G222" s="27">
        <f t="shared" si="9"/>
        <v>75.820009514653</v>
      </c>
      <c r="H222" s="30">
        <f t="shared" si="10"/>
        <v>63782.609999999986</v>
      </c>
    </row>
    <row r="223" spans="1:8" ht="51">
      <c r="A223" s="17" t="s">
        <v>157</v>
      </c>
      <c r="B223" s="3" t="s">
        <v>210</v>
      </c>
      <c r="C223" s="34">
        <v>17131521</v>
      </c>
      <c r="D223" s="11">
        <v>15111027.89</v>
      </c>
      <c r="E223" s="3">
        <v>12876052.03</v>
      </c>
      <c r="F223" s="11">
        <v>17632104.8</v>
      </c>
      <c r="G223" s="27">
        <f t="shared" si="9"/>
        <v>85.20963711886841</v>
      </c>
      <c r="H223" s="30">
        <f t="shared" si="10"/>
        <v>2234975.8600000013</v>
      </c>
    </row>
    <row r="224" spans="1:8" ht="12.75">
      <c r="A224" s="17" t="s">
        <v>159</v>
      </c>
      <c r="B224" s="3" t="s">
        <v>211</v>
      </c>
      <c r="C224" s="3">
        <v>700000</v>
      </c>
      <c r="D224" s="11">
        <v>1116771.94</v>
      </c>
      <c r="E224" s="11">
        <v>823220</v>
      </c>
      <c r="F224" s="3">
        <v>808871.67</v>
      </c>
      <c r="G224" s="27">
        <f t="shared" si="9"/>
        <v>73.71424464694198</v>
      </c>
      <c r="H224" s="30">
        <f t="shared" si="10"/>
        <v>293551.93999999994</v>
      </c>
    </row>
    <row r="225" spans="1:8" ht="12.75">
      <c r="A225" s="23" t="s">
        <v>69</v>
      </c>
      <c r="B225" s="23" t="s">
        <v>70</v>
      </c>
      <c r="C225" s="31">
        <f>C226+C227</f>
        <v>870000</v>
      </c>
      <c r="D225" s="31">
        <f>D226+D227</f>
        <v>870000</v>
      </c>
      <c r="E225" s="31">
        <f>E226+E227</f>
        <v>736464.14</v>
      </c>
      <c r="F225" s="31">
        <f>F226+F227</f>
        <v>855241.86</v>
      </c>
      <c r="G225" s="28">
        <f t="shared" si="9"/>
        <v>84.65105057471266</v>
      </c>
      <c r="H225" s="33">
        <f t="shared" si="10"/>
        <v>133535.86</v>
      </c>
    </row>
    <row r="226" spans="1:8" ht="51">
      <c r="A226" s="17" t="s">
        <v>170</v>
      </c>
      <c r="B226" s="3" t="s">
        <v>212</v>
      </c>
      <c r="C226" s="34">
        <v>850000</v>
      </c>
      <c r="D226" s="34">
        <v>850000</v>
      </c>
      <c r="E226" s="34">
        <v>716464.14</v>
      </c>
      <c r="F226" s="34">
        <v>835241.86</v>
      </c>
      <c r="G226" s="27">
        <f t="shared" si="9"/>
        <v>84.28989882352941</v>
      </c>
      <c r="H226" s="30">
        <f t="shared" si="10"/>
        <v>133535.86</v>
      </c>
    </row>
    <row r="227" spans="1:8" ht="12.75">
      <c r="A227" s="17" t="s">
        <v>172</v>
      </c>
      <c r="B227" s="3" t="s">
        <v>213</v>
      </c>
      <c r="C227" s="34">
        <v>20000</v>
      </c>
      <c r="D227" s="34">
        <v>20000</v>
      </c>
      <c r="E227" s="34">
        <v>20000</v>
      </c>
      <c r="F227" s="34">
        <v>20000</v>
      </c>
      <c r="G227" s="27">
        <f aca="true" t="shared" si="19" ref="G227:G286">E227/D227*100</f>
        <v>100</v>
      </c>
      <c r="H227" s="30">
        <f aca="true" t="shared" si="20" ref="H227:H286">D227-E227</f>
        <v>0</v>
      </c>
    </row>
    <row r="228" spans="1:8" ht="25.5">
      <c r="A228" s="24" t="s">
        <v>71</v>
      </c>
      <c r="B228" s="23" t="s">
        <v>72</v>
      </c>
      <c r="C228" s="31">
        <f>C229+C234+C230+C231+C232+C233+C235+C236+C237</f>
        <v>11761000</v>
      </c>
      <c r="D228" s="31">
        <f>D229+D234+D230+D231+D232+D233+D235+D236+D237+D238</f>
        <v>12996097.76</v>
      </c>
      <c r="E228" s="31">
        <f>E229+E234+E230+E231+E232+E233+E235+E236+E237+E238</f>
        <v>10126695.92</v>
      </c>
      <c r="F228" s="31">
        <f>F229+F234+F230+F231+F232+F233+F235+F236+F237+F238</f>
        <v>10420406.039999997</v>
      </c>
      <c r="G228" s="28">
        <f t="shared" si="19"/>
        <v>77.92105066467275</v>
      </c>
      <c r="H228" s="33">
        <f t="shared" si="20"/>
        <v>2869401.84</v>
      </c>
    </row>
    <row r="229" spans="1:8" ht="12.75">
      <c r="A229" s="17" t="s">
        <v>132</v>
      </c>
      <c r="B229" s="3" t="s">
        <v>214</v>
      </c>
      <c r="C229" s="34">
        <v>8224800</v>
      </c>
      <c r="D229" s="34">
        <v>7573916</v>
      </c>
      <c r="E229" s="34">
        <v>6294407.58</v>
      </c>
      <c r="F229" s="34">
        <v>7018048.85</v>
      </c>
      <c r="G229" s="27">
        <f t="shared" si="19"/>
        <v>83.10638222024116</v>
      </c>
      <c r="H229" s="30">
        <f t="shared" si="20"/>
        <v>1279508.42</v>
      </c>
    </row>
    <row r="230" spans="1:8" ht="25.5">
      <c r="A230" s="17" t="s">
        <v>186</v>
      </c>
      <c r="B230" s="3" t="s">
        <v>215</v>
      </c>
      <c r="C230" s="34">
        <v>3000</v>
      </c>
      <c r="D230" s="34">
        <v>3000</v>
      </c>
      <c r="E230" s="34">
        <v>575</v>
      </c>
      <c r="F230" s="34">
        <v>636.21</v>
      </c>
      <c r="G230" s="27">
        <f t="shared" si="19"/>
        <v>19.166666666666668</v>
      </c>
      <c r="H230" s="30">
        <f t="shared" si="20"/>
        <v>2425</v>
      </c>
    </row>
    <row r="231" spans="1:8" ht="38.25">
      <c r="A231" s="17" t="s">
        <v>188</v>
      </c>
      <c r="B231" s="3" t="s">
        <v>216</v>
      </c>
      <c r="C231" s="34">
        <v>2475200</v>
      </c>
      <c r="D231" s="34">
        <v>2595830.02</v>
      </c>
      <c r="E231" s="34">
        <v>2093153.9</v>
      </c>
      <c r="F231" s="34">
        <v>2256282.44</v>
      </c>
      <c r="G231" s="27">
        <f t="shared" si="19"/>
        <v>80.63524513827758</v>
      </c>
      <c r="H231" s="30">
        <f t="shared" si="20"/>
        <v>502676.1200000001</v>
      </c>
    </row>
    <row r="232" spans="1:8" ht="12.75">
      <c r="A232" s="3" t="s">
        <v>114</v>
      </c>
      <c r="B232" s="3" t="s">
        <v>217</v>
      </c>
      <c r="C232" s="34">
        <v>675000</v>
      </c>
      <c r="D232" s="34">
        <v>782668.2</v>
      </c>
      <c r="E232" s="34">
        <v>730222.97</v>
      </c>
      <c r="F232" s="34">
        <v>640337.93</v>
      </c>
      <c r="G232" s="27">
        <f t="shared" si="19"/>
        <v>93.29917454165124</v>
      </c>
      <c r="H232" s="30">
        <f t="shared" si="20"/>
        <v>52445.22999999998</v>
      </c>
    </row>
    <row r="233" spans="1:8" ht="38.25">
      <c r="A233" s="17" t="s">
        <v>220</v>
      </c>
      <c r="B233" s="3" t="s">
        <v>219</v>
      </c>
      <c r="C233" s="34">
        <v>2000</v>
      </c>
      <c r="D233" s="34">
        <v>2000</v>
      </c>
      <c r="E233" s="34">
        <v>0</v>
      </c>
      <c r="F233" s="34">
        <v>0</v>
      </c>
      <c r="G233" s="27">
        <f t="shared" si="19"/>
        <v>0</v>
      </c>
      <c r="H233" s="30">
        <f t="shared" si="20"/>
        <v>2000</v>
      </c>
    </row>
    <row r="234" spans="1:8" ht="12.75">
      <c r="A234" s="3" t="s">
        <v>116</v>
      </c>
      <c r="B234" s="3" t="s">
        <v>218</v>
      </c>
      <c r="C234" s="34">
        <v>199000</v>
      </c>
      <c r="D234" s="34">
        <v>263115.12</v>
      </c>
      <c r="E234" s="34">
        <v>227552.19</v>
      </c>
      <c r="F234" s="34">
        <v>196089.88</v>
      </c>
      <c r="G234" s="27">
        <f t="shared" si="19"/>
        <v>86.48388963735721</v>
      </c>
      <c r="H234" s="30">
        <f t="shared" si="20"/>
        <v>35562.92999999999</v>
      </c>
    </row>
    <row r="235" spans="1:8" ht="25.5">
      <c r="A235" s="13" t="s">
        <v>119</v>
      </c>
      <c r="B235" s="3" t="s">
        <v>221</v>
      </c>
      <c r="C235" s="3">
        <v>130000</v>
      </c>
      <c r="D235" s="34">
        <v>826702.53</v>
      </c>
      <c r="E235" s="34">
        <v>319657.68</v>
      </c>
      <c r="F235" s="34">
        <v>0</v>
      </c>
      <c r="G235" s="27">
        <f t="shared" si="19"/>
        <v>38.66659026675532</v>
      </c>
      <c r="H235" s="30">
        <f t="shared" si="20"/>
        <v>507044.85000000003</v>
      </c>
    </row>
    <row r="236" spans="1:8" ht="25.5">
      <c r="A236" s="13" t="s">
        <v>121</v>
      </c>
      <c r="B236" s="3" t="s">
        <v>222</v>
      </c>
      <c r="C236" s="3">
        <v>42000</v>
      </c>
      <c r="D236" s="34">
        <v>876581.97</v>
      </c>
      <c r="E236" s="34">
        <v>421911.61</v>
      </c>
      <c r="F236" s="34">
        <v>276982.19</v>
      </c>
      <c r="G236" s="27">
        <f t="shared" si="19"/>
        <v>48.131449703443025</v>
      </c>
      <c r="H236" s="30">
        <f t="shared" si="20"/>
        <v>454670.36</v>
      </c>
    </row>
    <row r="237" spans="1:8" ht="12.75">
      <c r="A237" s="3" t="s">
        <v>125</v>
      </c>
      <c r="B237" s="3" t="s">
        <v>223</v>
      </c>
      <c r="C237" s="3">
        <v>10000</v>
      </c>
      <c r="D237" s="34"/>
      <c r="E237" s="34"/>
      <c r="F237" s="34">
        <v>32028.54</v>
      </c>
      <c r="G237" s="27" t="e">
        <f t="shared" si="19"/>
        <v>#DIV/0!</v>
      </c>
      <c r="H237" s="30">
        <f t="shared" si="20"/>
        <v>0</v>
      </c>
    </row>
    <row r="238" spans="1:8" ht="12.75">
      <c r="A238" s="3" t="s">
        <v>344</v>
      </c>
      <c r="B238" s="3" t="s">
        <v>345</v>
      </c>
      <c r="C238" s="3"/>
      <c r="D238" s="34">
        <v>72283.92</v>
      </c>
      <c r="E238" s="34">
        <v>39214.99</v>
      </c>
      <c r="F238" s="34"/>
      <c r="G238" s="27">
        <f t="shared" si="19"/>
        <v>54.25133279988136</v>
      </c>
      <c r="H238" s="30">
        <f t="shared" si="20"/>
        <v>33068.93</v>
      </c>
    </row>
    <row r="239" spans="1:8" ht="12.75">
      <c r="A239" s="1" t="s">
        <v>73</v>
      </c>
      <c r="B239" s="1" t="s">
        <v>74</v>
      </c>
      <c r="C239" s="33">
        <f aca="true" t="shared" si="21" ref="C239:F240">C240</f>
        <v>80000</v>
      </c>
      <c r="D239" s="33">
        <f t="shared" si="21"/>
        <v>803898.68</v>
      </c>
      <c r="E239" s="33">
        <f t="shared" si="21"/>
        <v>803898.68</v>
      </c>
      <c r="F239" s="33">
        <f t="shared" si="21"/>
        <v>97790</v>
      </c>
      <c r="G239" s="28">
        <f t="shared" si="19"/>
        <v>100</v>
      </c>
      <c r="H239" s="33">
        <f t="shared" si="20"/>
        <v>0</v>
      </c>
    </row>
    <row r="240" spans="1:8" ht="12.75">
      <c r="A240" s="23" t="s">
        <v>75</v>
      </c>
      <c r="B240" s="23" t="s">
        <v>76</v>
      </c>
      <c r="C240" s="31">
        <f t="shared" si="21"/>
        <v>80000</v>
      </c>
      <c r="D240" s="31">
        <f>D241+D242</f>
        <v>803898.68</v>
      </c>
      <c r="E240" s="31">
        <f>E241+E242</f>
        <v>803898.68</v>
      </c>
      <c r="F240" s="31">
        <f t="shared" si="21"/>
        <v>97790</v>
      </c>
      <c r="G240" s="28">
        <f t="shared" si="19"/>
        <v>100</v>
      </c>
      <c r="H240" s="33">
        <f t="shared" si="20"/>
        <v>0</v>
      </c>
    </row>
    <row r="241" spans="1:8" ht="25.5">
      <c r="A241" s="13" t="s">
        <v>121</v>
      </c>
      <c r="B241" s="3" t="s">
        <v>237</v>
      </c>
      <c r="C241" s="36">
        <v>80000</v>
      </c>
      <c r="D241" s="35">
        <v>803898.68</v>
      </c>
      <c r="E241" s="35">
        <v>803898.68</v>
      </c>
      <c r="F241" s="34">
        <v>97790</v>
      </c>
      <c r="G241" s="27">
        <f>E241/D241*100</f>
        <v>100</v>
      </c>
      <c r="H241" s="30">
        <f>D241-E241</f>
        <v>0</v>
      </c>
    </row>
    <row r="242" spans="1:8" ht="38.25">
      <c r="A242" s="17" t="s">
        <v>164</v>
      </c>
      <c r="B242" s="3" t="s">
        <v>359</v>
      </c>
      <c r="C242" s="36"/>
      <c r="D242" s="35">
        <v>0</v>
      </c>
      <c r="E242" s="35">
        <v>0</v>
      </c>
      <c r="F242" s="35"/>
      <c r="G242" s="27"/>
      <c r="H242" s="30"/>
    </row>
    <row r="243" spans="1:8" ht="12.75">
      <c r="A243" s="1" t="s">
        <v>77</v>
      </c>
      <c r="B243" s="1" t="s">
        <v>78</v>
      </c>
      <c r="C243" s="33">
        <f>C244+C246+C247+C245+C248+C249</f>
        <v>33259945</v>
      </c>
      <c r="D243" s="33">
        <f>D244+D246+D247+D245+D248+D249+D251+D250</f>
        <v>42332947.730000004</v>
      </c>
      <c r="E243" s="33">
        <f>E244+E246+E247+E245+E248+E249+E251+E250</f>
        <v>37113203.69</v>
      </c>
      <c r="F243" s="33">
        <f>F244+F246+F247+F245+F248+F249</f>
        <v>37098548.29000001</v>
      </c>
      <c r="G243" s="28">
        <f t="shared" si="19"/>
        <v>87.66978365576715</v>
      </c>
      <c r="H243" s="33">
        <f t="shared" si="20"/>
        <v>5219744.040000007</v>
      </c>
    </row>
    <row r="244" spans="1:8" ht="12.75">
      <c r="A244" s="17" t="s">
        <v>238</v>
      </c>
      <c r="B244" s="3" t="s">
        <v>250</v>
      </c>
      <c r="C244" s="35">
        <f>C253</f>
        <v>1015845</v>
      </c>
      <c r="D244" s="35">
        <f>D253</f>
        <v>1137547.73</v>
      </c>
      <c r="E244" s="35">
        <f>E253</f>
        <v>951733.8</v>
      </c>
      <c r="F244" s="35">
        <f>F253</f>
        <v>820446.3</v>
      </c>
      <c r="G244" s="27">
        <f t="shared" si="19"/>
        <v>83.66539485776127</v>
      </c>
      <c r="H244" s="30">
        <f t="shared" si="20"/>
        <v>185813.92999999993</v>
      </c>
    </row>
    <row r="245" spans="1:8" ht="25.5">
      <c r="A245" s="17" t="s">
        <v>244</v>
      </c>
      <c r="B245" s="3" t="s">
        <v>251</v>
      </c>
      <c r="C245" s="35">
        <f>C260</f>
        <v>10669100</v>
      </c>
      <c r="D245" s="35">
        <f>D260</f>
        <v>10556900</v>
      </c>
      <c r="E245" s="35">
        <f>E260</f>
        <v>8974171.94</v>
      </c>
      <c r="F245" s="35">
        <f>F260</f>
        <v>8918301.84</v>
      </c>
      <c r="G245" s="27">
        <f>E245/D245*100</f>
        <v>85.00764372116814</v>
      </c>
      <c r="H245" s="30">
        <f>D245-E245</f>
        <v>1582728.0600000005</v>
      </c>
    </row>
    <row r="246" spans="1:8" ht="38.25">
      <c r="A246" s="17" t="s">
        <v>240</v>
      </c>
      <c r="B246" s="3" t="s">
        <v>252</v>
      </c>
      <c r="C246" s="35">
        <f aca="true" t="shared" si="22" ref="C246:E247">C255</f>
        <v>11402100</v>
      </c>
      <c r="D246" s="35">
        <f t="shared" si="22"/>
        <v>11299100</v>
      </c>
      <c r="E246" s="35">
        <f t="shared" si="22"/>
        <v>8389356.27</v>
      </c>
      <c r="F246" s="35">
        <f>F255</f>
        <v>9586391.48</v>
      </c>
      <c r="G246" s="27">
        <f t="shared" si="19"/>
        <v>74.24800444283173</v>
      </c>
      <c r="H246" s="30">
        <f t="shared" si="20"/>
        <v>2909743.7300000004</v>
      </c>
    </row>
    <row r="247" spans="1:8" ht="12.75">
      <c r="A247" s="3" t="s">
        <v>242</v>
      </c>
      <c r="B247" s="3" t="s">
        <v>253</v>
      </c>
      <c r="C247" s="35">
        <f t="shared" si="22"/>
        <v>5063200</v>
      </c>
      <c r="D247" s="35">
        <f t="shared" si="22"/>
        <v>7712900</v>
      </c>
      <c r="E247" s="35">
        <f t="shared" si="22"/>
        <v>7712900</v>
      </c>
      <c r="F247" s="35">
        <f>F256</f>
        <v>12576368</v>
      </c>
      <c r="G247" s="27">
        <f t="shared" si="19"/>
        <v>100</v>
      </c>
      <c r="H247" s="30">
        <f t="shared" si="20"/>
        <v>0</v>
      </c>
    </row>
    <row r="248" spans="1:8" ht="25.5">
      <c r="A248" s="17" t="s">
        <v>246</v>
      </c>
      <c r="B248" s="3" t="s">
        <v>254</v>
      </c>
      <c r="C248" s="35">
        <f aca="true" t="shared" si="23" ref="C248:E249">C261</f>
        <v>1384200</v>
      </c>
      <c r="D248" s="35">
        <f t="shared" si="23"/>
        <v>1544200</v>
      </c>
      <c r="E248" s="35">
        <f t="shared" si="23"/>
        <v>1543857.3</v>
      </c>
      <c r="F248" s="35">
        <f>F261</f>
        <v>1894550.9</v>
      </c>
      <c r="G248" s="27">
        <f t="shared" si="19"/>
        <v>99.9778072788499</v>
      </c>
      <c r="H248" s="30">
        <f t="shared" si="20"/>
        <v>342.69999999995343</v>
      </c>
    </row>
    <row r="249" spans="1:8" ht="12.75">
      <c r="A249" s="3" t="s">
        <v>248</v>
      </c>
      <c r="B249" s="3" t="s">
        <v>255</v>
      </c>
      <c r="C249" s="35">
        <f t="shared" si="23"/>
        <v>3725500</v>
      </c>
      <c r="D249" s="35">
        <f t="shared" si="23"/>
        <v>3725500</v>
      </c>
      <c r="E249" s="35">
        <f t="shared" si="23"/>
        <v>3184384.38</v>
      </c>
      <c r="F249" s="35">
        <f>F262</f>
        <v>3302489.77</v>
      </c>
      <c r="G249" s="27">
        <f t="shared" si="19"/>
        <v>85.47535579116897</v>
      </c>
      <c r="H249" s="30">
        <f t="shared" si="20"/>
        <v>541115.6200000001</v>
      </c>
    </row>
    <row r="250" spans="1:8" ht="12.75">
      <c r="A250" s="5" t="s">
        <v>151</v>
      </c>
      <c r="B250" s="3" t="s">
        <v>380</v>
      </c>
      <c r="C250" s="3"/>
      <c r="D250" s="34">
        <f>D257</f>
        <v>6256800</v>
      </c>
      <c r="E250" s="34">
        <f>E257</f>
        <v>6256800</v>
      </c>
      <c r="F250" s="35"/>
      <c r="G250" s="27"/>
      <c r="H250" s="30"/>
    </row>
    <row r="251" spans="1:8" ht="12.75">
      <c r="A251" s="3" t="s">
        <v>374</v>
      </c>
      <c r="B251" s="3" t="s">
        <v>375</v>
      </c>
      <c r="C251" s="3"/>
      <c r="D251" s="34">
        <f>D258</f>
        <v>100000</v>
      </c>
      <c r="E251" s="34">
        <f>E258</f>
        <v>100000</v>
      </c>
      <c r="F251" s="35"/>
      <c r="G251" s="27"/>
      <c r="H251" s="30"/>
    </row>
    <row r="252" spans="1:8" ht="12.75">
      <c r="A252" s="23" t="s">
        <v>79</v>
      </c>
      <c r="B252" s="23" t="s">
        <v>80</v>
      </c>
      <c r="C252" s="31">
        <f>C253</f>
        <v>1015845</v>
      </c>
      <c r="D252" s="31">
        <f>D253</f>
        <v>1137547.73</v>
      </c>
      <c r="E252" s="31">
        <f>E253</f>
        <v>951733.8</v>
      </c>
      <c r="F252" s="31">
        <f>F253</f>
        <v>820446.3</v>
      </c>
      <c r="G252" s="28">
        <f t="shared" si="19"/>
        <v>83.66539485776127</v>
      </c>
      <c r="H252" s="33">
        <f t="shared" si="20"/>
        <v>185813.92999999993</v>
      </c>
    </row>
    <row r="253" spans="1:8" ht="12.75">
      <c r="A253" s="17" t="s">
        <v>238</v>
      </c>
      <c r="B253" s="3" t="s">
        <v>239</v>
      </c>
      <c r="C253" s="3">
        <v>1015845</v>
      </c>
      <c r="D253" s="34">
        <v>1137547.73</v>
      </c>
      <c r="E253" s="34">
        <v>951733.8</v>
      </c>
      <c r="F253" s="34">
        <v>820446.3</v>
      </c>
      <c r="G253" s="27">
        <f t="shared" si="19"/>
        <v>83.66539485776127</v>
      </c>
      <c r="H253" s="30">
        <f t="shared" si="20"/>
        <v>185813.92999999993</v>
      </c>
    </row>
    <row r="254" spans="1:8" ht="12.75">
      <c r="A254" s="23" t="s">
        <v>81</v>
      </c>
      <c r="B254" s="23" t="s">
        <v>82</v>
      </c>
      <c r="C254" s="31">
        <f>C256+C255</f>
        <v>16465300</v>
      </c>
      <c r="D254" s="31">
        <f>D256+D255+D258+D257</f>
        <v>25368800</v>
      </c>
      <c r="E254" s="31">
        <f>E256+E255+E258</f>
        <v>16202256.27</v>
      </c>
      <c r="F254" s="31">
        <f>F256+F255</f>
        <v>22162759.48</v>
      </c>
      <c r="G254" s="28">
        <f t="shared" si="19"/>
        <v>63.866861144397845</v>
      </c>
      <c r="H254" s="33">
        <f t="shared" si="20"/>
        <v>9166543.73</v>
      </c>
    </row>
    <row r="255" spans="1:8" ht="38.25">
      <c r="A255" s="17" t="s">
        <v>240</v>
      </c>
      <c r="B255" s="3" t="s">
        <v>241</v>
      </c>
      <c r="C255" s="35">
        <v>11402100</v>
      </c>
      <c r="D255" s="35">
        <v>11299100</v>
      </c>
      <c r="E255" s="35">
        <v>8389356.27</v>
      </c>
      <c r="F255" s="34">
        <v>9586391.48</v>
      </c>
      <c r="G255" s="27">
        <f>E255/D255*100</f>
        <v>74.24800444283173</v>
      </c>
      <c r="H255" s="30">
        <f>D255-E255</f>
        <v>2909743.7300000004</v>
      </c>
    </row>
    <row r="256" spans="1:8" ht="12.75">
      <c r="A256" s="3" t="s">
        <v>242</v>
      </c>
      <c r="B256" s="3" t="s">
        <v>243</v>
      </c>
      <c r="C256" s="3">
        <v>5063200</v>
      </c>
      <c r="D256" s="34">
        <v>7712900</v>
      </c>
      <c r="E256" s="34">
        <v>7712900</v>
      </c>
      <c r="F256" s="34">
        <v>12576368</v>
      </c>
      <c r="G256" s="27">
        <f t="shared" si="19"/>
        <v>100</v>
      </c>
      <c r="H256" s="30">
        <f t="shared" si="20"/>
        <v>0</v>
      </c>
    </row>
    <row r="257" spans="1:8" ht="12.75">
      <c r="A257" s="5" t="s">
        <v>151</v>
      </c>
      <c r="B257" s="3" t="s">
        <v>379</v>
      </c>
      <c r="C257" s="3"/>
      <c r="D257" s="34">
        <v>6256800</v>
      </c>
      <c r="E257" s="34">
        <v>6256800</v>
      </c>
      <c r="F257" s="34"/>
      <c r="G257" s="27">
        <f t="shared" si="19"/>
        <v>100</v>
      </c>
      <c r="H257" s="30">
        <f t="shared" si="20"/>
        <v>0</v>
      </c>
    </row>
    <row r="258" spans="1:8" ht="12.75">
      <c r="A258" s="3" t="s">
        <v>374</v>
      </c>
      <c r="B258" s="3" t="s">
        <v>375</v>
      </c>
      <c r="C258" s="3"/>
      <c r="D258" s="34">
        <v>100000</v>
      </c>
      <c r="E258" s="34">
        <v>100000</v>
      </c>
      <c r="F258" s="34"/>
      <c r="G258" s="27">
        <f t="shared" si="19"/>
        <v>100</v>
      </c>
      <c r="H258" s="30">
        <f t="shared" si="20"/>
        <v>0</v>
      </c>
    </row>
    <row r="259" spans="1:8" ht="12.75">
      <c r="A259" s="23" t="s">
        <v>83</v>
      </c>
      <c r="B259" s="23" t="s">
        <v>84</v>
      </c>
      <c r="C259" s="31">
        <f>C260+C261+C262</f>
        <v>15778800</v>
      </c>
      <c r="D259" s="31">
        <f>D260+D261+D262</f>
        <v>15826600</v>
      </c>
      <c r="E259" s="31">
        <f>E260+E261+E262</f>
        <v>13702413.620000001</v>
      </c>
      <c r="F259" s="31">
        <f>F260+F261+F262</f>
        <v>14115342.51</v>
      </c>
      <c r="G259" s="28">
        <f t="shared" si="19"/>
        <v>86.57837829982435</v>
      </c>
      <c r="H259" s="33">
        <f t="shared" si="20"/>
        <v>2124186.379999999</v>
      </c>
    </row>
    <row r="260" spans="1:8" ht="25.5">
      <c r="A260" s="17" t="s">
        <v>244</v>
      </c>
      <c r="B260" s="3" t="s">
        <v>245</v>
      </c>
      <c r="C260" s="34">
        <v>10669100</v>
      </c>
      <c r="D260" s="34">
        <v>10556900</v>
      </c>
      <c r="E260" s="34">
        <v>8974171.94</v>
      </c>
      <c r="F260" s="34">
        <v>8918301.84</v>
      </c>
      <c r="G260" s="27">
        <f t="shared" si="19"/>
        <v>85.00764372116814</v>
      </c>
      <c r="H260" s="30">
        <f t="shared" si="20"/>
        <v>1582728.0600000005</v>
      </c>
    </row>
    <row r="261" spans="1:8" ht="25.5">
      <c r="A261" s="17" t="s">
        <v>246</v>
      </c>
      <c r="B261" s="3" t="s">
        <v>247</v>
      </c>
      <c r="C261" s="34">
        <v>1384200</v>
      </c>
      <c r="D261" s="34">
        <v>1544200</v>
      </c>
      <c r="E261" s="34">
        <v>1543857.3</v>
      </c>
      <c r="F261" s="34">
        <v>1894550.9</v>
      </c>
      <c r="G261" s="27">
        <f t="shared" si="19"/>
        <v>99.9778072788499</v>
      </c>
      <c r="H261" s="30">
        <f t="shared" si="20"/>
        <v>342.69999999995343</v>
      </c>
    </row>
    <row r="262" spans="1:8" ht="12.75">
      <c r="A262" s="3" t="s">
        <v>248</v>
      </c>
      <c r="B262" s="3" t="s">
        <v>249</v>
      </c>
      <c r="C262" s="3">
        <v>3725500</v>
      </c>
      <c r="D262" s="34">
        <v>3725500</v>
      </c>
      <c r="E262" s="34">
        <v>3184384.38</v>
      </c>
      <c r="F262" s="34">
        <v>3302489.77</v>
      </c>
      <c r="G262" s="27">
        <f t="shared" si="19"/>
        <v>85.47535579116897</v>
      </c>
      <c r="H262" s="30">
        <f t="shared" si="20"/>
        <v>541115.6200000001</v>
      </c>
    </row>
    <row r="263" spans="1:8" ht="12.75">
      <c r="A263" s="1" t="s">
        <v>85</v>
      </c>
      <c r="B263" s="1" t="s">
        <v>86</v>
      </c>
      <c r="C263" s="33">
        <f>C264+C269+C271+C265+C266+C268</f>
        <v>7870000</v>
      </c>
      <c r="D263" s="33">
        <f>D264+D269+D271+D265+D266+D268+D270+D267</f>
        <v>8094785.66</v>
      </c>
      <c r="E263" s="33">
        <f>E264+E269+E271+E265+E266+E268+E270+E267</f>
        <v>6326205.239999999</v>
      </c>
      <c r="F263" s="33">
        <f>F264+F269+F271+F265+F266+F268+F270</f>
        <v>6244410.42</v>
      </c>
      <c r="G263" s="28">
        <f t="shared" si="19"/>
        <v>78.15160901987366</v>
      </c>
      <c r="H263" s="33">
        <f t="shared" si="20"/>
        <v>1768580.4200000009</v>
      </c>
    </row>
    <row r="264" spans="1:8" ht="12.75">
      <c r="A264" s="3" t="s">
        <v>114</v>
      </c>
      <c r="B264" s="3" t="s">
        <v>279</v>
      </c>
      <c r="C264" s="35">
        <f aca="true" t="shared" si="24" ref="C264:E266">C279</f>
        <v>744000</v>
      </c>
      <c r="D264" s="35">
        <f t="shared" si="24"/>
        <v>684000</v>
      </c>
      <c r="E264" s="35">
        <f t="shared" si="24"/>
        <v>596347.38</v>
      </c>
      <c r="F264" s="35">
        <f>F279</f>
        <v>730200.85</v>
      </c>
      <c r="G264" s="27">
        <f t="shared" si="19"/>
        <v>87.18528947368421</v>
      </c>
      <c r="H264" s="30">
        <f t="shared" si="20"/>
        <v>87652.62</v>
      </c>
    </row>
    <row r="265" spans="1:8" ht="38.25">
      <c r="A265" s="17" t="s">
        <v>220</v>
      </c>
      <c r="B265" s="3" t="s">
        <v>280</v>
      </c>
      <c r="C265" s="35">
        <f t="shared" si="24"/>
        <v>2000</v>
      </c>
      <c r="D265" s="35">
        <f t="shared" si="24"/>
        <v>0</v>
      </c>
      <c r="E265" s="35">
        <f t="shared" si="24"/>
        <v>0</v>
      </c>
      <c r="F265" s="35">
        <f>F280</f>
        <v>200</v>
      </c>
      <c r="G265" s="27" t="e">
        <f t="shared" si="19"/>
        <v>#DIV/0!</v>
      </c>
      <c r="H265" s="30">
        <f t="shared" si="20"/>
        <v>0</v>
      </c>
    </row>
    <row r="266" spans="1:8" ht="12.75">
      <c r="A266" s="3" t="s">
        <v>116</v>
      </c>
      <c r="B266" s="3" t="s">
        <v>281</v>
      </c>
      <c r="C266" s="35">
        <f t="shared" si="24"/>
        <v>225000</v>
      </c>
      <c r="D266" s="35">
        <f t="shared" si="24"/>
        <v>210000</v>
      </c>
      <c r="E266" s="35">
        <f t="shared" si="24"/>
        <v>144827.8</v>
      </c>
      <c r="F266" s="35">
        <f>F281</f>
        <v>224737.5</v>
      </c>
      <c r="G266" s="27">
        <f t="shared" si="19"/>
        <v>68.96561904761904</v>
      </c>
      <c r="H266" s="30">
        <f t="shared" si="20"/>
        <v>65172.20000000001</v>
      </c>
    </row>
    <row r="267" spans="1:8" ht="25.5">
      <c r="A267" s="13" t="s">
        <v>119</v>
      </c>
      <c r="B267" s="3" t="s">
        <v>386</v>
      </c>
      <c r="C267" s="35"/>
      <c r="D267" s="35">
        <f>D282</f>
        <v>117500</v>
      </c>
      <c r="E267" s="35">
        <f>E282</f>
        <v>0</v>
      </c>
      <c r="F267" s="35"/>
      <c r="G267" s="27"/>
      <c r="H267" s="30"/>
    </row>
    <row r="268" spans="1:8" ht="25.5">
      <c r="A268" s="13" t="s">
        <v>121</v>
      </c>
      <c r="B268" s="3" t="s">
        <v>282</v>
      </c>
      <c r="C268" s="35">
        <f>C273+C277+C283</f>
        <v>1212000</v>
      </c>
      <c r="D268" s="35">
        <f>D273+D277+D283</f>
        <v>1338400</v>
      </c>
      <c r="E268" s="35">
        <f>E273+E277+E283</f>
        <v>1021300.13</v>
      </c>
      <c r="F268" s="35">
        <f>F273+F277+F283</f>
        <v>948453.51</v>
      </c>
      <c r="G268" s="27">
        <f t="shared" si="19"/>
        <v>76.3075410938434</v>
      </c>
      <c r="H268" s="30">
        <f t="shared" si="20"/>
        <v>317099.87</v>
      </c>
    </row>
    <row r="269" spans="1:8" ht="51">
      <c r="A269" s="17" t="s">
        <v>157</v>
      </c>
      <c r="B269" s="3" t="s">
        <v>283</v>
      </c>
      <c r="C269" s="35">
        <f>C274</f>
        <v>5685000</v>
      </c>
      <c r="D269" s="35">
        <f>D274</f>
        <v>5550690.66</v>
      </c>
      <c r="E269" s="35">
        <f>E274</f>
        <v>4381746.3</v>
      </c>
      <c r="F269" s="35">
        <f>F274</f>
        <v>4330698.66</v>
      </c>
      <c r="G269" s="27">
        <f t="shared" si="19"/>
        <v>78.94056016445347</v>
      </c>
      <c r="H269" s="30">
        <f t="shared" si="20"/>
        <v>1168944.3600000003</v>
      </c>
    </row>
    <row r="270" spans="1:8" ht="12.75">
      <c r="A270" s="17" t="s">
        <v>159</v>
      </c>
      <c r="B270" s="3" t="s">
        <v>361</v>
      </c>
      <c r="C270" s="35"/>
      <c r="D270" s="35">
        <f>D275</f>
        <v>187195</v>
      </c>
      <c r="E270" s="35">
        <f>E275</f>
        <v>180195</v>
      </c>
      <c r="F270" s="35">
        <f>F275</f>
        <v>8500</v>
      </c>
      <c r="G270" s="27"/>
      <c r="H270" s="30"/>
    </row>
    <row r="271" spans="1:8" ht="12.75">
      <c r="A271" s="3" t="s">
        <v>125</v>
      </c>
      <c r="B271" s="3" t="s">
        <v>284</v>
      </c>
      <c r="C271" s="35">
        <f>C284</f>
        <v>2000</v>
      </c>
      <c r="D271" s="35">
        <f>D284</f>
        <v>7000</v>
      </c>
      <c r="E271" s="35">
        <f>E284</f>
        <v>1788.63</v>
      </c>
      <c r="F271" s="35">
        <f>F284</f>
        <v>1619.9</v>
      </c>
      <c r="G271" s="27">
        <f t="shared" si="19"/>
        <v>25.55185714285714</v>
      </c>
      <c r="H271" s="30">
        <f t="shared" si="20"/>
        <v>5211.37</v>
      </c>
    </row>
    <row r="272" spans="1:8" ht="12.75">
      <c r="A272" s="23" t="s">
        <v>87</v>
      </c>
      <c r="B272" s="23" t="s">
        <v>88</v>
      </c>
      <c r="C272" s="31">
        <f>C273+C274</f>
        <v>6440000</v>
      </c>
      <c r="D272" s="31">
        <f>D273+D274+D275</f>
        <v>6637585.66</v>
      </c>
      <c r="E272" s="31">
        <f>E273+E274+E275</f>
        <v>5270770.8</v>
      </c>
      <c r="F272" s="31">
        <f>F273+F274+F275</f>
        <v>4913891.76</v>
      </c>
      <c r="G272" s="28">
        <f t="shared" si="19"/>
        <v>79.40795147493434</v>
      </c>
      <c r="H272" s="33">
        <f t="shared" si="20"/>
        <v>1366814.8600000003</v>
      </c>
    </row>
    <row r="273" spans="1:8" ht="25.5">
      <c r="A273" s="13" t="s">
        <v>121</v>
      </c>
      <c r="B273" s="3" t="s">
        <v>256</v>
      </c>
      <c r="C273" s="3">
        <v>755000</v>
      </c>
      <c r="D273" s="34">
        <v>899700</v>
      </c>
      <c r="E273" s="34">
        <v>708829.5</v>
      </c>
      <c r="F273" s="34">
        <v>574693.1</v>
      </c>
      <c r="G273" s="27">
        <f t="shared" si="19"/>
        <v>78.78509503167722</v>
      </c>
      <c r="H273" s="30">
        <f t="shared" si="20"/>
        <v>190870.5</v>
      </c>
    </row>
    <row r="274" spans="1:8" ht="51">
      <c r="A274" s="17" t="s">
        <v>157</v>
      </c>
      <c r="B274" s="3" t="s">
        <v>257</v>
      </c>
      <c r="C274" s="3">
        <v>5685000</v>
      </c>
      <c r="D274" s="34">
        <v>5550690.66</v>
      </c>
      <c r="E274" s="34">
        <v>4381746.3</v>
      </c>
      <c r="F274" s="34">
        <v>4330698.66</v>
      </c>
      <c r="G274" s="27">
        <f t="shared" si="19"/>
        <v>78.94056016445347</v>
      </c>
      <c r="H274" s="30">
        <f t="shared" si="20"/>
        <v>1168944.3600000003</v>
      </c>
    </row>
    <row r="275" spans="1:8" ht="12.75">
      <c r="A275" s="17" t="s">
        <v>159</v>
      </c>
      <c r="B275" s="3" t="s">
        <v>360</v>
      </c>
      <c r="C275" s="3"/>
      <c r="D275" s="34">
        <v>187195</v>
      </c>
      <c r="E275" s="34">
        <v>180195</v>
      </c>
      <c r="F275" s="34">
        <v>8500</v>
      </c>
      <c r="G275" s="27"/>
      <c r="H275" s="30"/>
    </row>
    <row r="276" spans="1:8" ht="12.75">
      <c r="A276" s="23" t="s">
        <v>89</v>
      </c>
      <c r="B276" s="23" t="s">
        <v>90</v>
      </c>
      <c r="C276" s="31">
        <f>C277</f>
        <v>200000</v>
      </c>
      <c r="D276" s="31">
        <f>D277</f>
        <v>200000</v>
      </c>
      <c r="E276" s="31">
        <f>E277</f>
        <v>173790</v>
      </c>
      <c r="F276" s="31">
        <f>F277</f>
        <v>173248.09</v>
      </c>
      <c r="G276" s="28">
        <f t="shared" si="19"/>
        <v>86.895</v>
      </c>
      <c r="H276" s="33">
        <f t="shared" si="20"/>
        <v>26210</v>
      </c>
    </row>
    <row r="277" spans="1:8" ht="25.5">
      <c r="A277" s="13" t="s">
        <v>121</v>
      </c>
      <c r="B277" s="3" t="s">
        <v>258</v>
      </c>
      <c r="C277" s="3">
        <v>200000</v>
      </c>
      <c r="D277" s="34">
        <v>200000</v>
      </c>
      <c r="E277" s="34">
        <v>173790</v>
      </c>
      <c r="F277" s="34">
        <v>173248.09</v>
      </c>
      <c r="G277" s="27">
        <f>E277/D277*100</f>
        <v>86.895</v>
      </c>
      <c r="H277" s="30">
        <f>D277-E277</f>
        <v>26210</v>
      </c>
    </row>
    <row r="278" spans="1:8" ht="25.5">
      <c r="A278" s="24" t="s">
        <v>91</v>
      </c>
      <c r="B278" s="23" t="s">
        <v>92</v>
      </c>
      <c r="C278" s="31">
        <f>C279+C284+C280+C281+C283</f>
        <v>1230000</v>
      </c>
      <c r="D278" s="31">
        <f>D279+D284+D280+D281+D283+D282</f>
        <v>1257200</v>
      </c>
      <c r="E278" s="31">
        <f>E279+E284+E280+E281+E283+E282</f>
        <v>881644.4400000001</v>
      </c>
      <c r="F278" s="31">
        <f>F279+F284+F280+F281+F283</f>
        <v>1157270.57</v>
      </c>
      <c r="G278" s="28">
        <f t="shared" si="19"/>
        <v>70.1276201081769</v>
      </c>
      <c r="H278" s="33">
        <f t="shared" si="20"/>
        <v>375555.55999999994</v>
      </c>
    </row>
    <row r="279" spans="1:8" ht="12.75">
      <c r="A279" s="3" t="s">
        <v>114</v>
      </c>
      <c r="B279" s="3" t="s">
        <v>259</v>
      </c>
      <c r="C279" s="34">
        <v>744000</v>
      </c>
      <c r="D279" s="34">
        <v>684000</v>
      </c>
      <c r="E279" s="34">
        <v>596347.38</v>
      </c>
      <c r="F279" s="34">
        <v>730200.85</v>
      </c>
      <c r="G279" s="27">
        <f t="shared" si="19"/>
        <v>87.18528947368421</v>
      </c>
      <c r="H279" s="30">
        <f t="shared" si="20"/>
        <v>87652.62</v>
      </c>
    </row>
    <row r="280" spans="1:8" ht="38.25">
      <c r="A280" s="17" t="s">
        <v>220</v>
      </c>
      <c r="B280" s="3" t="s">
        <v>260</v>
      </c>
      <c r="C280" s="34">
        <v>2000</v>
      </c>
      <c r="D280" s="34">
        <v>0</v>
      </c>
      <c r="E280" s="34">
        <v>0</v>
      </c>
      <c r="F280" s="34">
        <v>200</v>
      </c>
      <c r="G280" s="27" t="e">
        <f t="shared" si="19"/>
        <v>#DIV/0!</v>
      </c>
      <c r="H280" s="30">
        <f t="shared" si="20"/>
        <v>0</v>
      </c>
    </row>
    <row r="281" spans="1:8" ht="12.75">
      <c r="A281" s="3" t="s">
        <v>116</v>
      </c>
      <c r="B281" s="3" t="s">
        <v>261</v>
      </c>
      <c r="C281" s="34">
        <v>225000</v>
      </c>
      <c r="D281" s="34">
        <v>210000</v>
      </c>
      <c r="E281" s="34">
        <v>144827.8</v>
      </c>
      <c r="F281" s="34">
        <v>224737.5</v>
      </c>
      <c r="G281" s="27">
        <f t="shared" si="19"/>
        <v>68.96561904761904</v>
      </c>
      <c r="H281" s="30">
        <f t="shared" si="20"/>
        <v>65172.20000000001</v>
      </c>
    </row>
    <row r="282" spans="1:8" ht="25.5">
      <c r="A282" s="13" t="s">
        <v>119</v>
      </c>
      <c r="B282" s="3" t="s">
        <v>385</v>
      </c>
      <c r="C282" s="34"/>
      <c r="D282" s="34">
        <v>117500</v>
      </c>
      <c r="E282" s="34"/>
      <c r="F282" s="34"/>
      <c r="G282" s="27"/>
      <c r="H282" s="30"/>
    </row>
    <row r="283" spans="1:8" ht="25.5">
      <c r="A283" s="13" t="s">
        <v>121</v>
      </c>
      <c r="B283" s="3" t="s">
        <v>262</v>
      </c>
      <c r="C283" s="34">
        <v>257000</v>
      </c>
      <c r="D283" s="34">
        <v>238700</v>
      </c>
      <c r="E283" s="34">
        <v>138680.63</v>
      </c>
      <c r="F283" s="34">
        <v>200512.32</v>
      </c>
      <c r="G283" s="27">
        <f t="shared" si="19"/>
        <v>58.09829493087558</v>
      </c>
      <c r="H283" s="30">
        <f t="shared" si="20"/>
        <v>100019.37</v>
      </c>
    </row>
    <row r="284" spans="1:8" ht="12.75">
      <c r="A284" s="3" t="s">
        <v>125</v>
      </c>
      <c r="B284" s="3" t="s">
        <v>263</v>
      </c>
      <c r="C284" s="34">
        <v>2000</v>
      </c>
      <c r="D284" s="34">
        <v>7000</v>
      </c>
      <c r="E284" s="34">
        <v>1788.63</v>
      </c>
      <c r="F284" s="34">
        <v>1619.9</v>
      </c>
      <c r="G284" s="27">
        <f t="shared" si="19"/>
        <v>25.55185714285714</v>
      </c>
      <c r="H284" s="30">
        <f t="shared" si="20"/>
        <v>5211.37</v>
      </c>
    </row>
    <row r="285" spans="1:8" ht="12.75">
      <c r="A285" s="1" t="s">
        <v>93</v>
      </c>
      <c r="B285" s="1" t="s">
        <v>94</v>
      </c>
      <c r="C285" s="33">
        <f aca="true" t="shared" si="25" ref="C285:F286">C286</f>
        <v>200000</v>
      </c>
      <c r="D285" s="33">
        <f t="shared" si="25"/>
        <v>400000</v>
      </c>
      <c r="E285" s="33">
        <f t="shared" si="25"/>
        <v>400000</v>
      </c>
      <c r="F285" s="33">
        <f t="shared" si="25"/>
        <v>200000</v>
      </c>
      <c r="G285" s="28">
        <f t="shared" si="19"/>
        <v>100</v>
      </c>
      <c r="H285" s="33">
        <f t="shared" si="20"/>
        <v>0</v>
      </c>
    </row>
    <row r="286" spans="1:8" ht="12.75">
      <c r="A286" s="23" t="s">
        <v>95</v>
      </c>
      <c r="B286" s="23" t="s">
        <v>96</v>
      </c>
      <c r="C286" s="31">
        <f t="shared" si="25"/>
        <v>200000</v>
      </c>
      <c r="D286" s="31">
        <f t="shared" si="25"/>
        <v>400000</v>
      </c>
      <c r="E286" s="31">
        <f t="shared" si="25"/>
        <v>400000</v>
      </c>
      <c r="F286" s="31">
        <f t="shared" si="25"/>
        <v>200000</v>
      </c>
      <c r="G286" s="28">
        <f t="shared" si="19"/>
        <v>100</v>
      </c>
      <c r="H286" s="33">
        <f t="shared" si="20"/>
        <v>0</v>
      </c>
    </row>
    <row r="287" spans="1:8" ht="51">
      <c r="A287" s="17" t="s">
        <v>264</v>
      </c>
      <c r="B287" s="3" t="s">
        <v>265</v>
      </c>
      <c r="C287" s="3">
        <v>200000</v>
      </c>
      <c r="D287" s="34">
        <v>400000</v>
      </c>
      <c r="E287" s="34">
        <v>400000</v>
      </c>
      <c r="F287" s="34">
        <v>200000</v>
      </c>
      <c r="G287" s="27">
        <f>E287/D287*100</f>
        <v>100</v>
      </c>
      <c r="H287" s="30">
        <f>D287-E287</f>
        <v>0</v>
      </c>
    </row>
    <row r="288" spans="1:8" ht="51">
      <c r="A288" s="14" t="s">
        <v>97</v>
      </c>
      <c r="B288" s="1" t="s">
        <v>98</v>
      </c>
      <c r="C288" s="33">
        <f aca="true" t="shared" si="26" ref="C288:F289">C289</f>
        <v>31805000</v>
      </c>
      <c r="D288" s="33">
        <f>D289+D292</f>
        <v>33461622</v>
      </c>
      <c r="E288" s="33">
        <f>E289+E292</f>
        <v>30077100</v>
      </c>
      <c r="F288" s="33">
        <f>F289+F292</f>
        <v>31712000</v>
      </c>
      <c r="G288" s="28">
        <f>E288/D288*100</f>
        <v>89.88536180344157</v>
      </c>
      <c r="H288" s="33">
        <f>D288-E288</f>
        <v>3384522</v>
      </c>
    </row>
    <row r="289" spans="1:8" ht="38.25">
      <c r="A289" s="14" t="s">
        <v>99</v>
      </c>
      <c r="B289" s="1" t="s">
        <v>100</v>
      </c>
      <c r="C289" s="33">
        <f t="shared" si="26"/>
        <v>31805000</v>
      </c>
      <c r="D289" s="33">
        <f t="shared" si="26"/>
        <v>31805000</v>
      </c>
      <c r="E289" s="33">
        <f t="shared" si="26"/>
        <v>28511980</v>
      </c>
      <c r="F289" s="33">
        <f t="shared" si="26"/>
        <v>30932000</v>
      </c>
      <c r="G289" s="28">
        <f>E289/D289*100</f>
        <v>89.64621914793271</v>
      </c>
      <c r="H289" s="33">
        <f>D289-E289</f>
        <v>3293020</v>
      </c>
    </row>
    <row r="290" spans="1:8" ht="25.5">
      <c r="A290" s="22" t="s">
        <v>266</v>
      </c>
      <c r="B290" s="3" t="s">
        <v>267</v>
      </c>
      <c r="C290" s="34">
        <v>31805000</v>
      </c>
      <c r="D290" s="34">
        <v>31805000</v>
      </c>
      <c r="E290" s="34">
        <v>28511980</v>
      </c>
      <c r="F290" s="34">
        <v>30932000</v>
      </c>
      <c r="G290" s="27">
        <f>E290/D290*100</f>
        <v>89.64621914793271</v>
      </c>
      <c r="H290" s="30">
        <f>D290-E290</f>
        <v>3293020</v>
      </c>
    </row>
    <row r="291" spans="1:8" s="4" customFormat="1" ht="12.75">
      <c r="A291" s="14" t="s">
        <v>110</v>
      </c>
      <c r="B291" s="1" t="s">
        <v>111</v>
      </c>
      <c r="C291" s="33"/>
      <c r="D291" s="33"/>
      <c r="E291" s="33"/>
      <c r="F291" s="33"/>
      <c r="G291" s="28"/>
      <c r="H291" s="33"/>
    </row>
    <row r="292" spans="1:8" s="4" customFormat="1" ht="12.75">
      <c r="A292" s="14" t="s">
        <v>106</v>
      </c>
      <c r="B292" s="1" t="s">
        <v>378</v>
      </c>
      <c r="C292" s="1"/>
      <c r="D292" s="33">
        <v>1656622</v>
      </c>
      <c r="E292" s="33">
        <v>1565120</v>
      </c>
      <c r="F292" s="33">
        <v>780000</v>
      </c>
      <c r="G292" s="28"/>
      <c r="H292" s="33"/>
    </row>
    <row r="293" spans="1:8" ht="12.75">
      <c r="A293" s="17" t="s">
        <v>101</v>
      </c>
      <c r="B293" s="3"/>
      <c r="C293" s="3">
        <v>0</v>
      </c>
      <c r="D293" s="3">
        <v>-1795375.08</v>
      </c>
      <c r="E293" s="11">
        <v>13514113.66</v>
      </c>
      <c r="F293" s="11">
        <v>7842171.26</v>
      </c>
      <c r="G293" s="3"/>
      <c r="H293" s="3"/>
    </row>
    <row r="294" ht="12.75">
      <c r="D294" t="s">
        <v>103</v>
      </c>
    </row>
    <row r="295" spans="1:7" ht="15">
      <c r="A295" s="37" t="s">
        <v>104</v>
      </c>
      <c r="G295" s="37" t="s">
        <v>105</v>
      </c>
    </row>
    <row r="296" ht="12.75">
      <c r="F296" t="s">
        <v>103</v>
      </c>
    </row>
    <row r="298" ht="12.75">
      <c r="D298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2016-11-08T14:11:26Z</cp:lastPrinted>
  <dcterms:created xsi:type="dcterms:W3CDTF">2005-05-20T13:40:13Z</dcterms:created>
  <dcterms:modified xsi:type="dcterms:W3CDTF">2016-12-08T09:19:47Z</dcterms:modified>
  <cp:category/>
  <cp:version/>
  <cp:contentType/>
  <cp:contentStatus/>
</cp:coreProperties>
</file>