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<sst xmlns="http://schemas.openxmlformats.org/spreadsheetml/2006/main" count="1269" uniqueCount="423">
  <si>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</si>
  <si>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</si>
  <si>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</si>
  <si>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</si>
  <si>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</si>
  <si>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</si>
  <si>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</si>
  <si>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</si>
  <si>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</si>
  <si>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</si>
  <si>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</si>
  <si>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</si>
  <si>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</si>
  <si>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</si>
  <si>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</si>
  <si>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</si>
  <si>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</si>
  <si>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</si>
  <si>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</si>
  <si>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</si>
  <si>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</si>
  <si>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</si>
  <si>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</si>
  <si>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</si>
  <si>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</si>
  <si>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</si>
  <si>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</si>
  <si>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</si>
  <si>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</si>
  <si>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</si>
  <si>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</si>
  <si>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</si>
  <si>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</si>
  <si>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</si>
  <si>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</si>
  <si>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</si>
  <si>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</si>
  <si>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</si>
  <si>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</si>
  <si>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</si>
  <si>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</si>
  <si>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</si>
  <si>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</si>
  <si>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</si>
  <si>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</si>
  <si>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</si>
  <si>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</si>
  <si>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</si>
  <si>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</si>
  <si>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</si>
  <si>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</si>
  <si>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</si>
  <si>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</si>
  <si>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</si>
  <si>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</si>
  <si>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</si>
  <si>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</si>
  <si>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</si>
  <si>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</si>
  <si>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</si>
  <si>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</si>
  <si>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</si>
  <si>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</si>
  <si>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</si>
  <si>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</si>
  <si>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</si>
  <si>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</si>
  <si>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</si>
  <si>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</si>
  <si>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</si>
  <si>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</si>
  <si>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</si>
  <si>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</si>
  <si>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</si>
  <si>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</si>
  <si>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</si>
  <si>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</si>
  <si>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</si>
  <si>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</si>
  <si>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</si>
  <si>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</si>
  <si>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</si>
  <si>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</si>
  <si>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</si>
  <si>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</si>
  <si>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</si>
  <si>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</si>
  <si>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</si>
  <si>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</si>
  <si>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</si>
  <si>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</si>
  <si>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</si>
  <si>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</si>
  <si>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</si>
  <si>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</si>
  <si>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</si>
  <si>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</si>
  <si>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</si>
  <si>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</si>
  <si>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</si>
  <si>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</si>
  <si>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</si>
  <si>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</si>
  <si>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</si>
  <si>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</si>
  <si>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</si>
  <si>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</si>
  <si>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</si>
  <si>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</si>
  <si>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</si>
  <si>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</si>
  <si>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</si>
  <si>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</si>
  <si>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</si>
  <si>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</si>
  <si>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</si>
  <si>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</si>
  <si>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</si>
  <si>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</si>
  <si>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</si>
  <si>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</si>
  <si>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</si>
  <si>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</si>
  <si>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</si>
  <si>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</si>
  <si>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</si>
  <si>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</si>
  <si>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</si>
  <si>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</si>
  <si>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</si>
  <si>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</si>
  <si>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</si>
  <si>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</si>
  <si>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</si>
  <si>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</si>
  <si>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</si>
  <si>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</si>
  <si>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</si>
  <si>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</si>
  <si>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</si>
  <si>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</si>
  <si>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</si>
  <si>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</si>
  <si>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</si>
  <si>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</si>
  <si>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</si>
  <si>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</si>
  <si>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</si>
  <si>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</si>
  <si>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</si>
  <si>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</si>
  <si>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</si>
  <si>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</si>
  <si>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</si>
  <si>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</si>
  <si>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</si>
  <si>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</si>
  <si>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</si>
  <si>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</si>
  <si>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</si>
  <si>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</si>
  <si>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</si>
  <si>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</si>
  <si>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</si>
  <si>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</si>
  <si>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</si>
  <si>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</si>
  <si>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</si>
  <si>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</si>
  <si>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</si>
  <si>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</si>
  <si>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</si>
  <si>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</si>
  <si>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</si>
  <si>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</si>
  <si>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</si>
  <si>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</si>
  <si>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</si>
  <si>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</si>
  <si>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</si>
  <si>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</si>
  <si>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</si>
  <si>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</si>
  <si>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</si>
  <si>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</si>
  <si>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</si>
  <si>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</si>
  <si>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</si>
  <si>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</si>
  <si>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</si>
  <si>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</si>
  <si>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</si>
  <si>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</si>
  <si>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</si>
  <si>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</si>
  <si>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</si>
  <si>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</si>
  <si>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</si>
  <si>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</si>
  <si>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</si>
  <si>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</si>
  <si>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</si>
  <si>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</si>
  <si>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</si>
  <si>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</si>
  <si>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</si>
  <si>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</si>
  <si>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</si>
  <si>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</si>
  <si>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</si>
  <si>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</si>
  <si>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</si>
  <si>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</si>
  <si>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</si>
  <si>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</si>
  <si>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</si>
  <si>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</si>
  <si>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</si>
  <si>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</si>
  <si>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</si>
  <si>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</si>
  <si>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</si>
  <si>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</si>
  <si>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</si>
  <si>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</si>
  <si>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</si>
  <si>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</si>
  <si>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</si>
  <si>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</si>
  <si>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</si>
  <si>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</si>
  <si>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</si>
  <si>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</si>
  <si>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</si>
  <si>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</si>
  <si>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</si>
  <si>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</si>
  <si>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</si>
  <si>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</si>
  <si>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</si>
  <si>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</si>
  <si>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</si>
  <si>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</si>
  <si>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</si>
  <si>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</si>
  <si>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</si>
  <si>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</si>
  <si>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</si>
  <si>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</si>
  <si>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</si>
  <si>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</si>
  <si>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</si>
  <si>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</si>
  <si>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</si>
  <si>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</si>
  <si>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</si>
  <si>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</si>
  <si>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</si>
  <si>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</si>
  <si>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</si>
  <si>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</si>
  <si>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</si>
  <si>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</si>
  <si>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</si>
  <si>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</si>
  <si>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</si>
  <si>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</si>
  <si>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</si>
  <si>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</si>
  <si>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</si>
  <si>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</si>
  <si>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</si>
  <si>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</si>
  <si>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</si>
  <si>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</si>
  <si>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</si>
  <si>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</si>
  <si>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</si>
  <si>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</si>
  <si>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</si>
  <si>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</si>
  <si>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</si>
  <si>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</si>
  <si>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</si>
  <si>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</si>
  <si>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</si>
  <si>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</si>
  <si>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</si>
  <si>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</si>
  <si>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</si>
  <si>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</si>
  <si>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</si>
  <si>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</si>
  <si>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</si>
  <si>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</si>
  <si>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</si>
  <si>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</si>
  <si>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</si>
  <si>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</si>
  <si>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</si>
  <si>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</si>
  <si>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</si>
  <si>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</si>
  <si>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</si>
  <si>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</si>
  <si>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</si>
  <si>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</si>
  <si>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</si>
  <si>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</si>
  <si>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</si>
  <si>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</si>
  <si>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</si>
  <si>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</si>
  <si>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</si>
  <si>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</si>
  <si>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</si>
  <si>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</si>
  <si>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</si>
  <si>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</si>
  <si>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</si>
  <si>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</si>
  <si>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</si>
  <si>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</si>
  <si>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</si>
  <si>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</si>
  <si>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</si>
  <si>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</si>
  <si>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</si>
  <si>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</si>
  <si>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</si>
  <si>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</si>
  <si>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</si>
  <si>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</si>
  <si>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</si>
  <si>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</si>
  <si>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</si>
  <si>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</si>
  <si>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</si>
  <si>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</si>
  <si>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</si>
  <si>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</si>
  <si>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</si>
  <si>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</si>
  <si>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</si>
  <si>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</si>
  <si>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</si>
  <si>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</si>
  <si>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</si>
  <si>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</si>
  <si>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</si>
  <si>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</si>
  <si>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</si>
  <si>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</si>
  <si>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</si>
  <si>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</si>
  <si>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</si>
  <si>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</si>
  <si>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</si>
  <si>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</si>
  <si>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</si>
  <si>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</si>
  <si>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</si>
  <si>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</si>
  <si>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</si>
  <si>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</si>
  <si>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</si>
  <si>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</si>
  <si>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</si>
  <si>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</si>
  <si>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</si>
  <si>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</si>
  <si>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</si>
  <si>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</si>
  <si>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</si>
  <si>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</si>
  <si>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</si>
  <si>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</si>
  <si>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</si>
  <si>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</si>
  <si>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</si>
  <si>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</si>
  <si>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</si>
  <si>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</si>
  <si>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</si>
  <si>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</si>
  <si>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</si>
  <si>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</si>
  <si>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</si>
  <si>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</si>
  <si>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</si>
  <si>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</si>
  <si>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</si>
  <si>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</si>
  <si>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</si>
  <si>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</si>
  <si>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</si>
  <si>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</si>
  <si>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</si>
  <si>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</si>
  <si>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</si>
  <si>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</si>
  <si>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</si>
  <si>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</si>
  <si>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</si>
  <si>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</si>
  <si>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</si>
  <si>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</si>
  <si>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</si>
  <si>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</si>
  <si>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</si>
  <si>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Закупка товаров, работ и услуг в целях капитального ремонта государственного (муниципального) имущества</t>
  </si>
  <si>
    <t>000 0503 0000000 243 000</t>
  </si>
  <si>
    <t>000 1003 0000000 634 000</t>
  </si>
  <si>
    <t>000 1003 0000000 323 000</t>
  </si>
  <si>
    <t>000 0503 0000000 831 000</t>
  </si>
  <si>
    <t>Исполнение судебных актов Российской Федерации и мировых соглашений по возмещению причиненного вреда</t>
  </si>
  <si>
    <t>000 0500 0000000 831 000</t>
  </si>
  <si>
    <t>Справки об испонении бюджета по расходам консолидированного бюджета на 1 декабря  2017 года</t>
  </si>
  <si>
    <t>Исполнено  на 01.12.2017 года</t>
  </si>
  <si>
    <t>Исполнено  на 01.12.2016 года</t>
  </si>
  <si>
    <t>Справки об испонении бюджета по расходам районного бюджета на                                             1 декабря  2017 года</t>
  </si>
  <si>
    <t>000 0104 0000000 831 000</t>
  </si>
  <si>
    <t>000 0000 0000000 831 000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</si>
</sst>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zoomScalePageLayoutView="0" workbookViewId="0" topLeftCell="A305">
      <selection activeCell="D317" sqref="D317:E31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417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418</v>
      </c>
      <c r="F5" s="19" t="s">
        <v>419</v>
      </c>
      <c r="G5" s="44" t="s">
        <v>387</v>
      </c>
      <c r="H5" s="45"/>
    </row>
    <row r="6" spans="1:8" s="7" customFormat="1" ht="38.25">
      <c r="A6" s="8"/>
      <c r="B6" s="16"/>
      <c r="C6" s="38" t="s">
        <v>321</v>
      </c>
      <c r="D6" s="38" t="s">
        <v>321</v>
      </c>
      <c r="E6" s="38" t="s">
        <v>321</v>
      </c>
      <c r="F6" s="38" t="s">
        <v>321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C8+C74+C78+C118+C155+C176+C179+C232+C271+C275+C294+C318+C321</f>
        <v>385107280.64</v>
      </c>
      <c r="D7" s="29">
        <f>D8+D74+D78+D118+D155+D176+D179+D232+D271+D275+D294+D318+D321</f>
        <v>426959292.86999995</v>
      </c>
      <c r="E7" s="29">
        <f>E8+E74+E78+E118+E155+E176+E179+E232+E271+E275+E294+E318+E321</f>
        <v>374447929.28999996</v>
      </c>
      <c r="F7" s="29">
        <f>F8+F74+F78+F118+F155+F176+F179+F232+F271+F275+F294+F318+F321</f>
        <v>386242708.23</v>
      </c>
      <c r="G7" s="28">
        <f>E7/D7*100</f>
        <v>87.70108428205857</v>
      </c>
      <c r="H7" s="33">
        <f>D7-E7</f>
        <v>52511363.57999998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66042177</v>
      </c>
      <c r="D8" s="29">
        <f>D9+D17+D18+D19+D13+D22+D24+D23+D21</f>
        <v>61231775.660000004</v>
      </c>
      <c r="E8" s="29">
        <f>E9+E17+E18+E19+E13+E22+E24+E23+E21</f>
        <v>49166824.660000004</v>
      </c>
      <c r="F8" s="29">
        <f>F9+F17+F18+F19+F13+F22+F24+F23+F20</f>
        <v>47765950.58</v>
      </c>
      <c r="G8" s="28">
        <f aca="true" t="shared" si="0" ref="G8:G81">E8/D8*100</f>
        <v>80.2962581601541</v>
      </c>
      <c r="H8" s="33">
        <f aca="true" t="shared" si="1" ref="H8:H81">D8-E8</f>
        <v>12064951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36139143.75</v>
      </c>
      <c r="E9" s="35">
        <f>E10+E11+E12</f>
        <v>31985464.790000003</v>
      </c>
      <c r="F9" s="35">
        <f>F10+F11+F12</f>
        <v>30771256.020000003</v>
      </c>
      <c r="G9" s="27">
        <f t="shared" si="0"/>
        <v>88.50642674675989</v>
      </c>
      <c r="H9" s="30">
        <f t="shared" si="1"/>
        <v>4153678.959999997</v>
      </c>
    </row>
    <row r="10" spans="1:8" s="7" customFormat="1" ht="12.75">
      <c r="A10" s="3" t="s">
        <v>113</v>
      </c>
      <c r="B10" s="3" t="s">
        <v>112</v>
      </c>
      <c r="C10" s="35">
        <f>C27+C32+C39+C49+C62</f>
        <v>26316453.810000002</v>
      </c>
      <c r="D10" s="35">
        <f>D27+D32+D39+D49+D62</f>
        <v>27417600.150000002</v>
      </c>
      <c r="E10" s="35">
        <f>E27+E32+E39+E49+E62</f>
        <v>24519311.650000002</v>
      </c>
      <c r="F10" s="35">
        <f>F27+F32+F39+F49+F62</f>
        <v>23390140.53</v>
      </c>
      <c r="G10" s="27">
        <f t="shared" si="0"/>
        <v>89.42909487284211</v>
      </c>
      <c r="H10" s="30">
        <f t="shared" si="1"/>
        <v>2898288.5</v>
      </c>
    </row>
    <row r="11" spans="1:8" s="7" customFormat="1" ht="12.75">
      <c r="A11" s="3" t="s">
        <v>115</v>
      </c>
      <c r="B11" s="3" t="s">
        <v>114</v>
      </c>
      <c r="C11" s="35">
        <f>C29+C33+C41+C51+C64</f>
        <v>7874309.34</v>
      </c>
      <c r="D11" s="35">
        <f>D29+D33+D41+D51+D64</f>
        <v>8610298.6</v>
      </c>
      <c r="E11" s="35">
        <f>E29+E33+E41+E51+E64</f>
        <v>7395717.64</v>
      </c>
      <c r="F11" s="35">
        <f>F29+F33+F41+F51+F64</f>
        <v>7260127.330000001</v>
      </c>
      <c r="G11" s="27">
        <f t="shared" si="0"/>
        <v>85.89385785064411</v>
      </c>
      <c r="H11" s="30">
        <f t="shared" si="1"/>
        <v>1214580.96</v>
      </c>
    </row>
    <row r="12" spans="1:8" s="7" customFormat="1" ht="12.75">
      <c r="A12" s="5" t="s">
        <v>116</v>
      </c>
      <c r="B12" s="3" t="s">
        <v>117</v>
      </c>
      <c r="C12" s="35">
        <f>C40+C50+C63</f>
        <v>35000</v>
      </c>
      <c r="D12" s="35">
        <f>D40+D50+D63</f>
        <v>111245</v>
      </c>
      <c r="E12" s="35">
        <f>E40+E50+E63</f>
        <v>70435.5</v>
      </c>
      <c r="F12" s="35">
        <f>F40+F50+F63+F28</f>
        <v>120988.16</v>
      </c>
      <c r="G12" s="27">
        <f t="shared" si="0"/>
        <v>63.31565463616342</v>
      </c>
      <c r="H12" s="30">
        <f t="shared" si="1"/>
        <v>40809.5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6231334.95</v>
      </c>
      <c r="F13" s="35">
        <f>F14+F15+F16</f>
        <v>4705405.4399999995</v>
      </c>
      <c r="G13" s="27">
        <f>E13/D13*100</f>
        <v>94.12892673716013</v>
      </c>
      <c r="H13" s="30">
        <f>D13-E13</f>
        <v>388665.0499999998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C66</f>
        <v>4852000</v>
      </c>
      <c r="D14" s="35">
        <f t="shared" si="2"/>
        <v>5004000</v>
      </c>
      <c r="E14" s="35">
        <f aca="true" t="shared" si="3" ref="E14:F16">E66</f>
        <v>4795318.59</v>
      </c>
      <c r="F14" s="35">
        <f t="shared" si="3"/>
        <v>3601845.78</v>
      </c>
      <c r="G14" s="27">
        <f>E14/D14*100</f>
        <v>95.82970803357314</v>
      </c>
      <c r="H14" s="30">
        <f>D14-E14</f>
        <v>208681.41000000015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1611000</v>
      </c>
      <c r="E16" s="35">
        <f t="shared" si="3"/>
        <v>1435816.36</v>
      </c>
      <c r="F16" s="35">
        <f t="shared" si="3"/>
        <v>1103359.66</v>
      </c>
      <c r="G16" s="27">
        <f>E16/D16*100</f>
        <v>89.1257827436375</v>
      </c>
      <c r="H16" s="30">
        <f>D16-E16</f>
        <v>175183.6399999999</v>
      </c>
    </row>
    <row r="17" spans="1:8" s="7" customFormat="1" ht="23.25" customHeight="1">
      <c r="A17" s="13" t="s">
        <v>118</v>
      </c>
      <c r="B17" s="3" t="s">
        <v>119</v>
      </c>
      <c r="C17" s="35">
        <f>C34+C42+C52+C69</f>
        <v>4646798.3</v>
      </c>
      <c r="D17" s="35">
        <f>D34+D42+D52+D69</f>
        <v>3479531.81</v>
      </c>
      <c r="E17" s="35">
        <f>E34+E42+E52+E69</f>
        <v>2338269.8499999996</v>
      </c>
      <c r="F17" s="35">
        <f>F34+F42+F52+F69</f>
        <v>2118754.6799999997</v>
      </c>
      <c r="G17" s="27">
        <f t="shared" si="0"/>
        <v>67.20070336129503</v>
      </c>
      <c r="H17" s="30">
        <f t="shared" si="1"/>
        <v>1141261.9600000004</v>
      </c>
    </row>
    <row r="18" spans="1:8" s="7" customFormat="1" ht="25.5">
      <c r="A18" s="13" t="s">
        <v>120</v>
      </c>
      <c r="B18" s="3" t="s">
        <v>121</v>
      </c>
      <c r="C18" s="35">
        <f>C35+C43+C53+C70+C57</f>
        <v>10524005.55</v>
      </c>
      <c r="D18" s="35">
        <f>D35+D43+D53+D70+D57</f>
        <v>14526680.54</v>
      </c>
      <c r="E18" s="35">
        <f>E35+E43+E53+E70+E57</f>
        <v>8519013.97</v>
      </c>
      <c r="F18" s="35">
        <f>F35+F43+F53+F70+F57</f>
        <v>10069480.44</v>
      </c>
      <c r="G18" s="27">
        <f t="shared" si="0"/>
        <v>58.643913497942194</v>
      </c>
      <c r="H18" s="30">
        <f t="shared" si="1"/>
        <v>6007666.569999998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F73</f>
        <v>0</v>
      </c>
      <c r="G20" s="27"/>
      <c r="H20" s="30">
        <f>D20-E20</f>
        <v>0</v>
      </c>
    </row>
    <row r="21" spans="1:8" s="7" customFormat="1" ht="38.25">
      <c r="A21" s="17" t="s">
        <v>415</v>
      </c>
      <c r="B21" s="3" t="s">
        <v>422</v>
      </c>
      <c r="C21" s="35"/>
      <c r="D21" s="35">
        <f>D44</f>
        <v>25000</v>
      </c>
      <c r="E21" s="35">
        <f>E44</f>
        <v>25000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C36+C45+C54+C71</f>
        <v>68388</v>
      </c>
      <c r="D22" s="35">
        <f>D36+D45+D54+D71</f>
        <v>64962</v>
      </c>
      <c r="E22" s="35">
        <f>E36+E45+E54+E71</f>
        <v>2697.13</v>
      </c>
      <c r="F22" s="35">
        <f>F36+F45+F54+F71</f>
        <v>37893.020000000004</v>
      </c>
      <c r="G22" s="27">
        <f t="shared" si="0"/>
        <v>4.151858009297744</v>
      </c>
      <c r="H22" s="30">
        <f t="shared" si="1"/>
        <v>62264.87</v>
      </c>
    </row>
    <row r="23" spans="1:8" s="7" customFormat="1" ht="12.75">
      <c r="A23" s="3" t="s">
        <v>335</v>
      </c>
      <c r="B23" s="3" t="s">
        <v>339</v>
      </c>
      <c r="C23" s="35">
        <f>C55+C46+C72</f>
        <v>105974</v>
      </c>
      <c r="D23" s="35">
        <f>D55+D46+D72</f>
        <v>204688.2</v>
      </c>
      <c r="E23" s="35">
        <f>E55+E46+E72</f>
        <v>65043.97</v>
      </c>
      <c r="F23" s="35">
        <f>F55+F46+F72</f>
        <v>63160.98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C58</f>
        <v>10149248</v>
      </c>
      <c r="D24" s="34">
        <f>D58</f>
        <v>171769.36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6866706</v>
      </c>
      <c r="D25" s="31">
        <f>D26</f>
        <v>7241436.87</v>
      </c>
      <c r="E25" s="31">
        <f>E26</f>
        <v>6339618.09</v>
      </c>
      <c r="F25" s="31">
        <f>F26</f>
        <v>6243213.25</v>
      </c>
      <c r="G25" s="28">
        <f t="shared" si="0"/>
        <v>87.54641107573448</v>
      </c>
      <c r="H25" s="33">
        <f t="shared" si="1"/>
        <v>901818.7800000003</v>
      </c>
    </row>
    <row r="26" spans="1:8" s="7" customFormat="1" ht="27.75" customHeight="1">
      <c r="A26" s="17" t="s">
        <v>126</v>
      </c>
      <c r="B26" s="3" t="s">
        <v>282</v>
      </c>
      <c r="C26" s="31">
        <f>C27+C29</f>
        <v>6866706</v>
      </c>
      <c r="D26" s="31">
        <f>D27+D29</f>
        <v>7241436.87</v>
      </c>
      <c r="E26" s="31">
        <f>E27+E29</f>
        <v>6339618.09</v>
      </c>
      <c r="F26" s="31">
        <f>F27+F29+F28</f>
        <v>6243213.25</v>
      </c>
      <c r="G26" s="28"/>
      <c r="H26" s="33"/>
    </row>
    <row r="27" spans="1:8" s="7" customFormat="1" ht="12.75">
      <c r="A27" s="3" t="s">
        <v>113</v>
      </c>
      <c r="B27" s="3" t="s">
        <v>283</v>
      </c>
      <c r="C27" s="32">
        <v>5294596</v>
      </c>
      <c r="D27" s="32">
        <v>5546717.66</v>
      </c>
      <c r="E27" s="32">
        <v>4900854.41</v>
      </c>
      <c r="F27" s="41">
        <v>4798508.49</v>
      </c>
      <c r="G27" s="27">
        <f t="shared" si="0"/>
        <v>88.35593787912399</v>
      </c>
      <c r="H27" s="30">
        <f t="shared" si="1"/>
        <v>645863.25</v>
      </c>
    </row>
    <row r="28" spans="1:8" s="7" customFormat="1" ht="12.75">
      <c r="A28" s="5" t="s">
        <v>116</v>
      </c>
      <c r="B28" s="3" t="s">
        <v>382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284</v>
      </c>
      <c r="C29" s="32">
        <v>1572110</v>
      </c>
      <c r="D29" s="32">
        <v>1694719.21</v>
      </c>
      <c r="E29" s="30">
        <v>1438763.68</v>
      </c>
      <c r="F29" s="41">
        <v>1444704.76</v>
      </c>
      <c r="G29" s="27">
        <f t="shared" si="0"/>
        <v>84.89687681064287</v>
      </c>
      <c r="H29" s="30">
        <f t="shared" si="1"/>
        <v>255955.53000000003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719038.49</v>
      </c>
      <c r="E30" s="31">
        <f>E31+E34+E35+E36</f>
        <v>570470.26</v>
      </c>
      <c r="F30" s="31">
        <f>F31+F34+F35+F36</f>
        <v>578062.86</v>
      </c>
      <c r="G30" s="28">
        <f t="shared" si="0"/>
        <v>79.3379308526307</v>
      </c>
      <c r="H30" s="33">
        <f t="shared" si="1"/>
        <v>148568.22999999998</v>
      </c>
    </row>
    <row r="31" spans="1:8" s="7" customFormat="1" ht="25.5">
      <c r="A31" s="17" t="s">
        <v>126</v>
      </c>
      <c r="B31" s="3" t="s">
        <v>285</v>
      </c>
      <c r="C31" s="35">
        <f>C32+C33</f>
        <v>370600</v>
      </c>
      <c r="D31" s="35">
        <f>D32+D33</f>
        <v>372638.49</v>
      </c>
      <c r="E31" s="35">
        <f>E32+E33</f>
        <v>361615.84</v>
      </c>
      <c r="F31" s="35">
        <f>F32+F33</f>
        <v>364483.69000000006</v>
      </c>
      <c r="G31" s="27">
        <f>E31/D31*100</f>
        <v>97.04199906992969</v>
      </c>
      <c r="H31" s="30">
        <f>D31-E31</f>
        <v>11022.649999999965</v>
      </c>
    </row>
    <row r="32" spans="1:8" s="7" customFormat="1" ht="12.75">
      <c r="A32" s="3" t="s">
        <v>113</v>
      </c>
      <c r="B32" s="3" t="s">
        <v>286</v>
      </c>
      <c r="C32" s="32">
        <v>284600</v>
      </c>
      <c r="D32" s="32">
        <v>284600</v>
      </c>
      <c r="E32" s="32">
        <v>275772.46</v>
      </c>
      <c r="F32" s="30">
        <v>271312.03</v>
      </c>
      <c r="G32" s="27">
        <f t="shared" si="0"/>
        <v>96.89826423049895</v>
      </c>
      <c r="H32" s="30">
        <f t="shared" si="1"/>
        <v>8827.539999999979</v>
      </c>
    </row>
    <row r="33" spans="1:8" s="7" customFormat="1" ht="12.75">
      <c r="A33" s="3" t="s">
        <v>115</v>
      </c>
      <c r="B33" s="3" t="s">
        <v>287</v>
      </c>
      <c r="C33" s="32">
        <v>86000</v>
      </c>
      <c r="D33" s="32">
        <v>88038.49</v>
      </c>
      <c r="E33" s="30">
        <v>85843.38</v>
      </c>
      <c r="F33" s="30">
        <v>93171.66</v>
      </c>
      <c r="G33" s="27">
        <f t="shared" si="0"/>
        <v>97.50664737661903</v>
      </c>
      <c r="H33" s="30">
        <f t="shared" si="1"/>
        <v>2195.1100000000006</v>
      </c>
    </row>
    <row r="34" spans="1:8" ht="25.5">
      <c r="A34" s="13" t="s">
        <v>118</v>
      </c>
      <c r="B34" s="3" t="s">
        <v>288</v>
      </c>
      <c r="C34" s="35">
        <v>29000</v>
      </c>
      <c r="D34" s="35">
        <v>29000</v>
      </c>
      <c r="E34" s="34">
        <v>15412.43</v>
      </c>
      <c r="F34" s="34">
        <v>35275.05</v>
      </c>
      <c r="G34" s="27">
        <f t="shared" si="0"/>
        <v>53.14631034482758</v>
      </c>
      <c r="H34" s="30">
        <f t="shared" si="1"/>
        <v>13587.57</v>
      </c>
    </row>
    <row r="35" spans="1:8" s="2" customFormat="1" ht="25.5">
      <c r="A35" s="13" t="s">
        <v>120</v>
      </c>
      <c r="B35" s="3" t="s">
        <v>289</v>
      </c>
      <c r="C35" s="32">
        <v>311400</v>
      </c>
      <c r="D35" s="32">
        <v>311400</v>
      </c>
      <c r="E35" s="34">
        <v>192444.86</v>
      </c>
      <c r="F35" s="34">
        <v>177479.18</v>
      </c>
      <c r="G35" s="27">
        <f t="shared" si="0"/>
        <v>61.799890815671155</v>
      </c>
      <c r="H35" s="30">
        <f t="shared" si="1"/>
        <v>118955.14000000001</v>
      </c>
    </row>
    <row r="36" spans="1:8" ht="14.25" customHeight="1">
      <c r="A36" s="5" t="s">
        <v>335</v>
      </c>
      <c r="B36" s="3" t="s">
        <v>352</v>
      </c>
      <c r="C36" s="34">
        <v>1000</v>
      </c>
      <c r="D36" s="34">
        <v>6000</v>
      </c>
      <c r="E36" s="34">
        <v>997.13</v>
      </c>
      <c r="F36" s="34">
        <v>824.94</v>
      </c>
      <c r="G36" s="27">
        <f t="shared" si="0"/>
        <v>16.61883333333333</v>
      </c>
      <c r="H36" s="30">
        <f t="shared" si="1"/>
        <v>5002.87</v>
      </c>
    </row>
    <row r="37" spans="1:8" ht="63.75" customHeight="1">
      <c r="A37" s="26" t="s">
        <v>15</v>
      </c>
      <c r="B37" s="23" t="s">
        <v>16</v>
      </c>
      <c r="C37" s="31">
        <f>C38+C42+C43+C45+C46</f>
        <v>29321223</v>
      </c>
      <c r="D37" s="31">
        <f>D38+D42+D43+D45+D46+D44</f>
        <v>32835831.989999995</v>
      </c>
      <c r="E37" s="31">
        <f>E38+E42+E43+E45+E46+E44</f>
        <v>25661883.53</v>
      </c>
      <c r="F37" s="31">
        <f>F38+F42+F43+F45+F46</f>
        <v>27165777.13</v>
      </c>
      <c r="G37" s="28">
        <f t="shared" si="0"/>
        <v>78.15207343555423</v>
      </c>
      <c r="H37" s="33">
        <f t="shared" si="1"/>
        <v>7173948.459999993</v>
      </c>
    </row>
    <row r="38" spans="1:8" ht="25.5">
      <c r="A38" s="17" t="s">
        <v>126</v>
      </c>
      <c r="B38" s="3" t="s">
        <v>290</v>
      </c>
      <c r="C38" s="34">
        <f>C39+C41+C40</f>
        <v>21247743.15</v>
      </c>
      <c r="D38" s="34">
        <f>D39+D41+D40</f>
        <v>22442166.529999997</v>
      </c>
      <c r="E38" s="34">
        <f>E39+E41+E40</f>
        <v>19735861.57</v>
      </c>
      <c r="F38" s="34">
        <f>F39+F41+F40</f>
        <v>19126217.41</v>
      </c>
      <c r="G38" s="27">
        <f t="shared" si="0"/>
        <v>87.94098173907456</v>
      </c>
      <c r="H38" s="30">
        <f t="shared" si="1"/>
        <v>2706304.959999997</v>
      </c>
    </row>
    <row r="39" spans="1:8" ht="14.25" customHeight="1">
      <c r="A39" s="3" t="s">
        <v>113</v>
      </c>
      <c r="B39" s="3" t="s">
        <v>291</v>
      </c>
      <c r="C39" s="35">
        <v>16344454.81</v>
      </c>
      <c r="D39" s="35">
        <v>16950337.31</v>
      </c>
      <c r="E39" s="34">
        <v>15087180.3</v>
      </c>
      <c r="F39" s="25">
        <v>14531804.76</v>
      </c>
      <c r="G39" s="27">
        <f t="shared" si="0"/>
        <v>89.00814198605468</v>
      </c>
      <c r="H39" s="30">
        <f t="shared" si="1"/>
        <v>1863157.009999998</v>
      </c>
    </row>
    <row r="40" spans="1:8" ht="14.25" customHeight="1">
      <c r="A40" s="5" t="s">
        <v>116</v>
      </c>
      <c r="B40" s="3" t="s">
        <v>292</v>
      </c>
      <c r="C40" s="35">
        <v>20000</v>
      </c>
      <c r="D40" s="35">
        <v>90695</v>
      </c>
      <c r="E40" s="34">
        <v>50553</v>
      </c>
      <c r="F40" s="42">
        <v>108424</v>
      </c>
      <c r="G40" s="27">
        <f t="shared" si="0"/>
        <v>55.73956667953029</v>
      </c>
      <c r="H40" s="30">
        <f t="shared" si="1"/>
        <v>40142</v>
      </c>
    </row>
    <row r="41" spans="1:8" ht="13.5" customHeight="1">
      <c r="A41" s="3" t="s">
        <v>115</v>
      </c>
      <c r="B41" s="3" t="s">
        <v>293</v>
      </c>
      <c r="C41" s="34">
        <v>4883288.34</v>
      </c>
      <c r="D41" s="34">
        <v>5401134.22</v>
      </c>
      <c r="E41" s="34">
        <v>4598128.27</v>
      </c>
      <c r="F41" s="11">
        <v>4485988.65</v>
      </c>
      <c r="G41" s="27">
        <f t="shared" si="0"/>
        <v>85.1326421952906</v>
      </c>
      <c r="H41" s="30">
        <f t="shared" si="1"/>
        <v>803005.9500000002</v>
      </c>
    </row>
    <row r="42" spans="1:8" ht="25.5">
      <c r="A42" s="13" t="s">
        <v>118</v>
      </c>
      <c r="B42" s="3" t="s">
        <v>294</v>
      </c>
      <c r="C42" s="34">
        <v>1588098.3</v>
      </c>
      <c r="D42" s="34">
        <v>2247333.06</v>
      </c>
      <c r="E42" s="34">
        <v>1682645.7</v>
      </c>
      <c r="F42" s="34">
        <v>1448112.89</v>
      </c>
      <c r="G42" s="27">
        <f t="shared" si="0"/>
        <v>74.8730008003353</v>
      </c>
      <c r="H42" s="30">
        <f t="shared" si="1"/>
        <v>564687.3600000001</v>
      </c>
    </row>
    <row r="43" spans="1:8" ht="25.5">
      <c r="A43" s="13" t="s">
        <v>120</v>
      </c>
      <c r="B43" s="3" t="s">
        <v>295</v>
      </c>
      <c r="C43" s="3">
        <v>6319019.55</v>
      </c>
      <c r="D43" s="3">
        <v>7903710.4</v>
      </c>
      <c r="E43" s="34">
        <v>4171184.05</v>
      </c>
      <c r="F43" s="34">
        <v>6521726.77</v>
      </c>
      <c r="G43" s="27">
        <f t="shared" si="0"/>
        <v>52.77501121498581</v>
      </c>
      <c r="H43" s="30">
        <f t="shared" si="1"/>
        <v>3732526.3500000006</v>
      </c>
    </row>
    <row r="44" spans="1:8" ht="38.25">
      <c r="A44" s="13" t="s">
        <v>415</v>
      </c>
      <c r="B44" s="3" t="s">
        <v>421</v>
      </c>
      <c r="C44" s="3"/>
      <c r="D44" s="3">
        <v>25000</v>
      </c>
      <c r="E44" s="34">
        <v>25000</v>
      </c>
      <c r="F44" s="34"/>
      <c r="G44" s="27">
        <f t="shared" si="0"/>
        <v>100</v>
      </c>
      <c r="H44" s="30">
        <f t="shared" si="1"/>
        <v>0</v>
      </c>
    </row>
    <row r="45" spans="1:8" ht="12.75">
      <c r="A45" s="5" t="s">
        <v>124</v>
      </c>
      <c r="B45" s="3" t="s">
        <v>296</v>
      </c>
      <c r="C45" s="3">
        <v>65388</v>
      </c>
      <c r="D45" s="34">
        <v>54962</v>
      </c>
      <c r="E45" s="34"/>
      <c r="F45" s="41">
        <v>26074.13</v>
      </c>
      <c r="G45" s="27">
        <f t="shared" si="0"/>
        <v>0</v>
      </c>
      <c r="H45" s="30">
        <f t="shared" si="1"/>
        <v>54962</v>
      </c>
    </row>
    <row r="46" spans="1:8" ht="12.75">
      <c r="A46" s="3" t="s">
        <v>335</v>
      </c>
      <c r="B46" s="3" t="s">
        <v>342</v>
      </c>
      <c r="C46" s="3">
        <v>100974</v>
      </c>
      <c r="D46" s="34">
        <v>162660</v>
      </c>
      <c r="E46" s="34">
        <v>47192.21</v>
      </c>
      <c r="F46" s="34">
        <v>43645.93</v>
      </c>
      <c r="G46" s="27">
        <f t="shared" si="0"/>
        <v>29.012793557113</v>
      </c>
      <c r="H46" s="30">
        <f t="shared" si="1"/>
        <v>115467.79000000001</v>
      </c>
    </row>
    <row r="47" spans="1:8" ht="51" customHeight="1">
      <c r="A47" s="26" t="s">
        <v>17</v>
      </c>
      <c r="B47" s="23" t="s">
        <v>18</v>
      </c>
      <c r="C47" s="31">
        <f>C48+C52+C53+C54+C55</f>
        <v>9243200</v>
      </c>
      <c r="D47" s="31">
        <f>D48+D52+D53+D54+D55</f>
        <v>7516834.47</v>
      </c>
      <c r="E47" s="31">
        <f>E48+E52+E53+E54+E55</f>
        <v>6147330.149999999</v>
      </c>
      <c r="F47" s="31">
        <f>F48+F52+F53+F54+F55</f>
        <v>5804822.020000001</v>
      </c>
      <c r="G47" s="28">
        <f t="shared" si="0"/>
        <v>81.7808370602579</v>
      </c>
      <c r="H47" s="33">
        <f t="shared" si="1"/>
        <v>1369504.3200000003</v>
      </c>
    </row>
    <row r="48" spans="1:8" ht="25.5">
      <c r="A48" s="17" t="s">
        <v>126</v>
      </c>
      <c r="B48" s="3" t="s">
        <v>297</v>
      </c>
      <c r="C48" s="33">
        <f>C49+C50+C51</f>
        <v>5202700</v>
      </c>
      <c r="D48" s="33">
        <f>D49+D50+D51</f>
        <v>5544887.859999999</v>
      </c>
      <c r="E48" s="33">
        <f>E49+E50+E51</f>
        <v>5072340.55</v>
      </c>
      <c r="F48" s="33">
        <f>F49+F50+F51</f>
        <v>4543489.0600000005</v>
      </c>
      <c r="G48" s="28">
        <f t="shared" si="0"/>
        <v>91.47778418732531</v>
      </c>
      <c r="H48" s="33">
        <f t="shared" si="1"/>
        <v>472547.3099999996</v>
      </c>
    </row>
    <row r="49" spans="1:8" ht="13.5" customHeight="1">
      <c r="A49" s="3" t="s">
        <v>113</v>
      </c>
      <c r="B49" s="3" t="s">
        <v>298</v>
      </c>
      <c r="C49" s="3">
        <v>3979600</v>
      </c>
      <c r="D49" s="34">
        <v>4222784.42</v>
      </c>
      <c r="E49" s="34">
        <v>3888765.88</v>
      </c>
      <c r="F49" s="34">
        <v>3407942.17</v>
      </c>
      <c r="G49" s="27">
        <f t="shared" si="0"/>
        <v>92.0900878004092</v>
      </c>
      <c r="H49" s="30">
        <f t="shared" si="1"/>
        <v>334018.54000000004</v>
      </c>
    </row>
    <row r="50" spans="1:8" ht="13.5" customHeight="1">
      <c r="A50" s="5" t="s">
        <v>116</v>
      </c>
      <c r="B50" s="3" t="s">
        <v>299</v>
      </c>
      <c r="C50" s="3">
        <v>15000</v>
      </c>
      <c r="D50" s="34">
        <v>20550</v>
      </c>
      <c r="E50" s="34">
        <v>19882.5</v>
      </c>
      <c r="F50" s="34">
        <v>12564.16</v>
      </c>
      <c r="G50" s="27">
        <f t="shared" si="0"/>
        <v>96.75182481751825</v>
      </c>
      <c r="H50" s="30">
        <f t="shared" si="1"/>
        <v>667.5</v>
      </c>
    </row>
    <row r="51" spans="1:8" ht="12.75">
      <c r="A51" s="3" t="s">
        <v>115</v>
      </c>
      <c r="B51" s="3" t="s">
        <v>300</v>
      </c>
      <c r="C51" s="3">
        <v>1208100</v>
      </c>
      <c r="D51" s="34">
        <v>1301553.44</v>
      </c>
      <c r="E51" s="34">
        <v>1163692.17</v>
      </c>
      <c r="F51" s="34">
        <v>1122982.73</v>
      </c>
      <c r="G51" s="27">
        <f t="shared" si="0"/>
        <v>89.40794394120306</v>
      </c>
      <c r="H51" s="30">
        <f t="shared" si="1"/>
        <v>137861.27000000002</v>
      </c>
    </row>
    <row r="52" spans="1:8" ht="25.5">
      <c r="A52" s="13" t="s">
        <v>118</v>
      </c>
      <c r="B52" s="3" t="s">
        <v>301</v>
      </c>
      <c r="C52" s="3">
        <v>3015500</v>
      </c>
      <c r="D52" s="34">
        <v>1172873.75</v>
      </c>
      <c r="E52" s="34">
        <v>612480.72</v>
      </c>
      <c r="F52" s="3">
        <v>620740.23</v>
      </c>
      <c r="G52" s="27">
        <f t="shared" si="0"/>
        <v>52.22051563520797</v>
      </c>
      <c r="H52" s="30">
        <f t="shared" si="1"/>
        <v>560393.03</v>
      </c>
    </row>
    <row r="53" spans="1:8" ht="27" customHeight="1">
      <c r="A53" s="13" t="s">
        <v>120</v>
      </c>
      <c r="B53" s="3" t="s">
        <v>302</v>
      </c>
      <c r="C53" s="3">
        <v>1023000</v>
      </c>
      <c r="D53" s="35">
        <v>779072.86</v>
      </c>
      <c r="E53" s="35">
        <v>448417.46</v>
      </c>
      <c r="F53" s="3">
        <v>626027.2</v>
      </c>
      <c r="G53" s="27">
        <f t="shared" si="0"/>
        <v>57.55783355102372</v>
      </c>
      <c r="H53" s="30">
        <f t="shared" si="1"/>
        <v>330655.39999999997</v>
      </c>
    </row>
    <row r="54" spans="1:8" ht="13.5" customHeight="1">
      <c r="A54" s="5" t="s">
        <v>124</v>
      </c>
      <c r="B54" s="3" t="s">
        <v>303</v>
      </c>
      <c r="C54" s="35">
        <v>2000</v>
      </c>
      <c r="D54" s="35">
        <v>2000</v>
      </c>
      <c r="E54" s="35">
        <v>0</v>
      </c>
      <c r="F54" s="34">
        <v>8.66</v>
      </c>
      <c r="G54" s="27">
        <f t="shared" si="0"/>
        <v>0</v>
      </c>
      <c r="H54" s="30">
        <f t="shared" si="1"/>
        <v>2000</v>
      </c>
    </row>
    <row r="55" spans="1:8" ht="13.5" customHeight="1">
      <c r="A55" s="3" t="s">
        <v>335</v>
      </c>
      <c r="B55" s="3" t="s">
        <v>338</v>
      </c>
      <c r="C55" s="35"/>
      <c r="D55" s="35">
        <v>18000</v>
      </c>
      <c r="E55" s="35">
        <v>14091.42</v>
      </c>
      <c r="F55" s="11">
        <v>14556.87</v>
      </c>
      <c r="G55" s="27"/>
      <c r="H55" s="30"/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350000</v>
      </c>
      <c r="E56" s="31">
        <f>E57</f>
        <v>350000</v>
      </c>
      <c r="F56" s="31">
        <f>F57</f>
        <v>0</v>
      </c>
      <c r="G56" s="28">
        <v>0</v>
      </c>
      <c r="H56" s="33">
        <f t="shared" si="1"/>
        <v>0</v>
      </c>
    </row>
    <row r="57" spans="1:8" ht="25.5">
      <c r="A57" s="13" t="s">
        <v>120</v>
      </c>
      <c r="B57" s="3" t="s">
        <v>304</v>
      </c>
      <c r="C57" s="34">
        <v>0</v>
      </c>
      <c r="D57" s="34">
        <v>350000</v>
      </c>
      <c r="E57" s="34">
        <v>350000</v>
      </c>
      <c r="F57" s="34">
        <v>0</v>
      </c>
      <c r="G57" s="27">
        <v>0</v>
      </c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10149248</v>
      </c>
      <c r="D58" s="31">
        <f>D59</f>
        <v>171769.36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171769.36</v>
      </c>
    </row>
    <row r="59" spans="1:8" ht="12.75">
      <c r="A59" s="3" t="s">
        <v>128</v>
      </c>
      <c r="B59" s="3" t="s">
        <v>305</v>
      </c>
      <c r="C59" s="3">
        <v>10149248</v>
      </c>
      <c r="D59" s="34">
        <v>171769.36</v>
      </c>
      <c r="E59" s="34">
        <v>0</v>
      </c>
      <c r="F59" s="34">
        <v>0</v>
      </c>
      <c r="G59" s="27">
        <f t="shared" si="0"/>
        <v>0</v>
      </c>
      <c r="H59" s="30">
        <f t="shared" si="1"/>
        <v>171769.36</v>
      </c>
    </row>
    <row r="60" spans="1:8" ht="12.75">
      <c r="A60" s="23" t="s">
        <v>23</v>
      </c>
      <c r="B60" s="23" t="s">
        <v>24</v>
      </c>
      <c r="C60" s="31">
        <f>C65+C69+C70+C71+C61+C72</f>
        <v>9749800</v>
      </c>
      <c r="D60" s="31">
        <f>D65+D69+D70+D71+D61+D72</f>
        <v>12396864.48</v>
      </c>
      <c r="E60" s="31">
        <f>E65+E69+E70+E71+E61+E72</f>
        <v>10097522.63</v>
      </c>
      <c r="F60" s="31">
        <f>F65+F69+F70+F71+F61+F73+F72</f>
        <v>7974075.319999999</v>
      </c>
      <c r="G60" s="28">
        <f t="shared" si="0"/>
        <v>81.45223049175415</v>
      </c>
      <c r="H60" s="33">
        <f t="shared" si="1"/>
        <v>2299341.8499999996</v>
      </c>
    </row>
    <row r="61" spans="1:8" ht="25.5">
      <c r="A61" s="17" t="s">
        <v>126</v>
      </c>
      <c r="B61" s="3" t="s">
        <v>306</v>
      </c>
      <c r="C61" s="39">
        <f>C62+C64</f>
        <v>538014</v>
      </c>
      <c r="D61" s="39">
        <f>D62+D64+D63</f>
        <v>538014</v>
      </c>
      <c r="E61" s="39">
        <f>E62+E64+E63</f>
        <v>476028.74</v>
      </c>
      <c r="F61" s="39">
        <f>F62+F64+F63</f>
        <v>493852.61</v>
      </c>
      <c r="G61" s="27">
        <f>E61/D61*100</f>
        <v>88.4788760143788</v>
      </c>
      <c r="H61" s="30">
        <f>D61-E61</f>
        <v>61985.26000000001</v>
      </c>
    </row>
    <row r="62" spans="1:8" ht="12.75">
      <c r="A62" s="3" t="s">
        <v>113</v>
      </c>
      <c r="B62" s="3" t="s">
        <v>307</v>
      </c>
      <c r="C62" s="39">
        <v>413203</v>
      </c>
      <c r="D62" s="39">
        <v>413160.76</v>
      </c>
      <c r="E62" s="39">
        <v>366738.6</v>
      </c>
      <c r="F62" s="34">
        <v>380573.08</v>
      </c>
      <c r="G62" s="27">
        <f>E62/D62*100</f>
        <v>88.76414110575263</v>
      </c>
      <c r="H62" s="30">
        <f>D62-E62</f>
        <v>46422.16000000003</v>
      </c>
    </row>
    <row r="63" spans="1:8" ht="12.75">
      <c r="A63" s="5" t="s">
        <v>116</v>
      </c>
      <c r="B63" s="3" t="s">
        <v>381</v>
      </c>
      <c r="C63" s="39"/>
      <c r="D63" s="39">
        <v>0</v>
      </c>
      <c r="E63" s="39">
        <v>0</v>
      </c>
      <c r="F63" s="34">
        <v>0</v>
      </c>
      <c r="G63" s="27"/>
      <c r="H63" s="30"/>
    </row>
    <row r="64" spans="1:8" ht="12.75">
      <c r="A64" s="3" t="s">
        <v>115</v>
      </c>
      <c r="B64" s="3" t="s">
        <v>308</v>
      </c>
      <c r="C64" s="39">
        <v>124811</v>
      </c>
      <c r="D64" s="39">
        <v>124853.24</v>
      </c>
      <c r="E64" s="39">
        <v>109290.14</v>
      </c>
      <c r="F64" s="34">
        <v>113279.53</v>
      </c>
      <c r="G64" s="27">
        <f>E64/D64*100</f>
        <v>87.53488495773118</v>
      </c>
      <c r="H64" s="30">
        <f>D64-E64</f>
        <v>15563.100000000006</v>
      </c>
    </row>
    <row r="65" spans="1:8" s="2" customFormat="1" ht="25.5">
      <c r="A65" s="17" t="s">
        <v>130</v>
      </c>
      <c r="B65" s="3" t="s">
        <v>309</v>
      </c>
      <c r="C65" s="34">
        <f>C66+C67+C68</f>
        <v>6322000</v>
      </c>
      <c r="D65" s="34">
        <f>D66+D67+D68</f>
        <v>6620000</v>
      </c>
      <c r="E65" s="34">
        <f>E66+E67+E68</f>
        <v>6231334.95</v>
      </c>
      <c r="F65" s="34">
        <f>F66+F67+F68</f>
        <v>4705405.4399999995</v>
      </c>
      <c r="G65" s="27">
        <f t="shared" si="0"/>
        <v>94.12892673716013</v>
      </c>
      <c r="H65" s="30">
        <f t="shared" si="1"/>
        <v>388665.0499999998</v>
      </c>
    </row>
    <row r="66" spans="1:8" s="2" customFormat="1" ht="12.75">
      <c r="A66" s="3" t="s">
        <v>131</v>
      </c>
      <c r="B66" s="3" t="s">
        <v>310</v>
      </c>
      <c r="C66" s="3">
        <v>4852000</v>
      </c>
      <c r="D66" s="34">
        <v>5004000</v>
      </c>
      <c r="E66" s="34">
        <v>4795318.59</v>
      </c>
      <c r="F66" s="3">
        <v>3601845.78</v>
      </c>
      <c r="G66" s="27">
        <f t="shared" si="0"/>
        <v>95.82970803357314</v>
      </c>
      <c r="H66" s="30">
        <f t="shared" si="1"/>
        <v>208681.41000000015</v>
      </c>
    </row>
    <row r="67" spans="1:8" s="2" customFormat="1" ht="12.75">
      <c r="A67" s="5" t="s">
        <v>132</v>
      </c>
      <c r="B67" s="3" t="s">
        <v>311</v>
      </c>
      <c r="C67" s="3">
        <v>5000</v>
      </c>
      <c r="D67" s="34">
        <v>5000</v>
      </c>
      <c r="E67" s="34">
        <v>200</v>
      </c>
      <c r="F67" s="3">
        <v>200</v>
      </c>
      <c r="G67" s="27">
        <f t="shared" si="0"/>
        <v>4</v>
      </c>
      <c r="H67" s="30">
        <f t="shared" si="1"/>
        <v>4800</v>
      </c>
    </row>
    <row r="68" spans="1:8" s="2" customFormat="1" ht="25.5">
      <c r="A68" s="17" t="s">
        <v>133</v>
      </c>
      <c r="B68" s="3" t="s">
        <v>312</v>
      </c>
      <c r="C68" s="3">
        <v>1465000</v>
      </c>
      <c r="D68" s="34">
        <v>1611000</v>
      </c>
      <c r="E68" s="34">
        <v>1435816.36</v>
      </c>
      <c r="F68" s="3">
        <v>1103359.66</v>
      </c>
      <c r="G68" s="27">
        <f t="shared" si="0"/>
        <v>89.1257827436375</v>
      </c>
      <c r="H68" s="30">
        <f t="shared" si="1"/>
        <v>175183.6399999999</v>
      </c>
    </row>
    <row r="69" spans="1:8" s="2" customFormat="1" ht="25.5">
      <c r="A69" s="13" t="s">
        <v>118</v>
      </c>
      <c r="B69" s="3" t="s">
        <v>313</v>
      </c>
      <c r="C69" s="3">
        <v>14200</v>
      </c>
      <c r="D69" s="34">
        <v>30325</v>
      </c>
      <c r="E69" s="34">
        <v>27731</v>
      </c>
      <c r="F69" s="3">
        <v>14626.51</v>
      </c>
      <c r="G69" s="27">
        <f t="shared" si="0"/>
        <v>91.44600164880463</v>
      </c>
      <c r="H69" s="30">
        <f t="shared" si="1"/>
        <v>2594</v>
      </c>
    </row>
    <row r="70" spans="1:8" ht="25.5">
      <c r="A70" s="13" t="s">
        <v>120</v>
      </c>
      <c r="B70" s="3" t="s">
        <v>314</v>
      </c>
      <c r="C70" s="34">
        <v>2870586</v>
      </c>
      <c r="D70" s="34">
        <v>5182497.28</v>
      </c>
      <c r="E70" s="34">
        <v>3356967.6</v>
      </c>
      <c r="F70" s="11">
        <v>2744247.29</v>
      </c>
      <c r="G70" s="27">
        <f t="shared" si="0"/>
        <v>64.77509622542435</v>
      </c>
      <c r="H70" s="30">
        <f t="shared" si="1"/>
        <v>1825529.6800000002</v>
      </c>
    </row>
    <row r="71" spans="1:8" ht="12.75">
      <c r="A71" s="5" t="s">
        <v>124</v>
      </c>
      <c r="B71" s="3" t="s">
        <v>315</v>
      </c>
      <c r="C71" s="34"/>
      <c r="D71" s="34">
        <v>2000</v>
      </c>
      <c r="E71" s="34">
        <v>1700</v>
      </c>
      <c r="F71" s="11">
        <v>10985.29</v>
      </c>
      <c r="G71" s="27"/>
      <c r="H71" s="30"/>
    </row>
    <row r="72" spans="1:8" ht="12.75">
      <c r="A72" s="3" t="s">
        <v>335</v>
      </c>
      <c r="B72" s="3" t="s">
        <v>350</v>
      </c>
      <c r="C72" s="34">
        <v>5000</v>
      </c>
      <c r="D72" s="34">
        <v>24028.2</v>
      </c>
      <c r="E72" s="34">
        <v>3760.34</v>
      </c>
      <c r="F72" s="11">
        <v>4958.18</v>
      </c>
      <c r="G72" s="27"/>
      <c r="H72" s="30"/>
    </row>
    <row r="73" spans="1:8" ht="51">
      <c r="A73" s="17" t="s">
        <v>166</v>
      </c>
      <c r="B73" s="3" t="s">
        <v>316</v>
      </c>
      <c r="C73" s="34"/>
      <c r="D73" s="34"/>
      <c r="E73" s="34"/>
      <c r="F73" s="34">
        <v>0</v>
      </c>
      <c r="G73" s="27"/>
      <c r="H73" s="30">
        <f>D73-E73</f>
        <v>0</v>
      </c>
    </row>
    <row r="74" spans="1:8" ht="12.75">
      <c r="A74" s="1" t="s">
        <v>25</v>
      </c>
      <c r="B74" s="1" t="s">
        <v>317</v>
      </c>
      <c r="C74" s="33">
        <f>C75+C76+C77</f>
        <v>1048100.0000000001</v>
      </c>
      <c r="D74" s="33">
        <f>D75+D76+D77</f>
        <v>1048100</v>
      </c>
      <c r="E74" s="33">
        <f>E75+E76+E77</f>
        <v>902066.25</v>
      </c>
      <c r="F74" s="33">
        <f>F75+F76+F77</f>
        <v>952948.81</v>
      </c>
      <c r="G74" s="28">
        <f t="shared" si="0"/>
        <v>86.0668113729606</v>
      </c>
      <c r="H74" s="33">
        <f t="shared" si="1"/>
        <v>146033.75</v>
      </c>
    </row>
    <row r="75" spans="1:8" ht="12.75">
      <c r="A75" s="3" t="s">
        <v>113</v>
      </c>
      <c r="B75" s="3" t="s">
        <v>322</v>
      </c>
      <c r="C75" s="34">
        <v>776020.8</v>
      </c>
      <c r="D75" s="34">
        <v>783220.64</v>
      </c>
      <c r="E75" s="34">
        <v>687786.87</v>
      </c>
      <c r="F75" s="3">
        <v>740848.2</v>
      </c>
      <c r="G75" s="27">
        <f>E75/D75*100</f>
        <v>87.81521258173176</v>
      </c>
      <c r="H75" s="30">
        <f>D75-E75</f>
        <v>95433.77000000002</v>
      </c>
    </row>
    <row r="76" spans="1:8" ht="12.75">
      <c r="A76" s="3" t="s">
        <v>115</v>
      </c>
      <c r="B76" s="3" t="s">
        <v>323</v>
      </c>
      <c r="C76" s="34">
        <v>236442.07</v>
      </c>
      <c r="D76" s="34">
        <v>236880.23</v>
      </c>
      <c r="E76" s="34">
        <v>206770.24</v>
      </c>
      <c r="F76" s="3">
        <v>208227.06</v>
      </c>
      <c r="G76" s="27">
        <f>E76/D76*100</f>
        <v>87.28893922468751</v>
      </c>
      <c r="H76" s="30">
        <f>D76-E76</f>
        <v>30109.99000000002</v>
      </c>
    </row>
    <row r="77" spans="1:8" ht="25.5">
      <c r="A77" s="13" t="s">
        <v>120</v>
      </c>
      <c r="B77" s="3" t="s">
        <v>324</v>
      </c>
      <c r="C77" s="34">
        <v>35637.13</v>
      </c>
      <c r="D77" s="34">
        <v>27999.13</v>
      </c>
      <c r="E77" s="34">
        <v>7509.14</v>
      </c>
      <c r="F77" s="3">
        <v>3873.55</v>
      </c>
      <c r="G77" s="27">
        <f>E77/D77*100</f>
        <v>26.819190453417658</v>
      </c>
      <c r="H77" s="30">
        <f>D77-E77</f>
        <v>20489.99</v>
      </c>
    </row>
    <row r="78" spans="1:8" ht="25.5">
      <c r="A78" s="14" t="s">
        <v>26</v>
      </c>
      <c r="B78" s="1" t="s">
        <v>27</v>
      </c>
      <c r="C78" s="33">
        <f>C79+C83+C90+C87+C88</f>
        <v>3650446</v>
      </c>
      <c r="D78" s="33">
        <f>D79+D83+D90+D87+D88+D92+D89</f>
        <v>4783111.01</v>
      </c>
      <c r="E78" s="33">
        <f>E79+E83+E90+E87+E88+E92+E89</f>
        <v>4222994.1899999995</v>
      </c>
      <c r="F78" s="33">
        <f>F79+F83+F90+F87+F88+F92+F91+F89</f>
        <v>3858215.9200000004</v>
      </c>
      <c r="G78" s="28">
        <f t="shared" si="0"/>
        <v>88.28969641664244</v>
      </c>
      <c r="H78" s="33">
        <f t="shared" si="1"/>
        <v>560116.8200000003</v>
      </c>
    </row>
    <row r="79" spans="1:8" ht="25.5">
      <c r="A79" s="17" t="s">
        <v>126</v>
      </c>
      <c r="B79" s="3" t="s">
        <v>127</v>
      </c>
      <c r="C79" s="34">
        <f>C80+C81+C82</f>
        <v>2765946</v>
      </c>
      <c r="D79" s="34">
        <f>D80+D81+D82</f>
        <v>3090773.01</v>
      </c>
      <c r="E79" s="34">
        <f>E80+E81+E82</f>
        <v>2812232.75</v>
      </c>
      <c r="F79" s="34">
        <f>F80+F81+F82</f>
        <v>2674282.81</v>
      </c>
      <c r="G79" s="27">
        <f t="shared" si="0"/>
        <v>90.98800658932893</v>
      </c>
      <c r="H79" s="30">
        <f t="shared" si="1"/>
        <v>278540.2599999998</v>
      </c>
    </row>
    <row r="80" spans="1:8" ht="12.75">
      <c r="A80" s="3" t="s">
        <v>113</v>
      </c>
      <c r="B80" s="3" t="s">
        <v>112</v>
      </c>
      <c r="C80" s="34">
        <f>C95+C112</f>
        <v>2117775</v>
      </c>
      <c r="D80" s="34">
        <f>D95+D112</f>
        <v>2365915.3899999997</v>
      </c>
      <c r="E80" s="34">
        <f>E95+E112</f>
        <v>2178984.61</v>
      </c>
      <c r="F80" s="34">
        <f>F95+F112</f>
        <v>2054251.61</v>
      </c>
      <c r="G80" s="27">
        <f t="shared" si="0"/>
        <v>92.09900824052716</v>
      </c>
      <c r="H80" s="30">
        <f t="shared" si="1"/>
        <v>186930.7799999998</v>
      </c>
    </row>
    <row r="81" spans="1:8" ht="12.75">
      <c r="A81" s="3" t="s">
        <v>115</v>
      </c>
      <c r="B81" s="3" t="s">
        <v>114</v>
      </c>
      <c r="C81" s="34">
        <f>C97+C113</f>
        <v>648171</v>
      </c>
      <c r="D81" s="34">
        <f>D97+D113</f>
        <v>724857.62</v>
      </c>
      <c r="E81" s="34">
        <f>E97+E113</f>
        <v>633248.14</v>
      </c>
      <c r="F81" s="34">
        <f>F97+F113</f>
        <v>620031.2</v>
      </c>
      <c r="G81" s="27">
        <f t="shared" si="0"/>
        <v>87.36172767280836</v>
      </c>
      <c r="H81" s="30">
        <f t="shared" si="1"/>
        <v>91609.47999999998</v>
      </c>
    </row>
    <row r="82" spans="1:8" ht="12.75">
      <c r="A82" s="5" t="s">
        <v>116</v>
      </c>
      <c r="B82" s="3" t="s">
        <v>117</v>
      </c>
      <c r="C82" s="34"/>
      <c r="D82" s="34"/>
      <c r="E82" s="34"/>
      <c r="F82" s="34">
        <f>F96</f>
        <v>0</v>
      </c>
      <c r="G82" s="27"/>
      <c r="H82" s="30">
        <f>D82-E82</f>
        <v>0</v>
      </c>
    </row>
    <row r="83" spans="1:8" ht="25.5">
      <c r="A83" s="17" t="s">
        <v>130</v>
      </c>
      <c r="B83" s="3" t="s">
        <v>137</v>
      </c>
      <c r="C83" s="34">
        <f>C84+C85+C86</f>
        <v>652000</v>
      </c>
      <c r="D83" s="34">
        <f>D84+D85+D86</f>
        <v>914585</v>
      </c>
      <c r="E83" s="34">
        <f>E84+E85+E86</f>
        <v>877483.18</v>
      </c>
      <c r="F83" s="34">
        <f>F84+F85+F86</f>
        <v>612028.73</v>
      </c>
      <c r="G83" s="27">
        <f aca="true" t="shared" si="4" ref="G83:G176">E83/D83*100</f>
        <v>95.94331636753282</v>
      </c>
      <c r="H83" s="30">
        <f aca="true" t="shared" si="5" ref="H83:H176">D83-E83</f>
        <v>37101.81999999995</v>
      </c>
    </row>
    <row r="84" spans="1:8" ht="12.75">
      <c r="A84" s="3" t="s">
        <v>131</v>
      </c>
      <c r="B84" s="3" t="s">
        <v>134</v>
      </c>
      <c r="C84" s="34">
        <f>C103</f>
        <v>530000</v>
      </c>
      <c r="D84" s="34">
        <f aca="true" t="shared" si="6" ref="D84:E86">D103</f>
        <v>719385</v>
      </c>
      <c r="E84" s="34">
        <f t="shared" si="6"/>
        <v>682291.17</v>
      </c>
      <c r="F84" s="34">
        <f>F103</f>
        <v>451508.03</v>
      </c>
      <c r="G84" s="27">
        <f t="shared" si="4"/>
        <v>94.8436748055631</v>
      </c>
      <c r="H84" s="30">
        <f t="shared" si="5"/>
        <v>37093.82999999996</v>
      </c>
    </row>
    <row r="85" spans="1:8" ht="12.75">
      <c r="A85" s="5" t="s">
        <v>132</v>
      </c>
      <c r="B85" s="3" t="s">
        <v>135</v>
      </c>
      <c r="C85" s="34">
        <f>C104</f>
        <v>0</v>
      </c>
      <c r="D85" s="34">
        <f t="shared" si="6"/>
        <v>0</v>
      </c>
      <c r="E85" s="34">
        <f t="shared" si="6"/>
        <v>0</v>
      </c>
      <c r="F85" s="34">
        <f>F104</f>
        <v>0</v>
      </c>
      <c r="G85" s="27" t="e">
        <f t="shared" si="4"/>
        <v>#DIV/0!</v>
      </c>
      <c r="H85" s="30">
        <f t="shared" si="5"/>
        <v>0</v>
      </c>
    </row>
    <row r="86" spans="1:8" ht="25.5">
      <c r="A86" s="17" t="s">
        <v>133</v>
      </c>
      <c r="B86" s="3" t="s">
        <v>136</v>
      </c>
      <c r="C86" s="34">
        <f>C105</f>
        <v>122000</v>
      </c>
      <c r="D86" s="34">
        <f t="shared" si="6"/>
        <v>195200</v>
      </c>
      <c r="E86" s="34">
        <f t="shared" si="6"/>
        <v>195192.01</v>
      </c>
      <c r="F86" s="34">
        <f>F105</f>
        <v>160520.7</v>
      </c>
      <c r="G86" s="27">
        <f t="shared" si="4"/>
        <v>99.99590676229508</v>
      </c>
      <c r="H86" s="30">
        <f t="shared" si="5"/>
        <v>7.989999999990687</v>
      </c>
    </row>
    <row r="87" spans="1:8" ht="25.5">
      <c r="A87" s="13" t="s">
        <v>118</v>
      </c>
      <c r="B87" s="3" t="s">
        <v>119</v>
      </c>
      <c r="C87" s="34">
        <f>C106</f>
        <v>56000</v>
      </c>
      <c r="D87" s="34">
        <f>D106+D98</f>
        <v>48900</v>
      </c>
      <c r="E87" s="34">
        <f>E106+E98</f>
        <v>27822.4</v>
      </c>
      <c r="F87" s="34">
        <f>F106+F98</f>
        <v>75166.98999999999</v>
      </c>
      <c r="G87" s="27">
        <f t="shared" si="4"/>
        <v>56.89652351738241</v>
      </c>
      <c r="H87" s="30">
        <f t="shared" si="5"/>
        <v>21077.6</v>
      </c>
    </row>
    <row r="88" spans="1:8" ht="25.5">
      <c r="A88" s="13" t="s">
        <v>120</v>
      </c>
      <c r="B88" s="3" t="s">
        <v>121</v>
      </c>
      <c r="C88" s="34">
        <f>C99+C107+C117+C114</f>
        <v>176500</v>
      </c>
      <c r="D88" s="34">
        <f>D99+D107+D117+D114</f>
        <v>488853</v>
      </c>
      <c r="E88" s="34">
        <f>E99+E107+E117+E114</f>
        <v>265455.86</v>
      </c>
      <c r="F88" s="34">
        <f>F99+F107+F117+F114</f>
        <v>365587.39</v>
      </c>
      <c r="G88" s="27">
        <f t="shared" si="4"/>
        <v>54.30177578944999</v>
      </c>
      <c r="H88" s="30">
        <f t="shared" si="5"/>
        <v>223397.14</v>
      </c>
    </row>
    <row r="89" spans="1:8" ht="12.75">
      <c r="A89" s="13" t="s">
        <v>376</v>
      </c>
      <c r="B89" s="3" t="s">
        <v>378</v>
      </c>
      <c r="C89" s="34"/>
      <c r="D89" s="34">
        <f>D108</f>
        <v>0</v>
      </c>
      <c r="E89" s="34">
        <f>E108</f>
        <v>0</v>
      </c>
      <c r="F89" s="34">
        <f>F108</f>
        <v>9900</v>
      </c>
      <c r="G89" s="27"/>
      <c r="H89" s="30"/>
    </row>
    <row r="90" spans="1:8" ht="12.75">
      <c r="A90" s="5" t="s">
        <v>122</v>
      </c>
      <c r="B90" s="3" t="s">
        <v>123</v>
      </c>
      <c r="C90" s="34">
        <f>C100</f>
        <v>0</v>
      </c>
      <c r="D90" s="34">
        <f>D100</f>
        <v>0</v>
      </c>
      <c r="E90" s="34">
        <f>E115</f>
        <v>0</v>
      </c>
      <c r="F90" s="34"/>
      <c r="G90" s="27"/>
      <c r="H90" s="30">
        <f t="shared" si="5"/>
        <v>0</v>
      </c>
    </row>
    <row r="91" spans="1:8" ht="51">
      <c r="A91" s="17" t="s">
        <v>166</v>
      </c>
      <c r="B91" s="3" t="s">
        <v>281</v>
      </c>
      <c r="C91" s="34"/>
      <c r="D91" s="34"/>
      <c r="E91" s="34"/>
      <c r="F91" s="34">
        <f>F109</f>
        <v>0</v>
      </c>
      <c r="G91" s="27"/>
      <c r="H91" s="30">
        <f>D91-E91</f>
        <v>0</v>
      </c>
    </row>
    <row r="92" spans="1:8" ht="38.25">
      <c r="A92" s="13" t="s">
        <v>140</v>
      </c>
      <c r="B92" s="3" t="s">
        <v>141</v>
      </c>
      <c r="C92" s="34"/>
      <c r="D92" s="34">
        <f>D115+D110</f>
        <v>240000</v>
      </c>
      <c r="E92" s="34">
        <f>E115+E110</f>
        <v>240000</v>
      </c>
      <c r="F92" s="34">
        <f>F115+F110</f>
        <v>121250</v>
      </c>
      <c r="G92" s="27"/>
      <c r="H92" s="30"/>
    </row>
    <row r="93" spans="1:8" ht="12.75">
      <c r="A93" s="23" t="s">
        <v>28</v>
      </c>
      <c r="B93" s="23" t="s">
        <v>29</v>
      </c>
      <c r="C93" s="31">
        <f>C94+C99+C100</f>
        <v>591600</v>
      </c>
      <c r="D93" s="31">
        <f>D94+D99+D100+D98</f>
        <v>591600</v>
      </c>
      <c r="E93" s="31">
        <f>E94+E99+E100+E98</f>
        <v>520903.88</v>
      </c>
      <c r="F93" s="31">
        <f>F94+F99+F100+F98+F96</f>
        <v>603673.55</v>
      </c>
      <c r="G93" s="28">
        <f t="shared" si="4"/>
        <v>88.05001352265045</v>
      </c>
      <c r="H93" s="33">
        <f t="shared" si="5"/>
        <v>70696.12</v>
      </c>
    </row>
    <row r="94" spans="1:8" ht="25.5">
      <c r="A94" s="17" t="s">
        <v>126</v>
      </c>
      <c r="B94" s="3" t="s">
        <v>264</v>
      </c>
      <c r="C94" s="34">
        <f>C95+C97</f>
        <v>528100</v>
      </c>
      <c r="D94" s="34">
        <f>D95+D97</f>
        <v>528100</v>
      </c>
      <c r="E94" s="34">
        <f>E95+E97</f>
        <v>483103.88</v>
      </c>
      <c r="F94" s="34">
        <f>F95+F97</f>
        <v>430875.57</v>
      </c>
      <c r="G94" s="27">
        <f t="shared" si="4"/>
        <v>91.47962128384776</v>
      </c>
      <c r="H94" s="30">
        <f t="shared" si="5"/>
        <v>44996.119999999995</v>
      </c>
    </row>
    <row r="95" spans="1:8" ht="12.75">
      <c r="A95" s="3" t="s">
        <v>113</v>
      </c>
      <c r="B95" s="3" t="s">
        <v>265</v>
      </c>
      <c r="C95" s="34">
        <v>405600</v>
      </c>
      <c r="D95" s="25">
        <v>405600</v>
      </c>
      <c r="E95" s="25">
        <v>376895.46</v>
      </c>
      <c r="F95" s="3">
        <v>329896.3</v>
      </c>
      <c r="G95" s="27">
        <f t="shared" si="4"/>
        <v>92.92294378698224</v>
      </c>
      <c r="H95" s="30">
        <f t="shared" si="5"/>
        <v>28704.53999999998</v>
      </c>
    </row>
    <row r="96" spans="1:8" ht="12.75">
      <c r="A96" s="5" t="s">
        <v>116</v>
      </c>
      <c r="B96" s="3" t="s">
        <v>319</v>
      </c>
      <c r="C96" s="34"/>
      <c r="D96" s="25"/>
      <c r="E96" s="25"/>
      <c r="F96" s="3">
        <v>0</v>
      </c>
      <c r="G96" s="27"/>
      <c r="H96" s="30">
        <f>D96-E96</f>
        <v>0</v>
      </c>
    </row>
    <row r="97" spans="1:8" ht="12.75">
      <c r="A97" s="3" t="s">
        <v>115</v>
      </c>
      <c r="B97" s="3" t="s">
        <v>266</v>
      </c>
      <c r="C97" s="34">
        <v>122500</v>
      </c>
      <c r="D97" s="25">
        <v>122500</v>
      </c>
      <c r="E97" s="25">
        <v>106208.42</v>
      </c>
      <c r="F97" s="3">
        <v>100979.27</v>
      </c>
      <c r="G97" s="27">
        <f t="shared" si="4"/>
        <v>86.70075102040816</v>
      </c>
      <c r="H97" s="30">
        <f t="shared" si="5"/>
        <v>16291.580000000002</v>
      </c>
    </row>
    <row r="98" spans="1:8" ht="25.5">
      <c r="A98" s="13" t="s">
        <v>118</v>
      </c>
      <c r="B98" s="3" t="s">
        <v>343</v>
      </c>
      <c r="C98" s="34"/>
      <c r="D98" s="25"/>
      <c r="E98" s="25"/>
      <c r="F98" s="3">
        <v>45204.92</v>
      </c>
      <c r="G98" s="27"/>
      <c r="H98" s="30"/>
    </row>
    <row r="99" spans="1:8" ht="25.5">
      <c r="A99" s="13" t="s">
        <v>120</v>
      </c>
      <c r="B99" s="3" t="s">
        <v>267</v>
      </c>
      <c r="C99" s="3">
        <v>63500</v>
      </c>
      <c r="D99" s="34">
        <v>63500</v>
      </c>
      <c r="E99" s="34">
        <v>37800</v>
      </c>
      <c r="F99" s="3">
        <v>127593.06</v>
      </c>
      <c r="G99" s="27">
        <f>E99/D99*100</f>
        <v>59.527559055118104</v>
      </c>
      <c r="H99" s="30">
        <f>D99-E99</f>
        <v>25700</v>
      </c>
    </row>
    <row r="100" spans="1:8" ht="12.75">
      <c r="A100" s="5" t="s">
        <v>138</v>
      </c>
      <c r="B100" s="3" t="s">
        <v>268</v>
      </c>
      <c r="C100" s="3"/>
      <c r="D100" s="34"/>
      <c r="E100" s="34"/>
      <c r="F100" s="34"/>
      <c r="G100" s="27"/>
      <c r="H100" s="30">
        <f>D100-E100</f>
        <v>0</v>
      </c>
    </row>
    <row r="101" spans="1:8" ht="38.25" customHeight="1">
      <c r="A101" s="24" t="s">
        <v>30</v>
      </c>
      <c r="B101" s="23" t="s">
        <v>31</v>
      </c>
      <c r="C101" s="31">
        <f>C102+C106+C107</f>
        <v>719000</v>
      </c>
      <c r="D101" s="31">
        <f>D102+D106+D107+D110+D108</f>
        <v>1275638</v>
      </c>
      <c r="E101" s="31">
        <f>E102+E106+E107+E110+E108</f>
        <v>1199232.9300000002</v>
      </c>
      <c r="F101" s="31">
        <f>F102+F106+F107+F109+F110+F108</f>
        <v>786660.7999999999</v>
      </c>
      <c r="G101" s="28">
        <f t="shared" si="4"/>
        <v>94.01044261773326</v>
      </c>
      <c r="H101" s="33">
        <f t="shared" si="5"/>
        <v>76405.06999999983</v>
      </c>
    </row>
    <row r="102" spans="1:8" ht="24" customHeight="1">
      <c r="A102" s="17" t="s">
        <v>130</v>
      </c>
      <c r="B102" s="3" t="s">
        <v>269</v>
      </c>
      <c r="C102" s="35">
        <f>C103+C104+C105</f>
        <v>652000</v>
      </c>
      <c r="D102" s="35">
        <f>D103+D104+D105</f>
        <v>914585</v>
      </c>
      <c r="E102" s="35">
        <f>E103+E104+E105</f>
        <v>877483.18</v>
      </c>
      <c r="F102" s="35">
        <f>F103+F104+F105</f>
        <v>612028.73</v>
      </c>
      <c r="G102" s="27">
        <f aca="true" t="shared" si="7" ref="G102:G108">E102/D102*100</f>
        <v>95.94331636753282</v>
      </c>
      <c r="H102" s="30">
        <f aca="true" t="shared" si="8" ref="H102:H108">D102-E102</f>
        <v>37101.81999999995</v>
      </c>
    </row>
    <row r="103" spans="1:8" ht="16.5" customHeight="1">
      <c r="A103" s="3" t="s">
        <v>131</v>
      </c>
      <c r="B103" s="3" t="s">
        <v>270</v>
      </c>
      <c r="C103" s="35">
        <v>530000</v>
      </c>
      <c r="D103" s="35">
        <v>719385</v>
      </c>
      <c r="E103" s="35">
        <v>682291.17</v>
      </c>
      <c r="F103" s="36">
        <v>451508.03</v>
      </c>
      <c r="G103" s="27">
        <f t="shared" si="7"/>
        <v>94.8436748055631</v>
      </c>
      <c r="H103" s="30">
        <f t="shared" si="8"/>
        <v>37093.82999999996</v>
      </c>
    </row>
    <row r="104" spans="1:8" ht="16.5" customHeight="1">
      <c r="A104" s="5" t="s">
        <v>132</v>
      </c>
      <c r="B104" s="3" t="s">
        <v>271</v>
      </c>
      <c r="C104" s="35">
        <v>0</v>
      </c>
      <c r="D104" s="35">
        <v>0</v>
      </c>
      <c r="E104" s="35">
        <v>0</v>
      </c>
      <c r="F104" s="31"/>
      <c r="G104" s="27" t="e">
        <f t="shared" si="7"/>
        <v>#DIV/0!</v>
      </c>
      <c r="H104" s="30">
        <f t="shared" si="8"/>
        <v>0</v>
      </c>
    </row>
    <row r="105" spans="1:8" ht="25.5">
      <c r="A105" s="17" t="s">
        <v>133</v>
      </c>
      <c r="B105" s="3" t="s">
        <v>272</v>
      </c>
      <c r="C105" s="35">
        <v>122000</v>
      </c>
      <c r="D105" s="35">
        <v>195200</v>
      </c>
      <c r="E105" s="35">
        <v>195192.01</v>
      </c>
      <c r="F105" s="35">
        <v>160520.7</v>
      </c>
      <c r="G105" s="27">
        <f t="shared" si="7"/>
        <v>99.99590676229508</v>
      </c>
      <c r="H105" s="30">
        <f t="shared" si="8"/>
        <v>7.989999999990687</v>
      </c>
    </row>
    <row r="106" spans="1:8" ht="25.5">
      <c r="A106" s="13" t="s">
        <v>118</v>
      </c>
      <c r="B106" s="3" t="s">
        <v>273</v>
      </c>
      <c r="C106" s="35">
        <v>56000</v>
      </c>
      <c r="D106" s="35">
        <v>48900</v>
      </c>
      <c r="E106" s="35">
        <v>27822.4</v>
      </c>
      <c r="F106" s="35">
        <v>29962.07</v>
      </c>
      <c r="G106" s="27">
        <f t="shared" si="7"/>
        <v>56.89652351738241</v>
      </c>
      <c r="H106" s="30">
        <f t="shared" si="8"/>
        <v>21077.6</v>
      </c>
    </row>
    <row r="107" spans="1:8" ht="25.5">
      <c r="A107" s="13" t="s">
        <v>120</v>
      </c>
      <c r="B107" s="3" t="s">
        <v>274</v>
      </c>
      <c r="C107" s="35">
        <v>11000</v>
      </c>
      <c r="D107" s="35">
        <v>72153</v>
      </c>
      <c r="E107" s="35">
        <v>53927.35</v>
      </c>
      <c r="F107" s="35">
        <v>13520</v>
      </c>
      <c r="G107" s="27">
        <f t="shared" si="7"/>
        <v>74.7402741396754</v>
      </c>
      <c r="H107" s="30">
        <f t="shared" si="8"/>
        <v>18225.65</v>
      </c>
    </row>
    <row r="108" spans="1:8" ht="12.75">
      <c r="A108" s="13" t="s">
        <v>376</v>
      </c>
      <c r="B108" s="3" t="s">
        <v>377</v>
      </c>
      <c r="C108" s="35"/>
      <c r="D108" s="35">
        <v>0</v>
      </c>
      <c r="E108" s="35">
        <v>0</v>
      </c>
      <c r="F108" s="35">
        <v>9900</v>
      </c>
      <c r="G108" s="27" t="e">
        <f t="shared" si="7"/>
        <v>#DIV/0!</v>
      </c>
      <c r="H108" s="30">
        <f t="shared" si="8"/>
        <v>0</v>
      </c>
    </row>
    <row r="109" spans="1:8" ht="51">
      <c r="A109" s="17" t="s">
        <v>166</v>
      </c>
      <c r="B109" s="3" t="s">
        <v>320</v>
      </c>
      <c r="C109" s="35"/>
      <c r="D109" s="35"/>
      <c r="E109" s="35"/>
      <c r="F109" s="35">
        <v>0</v>
      </c>
      <c r="G109" s="27"/>
      <c r="H109" s="30">
        <f aca="true" t="shared" si="9" ref="H109:H115">D109-E109</f>
        <v>0</v>
      </c>
    </row>
    <row r="110" spans="1:8" ht="38.25">
      <c r="A110" s="13" t="s">
        <v>140</v>
      </c>
      <c r="B110" s="3" t="s">
        <v>349</v>
      </c>
      <c r="C110" s="35"/>
      <c r="D110" s="35">
        <v>240000</v>
      </c>
      <c r="E110" s="35">
        <v>240000</v>
      </c>
      <c r="F110" s="35">
        <v>121250</v>
      </c>
      <c r="G110" s="27"/>
      <c r="H110" s="30"/>
    </row>
    <row r="111" spans="1:8" ht="12.75">
      <c r="A111" s="23" t="s">
        <v>32</v>
      </c>
      <c r="B111" s="1" t="s">
        <v>33</v>
      </c>
      <c r="C111" s="33">
        <f>C112+C113+C114</f>
        <v>2293846</v>
      </c>
      <c r="D111" s="33">
        <f>D112+D113+D114+D115</f>
        <v>2848673.01</v>
      </c>
      <c r="E111" s="33">
        <f>E112+E113+E114+E115</f>
        <v>2473992.38</v>
      </c>
      <c r="F111" s="33">
        <f>F112+F113+F114+F115</f>
        <v>2423862.89</v>
      </c>
      <c r="G111" s="27">
        <f>E111/D111*100</f>
        <v>86.84718713995187</v>
      </c>
      <c r="H111" s="30">
        <f t="shared" si="9"/>
        <v>374680.6299999999</v>
      </c>
    </row>
    <row r="112" spans="1:8" ht="12.75">
      <c r="A112" s="3" t="s">
        <v>388</v>
      </c>
      <c r="B112" s="3" t="s">
        <v>398</v>
      </c>
      <c r="C112" s="34">
        <v>1712175</v>
      </c>
      <c r="D112" s="34">
        <v>1960315.39</v>
      </c>
      <c r="E112" s="34">
        <v>1802089.15</v>
      </c>
      <c r="F112" s="11">
        <v>1724355.31</v>
      </c>
      <c r="G112" s="27">
        <f>E112/D112*100</f>
        <v>91.9285314594199</v>
      </c>
      <c r="H112" s="30">
        <f t="shared" si="9"/>
        <v>158226.24</v>
      </c>
    </row>
    <row r="113" spans="1:8" ht="12.75">
      <c r="A113" s="3" t="s">
        <v>115</v>
      </c>
      <c r="B113" s="3" t="s">
        <v>399</v>
      </c>
      <c r="C113" s="34">
        <v>525671</v>
      </c>
      <c r="D113" s="34">
        <v>602357.62</v>
      </c>
      <c r="E113" s="34">
        <v>527039.72</v>
      </c>
      <c r="F113" s="11">
        <v>519051.93</v>
      </c>
      <c r="G113" s="27">
        <f>E113/D113*100</f>
        <v>87.49614888245291</v>
      </c>
      <c r="H113" s="30">
        <f t="shared" si="9"/>
        <v>75317.90000000002</v>
      </c>
    </row>
    <row r="114" spans="1:8" ht="25.5">
      <c r="A114" s="13" t="s">
        <v>120</v>
      </c>
      <c r="B114" s="3" t="s">
        <v>325</v>
      </c>
      <c r="C114" s="34">
        <v>56000</v>
      </c>
      <c r="D114" s="34">
        <v>286000</v>
      </c>
      <c r="E114" s="34">
        <v>144863.51</v>
      </c>
      <c r="F114" s="3">
        <v>180455.65</v>
      </c>
      <c r="G114" s="27">
        <f>E114/D114*100</f>
        <v>50.651576923076924</v>
      </c>
      <c r="H114" s="30">
        <f t="shared" si="9"/>
        <v>141136.49</v>
      </c>
    </row>
    <row r="115" spans="1:8" ht="12.75">
      <c r="A115" s="5" t="s">
        <v>122</v>
      </c>
      <c r="B115" s="3" t="s">
        <v>364</v>
      </c>
      <c r="C115" s="34"/>
      <c r="D115" s="34"/>
      <c r="E115" s="34"/>
      <c r="F115" s="34"/>
      <c r="G115" s="27" t="e">
        <f>E115/D115*100</f>
        <v>#DIV/0!</v>
      </c>
      <c r="H115" s="30">
        <f t="shared" si="9"/>
        <v>0</v>
      </c>
    </row>
    <row r="116" spans="1:8" ht="38.25">
      <c r="A116" s="24" t="s">
        <v>34</v>
      </c>
      <c r="B116" s="23" t="s">
        <v>35</v>
      </c>
      <c r="C116" s="31">
        <f>C117</f>
        <v>46000</v>
      </c>
      <c r="D116" s="31">
        <f>D117</f>
        <v>67200</v>
      </c>
      <c r="E116" s="31">
        <f>E117</f>
        <v>28865</v>
      </c>
      <c r="F116" s="31">
        <f>F117</f>
        <v>44018.68</v>
      </c>
      <c r="G116" s="28">
        <f t="shared" si="4"/>
        <v>42.95386904761905</v>
      </c>
      <c r="H116" s="33">
        <f t="shared" si="5"/>
        <v>38335</v>
      </c>
    </row>
    <row r="117" spans="1:8" ht="25.5">
      <c r="A117" s="13" t="s">
        <v>120</v>
      </c>
      <c r="B117" s="3" t="s">
        <v>383</v>
      </c>
      <c r="C117" s="34">
        <v>46000</v>
      </c>
      <c r="D117" s="11">
        <v>67200</v>
      </c>
      <c r="E117" s="3">
        <v>28865</v>
      </c>
      <c r="F117" s="34">
        <v>44018.68</v>
      </c>
      <c r="G117" s="27">
        <f t="shared" si="4"/>
        <v>42.95386904761905</v>
      </c>
      <c r="H117" s="30">
        <f t="shared" si="5"/>
        <v>38335</v>
      </c>
    </row>
    <row r="118" spans="1:8" ht="12.75">
      <c r="A118" s="1" t="s">
        <v>36</v>
      </c>
      <c r="B118" s="1" t="s">
        <v>37</v>
      </c>
      <c r="C118" s="33">
        <f>C119+C123+C124+C129+C125+C126+C127+C128</f>
        <v>26330740.630000003</v>
      </c>
      <c r="D118" s="33">
        <f>D119+D123+D124+D129+D125+D126+D127+D128</f>
        <v>34864731.19</v>
      </c>
      <c r="E118" s="33">
        <f>E119+E123+E124+E129+E125+E126+E127+E128</f>
        <v>25392311.909999996</v>
      </c>
      <c r="F118" s="33">
        <f>F119+F123+F124+F129+F125+F126+F127+F128</f>
        <v>34164347.20999999</v>
      </c>
      <c r="G118" s="28">
        <f t="shared" si="4"/>
        <v>72.83094130748123</v>
      </c>
      <c r="H118" s="33">
        <f t="shared" si="5"/>
        <v>9472419.280000001</v>
      </c>
    </row>
    <row r="119" spans="1:8" ht="25.5">
      <c r="A119" s="17" t="s">
        <v>126</v>
      </c>
      <c r="B119" s="3" t="s">
        <v>127</v>
      </c>
      <c r="C119" s="34">
        <f>C120+C121+C122</f>
        <v>2819860.2800000003</v>
      </c>
      <c r="D119" s="34">
        <f>D120+D121+D122</f>
        <v>2977677.38</v>
      </c>
      <c r="E119" s="34">
        <f>E120+E121+E122</f>
        <v>2710674.6300000004</v>
      </c>
      <c r="F119" s="34">
        <f>F120+F121+F122</f>
        <v>2608921.84</v>
      </c>
      <c r="G119" s="27">
        <f t="shared" si="4"/>
        <v>91.03318741669726</v>
      </c>
      <c r="H119" s="30">
        <f t="shared" si="5"/>
        <v>267002.74999999953</v>
      </c>
    </row>
    <row r="120" spans="1:8" ht="12.75">
      <c r="A120" s="3" t="s">
        <v>113</v>
      </c>
      <c r="B120" s="3" t="s">
        <v>112</v>
      </c>
      <c r="C120" s="34">
        <f aca="true" t="shared" si="10" ref="C120:E121">C132+C146</f>
        <v>2164216.5</v>
      </c>
      <c r="D120" s="34">
        <f t="shared" si="10"/>
        <v>2307441.5</v>
      </c>
      <c r="E120" s="34">
        <f t="shared" si="10"/>
        <v>2120331.24</v>
      </c>
      <c r="F120" s="34">
        <f>F132</f>
        <v>2002937.35</v>
      </c>
      <c r="G120" s="27">
        <f t="shared" si="4"/>
        <v>91.89100742098988</v>
      </c>
      <c r="H120" s="30">
        <f t="shared" si="5"/>
        <v>187110.25999999978</v>
      </c>
    </row>
    <row r="121" spans="1:8" ht="12.75">
      <c r="A121" s="3" t="s">
        <v>115</v>
      </c>
      <c r="B121" s="3" t="s">
        <v>114</v>
      </c>
      <c r="C121" s="34">
        <f t="shared" si="10"/>
        <v>653643.78</v>
      </c>
      <c r="D121" s="34">
        <f t="shared" si="10"/>
        <v>656965.88</v>
      </c>
      <c r="E121" s="34">
        <f t="shared" si="10"/>
        <v>577073.39</v>
      </c>
      <c r="F121" s="34">
        <f>F133</f>
        <v>567714.49</v>
      </c>
      <c r="G121" s="27">
        <f t="shared" si="4"/>
        <v>87.83917210434124</v>
      </c>
      <c r="H121" s="30">
        <f t="shared" si="5"/>
        <v>79892.48999999999</v>
      </c>
    </row>
    <row r="122" spans="1:8" ht="12.75">
      <c r="A122" s="5" t="s">
        <v>116</v>
      </c>
      <c r="B122" s="3" t="s">
        <v>117</v>
      </c>
      <c r="C122" s="34">
        <f>C134</f>
        <v>2000</v>
      </c>
      <c r="D122" s="34">
        <f>D134</f>
        <v>13270</v>
      </c>
      <c r="E122" s="34">
        <f>E134</f>
        <v>13270</v>
      </c>
      <c r="F122" s="34">
        <f>F134</f>
        <v>38270</v>
      </c>
      <c r="G122" s="27">
        <f t="shared" si="4"/>
        <v>100</v>
      </c>
      <c r="H122" s="30">
        <f t="shared" si="5"/>
        <v>0</v>
      </c>
    </row>
    <row r="123" spans="1:8" ht="25.5">
      <c r="A123" s="13" t="s">
        <v>118</v>
      </c>
      <c r="B123" s="3" t="s">
        <v>119</v>
      </c>
      <c r="C123" s="34">
        <f>C135+C148</f>
        <v>180000</v>
      </c>
      <c r="D123" s="34">
        <f>D135+D148</f>
        <v>237000</v>
      </c>
      <c r="E123" s="34">
        <f>E135+E148</f>
        <v>197685.99</v>
      </c>
      <c r="F123" s="34">
        <f>F135+F148</f>
        <v>187863.86</v>
      </c>
      <c r="G123" s="27">
        <f t="shared" si="4"/>
        <v>83.41181012658228</v>
      </c>
      <c r="H123" s="30">
        <f t="shared" si="5"/>
        <v>39314.01000000001</v>
      </c>
    </row>
    <row r="124" spans="1:8" ht="25.5">
      <c r="A124" s="13" t="s">
        <v>120</v>
      </c>
      <c r="B124" s="3" t="s">
        <v>121</v>
      </c>
      <c r="C124" s="34">
        <f>C136+C142+C149+C139</f>
        <v>9790259.89</v>
      </c>
      <c r="D124" s="34">
        <f>D136+D142+D149+D139</f>
        <v>21530495.76</v>
      </c>
      <c r="E124" s="34">
        <f>E136+E142+E149+E139</f>
        <v>13679172.19</v>
      </c>
      <c r="F124" s="34">
        <f>F136+F142+F149+F139</f>
        <v>13103453.83</v>
      </c>
      <c r="G124" s="27">
        <f t="shared" si="4"/>
        <v>63.533939684814754</v>
      </c>
      <c r="H124" s="30">
        <f t="shared" si="5"/>
        <v>7851323.570000002</v>
      </c>
    </row>
    <row r="125" spans="1:8" ht="12.75">
      <c r="A125" s="5" t="s">
        <v>149</v>
      </c>
      <c r="B125" s="3" t="s">
        <v>123</v>
      </c>
      <c r="C125" s="3"/>
      <c r="D125" s="3"/>
      <c r="E125" s="3"/>
      <c r="F125" s="34">
        <f>F151</f>
        <v>0</v>
      </c>
      <c r="G125" s="27"/>
      <c r="H125" s="30">
        <f>D125-E125</f>
        <v>0</v>
      </c>
    </row>
    <row r="126" spans="1:8" ht="38.25">
      <c r="A126" s="13" t="s">
        <v>172</v>
      </c>
      <c r="B126" s="3" t="s">
        <v>345</v>
      </c>
      <c r="C126" s="34">
        <f>C150</f>
        <v>0</v>
      </c>
      <c r="D126" s="34">
        <f>D150</f>
        <v>0</v>
      </c>
      <c r="E126" s="34">
        <f>E150</f>
        <v>0</v>
      </c>
      <c r="F126" s="34">
        <f>F150</f>
        <v>1470000</v>
      </c>
      <c r="G126" s="27"/>
      <c r="H126" s="30">
        <f>D126-E126</f>
        <v>0</v>
      </c>
    </row>
    <row r="127" spans="1:8" ht="51">
      <c r="A127" s="17" t="s">
        <v>154</v>
      </c>
      <c r="B127" s="3" t="s">
        <v>158</v>
      </c>
      <c r="C127" s="3">
        <f>C152</f>
        <v>1900000</v>
      </c>
      <c r="D127" s="3">
        <f aca="true" t="shared" si="11" ref="D127:F128">D152</f>
        <v>2139000</v>
      </c>
      <c r="E127" s="3">
        <f>E152</f>
        <v>1919000</v>
      </c>
      <c r="F127" s="3">
        <f t="shared" si="11"/>
        <v>1667300</v>
      </c>
      <c r="G127" s="27">
        <f>E127/D127*100</f>
        <v>89.71482000935016</v>
      </c>
      <c r="H127" s="30">
        <f>D127-E127</f>
        <v>220000</v>
      </c>
    </row>
    <row r="128" spans="1:8" ht="12.75">
      <c r="A128" s="17" t="s">
        <v>156</v>
      </c>
      <c r="B128" s="3" t="s">
        <v>159</v>
      </c>
      <c r="C128" s="3">
        <f>C153</f>
        <v>0</v>
      </c>
      <c r="D128" s="3">
        <f t="shared" si="11"/>
        <v>0</v>
      </c>
      <c r="E128" s="3">
        <f>E153</f>
        <v>0</v>
      </c>
      <c r="F128" s="3">
        <f t="shared" si="11"/>
        <v>71947.44</v>
      </c>
      <c r="G128" s="27" t="e">
        <f>E128/D128*100</f>
        <v>#DIV/0!</v>
      </c>
      <c r="H128" s="30">
        <f>D128-E128</f>
        <v>0</v>
      </c>
    </row>
    <row r="129" spans="1:8" ht="38.25">
      <c r="A129" s="13" t="s">
        <v>140</v>
      </c>
      <c r="B129" s="3" t="s">
        <v>141</v>
      </c>
      <c r="C129" s="34">
        <f>C137+C140+C154+C143</f>
        <v>11640620.46</v>
      </c>
      <c r="D129" s="34">
        <f>D137+D140+D154+D143</f>
        <v>7980558.05</v>
      </c>
      <c r="E129" s="34">
        <f>E137+E140+E154+E143</f>
        <v>6885779.1</v>
      </c>
      <c r="F129" s="34">
        <f>F137+F140+F154+F143</f>
        <v>15054860.24</v>
      </c>
      <c r="G129" s="27">
        <f t="shared" si="4"/>
        <v>86.28192485862564</v>
      </c>
      <c r="H129" s="30">
        <f t="shared" si="5"/>
        <v>1094778.9500000002</v>
      </c>
    </row>
    <row r="130" spans="1:8" ht="12.75">
      <c r="A130" s="23" t="s">
        <v>2</v>
      </c>
      <c r="B130" s="23" t="s">
        <v>38</v>
      </c>
      <c r="C130" s="31">
        <f>C131+C135+C136+C137</f>
        <v>10532300</v>
      </c>
      <c r="D130" s="31">
        <f>D131+D135+D136+D137</f>
        <v>10507825</v>
      </c>
      <c r="E130" s="31">
        <f>E131+E135+E136+E137</f>
        <v>9059701.84</v>
      </c>
      <c r="F130" s="31">
        <f>F131+F135+F136+F137</f>
        <v>11319775.719999999</v>
      </c>
      <c r="G130" s="28">
        <f t="shared" si="4"/>
        <v>86.21862126558065</v>
      </c>
      <c r="H130" s="33">
        <f t="shared" si="5"/>
        <v>1448123.1600000001</v>
      </c>
    </row>
    <row r="131" spans="1:8" ht="25.5">
      <c r="A131" s="17" t="s">
        <v>126</v>
      </c>
      <c r="B131" s="3" t="s">
        <v>142</v>
      </c>
      <c r="C131" s="34">
        <f>C132+C133+C134</f>
        <v>2807600</v>
      </c>
      <c r="D131" s="34">
        <f>D132+D133+D134</f>
        <v>2951095</v>
      </c>
      <c r="E131" s="34">
        <f>E132+E133+E134</f>
        <v>2698414.35</v>
      </c>
      <c r="F131" s="34">
        <f>F132+F133+F134</f>
        <v>2608921.84</v>
      </c>
      <c r="G131" s="27">
        <f t="shared" si="4"/>
        <v>91.43773243490976</v>
      </c>
      <c r="H131" s="30">
        <f t="shared" si="5"/>
        <v>252680.6499999999</v>
      </c>
    </row>
    <row r="132" spans="1:8" ht="12.75">
      <c r="A132" s="3" t="s">
        <v>113</v>
      </c>
      <c r="B132" s="3" t="s">
        <v>143</v>
      </c>
      <c r="C132" s="34">
        <v>2154800</v>
      </c>
      <c r="D132" s="34">
        <v>2287025</v>
      </c>
      <c r="E132" s="34">
        <v>2110914.74</v>
      </c>
      <c r="F132" s="34">
        <v>2002937.35</v>
      </c>
      <c r="G132" s="27">
        <f t="shared" si="4"/>
        <v>92.29959182781124</v>
      </c>
      <c r="H132" s="30">
        <f t="shared" si="5"/>
        <v>176110.25999999978</v>
      </c>
    </row>
    <row r="133" spans="1:8" ht="12.75">
      <c r="A133" s="3" t="s">
        <v>115</v>
      </c>
      <c r="B133" s="3" t="s">
        <v>144</v>
      </c>
      <c r="C133" s="34">
        <v>650800</v>
      </c>
      <c r="D133" s="34">
        <v>650800</v>
      </c>
      <c r="E133" s="34">
        <v>574229.61</v>
      </c>
      <c r="F133" s="34">
        <v>567714.49</v>
      </c>
      <c r="G133" s="27">
        <f t="shared" si="4"/>
        <v>88.23442071296866</v>
      </c>
      <c r="H133" s="30">
        <f t="shared" si="5"/>
        <v>76570.39000000001</v>
      </c>
    </row>
    <row r="134" spans="1:8" ht="12.75">
      <c r="A134" s="5" t="s">
        <v>116</v>
      </c>
      <c r="B134" s="3" t="s">
        <v>145</v>
      </c>
      <c r="C134" s="34">
        <v>2000</v>
      </c>
      <c r="D134" s="34">
        <v>13270</v>
      </c>
      <c r="E134" s="34">
        <v>13270</v>
      </c>
      <c r="F134" s="34">
        <v>38270</v>
      </c>
      <c r="G134" s="27">
        <f t="shared" si="4"/>
        <v>100</v>
      </c>
      <c r="H134" s="30">
        <f t="shared" si="5"/>
        <v>0</v>
      </c>
    </row>
    <row r="135" spans="1:8" ht="25.5">
      <c r="A135" s="13" t="s">
        <v>118</v>
      </c>
      <c r="B135" s="3" t="s">
        <v>146</v>
      </c>
      <c r="C135" s="3">
        <v>180000</v>
      </c>
      <c r="D135" s="34">
        <v>180000</v>
      </c>
      <c r="E135" s="34">
        <v>140685.99</v>
      </c>
      <c r="F135" s="34">
        <v>187863.86</v>
      </c>
      <c r="G135" s="27">
        <f t="shared" si="4"/>
        <v>78.15888333333334</v>
      </c>
      <c r="H135" s="30">
        <f t="shared" si="5"/>
        <v>39314.01000000001</v>
      </c>
    </row>
    <row r="136" spans="1:8" ht="25.5">
      <c r="A136" s="13" t="s">
        <v>120</v>
      </c>
      <c r="B136" s="3" t="s">
        <v>147</v>
      </c>
      <c r="C136" s="34">
        <v>1201100</v>
      </c>
      <c r="D136" s="34">
        <v>1179530</v>
      </c>
      <c r="E136" s="34">
        <v>855911.34</v>
      </c>
      <c r="F136" s="34">
        <v>1295825.06</v>
      </c>
      <c r="G136" s="27">
        <f>E136/D136*100</f>
        <v>72.56376183734199</v>
      </c>
      <c r="H136" s="30">
        <f>D136-E136</f>
        <v>323618.66000000003</v>
      </c>
    </row>
    <row r="137" spans="1:8" ht="51">
      <c r="A137" s="13" t="s">
        <v>401</v>
      </c>
      <c r="B137" s="3" t="s">
        <v>389</v>
      </c>
      <c r="C137" s="34">
        <v>6343600</v>
      </c>
      <c r="D137" s="34">
        <v>6197200</v>
      </c>
      <c r="E137" s="34">
        <v>5364690.16</v>
      </c>
      <c r="F137" s="34">
        <v>7227164.96</v>
      </c>
      <c r="G137" s="27">
        <f>E137/D137*100</f>
        <v>86.56635512812238</v>
      </c>
      <c r="H137" s="30">
        <f>D137-E137</f>
        <v>832509.8399999999</v>
      </c>
    </row>
    <row r="138" spans="1:8" ht="12.75">
      <c r="A138" s="23" t="s">
        <v>3</v>
      </c>
      <c r="B138" s="23" t="s">
        <v>39</v>
      </c>
      <c r="C138" s="31">
        <f>C140</f>
        <v>263000</v>
      </c>
      <c r="D138" s="31">
        <f>D140+D139</f>
        <v>833000</v>
      </c>
      <c r="E138" s="31">
        <f>E140+E139</f>
        <v>608686.0800000001</v>
      </c>
      <c r="F138" s="31">
        <f>F140+F139</f>
        <v>535456.59</v>
      </c>
      <c r="G138" s="28">
        <f t="shared" si="4"/>
        <v>73.07155822328933</v>
      </c>
      <c r="H138" s="33">
        <f t="shared" si="5"/>
        <v>224313.91999999993</v>
      </c>
    </row>
    <row r="139" spans="1:8" ht="25.5">
      <c r="A139" s="13" t="s">
        <v>120</v>
      </c>
      <c r="B139" s="3" t="s">
        <v>355</v>
      </c>
      <c r="C139" s="31"/>
      <c r="D139" s="36">
        <v>170000</v>
      </c>
      <c r="E139" s="35">
        <v>166255.19</v>
      </c>
      <c r="F139" s="35">
        <v>3469.9</v>
      </c>
      <c r="G139" s="28"/>
      <c r="H139" s="33"/>
    </row>
    <row r="140" spans="1:8" ht="51">
      <c r="A140" s="13" t="s">
        <v>401</v>
      </c>
      <c r="B140" s="3" t="s">
        <v>390</v>
      </c>
      <c r="C140" s="3">
        <v>263000</v>
      </c>
      <c r="D140" s="34">
        <v>663000</v>
      </c>
      <c r="E140" s="34">
        <v>442430.89</v>
      </c>
      <c r="F140" s="34">
        <v>531986.69</v>
      </c>
      <c r="G140" s="27">
        <f t="shared" si="4"/>
        <v>66.73165761689292</v>
      </c>
      <c r="H140" s="30">
        <f t="shared" si="5"/>
        <v>220569.11</v>
      </c>
    </row>
    <row r="141" spans="1:8" ht="12.75">
      <c r="A141" s="23" t="s">
        <v>40</v>
      </c>
      <c r="B141" s="23" t="s">
        <v>41</v>
      </c>
      <c r="C141" s="31">
        <f>C142+C143</f>
        <v>11493940.629999999</v>
      </c>
      <c r="D141" s="31">
        <f>D142+D143</f>
        <v>18892615.69</v>
      </c>
      <c r="E141" s="31">
        <f>E142+E143</f>
        <v>12735169.39</v>
      </c>
      <c r="F141" s="31">
        <f>F142+F143</f>
        <v>13026586.719999999</v>
      </c>
      <c r="G141" s="28">
        <f t="shared" si="4"/>
        <v>67.40818528765617</v>
      </c>
      <c r="H141" s="33">
        <f t="shared" si="5"/>
        <v>6157446.300000001</v>
      </c>
    </row>
    <row r="142" spans="1:8" ht="25.5">
      <c r="A142" s="13" t="s">
        <v>120</v>
      </c>
      <c r="B142" s="3" t="s">
        <v>148</v>
      </c>
      <c r="C142" s="3">
        <v>6504920.17</v>
      </c>
      <c r="D142" s="3">
        <v>17772257.64</v>
      </c>
      <c r="E142" s="34">
        <v>11656511.34</v>
      </c>
      <c r="F142" s="34">
        <v>6477977.22</v>
      </c>
      <c r="G142" s="27">
        <f t="shared" si="4"/>
        <v>65.58824194493278</v>
      </c>
      <c r="H142" s="30">
        <f t="shared" si="5"/>
        <v>6115746.300000001</v>
      </c>
    </row>
    <row r="143" spans="1:8" ht="51">
      <c r="A143" s="13" t="s">
        <v>401</v>
      </c>
      <c r="B143" s="3" t="s">
        <v>400</v>
      </c>
      <c r="C143" s="3">
        <v>4989020.46</v>
      </c>
      <c r="D143" s="3">
        <v>1120358.05</v>
      </c>
      <c r="E143" s="34">
        <v>1078658.05</v>
      </c>
      <c r="F143" s="3">
        <v>6548609.5</v>
      </c>
      <c r="G143" s="27">
        <f t="shared" si="4"/>
        <v>96.27797559896142</v>
      </c>
      <c r="H143" s="30">
        <f t="shared" si="5"/>
        <v>41700</v>
      </c>
    </row>
    <row r="144" spans="1:8" ht="25.5">
      <c r="A144" s="24" t="s">
        <v>4</v>
      </c>
      <c r="B144" s="23" t="s">
        <v>42</v>
      </c>
      <c r="C144" s="31">
        <f>C149+C150+C151+C152+C153+C154+C148+C145</f>
        <v>4041499.9999999995</v>
      </c>
      <c r="D144" s="31">
        <f>D149+D150+D151+D152+D153+D154+D148+D145</f>
        <v>4631290.5</v>
      </c>
      <c r="E144" s="31">
        <f>E149+E150+E151+E152+E153+E154+E148+E145</f>
        <v>2988754.5999999996</v>
      </c>
      <c r="F144" s="31">
        <f>F149+F150+F151+F152+F153+F154+F148</f>
        <v>9282528.18</v>
      </c>
      <c r="G144" s="28">
        <f t="shared" si="4"/>
        <v>64.53394793524612</v>
      </c>
      <c r="H144" s="33">
        <f t="shared" si="5"/>
        <v>1642535.9000000004</v>
      </c>
    </row>
    <row r="145" spans="1:8" ht="25.5">
      <c r="A145" s="17" t="s">
        <v>126</v>
      </c>
      <c r="B145" s="3" t="s">
        <v>384</v>
      </c>
      <c r="C145" s="35">
        <f>C146+C147</f>
        <v>12260.28</v>
      </c>
      <c r="D145" s="35">
        <f>D146+D147</f>
        <v>26582.38</v>
      </c>
      <c r="E145" s="35">
        <f>E146+E147</f>
        <v>12260.28</v>
      </c>
      <c r="F145" s="31"/>
      <c r="G145" s="28"/>
      <c r="H145" s="33"/>
    </row>
    <row r="146" spans="1:8" ht="12.75">
      <c r="A146" s="3" t="s">
        <v>113</v>
      </c>
      <c r="B146" s="3" t="s">
        <v>385</v>
      </c>
      <c r="C146" s="35">
        <v>9416.5</v>
      </c>
      <c r="D146" s="35">
        <v>20416.5</v>
      </c>
      <c r="E146" s="35">
        <v>9416.5</v>
      </c>
      <c r="F146" s="31"/>
      <c r="G146" s="28"/>
      <c r="H146" s="33"/>
    </row>
    <row r="147" spans="1:8" ht="12.75">
      <c r="A147" s="3" t="s">
        <v>115</v>
      </c>
      <c r="B147" s="3" t="s">
        <v>386</v>
      </c>
      <c r="C147" s="35">
        <v>2843.78</v>
      </c>
      <c r="D147" s="35">
        <v>6165.88</v>
      </c>
      <c r="E147" s="35">
        <v>2843.78</v>
      </c>
      <c r="F147" s="31"/>
      <c r="G147" s="28"/>
      <c r="H147" s="33"/>
    </row>
    <row r="148" spans="1:8" ht="25.5">
      <c r="A148" s="13" t="s">
        <v>118</v>
      </c>
      <c r="B148" s="3" t="s">
        <v>333</v>
      </c>
      <c r="C148" s="35"/>
      <c r="D148" s="35">
        <v>57000</v>
      </c>
      <c r="E148" s="36">
        <v>57000</v>
      </c>
      <c r="F148" s="31"/>
      <c r="G148" s="28"/>
      <c r="H148" s="33"/>
    </row>
    <row r="149" spans="1:8" ht="25.5">
      <c r="A149" s="13" t="s">
        <v>120</v>
      </c>
      <c r="B149" s="3" t="s">
        <v>151</v>
      </c>
      <c r="C149" s="3">
        <v>2084239.72</v>
      </c>
      <c r="D149" s="3">
        <v>2408708.12</v>
      </c>
      <c r="E149" s="34">
        <v>1000494.32</v>
      </c>
      <c r="F149" s="3">
        <v>5326181.65</v>
      </c>
      <c r="G149" s="27">
        <f t="shared" si="4"/>
        <v>41.53655279743898</v>
      </c>
      <c r="H149" s="30">
        <f t="shared" si="5"/>
        <v>1408213.8000000003</v>
      </c>
    </row>
    <row r="150" spans="1:8" ht="40.5" customHeight="1">
      <c r="A150" s="13" t="s">
        <v>172</v>
      </c>
      <c r="B150" s="3" t="s">
        <v>344</v>
      </c>
      <c r="C150" s="3"/>
      <c r="D150" s="34">
        <v>0</v>
      </c>
      <c r="E150" s="34">
        <v>0</v>
      </c>
      <c r="F150" s="34">
        <v>1470000</v>
      </c>
      <c r="G150" s="27" t="e">
        <f t="shared" si="4"/>
        <v>#DIV/0!</v>
      </c>
      <c r="H150" s="30">
        <f t="shared" si="5"/>
        <v>0</v>
      </c>
    </row>
    <row r="151" spans="1:8" ht="12.75">
      <c r="A151" s="5" t="s">
        <v>149</v>
      </c>
      <c r="B151" s="3" t="s">
        <v>153</v>
      </c>
      <c r="C151" s="3"/>
      <c r="D151" s="34"/>
      <c r="E151" s="34">
        <v>0</v>
      </c>
      <c r="F151" s="34"/>
      <c r="G151" s="27"/>
      <c r="H151" s="30">
        <f t="shared" si="5"/>
        <v>0</v>
      </c>
    </row>
    <row r="152" spans="1:8" ht="51">
      <c r="A152" s="17" t="s">
        <v>154</v>
      </c>
      <c r="B152" s="3" t="s">
        <v>155</v>
      </c>
      <c r="C152" s="3">
        <v>1900000</v>
      </c>
      <c r="D152" s="34">
        <v>2139000</v>
      </c>
      <c r="E152" s="34">
        <v>1919000</v>
      </c>
      <c r="F152" s="3">
        <v>1667300</v>
      </c>
      <c r="G152" s="27">
        <f t="shared" si="4"/>
        <v>89.71482000935016</v>
      </c>
      <c r="H152" s="30">
        <f t="shared" si="5"/>
        <v>220000</v>
      </c>
    </row>
    <row r="153" spans="1:8" ht="12.75">
      <c r="A153" s="17" t="s">
        <v>156</v>
      </c>
      <c r="B153" s="3" t="s">
        <v>157</v>
      </c>
      <c r="C153" s="3">
        <v>0</v>
      </c>
      <c r="D153" s="34">
        <v>0</v>
      </c>
      <c r="E153" s="34">
        <v>0</v>
      </c>
      <c r="F153" s="34">
        <v>71947.44</v>
      </c>
      <c r="G153" s="27" t="e">
        <f t="shared" si="4"/>
        <v>#DIV/0!</v>
      </c>
      <c r="H153" s="30">
        <f t="shared" si="5"/>
        <v>0</v>
      </c>
    </row>
    <row r="154" spans="1:8" ht="51">
      <c r="A154" s="13" t="s">
        <v>401</v>
      </c>
      <c r="B154" s="3" t="s">
        <v>391</v>
      </c>
      <c r="C154" s="3">
        <v>45000</v>
      </c>
      <c r="D154" s="34">
        <v>0</v>
      </c>
      <c r="E154" s="34">
        <v>0</v>
      </c>
      <c r="F154" s="34">
        <v>747099.09</v>
      </c>
      <c r="G154" s="27" t="e">
        <f t="shared" si="4"/>
        <v>#DIV/0!</v>
      </c>
      <c r="H154" s="30">
        <f t="shared" si="5"/>
        <v>0</v>
      </c>
    </row>
    <row r="155" spans="1:8" ht="12.75">
      <c r="A155" s="1" t="s">
        <v>43</v>
      </c>
      <c r="B155" s="1" t="s">
        <v>44</v>
      </c>
      <c r="C155" s="33">
        <f>C157+C158+C156+C161+C159</f>
        <v>19885262.310000002</v>
      </c>
      <c r="D155" s="33">
        <f>D157+D158+D156+D161+D159+D160</f>
        <v>28447921.549999997</v>
      </c>
      <c r="E155" s="33">
        <f>E157+E158+E156+E161+E159+E160</f>
        <v>20353033.349999998</v>
      </c>
      <c r="F155" s="33">
        <f>F157+F158+F156+F161+F159</f>
        <v>24937499.339999996</v>
      </c>
      <c r="G155" s="28">
        <f t="shared" si="4"/>
        <v>71.54488708156606</v>
      </c>
      <c r="H155" s="33">
        <f t="shared" si="5"/>
        <v>8094888.199999999</v>
      </c>
    </row>
    <row r="156" spans="1:8" ht="25.5">
      <c r="A156" s="13" t="s">
        <v>120</v>
      </c>
      <c r="B156" s="3" t="s">
        <v>329</v>
      </c>
      <c r="C156" s="35">
        <f>C163+C167+C172</f>
        <v>10230122.31</v>
      </c>
      <c r="D156" s="35">
        <f>D163+D167+D172</f>
        <v>13940924.97</v>
      </c>
      <c r="E156" s="35">
        <f>E163+E167+E172</f>
        <v>5876976.7700000005</v>
      </c>
      <c r="F156" s="35">
        <f>F163+F167+F172</f>
        <v>11204465.739999998</v>
      </c>
      <c r="G156" s="27">
        <f>E156/D156*100</f>
        <v>42.15629007864892</v>
      </c>
      <c r="H156" s="30">
        <f>D156-E156</f>
        <v>8063948.2</v>
      </c>
    </row>
    <row r="157" spans="1:8" ht="38.25">
      <c r="A157" s="17" t="s">
        <v>160</v>
      </c>
      <c r="B157" s="3" t="s">
        <v>330</v>
      </c>
      <c r="C157" s="35">
        <f>C164</f>
        <v>4201300</v>
      </c>
      <c r="D157" s="35">
        <f>D164</f>
        <v>6843800</v>
      </c>
      <c r="E157" s="35">
        <f>E164</f>
        <v>6843762</v>
      </c>
      <c r="F157" s="35">
        <f>F164</f>
        <v>6344924.6</v>
      </c>
      <c r="G157" s="27">
        <f t="shared" si="4"/>
        <v>99.99944475291504</v>
      </c>
      <c r="H157" s="30">
        <f t="shared" si="5"/>
        <v>38</v>
      </c>
    </row>
    <row r="158" spans="1:8" ht="51">
      <c r="A158" s="13" t="s">
        <v>401</v>
      </c>
      <c r="B158" s="3" t="s">
        <v>403</v>
      </c>
      <c r="C158" s="35">
        <f>C165+C173+C169</f>
        <v>953840</v>
      </c>
      <c r="D158" s="35">
        <f>D165+D173+D169</f>
        <v>1658040</v>
      </c>
      <c r="E158" s="35">
        <f>E165+E173+E169</f>
        <v>1627138</v>
      </c>
      <c r="F158" s="35">
        <f>F165+F173+F169</f>
        <v>7151109</v>
      </c>
      <c r="G158" s="27">
        <f t="shared" si="4"/>
        <v>98.13623314274686</v>
      </c>
      <c r="H158" s="30">
        <f t="shared" si="5"/>
        <v>30902</v>
      </c>
    </row>
    <row r="159" spans="1:8" ht="57" customHeight="1">
      <c r="A159" s="13" t="s">
        <v>340</v>
      </c>
      <c r="B159" s="3" t="s">
        <v>341</v>
      </c>
      <c r="C159" s="35">
        <f>C168</f>
        <v>4500000</v>
      </c>
      <c r="D159" s="35">
        <f>D168</f>
        <v>4500000</v>
      </c>
      <c r="E159" s="35">
        <f>E168</f>
        <v>4500000</v>
      </c>
      <c r="F159" s="35">
        <f>F168</f>
        <v>237000</v>
      </c>
      <c r="G159" s="27">
        <f>E159/D159*100</f>
        <v>100</v>
      </c>
      <c r="H159" s="30">
        <f>D159-E159</f>
        <v>0</v>
      </c>
    </row>
    <row r="160" spans="1:8" ht="39.75" customHeight="1">
      <c r="A160" s="13" t="s">
        <v>415</v>
      </c>
      <c r="B160" s="3" t="s">
        <v>416</v>
      </c>
      <c r="C160" s="35"/>
      <c r="D160" s="35">
        <f>D175</f>
        <v>5156.58</v>
      </c>
      <c r="E160" s="35">
        <f>E175</f>
        <v>5156.58</v>
      </c>
      <c r="F160" s="35"/>
      <c r="G160" s="27"/>
      <c r="H160" s="30"/>
    </row>
    <row r="161" spans="1:8" ht="12.75">
      <c r="A161" s="3" t="s">
        <v>124</v>
      </c>
      <c r="B161" s="3" t="s">
        <v>331</v>
      </c>
      <c r="C161" s="35">
        <f>C174</f>
        <v>0</v>
      </c>
      <c r="D161" s="35">
        <f>D174</f>
        <v>1500000</v>
      </c>
      <c r="E161" s="35">
        <f>E174</f>
        <v>1500000</v>
      </c>
      <c r="F161" s="35">
        <f>F174</f>
        <v>0</v>
      </c>
      <c r="G161" s="27"/>
      <c r="H161" s="30"/>
    </row>
    <row r="162" spans="1:8" ht="12.75">
      <c r="A162" s="23" t="s">
        <v>45</v>
      </c>
      <c r="B162" s="23" t="s">
        <v>46</v>
      </c>
      <c r="C162" s="31">
        <f>C164+C163+C165</f>
        <v>4392300</v>
      </c>
      <c r="D162" s="31">
        <f>D164+D163+D165</f>
        <v>7153800</v>
      </c>
      <c r="E162" s="31">
        <f>E164+E163+E165</f>
        <v>7101528.49</v>
      </c>
      <c r="F162" s="33">
        <f>F164+F163+F165</f>
        <v>6517029.699999999</v>
      </c>
      <c r="G162" s="28">
        <f t="shared" si="4"/>
        <v>99.26931826441891</v>
      </c>
      <c r="H162" s="33">
        <f t="shared" si="5"/>
        <v>52271.50999999978</v>
      </c>
    </row>
    <row r="163" spans="1:8" ht="25.5">
      <c r="A163" s="13" t="s">
        <v>120</v>
      </c>
      <c r="B163" s="3" t="s">
        <v>326</v>
      </c>
      <c r="C163" s="35">
        <v>20000</v>
      </c>
      <c r="D163" s="35">
        <v>140000</v>
      </c>
      <c r="E163" s="35">
        <v>87766.49</v>
      </c>
      <c r="F163" s="11">
        <v>1105.1</v>
      </c>
      <c r="G163" s="27">
        <f aca="true" t="shared" si="12" ref="G163:G169">E163/D163*100</f>
        <v>62.69035000000001</v>
      </c>
      <c r="H163" s="30">
        <f aca="true" t="shared" si="13" ref="H163:H169">D163-E163</f>
        <v>52233.509999999995</v>
      </c>
    </row>
    <row r="164" spans="1:8" ht="38.25">
      <c r="A164" s="17" t="s">
        <v>160</v>
      </c>
      <c r="B164" s="3" t="s">
        <v>161</v>
      </c>
      <c r="C164" s="35">
        <v>4201300</v>
      </c>
      <c r="D164" s="35">
        <v>6843800</v>
      </c>
      <c r="E164" s="35">
        <v>6843762</v>
      </c>
      <c r="F164" s="34">
        <v>6344924.6</v>
      </c>
      <c r="G164" s="27">
        <f t="shared" si="12"/>
        <v>99.99944475291504</v>
      </c>
      <c r="H164" s="30">
        <f t="shared" si="13"/>
        <v>38</v>
      </c>
    </row>
    <row r="165" spans="1:8" ht="51">
      <c r="A165" s="13" t="s">
        <v>401</v>
      </c>
      <c r="B165" s="3" t="s">
        <v>404</v>
      </c>
      <c r="C165" s="35">
        <v>171000</v>
      </c>
      <c r="D165" s="35">
        <v>170000</v>
      </c>
      <c r="E165" s="35">
        <v>170000</v>
      </c>
      <c r="F165" s="11">
        <v>171000</v>
      </c>
      <c r="G165" s="27">
        <f t="shared" si="12"/>
        <v>100</v>
      </c>
      <c r="H165" s="30">
        <f t="shared" si="13"/>
        <v>0</v>
      </c>
    </row>
    <row r="166" spans="1:8" ht="12.75">
      <c r="A166" s="23" t="s">
        <v>47</v>
      </c>
      <c r="B166" s="1" t="s">
        <v>48</v>
      </c>
      <c r="C166" s="33">
        <f>C168+C167+C169</f>
        <v>5586840</v>
      </c>
      <c r="D166" s="33">
        <f>D168+D167+D169</f>
        <v>9257223.83</v>
      </c>
      <c r="E166" s="33">
        <f>E168+E167+E169</f>
        <v>5233052.42</v>
      </c>
      <c r="F166" s="33">
        <f>F168+F167+F169</f>
        <v>6670539.529999999</v>
      </c>
      <c r="G166" s="27">
        <f t="shared" si="12"/>
        <v>56.529392786649304</v>
      </c>
      <c r="H166" s="30">
        <f t="shared" si="13"/>
        <v>4024171.41</v>
      </c>
    </row>
    <row r="167" spans="1:8" ht="25.5">
      <c r="A167" s="13" t="s">
        <v>120</v>
      </c>
      <c r="B167" s="3" t="s">
        <v>327</v>
      </c>
      <c r="C167" s="40">
        <v>910000</v>
      </c>
      <c r="D167" s="40">
        <v>4396383.83</v>
      </c>
      <c r="E167" s="35">
        <v>403052.42</v>
      </c>
      <c r="F167" s="3">
        <v>2156002.53</v>
      </c>
      <c r="G167" s="27">
        <f t="shared" si="12"/>
        <v>9.167816905558949</v>
      </c>
      <c r="H167" s="30">
        <f t="shared" si="13"/>
        <v>3993331.41</v>
      </c>
    </row>
    <row r="168" spans="1:8" ht="37.5" customHeight="1">
      <c r="A168" s="17" t="s">
        <v>172</v>
      </c>
      <c r="B168" s="3" t="s">
        <v>402</v>
      </c>
      <c r="C168" s="3">
        <v>4500000</v>
      </c>
      <c r="D168" s="34">
        <v>4500000</v>
      </c>
      <c r="E168" s="35">
        <v>4500000</v>
      </c>
      <c r="F168" s="34">
        <v>237000</v>
      </c>
      <c r="G168" s="27">
        <f t="shared" si="12"/>
        <v>100</v>
      </c>
      <c r="H168" s="30">
        <f t="shared" si="13"/>
        <v>0</v>
      </c>
    </row>
    <row r="169" spans="1:8" ht="54.75" customHeight="1">
      <c r="A169" s="13" t="s">
        <v>401</v>
      </c>
      <c r="B169" s="3" t="s">
        <v>405</v>
      </c>
      <c r="C169" s="3">
        <v>176840</v>
      </c>
      <c r="D169" s="34">
        <v>360840</v>
      </c>
      <c r="E169" s="34">
        <v>330000</v>
      </c>
      <c r="F169" s="34">
        <v>4277537</v>
      </c>
      <c r="G169" s="27">
        <f t="shared" si="12"/>
        <v>91.45327569005653</v>
      </c>
      <c r="H169" s="30">
        <f t="shared" si="13"/>
        <v>30840</v>
      </c>
    </row>
    <row r="170" spans="1:8" ht="12.75">
      <c r="A170" s="23" t="s">
        <v>49</v>
      </c>
      <c r="B170" s="23" t="s">
        <v>50</v>
      </c>
      <c r="C170" s="31">
        <f>C173+C172+C174</f>
        <v>9906122.31</v>
      </c>
      <c r="D170" s="31">
        <f>D173+D172+D174+D175+D171</f>
        <v>13536897.72</v>
      </c>
      <c r="E170" s="31">
        <f>E173+E172+E174+E175+E171</f>
        <v>9518452.440000001</v>
      </c>
      <c r="F170" s="31">
        <f>F173+F172+F174</f>
        <v>11749930.11</v>
      </c>
      <c r="G170" s="28">
        <f t="shared" si="4"/>
        <v>70.31487300031104</v>
      </c>
      <c r="H170" s="33">
        <f t="shared" si="5"/>
        <v>4018445.2799999993</v>
      </c>
    </row>
    <row r="171" spans="1:8" ht="38.25">
      <c r="A171" s="22" t="s">
        <v>410</v>
      </c>
      <c r="B171" s="3" t="s">
        <v>411</v>
      </c>
      <c r="C171" s="31"/>
      <c r="D171" s="35">
        <v>1500000</v>
      </c>
      <c r="E171" s="35">
        <v>1500000</v>
      </c>
      <c r="F171" s="31"/>
      <c r="G171" s="28"/>
      <c r="H171" s="33"/>
    </row>
    <row r="172" spans="1:8" ht="25.5">
      <c r="A172" s="13" t="s">
        <v>120</v>
      </c>
      <c r="B172" s="3" t="s">
        <v>328</v>
      </c>
      <c r="C172" s="35">
        <v>9300122.31</v>
      </c>
      <c r="D172" s="35">
        <v>9404541.14</v>
      </c>
      <c r="E172" s="35">
        <v>5386157.86</v>
      </c>
      <c r="F172" s="35">
        <v>9047358.11</v>
      </c>
      <c r="G172" s="27">
        <f>E172/D172*100</f>
        <v>57.27188365513386</v>
      </c>
      <c r="H172" s="30">
        <f>D172-E172</f>
        <v>4018383.2800000003</v>
      </c>
    </row>
    <row r="173" spans="1:8" ht="51">
      <c r="A173" s="13" t="s">
        <v>401</v>
      </c>
      <c r="B173" s="3" t="s">
        <v>406</v>
      </c>
      <c r="C173" s="3">
        <v>606000</v>
      </c>
      <c r="D173" s="34">
        <v>1127200</v>
      </c>
      <c r="E173" s="34">
        <v>1127138</v>
      </c>
      <c r="F173" s="34">
        <v>2702572</v>
      </c>
      <c r="G173" s="27">
        <f t="shared" si="4"/>
        <v>99.99449964513839</v>
      </c>
      <c r="H173" s="30">
        <f t="shared" si="5"/>
        <v>62</v>
      </c>
    </row>
    <row r="174" spans="1:8" ht="38.25">
      <c r="A174" s="13" t="s">
        <v>410</v>
      </c>
      <c r="B174" s="3" t="s">
        <v>411</v>
      </c>
      <c r="C174" s="3">
        <v>0</v>
      </c>
      <c r="D174" s="34">
        <v>1500000</v>
      </c>
      <c r="E174" s="34">
        <v>1500000</v>
      </c>
      <c r="F174" s="34"/>
      <c r="G174" s="27">
        <f t="shared" si="4"/>
        <v>100</v>
      </c>
      <c r="H174" s="30">
        <f t="shared" si="5"/>
        <v>0</v>
      </c>
    </row>
    <row r="175" spans="1:8" ht="38.25">
      <c r="A175" s="13" t="s">
        <v>415</v>
      </c>
      <c r="B175" s="3" t="s">
        <v>414</v>
      </c>
      <c r="C175" s="3"/>
      <c r="D175" s="34">
        <v>5156.58</v>
      </c>
      <c r="E175" s="34">
        <v>5156.58</v>
      </c>
      <c r="F175" s="34"/>
      <c r="G175" s="27">
        <f t="shared" si="4"/>
        <v>100</v>
      </c>
      <c r="H175" s="30">
        <f t="shared" si="5"/>
        <v>0</v>
      </c>
    </row>
    <row r="176" spans="1:8" ht="12.75">
      <c r="A176" s="1" t="s">
        <v>51</v>
      </c>
      <c r="B176" s="1" t="s">
        <v>52</v>
      </c>
      <c r="C176" s="33">
        <f aca="true" t="shared" si="14" ref="C176:F177">C177</f>
        <v>0</v>
      </c>
      <c r="D176" s="33">
        <f t="shared" si="14"/>
        <v>0</v>
      </c>
      <c r="E176" s="33">
        <f t="shared" si="14"/>
        <v>0</v>
      </c>
      <c r="F176" s="33">
        <f t="shared" si="14"/>
        <v>0</v>
      </c>
      <c r="G176" s="28" t="e">
        <f t="shared" si="4"/>
        <v>#DIV/0!</v>
      </c>
      <c r="H176" s="33">
        <f t="shared" si="5"/>
        <v>0</v>
      </c>
    </row>
    <row r="177" spans="1:8" ht="25.5">
      <c r="A177" s="24" t="s">
        <v>53</v>
      </c>
      <c r="B177" s="23" t="s">
        <v>54</v>
      </c>
      <c r="C177" s="31">
        <f t="shared" si="14"/>
        <v>0</v>
      </c>
      <c r="D177" s="31">
        <f t="shared" si="14"/>
        <v>0</v>
      </c>
      <c r="E177" s="31">
        <f t="shared" si="14"/>
        <v>0</v>
      </c>
      <c r="F177" s="31">
        <f t="shared" si="14"/>
        <v>0</v>
      </c>
      <c r="G177" s="28" t="e">
        <f>E177/D177*100</f>
        <v>#DIV/0!</v>
      </c>
      <c r="H177" s="30">
        <f aca="true" t="shared" si="15" ref="H177:H261">D177-E177</f>
        <v>0</v>
      </c>
    </row>
    <row r="178" spans="1:8" ht="25.5">
      <c r="A178" s="13" t="s">
        <v>120</v>
      </c>
      <c r="B178" s="3" t="s">
        <v>165</v>
      </c>
      <c r="C178" s="3">
        <v>0</v>
      </c>
      <c r="D178" s="34">
        <v>0</v>
      </c>
      <c r="E178" s="34">
        <v>0</v>
      </c>
      <c r="F178" s="34">
        <v>0</v>
      </c>
      <c r="G178" s="27" t="e">
        <f aca="true" t="shared" si="16" ref="G178:G262">E178/D178*100</f>
        <v>#DIV/0!</v>
      </c>
      <c r="H178" s="30">
        <f t="shared" si="15"/>
        <v>0</v>
      </c>
    </row>
    <row r="179" spans="1:8" ht="12.75">
      <c r="A179" s="1" t="s">
        <v>55</v>
      </c>
      <c r="B179" s="1" t="s">
        <v>56</v>
      </c>
      <c r="C179" s="33">
        <f>C180+C185+C186+C187+C192+C181+C182+C183+C190+C191+C193+C194+C195+C184+C189+C196</f>
        <v>205811980</v>
      </c>
      <c r="D179" s="33">
        <f>D180+D185+D186+D187+D192+D181+D182+D183+D190+D191+D193+D194+D195+D184+D189+D196+D188</f>
        <v>221425362.48999998</v>
      </c>
      <c r="E179" s="33">
        <f>E180+E185+E186+E187+E192+E181+E182+E183+E190+E191+E193+E194+E195+E184+E189+E196+E188</f>
        <v>206444167.03</v>
      </c>
      <c r="F179" s="33">
        <f>F180+F185+F186+F187+F192+F181+F182+F183+F190+F191+F193+F194+F195+F184+F196+F189</f>
        <v>204651314.00000003</v>
      </c>
      <c r="G179" s="28">
        <f t="shared" si="16"/>
        <v>93.23420077468472</v>
      </c>
      <c r="H179" s="33">
        <f t="shared" si="15"/>
        <v>14981195.459999979</v>
      </c>
    </row>
    <row r="180" spans="1:8" ht="12.75">
      <c r="A180" s="17" t="s">
        <v>131</v>
      </c>
      <c r="B180" s="3" t="s">
        <v>191</v>
      </c>
      <c r="C180" s="35">
        <f aca="true" t="shared" si="17" ref="C180:C186">C220</f>
        <v>6975000</v>
      </c>
      <c r="D180" s="35">
        <f aca="true" t="shared" si="18" ref="D180:E183">D220</f>
        <v>6975000</v>
      </c>
      <c r="E180" s="35">
        <f t="shared" si="18"/>
        <v>6524695.12</v>
      </c>
      <c r="F180" s="35">
        <f aca="true" t="shared" si="19" ref="F180:F186">F220</f>
        <v>6774298.62</v>
      </c>
      <c r="G180" s="27">
        <f t="shared" si="16"/>
        <v>93.54401605734766</v>
      </c>
      <c r="H180" s="33">
        <f t="shared" si="15"/>
        <v>450304.8799999999</v>
      </c>
    </row>
    <row r="181" spans="1:8" ht="25.5">
      <c r="A181" s="17" t="s">
        <v>182</v>
      </c>
      <c r="B181" s="3" t="s">
        <v>192</v>
      </c>
      <c r="C181" s="35">
        <f t="shared" si="17"/>
        <v>10000</v>
      </c>
      <c r="D181" s="35">
        <f t="shared" si="18"/>
        <v>10000</v>
      </c>
      <c r="E181" s="35">
        <f t="shared" si="18"/>
        <v>4250</v>
      </c>
      <c r="F181" s="35">
        <f t="shared" si="19"/>
        <v>2731.84</v>
      </c>
      <c r="G181" s="27">
        <f t="shared" si="16"/>
        <v>42.5</v>
      </c>
      <c r="H181" s="30">
        <f t="shared" si="15"/>
        <v>5750</v>
      </c>
    </row>
    <row r="182" spans="1:8" ht="38.25">
      <c r="A182" s="17" t="s">
        <v>184</v>
      </c>
      <c r="B182" s="3" t="s">
        <v>193</v>
      </c>
      <c r="C182" s="35">
        <f t="shared" si="17"/>
        <v>2106000</v>
      </c>
      <c r="D182" s="35">
        <f t="shared" si="18"/>
        <v>2592000</v>
      </c>
      <c r="E182" s="35">
        <f t="shared" si="18"/>
        <v>2304032.7</v>
      </c>
      <c r="F182" s="35">
        <f t="shared" si="19"/>
        <v>1761310.51</v>
      </c>
      <c r="G182" s="27">
        <f t="shared" si="16"/>
        <v>88.89015046296296</v>
      </c>
      <c r="H182" s="30">
        <f t="shared" si="15"/>
        <v>287967.2999999998</v>
      </c>
    </row>
    <row r="183" spans="1:8" ht="12.75">
      <c r="A183" s="3" t="s">
        <v>113</v>
      </c>
      <c r="B183" s="3" t="s">
        <v>194</v>
      </c>
      <c r="C183" s="35">
        <f t="shared" si="17"/>
        <v>1573000</v>
      </c>
      <c r="D183" s="35">
        <f t="shared" si="18"/>
        <v>1573000</v>
      </c>
      <c r="E183" s="35">
        <f t="shared" si="18"/>
        <v>1483843.43</v>
      </c>
      <c r="F183" s="35">
        <f t="shared" si="19"/>
        <v>1405964.57</v>
      </c>
      <c r="G183" s="27">
        <f t="shared" si="16"/>
        <v>94.33206802288619</v>
      </c>
      <c r="H183" s="30">
        <f t="shared" si="15"/>
        <v>89156.57000000007</v>
      </c>
    </row>
    <row r="184" spans="1:8" ht="12.75">
      <c r="A184" s="5" t="s">
        <v>116</v>
      </c>
      <c r="B184" s="3" t="s">
        <v>357</v>
      </c>
      <c r="C184" s="35">
        <f t="shared" si="17"/>
        <v>35000</v>
      </c>
      <c r="D184" s="35">
        <f aca="true" t="shared" si="20" ref="D184:E186">D224</f>
        <v>407.63</v>
      </c>
      <c r="E184" s="35">
        <f t="shared" si="20"/>
        <v>0</v>
      </c>
      <c r="F184" s="35">
        <f t="shared" si="19"/>
        <v>45390</v>
      </c>
      <c r="G184" s="27"/>
      <c r="H184" s="30"/>
    </row>
    <row r="185" spans="1:8" ht="12.75">
      <c r="A185" s="3" t="s">
        <v>115</v>
      </c>
      <c r="B185" s="3" t="s">
        <v>195</v>
      </c>
      <c r="C185" s="35">
        <f t="shared" si="17"/>
        <v>475100</v>
      </c>
      <c r="D185" s="35">
        <f t="shared" si="20"/>
        <v>683100</v>
      </c>
      <c r="E185" s="35">
        <f t="shared" si="20"/>
        <v>552512</v>
      </c>
      <c r="F185" s="35">
        <f t="shared" si="19"/>
        <v>340689.65</v>
      </c>
      <c r="G185" s="27">
        <f t="shared" si="16"/>
        <v>80.88303323085931</v>
      </c>
      <c r="H185" s="30">
        <f t="shared" si="15"/>
        <v>130588</v>
      </c>
    </row>
    <row r="186" spans="1:8" ht="25.5">
      <c r="A186" s="13" t="s">
        <v>118</v>
      </c>
      <c r="B186" s="3" t="s">
        <v>196</v>
      </c>
      <c r="C186" s="35">
        <f t="shared" si="17"/>
        <v>192600</v>
      </c>
      <c r="D186" s="35">
        <f t="shared" si="20"/>
        <v>514397.3</v>
      </c>
      <c r="E186" s="35">
        <f t="shared" si="20"/>
        <v>377493.37</v>
      </c>
      <c r="F186" s="35">
        <f t="shared" si="19"/>
        <v>384351.33</v>
      </c>
      <c r="G186" s="27">
        <f t="shared" si="16"/>
        <v>73.38556598178101</v>
      </c>
      <c r="H186" s="30">
        <f t="shared" si="15"/>
        <v>136903.93</v>
      </c>
    </row>
    <row r="187" spans="1:8" ht="25.5">
      <c r="A187" s="13" t="s">
        <v>120</v>
      </c>
      <c r="B187" s="3" t="s">
        <v>197</v>
      </c>
      <c r="C187" s="35">
        <f>C215+C227</f>
        <v>1445580</v>
      </c>
      <c r="D187" s="35">
        <f>D215+D227</f>
        <v>1799272.07</v>
      </c>
      <c r="E187" s="35">
        <f>E215+E227</f>
        <v>1336228.13</v>
      </c>
      <c r="F187" s="35">
        <f>F215+F227</f>
        <v>1811346.3</v>
      </c>
      <c r="G187" s="27">
        <f t="shared" si="16"/>
        <v>74.26492926108723</v>
      </c>
      <c r="H187" s="30">
        <f t="shared" si="15"/>
        <v>463043.9400000002</v>
      </c>
    </row>
    <row r="188" spans="1:8" ht="12.75">
      <c r="A188" s="13" t="s">
        <v>407</v>
      </c>
      <c r="B188" s="3" t="s">
        <v>409</v>
      </c>
      <c r="C188" s="35"/>
      <c r="D188" s="35">
        <f>D228</f>
        <v>28000</v>
      </c>
      <c r="E188" s="35">
        <f>E228</f>
        <v>12000</v>
      </c>
      <c r="F188" s="35"/>
      <c r="G188" s="27"/>
      <c r="H188" s="30"/>
    </row>
    <row r="189" spans="1:8" ht="12.75">
      <c r="A189" s="13" t="s">
        <v>358</v>
      </c>
      <c r="B189" s="3" t="s">
        <v>371</v>
      </c>
      <c r="C189" s="35">
        <f>C229</f>
        <v>170000</v>
      </c>
      <c r="D189" s="35">
        <f>D229</f>
        <v>350000</v>
      </c>
      <c r="E189" s="35">
        <f>E229</f>
        <v>350000</v>
      </c>
      <c r="F189" s="35">
        <f>F229</f>
        <v>350000</v>
      </c>
      <c r="G189" s="27"/>
      <c r="H189" s="30"/>
    </row>
    <row r="190" spans="1:8" ht="38.25">
      <c r="A190" s="17" t="s">
        <v>172</v>
      </c>
      <c r="B190" s="3" t="s">
        <v>198</v>
      </c>
      <c r="C190" s="35">
        <f>C204</f>
        <v>4315000</v>
      </c>
      <c r="D190" s="35">
        <f>D204</f>
        <v>1315000</v>
      </c>
      <c r="E190" s="35">
        <f>E204</f>
        <v>1315000</v>
      </c>
      <c r="F190" s="35">
        <f>F204+F198</f>
        <v>149143.13</v>
      </c>
      <c r="G190" s="27">
        <f t="shared" si="16"/>
        <v>100</v>
      </c>
      <c r="H190" s="30">
        <f t="shared" si="15"/>
        <v>0</v>
      </c>
    </row>
    <row r="191" spans="1:8" ht="51">
      <c r="A191" s="17" t="s">
        <v>166</v>
      </c>
      <c r="B191" s="3" t="s">
        <v>199</v>
      </c>
      <c r="C191" s="35">
        <f>C199+C216+C205+C210</f>
        <v>104316700</v>
      </c>
      <c r="D191" s="35">
        <f>D199+D216+D205+D210</f>
        <v>107581516.66</v>
      </c>
      <c r="E191" s="35">
        <f>E199+E216+E205+E210</f>
        <v>100597569.94</v>
      </c>
      <c r="F191" s="35">
        <f>F199+F216+F205+F210</f>
        <v>103927572.36</v>
      </c>
      <c r="G191" s="27">
        <f t="shared" si="16"/>
        <v>93.50822805178326</v>
      </c>
      <c r="H191" s="30">
        <f t="shared" si="15"/>
        <v>6983946.719999999</v>
      </c>
    </row>
    <row r="192" spans="1:8" ht="12.75">
      <c r="A192" s="17" t="s">
        <v>168</v>
      </c>
      <c r="B192" s="3" t="s">
        <v>200</v>
      </c>
      <c r="C192" s="35">
        <f>C200+C206+C217+C211</f>
        <v>3757600</v>
      </c>
      <c r="D192" s="35">
        <f>D200+D206+D217+D211</f>
        <v>10355285.18</v>
      </c>
      <c r="E192" s="35">
        <f>E200+E206+E217+E211</f>
        <v>9253289.04</v>
      </c>
      <c r="F192" s="35">
        <f>F200+F206+F217+F211</f>
        <v>7656994.23</v>
      </c>
      <c r="G192" s="27">
        <f t="shared" si="16"/>
        <v>89.35812852234746</v>
      </c>
      <c r="H192" s="30">
        <f t="shared" si="15"/>
        <v>1101996.1400000006</v>
      </c>
    </row>
    <row r="193" spans="1:8" ht="51">
      <c r="A193" s="17" t="s">
        <v>154</v>
      </c>
      <c r="B193" s="3" t="s">
        <v>201</v>
      </c>
      <c r="C193" s="35">
        <f>C201+C207+C212</f>
        <v>76392100</v>
      </c>
      <c r="D193" s="35">
        <f>D201+D207+D212</f>
        <v>80668530</v>
      </c>
      <c r="E193" s="35">
        <f>E201+E207+E212</f>
        <v>76653149.45</v>
      </c>
      <c r="F193" s="35">
        <f>F201+F207+F212</f>
        <v>75553709.67999999</v>
      </c>
      <c r="G193" s="27">
        <f t="shared" si="16"/>
        <v>95.02237049565674</v>
      </c>
      <c r="H193" s="30">
        <f t="shared" si="15"/>
        <v>4015380.549999997</v>
      </c>
    </row>
    <row r="194" spans="1:8" ht="12.75">
      <c r="A194" s="17" t="s">
        <v>156</v>
      </c>
      <c r="B194" s="3" t="s">
        <v>202</v>
      </c>
      <c r="C194" s="35">
        <f>C202+C208+C218+C213</f>
        <v>3993300</v>
      </c>
      <c r="D194" s="35">
        <f>D202+D208+D218+D213</f>
        <v>6907353.65</v>
      </c>
      <c r="E194" s="35">
        <f>E202+E208+E218+E213</f>
        <v>5642016.38</v>
      </c>
      <c r="F194" s="35">
        <f>F202+F208+F218+F213</f>
        <v>4389058.74</v>
      </c>
      <c r="G194" s="27">
        <f t="shared" si="16"/>
        <v>81.681301781906</v>
      </c>
      <c r="H194" s="30">
        <f t="shared" si="15"/>
        <v>1265337.2700000005</v>
      </c>
    </row>
    <row r="195" spans="1:8" ht="12.75">
      <c r="A195" s="3" t="s">
        <v>124</v>
      </c>
      <c r="B195" s="3" t="s">
        <v>203</v>
      </c>
      <c r="C195" s="35">
        <f aca="true" t="shared" si="21" ref="C195:F196">C230</f>
        <v>49000</v>
      </c>
      <c r="D195" s="35">
        <f t="shared" si="21"/>
        <v>37900</v>
      </c>
      <c r="E195" s="35">
        <f t="shared" si="21"/>
        <v>13734.71</v>
      </c>
      <c r="F195" s="35">
        <f t="shared" si="21"/>
        <v>97405.8</v>
      </c>
      <c r="G195" s="27">
        <f t="shared" si="16"/>
        <v>36.23934036939313</v>
      </c>
      <c r="H195" s="30">
        <f t="shared" si="15"/>
        <v>24165.29</v>
      </c>
    </row>
    <row r="196" spans="1:8" ht="12.75">
      <c r="A196" s="3" t="s">
        <v>335</v>
      </c>
      <c r="B196" s="3" t="s">
        <v>370</v>
      </c>
      <c r="C196" s="35">
        <f t="shared" si="21"/>
        <v>6000</v>
      </c>
      <c r="D196" s="35">
        <f t="shared" si="21"/>
        <v>34600</v>
      </c>
      <c r="E196" s="35">
        <f t="shared" si="21"/>
        <v>24352.76</v>
      </c>
      <c r="F196" s="35">
        <f t="shared" si="21"/>
        <v>1347.24</v>
      </c>
      <c r="G196" s="27"/>
      <c r="H196" s="30"/>
    </row>
    <row r="197" spans="1:8" ht="12.75">
      <c r="A197" s="23" t="s">
        <v>57</v>
      </c>
      <c r="B197" s="23" t="s">
        <v>58</v>
      </c>
      <c r="C197" s="31">
        <f>C200+C201+C199+C202</f>
        <v>31665800</v>
      </c>
      <c r="D197" s="31">
        <f>D200+D201+D199+D202</f>
        <v>32029270.599999998</v>
      </c>
      <c r="E197" s="31">
        <f>E200+E201+E199+E202</f>
        <v>29797728.189999998</v>
      </c>
      <c r="F197" s="31">
        <f>F200+F201+F199+F202+F198</f>
        <v>31703485.740000002</v>
      </c>
      <c r="G197" s="28">
        <f t="shared" si="16"/>
        <v>93.03280290747551</v>
      </c>
      <c r="H197" s="33">
        <f t="shared" si="15"/>
        <v>2231542.41</v>
      </c>
    </row>
    <row r="198" spans="1:8" ht="38.25">
      <c r="A198" s="17" t="s">
        <v>172</v>
      </c>
      <c r="B198" s="3" t="s">
        <v>351</v>
      </c>
      <c r="C198" s="31"/>
      <c r="D198" s="31"/>
      <c r="E198" s="31"/>
      <c r="F198" s="34">
        <v>0</v>
      </c>
      <c r="G198" s="28"/>
      <c r="H198" s="33"/>
    </row>
    <row r="199" spans="1:8" ht="51">
      <c r="A199" s="17" t="s">
        <v>166</v>
      </c>
      <c r="B199" s="3" t="s">
        <v>167</v>
      </c>
      <c r="C199" s="35">
        <v>17370400</v>
      </c>
      <c r="D199" s="35">
        <v>15419400</v>
      </c>
      <c r="E199" s="35">
        <v>13593788.45</v>
      </c>
      <c r="F199" s="34">
        <v>18357700.69</v>
      </c>
      <c r="G199" s="27">
        <f>E199/D199*100</f>
        <v>88.16029449913745</v>
      </c>
      <c r="H199" s="30">
        <f>D199-E199</f>
        <v>1825611.5500000007</v>
      </c>
    </row>
    <row r="200" spans="1:8" ht="12.75">
      <c r="A200" s="17" t="s">
        <v>168</v>
      </c>
      <c r="B200" s="3" t="s">
        <v>169</v>
      </c>
      <c r="C200" s="3">
        <v>200000</v>
      </c>
      <c r="D200" s="34">
        <v>316214.52</v>
      </c>
      <c r="E200" s="34">
        <v>315262.8</v>
      </c>
      <c r="F200" s="34">
        <v>176845.17</v>
      </c>
      <c r="G200" s="27">
        <f t="shared" si="16"/>
        <v>99.69902710349923</v>
      </c>
      <c r="H200" s="30">
        <f t="shared" si="15"/>
        <v>951.7200000000303</v>
      </c>
    </row>
    <row r="201" spans="1:8" ht="51">
      <c r="A201" s="17" t="s">
        <v>154</v>
      </c>
      <c r="B201" s="3" t="s">
        <v>170</v>
      </c>
      <c r="C201" s="34">
        <v>13995400</v>
      </c>
      <c r="D201" s="34">
        <v>15252180</v>
      </c>
      <c r="E201" s="34">
        <v>14880480.86</v>
      </c>
      <c r="F201" s="34">
        <v>12819139.88</v>
      </c>
      <c r="G201" s="27">
        <f t="shared" si="16"/>
        <v>97.5629769646044</v>
      </c>
      <c r="H201" s="30">
        <f t="shared" si="15"/>
        <v>371699.1400000006</v>
      </c>
    </row>
    <row r="202" spans="1:8" ht="12.75">
      <c r="A202" s="17" t="s">
        <v>156</v>
      </c>
      <c r="B202" s="3" t="s">
        <v>171</v>
      </c>
      <c r="C202" s="34">
        <v>100000</v>
      </c>
      <c r="D202" s="34">
        <v>1041476.08</v>
      </c>
      <c r="E202" s="34">
        <v>1008196.08</v>
      </c>
      <c r="F202" s="34">
        <v>349800</v>
      </c>
      <c r="G202" s="27"/>
      <c r="H202" s="30"/>
    </row>
    <row r="203" spans="1:8" ht="12.75">
      <c r="A203" s="23" t="s">
        <v>59</v>
      </c>
      <c r="B203" s="23" t="s">
        <v>60</v>
      </c>
      <c r="C203" s="31">
        <f>C205+C206+C207+C208+C204</f>
        <v>148782900</v>
      </c>
      <c r="D203" s="31">
        <f>D205+D206+D207+D208+D204</f>
        <v>160064708.89</v>
      </c>
      <c r="E203" s="31">
        <f>E205+E206+E207+E208+E204</f>
        <v>150300388.65</v>
      </c>
      <c r="F203" s="31">
        <f>F205+F206+F207+F208+F204</f>
        <v>158772015.63</v>
      </c>
      <c r="G203" s="28">
        <f t="shared" si="16"/>
        <v>93.89976697067544</v>
      </c>
      <c r="H203" s="33">
        <f t="shared" si="15"/>
        <v>9764320.23999998</v>
      </c>
    </row>
    <row r="204" spans="1:8" ht="38.25">
      <c r="A204" s="17" t="s">
        <v>172</v>
      </c>
      <c r="B204" s="3" t="s">
        <v>173</v>
      </c>
      <c r="C204" s="3">
        <v>4315000</v>
      </c>
      <c r="D204" s="35">
        <v>1315000</v>
      </c>
      <c r="E204" s="35">
        <v>1315000</v>
      </c>
      <c r="F204" s="35">
        <v>149143.13</v>
      </c>
      <c r="G204" s="27">
        <f>E204/D204*100</f>
        <v>100</v>
      </c>
      <c r="H204" s="30">
        <f>D204-E204</f>
        <v>0</v>
      </c>
    </row>
    <row r="205" spans="1:8" ht="51">
      <c r="A205" s="17" t="s">
        <v>166</v>
      </c>
      <c r="B205" s="3" t="s">
        <v>174</v>
      </c>
      <c r="C205" s="3">
        <v>80256300</v>
      </c>
      <c r="D205" s="34">
        <v>86871716.66</v>
      </c>
      <c r="E205" s="34">
        <v>82120999.76</v>
      </c>
      <c r="F205" s="34">
        <v>84862898.85</v>
      </c>
      <c r="G205" s="27">
        <f t="shared" si="16"/>
        <v>94.53134221049939</v>
      </c>
      <c r="H205" s="30">
        <f t="shared" si="15"/>
        <v>4750716.899999991</v>
      </c>
    </row>
    <row r="206" spans="1:8" ht="12.75">
      <c r="A206" s="17" t="s">
        <v>168</v>
      </c>
      <c r="B206" s="3" t="s">
        <v>175</v>
      </c>
      <c r="C206" s="3">
        <v>2831600</v>
      </c>
      <c r="D206" s="34">
        <v>6570364.66</v>
      </c>
      <c r="E206" s="34">
        <v>5887758.95</v>
      </c>
      <c r="F206" s="34">
        <v>7007937.11</v>
      </c>
      <c r="G206" s="27">
        <f t="shared" si="16"/>
        <v>89.6108398038291</v>
      </c>
      <c r="H206" s="30">
        <f t="shared" si="15"/>
        <v>682605.71</v>
      </c>
    </row>
    <row r="207" spans="1:8" ht="51">
      <c r="A207" s="17" t="s">
        <v>154</v>
      </c>
      <c r="B207" s="3" t="s">
        <v>176</v>
      </c>
      <c r="C207" s="3">
        <v>57896700</v>
      </c>
      <c r="D207" s="34">
        <v>60916350</v>
      </c>
      <c r="E207" s="34">
        <v>57322354.94</v>
      </c>
      <c r="F207" s="34">
        <v>62734569.8</v>
      </c>
      <c r="G207" s="27">
        <f t="shared" si="16"/>
        <v>94.10011423862395</v>
      </c>
      <c r="H207" s="30">
        <f t="shared" si="15"/>
        <v>3593995.0600000024</v>
      </c>
    </row>
    <row r="208" spans="1:8" ht="12.75">
      <c r="A208" s="17" t="s">
        <v>156</v>
      </c>
      <c r="B208" s="3" t="s">
        <v>177</v>
      </c>
      <c r="C208" s="34">
        <v>3483300</v>
      </c>
      <c r="D208" s="34">
        <v>4391277.57</v>
      </c>
      <c r="E208" s="34">
        <v>3654275</v>
      </c>
      <c r="F208" s="34">
        <v>4017466.74</v>
      </c>
      <c r="G208" s="27">
        <f t="shared" si="16"/>
        <v>83.21667081500384</v>
      </c>
      <c r="H208" s="30">
        <f t="shared" si="15"/>
        <v>737002.5700000003</v>
      </c>
    </row>
    <row r="209" spans="1:8" ht="12.75">
      <c r="A209" s="14" t="s">
        <v>392</v>
      </c>
      <c r="B209" s="1" t="s">
        <v>393</v>
      </c>
      <c r="C209" s="33">
        <f>C210+C211+C212+C213</f>
        <v>10680000</v>
      </c>
      <c r="D209" s="33">
        <f>D210+D211+D212+D213</f>
        <v>13562000</v>
      </c>
      <c r="E209" s="33">
        <f>E210+E211+E212+E213</f>
        <v>12294894.72</v>
      </c>
      <c r="F209" s="34"/>
      <c r="G209" s="27"/>
      <c r="H209" s="30"/>
    </row>
    <row r="210" spans="1:8" ht="51">
      <c r="A210" s="17" t="s">
        <v>166</v>
      </c>
      <c r="B210" s="3" t="s">
        <v>394</v>
      </c>
      <c r="C210" s="34">
        <v>5700000</v>
      </c>
      <c r="D210" s="34">
        <v>4561000</v>
      </c>
      <c r="E210" s="34">
        <v>4210833.77</v>
      </c>
      <c r="F210" s="34"/>
      <c r="G210" s="27"/>
      <c r="H210" s="30"/>
    </row>
    <row r="211" spans="1:8" ht="12.75">
      <c r="A211" s="17" t="s">
        <v>168</v>
      </c>
      <c r="B211" s="3" t="s">
        <v>395</v>
      </c>
      <c r="C211" s="34">
        <v>170000</v>
      </c>
      <c r="D211" s="34">
        <v>3098000</v>
      </c>
      <c r="E211" s="34">
        <v>2725802</v>
      </c>
      <c r="F211" s="34"/>
      <c r="G211" s="27"/>
      <c r="H211" s="30"/>
    </row>
    <row r="212" spans="1:8" ht="51">
      <c r="A212" s="17" t="s">
        <v>154</v>
      </c>
      <c r="B212" s="3" t="s">
        <v>396</v>
      </c>
      <c r="C212" s="34">
        <v>4500000</v>
      </c>
      <c r="D212" s="34">
        <v>4500000</v>
      </c>
      <c r="E212" s="34">
        <v>4450313.65</v>
      </c>
      <c r="F212" s="34"/>
      <c r="G212" s="27"/>
      <c r="H212" s="30"/>
    </row>
    <row r="213" spans="1:8" ht="12.75">
      <c r="A213" s="17" t="s">
        <v>156</v>
      </c>
      <c r="B213" s="3" t="s">
        <v>397</v>
      </c>
      <c r="C213" s="34">
        <v>310000</v>
      </c>
      <c r="D213" s="34">
        <v>1403000</v>
      </c>
      <c r="E213" s="34">
        <v>907945.3</v>
      </c>
      <c r="F213" s="34"/>
      <c r="G213" s="27"/>
      <c r="H213" s="30"/>
    </row>
    <row r="214" spans="1:8" ht="12.75">
      <c r="A214" s="23" t="s">
        <v>61</v>
      </c>
      <c r="B214" s="23" t="s">
        <v>62</v>
      </c>
      <c r="C214" s="31">
        <f>C215+C216+C217+C218</f>
        <v>1899580</v>
      </c>
      <c r="D214" s="31">
        <f>D215+D216+D217+D218</f>
        <v>1431413</v>
      </c>
      <c r="E214" s="31">
        <f>E215+E216+E217+E218</f>
        <v>1312646.18</v>
      </c>
      <c r="F214" s="31">
        <f>F215+F216+F217+F218</f>
        <v>1469319.55</v>
      </c>
      <c r="G214" s="28">
        <f t="shared" si="16"/>
        <v>91.70282650779335</v>
      </c>
      <c r="H214" s="33">
        <f t="shared" si="15"/>
        <v>118766.82000000007</v>
      </c>
    </row>
    <row r="215" spans="1:8" ht="25.5">
      <c r="A215" s="13" t="s">
        <v>120</v>
      </c>
      <c r="B215" s="3" t="s">
        <v>178</v>
      </c>
      <c r="C215" s="3">
        <v>253580</v>
      </c>
      <c r="D215" s="34">
        <v>259707</v>
      </c>
      <c r="E215" s="34">
        <v>244632.93</v>
      </c>
      <c r="F215" s="34">
        <v>268342.78</v>
      </c>
      <c r="G215" s="27">
        <f t="shared" si="16"/>
        <v>94.19573981448323</v>
      </c>
      <c r="H215" s="30">
        <f t="shared" si="15"/>
        <v>15074.070000000007</v>
      </c>
    </row>
    <row r="216" spans="1:8" ht="51">
      <c r="A216" s="17" t="s">
        <v>166</v>
      </c>
      <c r="B216" s="3" t="s">
        <v>179</v>
      </c>
      <c r="C216" s="3">
        <v>990000</v>
      </c>
      <c r="D216" s="34">
        <v>729400</v>
      </c>
      <c r="E216" s="34">
        <v>671947.96</v>
      </c>
      <c r="F216" s="34">
        <v>706972.82</v>
      </c>
      <c r="G216" s="27">
        <f t="shared" si="16"/>
        <v>92.12338360296133</v>
      </c>
      <c r="H216" s="30">
        <f t="shared" si="15"/>
        <v>57452.04000000004</v>
      </c>
    </row>
    <row r="217" spans="1:8" ht="12.75">
      <c r="A217" s="17" t="s">
        <v>168</v>
      </c>
      <c r="B217" s="3" t="s">
        <v>180</v>
      </c>
      <c r="C217" s="34">
        <v>556000</v>
      </c>
      <c r="D217" s="34">
        <v>370706</v>
      </c>
      <c r="E217" s="34">
        <v>324465.29</v>
      </c>
      <c r="F217" s="34">
        <v>472211.95</v>
      </c>
      <c r="G217" s="27">
        <f t="shared" si="16"/>
        <v>87.52631195610537</v>
      </c>
      <c r="H217" s="30">
        <f t="shared" si="15"/>
        <v>46240.71000000002</v>
      </c>
    </row>
    <row r="218" spans="1:8" ht="12.75">
      <c r="A218" s="17" t="s">
        <v>156</v>
      </c>
      <c r="B218" s="3" t="s">
        <v>334</v>
      </c>
      <c r="C218" s="34">
        <v>100000</v>
      </c>
      <c r="D218" s="34">
        <v>71600</v>
      </c>
      <c r="E218" s="34">
        <v>71600</v>
      </c>
      <c r="F218" s="34">
        <v>21792</v>
      </c>
      <c r="G218" s="27">
        <f t="shared" si="16"/>
        <v>100</v>
      </c>
      <c r="H218" s="30">
        <f t="shared" si="15"/>
        <v>0</v>
      </c>
    </row>
    <row r="219" spans="1:8" ht="12.75">
      <c r="A219" s="23" t="s">
        <v>63</v>
      </c>
      <c r="B219" s="23" t="s">
        <v>64</v>
      </c>
      <c r="C219" s="31">
        <f>C220+C222+C227+C230+C223+C225+C226+C221+C231+C229+C224</f>
        <v>12783700</v>
      </c>
      <c r="D219" s="31">
        <f>D220+D222+D227+D230+D223+D225+D226+D221+D231+D229+D224+D228</f>
        <v>14337970.000000002</v>
      </c>
      <c r="E219" s="31">
        <f>E220+E222+E227+E230+E223+E225+E226+E221+E231+E229+E224+E228</f>
        <v>12738509.29</v>
      </c>
      <c r="F219" s="31">
        <f>F220+F222+F227+F230+F223+F225+F226+F221+F224+F231+F229</f>
        <v>12706493.080000002</v>
      </c>
      <c r="G219" s="28">
        <f t="shared" si="16"/>
        <v>88.8445804392114</v>
      </c>
      <c r="H219" s="33">
        <f t="shared" si="15"/>
        <v>1599460.7100000028</v>
      </c>
    </row>
    <row r="220" spans="1:8" ht="12.75">
      <c r="A220" s="17" t="s">
        <v>131</v>
      </c>
      <c r="B220" s="3" t="s">
        <v>181</v>
      </c>
      <c r="C220" s="34">
        <v>6975000</v>
      </c>
      <c r="D220" s="34">
        <v>6975000</v>
      </c>
      <c r="E220" s="34">
        <v>6524695.12</v>
      </c>
      <c r="F220" s="34">
        <v>6774298.62</v>
      </c>
      <c r="G220" s="27">
        <f t="shared" si="16"/>
        <v>93.54401605734766</v>
      </c>
      <c r="H220" s="30">
        <f t="shared" si="15"/>
        <v>450304.8799999999</v>
      </c>
    </row>
    <row r="221" spans="1:8" ht="25.5">
      <c r="A221" s="17" t="s">
        <v>182</v>
      </c>
      <c r="B221" s="3" t="s">
        <v>183</v>
      </c>
      <c r="C221" s="34">
        <v>10000</v>
      </c>
      <c r="D221" s="34">
        <v>10000</v>
      </c>
      <c r="E221" s="34">
        <v>4250</v>
      </c>
      <c r="F221" s="34">
        <v>2731.84</v>
      </c>
      <c r="G221" s="27"/>
      <c r="H221" s="30"/>
    </row>
    <row r="222" spans="1:8" ht="38.25">
      <c r="A222" s="17" t="s">
        <v>184</v>
      </c>
      <c r="B222" s="3" t="s">
        <v>185</v>
      </c>
      <c r="C222" s="34">
        <v>2106000</v>
      </c>
      <c r="D222" s="34">
        <v>2592000</v>
      </c>
      <c r="E222" s="34">
        <v>2304032.7</v>
      </c>
      <c r="F222" s="34">
        <v>1761310.51</v>
      </c>
      <c r="G222" s="27">
        <f t="shared" si="16"/>
        <v>88.89015046296296</v>
      </c>
      <c r="H222" s="30">
        <f t="shared" si="15"/>
        <v>287967.2999999998</v>
      </c>
    </row>
    <row r="223" spans="1:8" ht="12.75">
      <c r="A223" s="3" t="s">
        <v>113</v>
      </c>
      <c r="B223" s="3" t="s">
        <v>186</v>
      </c>
      <c r="C223" s="34">
        <v>1573000</v>
      </c>
      <c r="D223" s="34">
        <v>1573000</v>
      </c>
      <c r="E223" s="34">
        <v>1483843.43</v>
      </c>
      <c r="F223" s="34">
        <v>1405964.57</v>
      </c>
      <c r="G223" s="27">
        <f t="shared" si="16"/>
        <v>94.33206802288619</v>
      </c>
      <c r="H223" s="30">
        <f t="shared" si="15"/>
        <v>89156.57000000007</v>
      </c>
    </row>
    <row r="224" spans="1:8" ht="12.75">
      <c r="A224" s="5" t="s">
        <v>116</v>
      </c>
      <c r="B224" s="3" t="s">
        <v>356</v>
      </c>
      <c r="C224" s="34">
        <v>35000</v>
      </c>
      <c r="D224" s="34">
        <v>407.63</v>
      </c>
      <c r="E224" s="34">
        <v>0</v>
      </c>
      <c r="F224" s="34">
        <v>45390</v>
      </c>
      <c r="G224" s="27"/>
      <c r="H224" s="30"/>
    </row>
    <row r="225" spans="1:8" ht="12.75">
      <c r="A225" s="3" t="s">
        <v>115</v>
      </c>
      <c r="B225" s="3" t="s">
        <v>187</v>
      </c>
      <c r="C225" s="34">
        <v>475100</v>
      </c>
      <c r="D225" s="34">
        <v>683100</v>
      </c>
      <c r="E225" s="34">
        <v>552512</v>
      </c>
      <c r="F225" s="34">
        <v>340689.65</v>
      </c>
      <c r="G225" s="27">
        <f t="shared" si="16"/>
        <v>80.88303323085931</v>
      </c>
      <c r="H225" s="30">
        <f t="shared" si="15"/>
        <v>130588</v>
      </c>
    </row>
    <row r="226" spans="1:8" ht="25.5">
      <c r="A226" s="13" t="s">
        <v>118</v>
      </c>
      <c r="B226" s="3" t="s">
        <v>188</v>
      </c>
      <c r="C226" s="34">
        <v>192600</v>
      </c>
      <c r="D226" s="34">
        <v>514397.3</v>
      </c>
      <c r="E226" s="34">
        <v>377493.37</v>
      </c>
      <c r="F226" s="34">
        <v>384351.33</v>
      </c>
      <c r="G226" s="27">
        <f t="shared" si="16"/>
        <v>73.38556598178101</v>
      </c>
      <c r="H226" s="30">
        <f t="shared" si="15"/>
        <v>136903.93</v>
      </c>
    </row>
    <row r="227" spans="1:8" ht="25.5">
      <c r="A227" s="13" t="s">
        <v>120</v>
      </c>
      <c r="B227" s="3" t="s">
        <v>189</v>
      </c>
      <c r="C227" s="34">
        <v>1192000</v>
      </c>
      <c r="D227" s="34">
        <v>1539565.07</v>
      </c>
      <c r="E227" s="34">
        <v>1091595.2</v>
      </c>
      <c r="F227" s="34">
        <v>1543003.52</v>
      </c>
      <c r="G227" s="27">
        <f t="shared" si="16"/>
        <v>70.90282971930507</v>
      </c>
      <c r="H227" s="30">
        <f t="shared" si="15"/>
        <v>447969.8700000001</v>
      </c>
    </row>
    <row r="228" spans="1:8" ht="12.75">
      <c r="A228" s="13" t="s">
        <v>407</v>
      </c>
      <c r="B228" s="3" t="s">
        <v>408</v>
      </c>
      <c r="C228" s="34"/>
      <c r="D228" s="34">
        <v>28000</v>
      </c>
      <c r="E228" s="34">
        <v>12000</v>
      </c>
      <c r="F228" s="34"/>
      <c r="G228" s="27"/>
      <c r="H228" s="30"/>
    </row>
    <row r="229" spans="1:8" ht="12.75">
      <c r="A229" s="13" t="s">
        <v>358</v>
      </c>
      <c r="B229" s="3" t="s">
        <v>369</v>
      </c>
      <c r="C229" s="34">
        <v>170000</v>
      </c>
      <c r="D229" s="34">
        <v>350000</v>
      </c>
      <c r="E229" s="34">
        <v>350000</v>
      </c>
      <c r="F229" s="34">
        <v>350000</v>
      </c>
      <c r="G229" s="27">
        <f t="shared" si="16"/>
        <v>100</v>
      </c>
      <c r="H229" s="30">
        <f t="shared" si="15"/>
        <v>0</v>
      </c>
    </row>
    <row r="230" spans="1:8" ht="12.75">
      <c r="A230" s="3" t="s">
        <v>124</v>
      </c>
      <c r="B230" s="3" t="s">
        <v>190</v>
      </c>
      <c r="C230" s="34">
        <v>49000</v>
      </c>
      <c r="D230" s="34">
        <v>37900</v>
      </c>
      <c r="E230" s="34">
        <v>13734.71</v>
      </c>
      <c r="F230" s="34">
        <v>97405.8</v>
      </c>
      <c r="G230" s="27">
        <f t="shared" si="16"/>
        <v>36.23934036939313</v>
      </c>
      <c r="H230" s="30">
        <f t="shared" si="15"/>
        <v>24165.29</v>
      </c>
    </row>
    <row r="231" spans="1:8" ht="12.75">
      <c r="A231" s="3" t="s">
        <v>335</v>
      </c>
      <c r="B231" s="3" t="s">
        <v>368</v>
      </c>
      <c r="C231" s="34">
        <v>6000</v>
      </c>
      <c r="D231" s="34">
        <v>34600</v>
      </c>
      <c r="E231" s="34">
        <v>24352.76</v>
      </c>
      <c r="F231" s="34">
        <v>1347.24</v>
      </c>
      <c r="G231" s="27">
        <f t="shared" si="16"/>
        <v>70.38369942196532</v>
      </c>
      <c r="H231" s="30">
        <f t="shared" si="15"/>
        <v>10247.240000000002</v>
      </c>
    </row>
    <row r="232" spans="1:8" ht="12.75">
      <c r="A232" s="1" t="s">
        <v>65</v>
      </c>
      <c r="B232" s="1" t="s">
        <v>66</v>
      </c>
      <c r="C232" s="33">
        <f>C233+C237+C238+C239+C243+C234+C235+C236+C240+C242+C244+C245+C246+C247+C241</f>
        <v>35491789.7</v>
      </c>
      <c r="D232" s="33">
        <f>D233+D237+D238+D239+D243+D234+D235+D236+D240+D242+D244+D245+D246+D247+D241</f>
        <v>42635120.58</v>
      </c>
      <c r="E232" s="33">
        <f>E233+E237+E238+E239+E243+E234+E235+E236+E240+E242+E244+E245+E246+E247+E241</f>
        <v>38195624.96</v>
      </c>
      <c r="F232" s="33">
        <f>F233+F237+F238+F239+F243+F234+F235+F236+F240+F242+F244+F245+F246+F247+F241</f>
        <v>31491364.76</v>
      </c>
      <c r="G232" s="28">
        <f t="shared" si="16"/>
        <v>89.5872333428264</v>
      </c>
      <c r="H232" s="33">
        <f t="shared" si="15"/>
        <v>4439495.619999997</v>
      </c>
    </row>
    <row r="233" spans="1:8" ht="12.75">
      <c r="A233" s="17" t="s">
        <v>131</v>
      </c>
      <c r="B233" s="3" t="s">
        <v>220</v>
      </c>
      <c r="C233" s="35">
        <f>C261</f>
        <v>7283013</v>
      </c>
      <c r="D233" s="35">
        <f>D261</f>
        <v>5681013</v>
      </c>
      <c r="E233" s="35">
        <f>E261</f>
        <v>5157047.44</v>
      </c>
      <c r="F233" s="35">
        <f>F261</f>
        <v>6294407.58</v>
      </c>
      <c r="G233" s="27">
        <f t="shared" si="16"/>
        <v>90.77689911992809</v>
      </c>
      <c r="H233" s="30">
        <f t="shared" si="15"/>
        <v>523965.5599999996</v>
      </c>
    </row>
    <row r="234" spans="1:8" ht="25.5">
      <c r="A234" s="17" t="s">
        <v>182</v>
      </c>
      <c r="B234" s="3" t="s">
        <v>221</v>
      </c>
      <c r="C234" s="35">
        <f>C262</f>
        <v>3000</v>
      </c>
      <c r="D234" s="35">
        <f aca="true" t="shared" si="22" ref="D234:E239">D262</f>
        <v>3000</v>
      </c>
      <c r="E234" s="35">
        <f>E262</f>
        <v>502.17</v>
      </c>
      <c r="F234" s="35">
        <f>F262</f>
        <v>575</v>
      </c>
      <c r="G234" s="27">
        <f t="shared" si="16"/>
        <v>16.739</v>
      </c>
      <c r="H234" s="30">
        <f t="shared" si="15"/>
        <v>2497.83</v>
      </c>
    </row>
    <row r="235" spans="1:8" ht="38.25">
      <c r="A235" s="17" t="s">
        <v>184</v>
      </c>
      <c r="B235" s="3" t="s">
        <v>222</v>
      </c>
      <c r="C235" s="35">
        <f>C263</f>
        <v>2183917</v>
      </c>
      <c r="D235" s="35">
        <f t="shared" si="22"/>
        <v>1736807</v>
      </c>
      <c r="E235" s="35">
        <f t="shared" si="22"/>
        <v>1568016.58</v>
      </c>
      <c r="F235" s="35">
        <f>F263</f>
        <v>2093153.9</v>
      </c>
      <c r="G235" s="27">
        <f t="shared" si="16"/>
        <v>90.28156726682931</v>
      </c>
      <c r="H235" s="30">
        <f t="shared" si="15"/>
        <v>168790.41999999993</v>
      </c>
    </row>
    <row r="236" spans="1:8" ht="12.75">
      <c r="A236" s="3" t="s">
        <v>113</v>
      </c>
      <c r="B236" s="3" t="s">
        <v>223</v>
      </c>
      <c r="C236" s="35">
        <f>C264+C249</f>
        <v>1427700</v>
      </c>
      <c r="D236" s="35">
        <f>D264+D249</f>
        <v>1312883.24</v>
      </c>
      <c r="E236" s="35">
        <f>E264+E249</f>
        <v>872991.25</v>
      </c>
      <c r="F236" s="35">
        <f>F264+F249</f>
        <v>1098989.65</v>
      </c>
      <c r="G236" s="27">
        <f t="shared" si="16"/>
        <v>66.49420324689346</v>
      </c>
      <c r="H236" s="30">
        <f t="shared" si="15"/>
        <v>439891.99</v>
      </c>
    </row>
    <row r="237" spans="1:8" ht="38.25">
      <c r="A237" s="17" t="s">
        <v>216</v>
      </c>
      <c r="B237" s="3" t="s">
        <v>224</v>
      </c>
      <c r="C237" s="35">
        <f>C265</f>
        <v>2000</v>
      </c>
      <c r="D237" s="35">
        <f t="shared" si="22"/>
        <v>2000</v>
      </c>
      <c r="E237" s="35">
        <f t="shared" si="22"/>
        <v>0</v>
      </c>
      <c r="F237" s="35">
        <f>F265</f>
        <v>0</v>
      </c>
      <c r="G237" s="27">
        <f t="shared" si="16"/>
        <v>0</v>
      </c>
      <c r="H237" s="30">
        <f t="shared" si="15"/>
        <v>2000</v>
      </c>
    </row>
    <row r="238" spans="1:8" ht="12.75">
      <c r="A238" s="3" t="s">
        <v>115</v>
      </c>
      <c r="B238" s="3" t="s">
        <v>225</v>
      </c>
      <c r="C238" s="35">
        <f>C266+C250</f>
        <v>458000</v>
      </c>
      <c r="D238" s="35">
        <f>D266+D250</f>
        <v>480300</v>
      </c>
      <c r="E238" s="35">
        <f>E266+E250</f>
        <v>321218.4</v>
      </c>
      <c r="F238" s="35">
        <f>F266+F250</f>
        <v>346432.11</v>
      </c>
      <c r="G238" s="27">
        <f t="shared" si="16"/>
        <v>66.8787008119925</v>
      </c>
      <c r="H238" s="30">
        <f t="shared" si="15"/>
        <v>159081.59999999998</v>
      </c>
    </row>
    <row r="239" spans="1:8" ht="25.5">
      <c r="A239" s="13" t="s">
        <v>118</v>
      </c>
      <c r="B239" s="3" t="s">
        <v>226</v>
      </c>
      <c r="C239" s="35">
        <f>C267</f>
        <v>259000</v>
      </c>
      <c r="D239" s="35">
        <f t="shared" si="22"/>
        <v>396000</v>
      </c>
      <c r="E239" s="35">
        <f t="shared" si="22"/>
        <v>336533.83</v>
      </c>
      <c r="F239" s="35">
        <f>F267</f>
        <v>319657.68</v>
      </c>
      <c r="G239" s="27">
        <f t="shared" si="16"/>
        <v>84.98329040404042</v>
      </c>
      <c r="H239" s="30">
        <f t="shared" si="15"/>
        <v>59466.169999999984</v>
      </c>
    </row>
    <row r="240" spans="1:8" ht="25.5">
      <c r="A240" s="13" t="s">
        <v>120</v>
      </c>
      <c r="B240" s="3" t="s">
        <v>227</v>
      </c>
      <c r="C240" s="35">
        <f>C268+C251</f>
        <v>1862540.5</v>
      </c>
      <c r="D240" s="35">
        <f>D268+D251</f>
        <v>2488213.95</v>
      </c>
      <c r="E240" s="35">
        <f>E268+E251</f>
        <v>1712421.87</v>
      </c>
      <c r="F240" s="35">
        <f>F268+F251</f>
        <v>693089.8200000001</v>
      </c>
      <c r="G240" s="27">
        <f t="shared" si="16"/>
        <v>68.82132744252158</v>
      </c>
      <c r="H240" s="30">
        <f t="shared" si="15"/>
        <v>775792.0800000001</v>
      </c>
    </row>
    <row r="241" spans="1:8" ht="12.75">
      <c r="A241" s="13" t="s">
        <v>358</v>
      </c>
      <c r="B241" s="3" t="s">
        <v>360</v>
      </c>
      <c r="C241" s="35">
        <f>C252</f>
        <v>0</v>
      </c>
      <c r="D241" s="35">
        <f>D252</f>
        <v>0</v>
      </c>
      <c r="E241" s="35">
        <f>E252</f>
        <v>0</v>
      </c>
      <c r="F241" s="35">
        <f>F252</f>
        <v>100000</v>
      </c>
      <c r="G241" s="27"/>
      <c r="H241" s="30"/>
    </row>
    <row r="242" spans="1:8" ht="51">
      <c r="A242" s="17" t="s">
        <v>166</v>
      </c>
      <c r="B242" s="3" t="s">
        <v>228</v>
      </c>
      <c r="C242" s="35">
        <f aca="true" t="shared" si="23" ref="C242:F243">C253+C258</f>
        <v>6200000</v>
      </c>
      <c r="D242" s="35">
        <f t="shared" si="23"/>
        <v>7110687</v>
      </c>
      <c r="E242" s="35">
        <f t="shared" si="23"/>
        <v>6227987.91</v>
      </c>
      <c r="F242" s="35">
        <f t="shared" si="23"/>
        <v>6586572</v>
      </c>
      <c r="G242" s="27">
        <f t="shared" si="16"/>
        <v>87.5863036862683</v>
      </c>
      <c r="H242" s="30">
        <f t="shared" si="15"/>
        <v>882699.0899999999</v>
      </c>
    </row>
    <row r="243" spans="1:8" ht="12.75">
      <c r="A243" s="17" t="s">
        <v>168</v>
      </c>
      <c r="B243" s="3" t="s">
        <v>229</v>
      </c>
      <c r="C243" s="35">
        <f t="shared" si="23"/>
        <v>20000</v>
      </c>
      <c r="D243" s="35">
        <f t="shared" si="23"/>
        <v>2108488</v>
      </c>
      <c r="E243" s="35">
        <f t="shared" si="23"/>
        <v>2108488</v>
      </c>
      <c r="F243" s="35">
        <f t="shared" si="23"/>
        <v>220000</v>
      </c>
      <c r="G243" s="27">
        <f t="shared" si="16"/>
        <v>100</v>
      </c>
      <c r="H243" s="30">
        <f t="shared" si="15"/>
        <v>0</v>
      </c>
    </row>
    <row r="244" spans="1:8" ht="51">
      <c r="A244" s="17" t="s">
        <v>154</v>
      </c>
      <c r="B244" s="3" t="s">
        <v>230</v>
      </c>
      <c r="C244" s="35">
        <f aca="true" t="shared" si="24" ref="C244:F245">C255</f>
        <v>15550619.2</v>
      </c>
      <c r="D244" s="35">
        <f t="shared" si="24"/>
        <v>17443545.88</v>
      </c>
      <c r="E244" s="35">
        <f t="shared" si="24"/>
        <v>16050008.25</v>
      </c>
      <c r="F244" s="35">
        <f t="shared" si="24"/>
        <v>12876052.03</v>
      </c>
      <c r="G244" s="27">
        <f t="shared" si="16"/>
        <v>92.01115622026272</v>
      </c>
      <c r="H244" s="30">
        <f t="shared" si="15"/>
        <v>1393537.629999999</v>
      </c>
    </row>
    <row r="245" spans="1:8" ht="12.75">
      <c r="A245" s="17" t="s">
        <v>156</v>
      </c>
      <c r="B245" s="3" t="s">
        <v>231</v>
      </c>
      <c r="C245" s="35">
        <f t="shared" si="24"/>
        <v>200000</v>
      </c>
      <c r="D245" s="35">
        <f t="shared" si="24"/>
        <v>3818182.51</v>
      </c>
      <c r="E245" s="35">
        <f t="shared" si="24"/>
        <v>3818182.51</v>
      </c>
      <c r="F245" s="35">
        <f t="shared" si="24"/>
        <v>823220</v>
      </c>
      <c r="G245" s="27">
        <f t="shared" si="16"/>
        <v>100</v>
      </c>
      <c r="H245" s="30">
        <f t="shared" si="15"/>
        <v>0</v>
      </c>
    </row>
    <row r="246" spans="1:8" ht="12.75">
      <c r="A246" s="3" t="s">
        <v>124</v>
      </c>
      <c r="B246" s="3" t="s">
        <v>232</v>
      </c>
      <c r="C246" s="35">
        <f aca="true" t="shared" si="25" ref="C246:F247">C269</f>
        <v>0</v>
      </c>
      <c r="D246" s="35">
        <f t="shared" si="25"/>
        <v>0</v>
      </c>
      <c r="E246" s="35">
        <f t="shared" si="25"/>
        <v>0</v>
      </c>
      <c r="F246" s="35">
        <f t="shared" si="25"/>
        <v>0</v>
      </c>
      <c r="G246" s="27" t="e">
        <f t="shared" si="16"/>
        <v>#DIV/0!</v>
      </c>
      <c r="H246" s="30">
        <f t="shared" si="15"/>
        <v>0</v>
      </c>
    </row>
    <row r="247" spans="1:8" ht="12.75">
      <c r="A247" s="3" t="s">
        <v>335</v>
      </c>
      <c r="B247" s="3" t="s">
        <v>337</v>
      </c>
      <c r="C247" s="35">
        <f t="shared" si="25"/>
        <v>42000</v>
      </c>
      <c r="D247" s="35">
        <f t="shared" si="25"/>
        <v>54000</v>
      </c>
      <c r="E247" s="35">
        <f t="shared" si="25"/>
        <v>22226.75</v>
      </c>
      <c r="F247" s="35">
        <f t="shared" si="25"/>
        <v>39214.99</v>
      </c>
      <c r="G247" s="27"/>
      <c r="H247" s="30"/>
    </row>
    <row r="248" spans="1:8" ht="12.75">
      <c r="A248" s="23" t="s">
        <v>67</v>
      </c>
      <c r="B248" s="23" t="s">
        <v>68</v>
      </c>
      <c r="C248" s="31">
        <f>C253+C254+C255+C256+C249+C250+C251</f>
        <v>23141959.7</v>
      </c>
      <c r="D248" s="31">
        <f>D253+D254+D255+D256+D249+D250+D251+D252</f>
        <v>31316144.34</v>
      </c>
      <c r="E248" s="31">
        <f>E253+E254+E255+E256+E249+E250+E251+E252</f>
        <v>28179501.13</v>
      </c>
      <c r="F248" s="31">
        <f>F253+F254+F255+F256+F249+F250+F251+F252</f>
        <v>20628204.700000003</v>
      </c>
      <c r="G248" s="28">
        <f t="shared" si="16"/>
        <v>89.98394190566565</v>
      </c>
      <c r="H248" s="33">
        <f t="shared" si="15"/>
        <v>3136643.210000001</v>
      </c>
    </row>
    <row r="249" spans="1:8" ht="12.75">
      <c r="A249" s="3" t="s">
        <v>113</v>
      </c>
      <c r="B249" s="3" t="s">
        <v>353</v>
      </c>
      <c r="C249" s="35">
        <v>685000</v>
      </c>
      <c r="D249" s="35">
        <v>518600</v>
      </c>
      <c r="E249" s="35">
        <v>206077.74</v>
      </c>
      <c r="F249" s="11">
        <v>368766.68</v>
      </c>
      <c r="G249" s="27">
        <f t="shared" si="16"/>
        <v>39.7373197069032</v>
      </c>
      <c r="H249" s="30">
        <f t="shared" si="15"/>
        <v>312522.26</v>
      </c>
    </row>
    <row r="250" spans="1:8" ht="12.75">
      <c r="A250" s="3" t="s">
        <v>115</v>
      </c>
      <c r="B250" s="3" t="s">
        <v>354</v>
      </c>
      <c r="C250" s="35">
        <v>208000</v>
      </c>
      <c r="D250" s="35">
        <v>217300</v>
      </c>
      <c r="E250" s="35">
        <v>140188.18</v>
      </c>
      <c r="F250" s="11">
        <v>118879.92</v>
      </c>
      <c r="G250" s="27">
        <f t="shared" si="16"/>
        <v>64.51365853658537</v>
      </c>
      <c r="H250" s="30">
        <f t="shared" si="15"/>
        <v>77111.82</v>
      </c>
    </row>
    <row r="251" spans="1:8" ht="25.5">
      <c r="A251" s="13" t="s">
        <v>120</v>
      </c>
      <c r="B251" s="3" t="s">
        <v>332</v>
      </c>
      <c r="C251" s="35">
        <v>1108340.5</v>
      </c>
      <c r="D251" s="35">
        <v>1251013.95</v>
      </c>
      <c r="E251" s="35">
        <v>681879.4</v>
      </c>
      <c r="F251" s="35">
        <v>271178.21</v>
      </c>
      <c r="G251" s="27">
        <f t="shared" si="16"/>
        <v>54.50613880045063</v>
      </c>
      <c r="H251" s="30">
        <f t="shared" si="15"/>
        <v>569134.5499999999</v>
      </c>
    </row>
    <row r="252" spans="1:8" ht="12.75">
      <c r="A252" s="13" t="s">
        <v>358</v>
      </c>
      <c r="B252" s="3" t="s">
        <v>359</v>
      </c>
      <c r="C252" s="35"/>
      <c r="D252" s="35"/>
      <c r="E252" s="35"/>
      <c r="F252" s="35">
        <v>100000</v>
      </c>
      <c r="G252" s="27" t="e">
        <f t="shared" si="16"/>
        <v>#DIV/0!</v>
      </c>
      <c r="H252" s="30">
        <f t="shared" si="15"/>
        <v>0</v>
      </c>
    </row>
    <row r="253" spans="1:8" ht="51">
      <c r="A253" s="17" t="s">
        <v>166</v>
      </c>
      <c r="B253" s="3" t="s">
        <v>204</v>
      </c>
      <c r="C253" s="3">
        <v>5390000</v>
      </c>
      <c r="D253" s="34">
        <v>6100687</v>
      </c>
      <c r="E253" s="34">
        <v>5316350.05</v>
      </c>
      <c r="F253" s="11">
        <v>5870107.86</v>
      </c>
      <c r="G253" s="27">
        <f>E253/D253*100</f>
        <v>87.14346515400642</v>
      </c>
      <c r="H253" s="30">
        <f>D253-E253</f>
        <v>784336.9500000002</v>
      </c>
    </row>
    <row r="254" spans="1:8" ht="12.75">
      <c r="A254" s="17" t="s">
        <v>168</v>
      </c>
      <c r="B254" s="3" t="s">
        <v>205</v>
      </c>
      <c r="C254" s="34">
        <v>0</v>
      </c>
      <c r="D254" s="11">
        <v>1966815</v>
      </c>
      <c r="E254" s="11">
        <v>1966815</v>
      </c>
      <c r="F254" s="3">
        <v>200000</v>
      </c>
      <c r="G254" s="27">
        <f t="shared" si="16"/>
        <v>100</v>
      </c>
      <c r="H254" s="30">
        <f t="shared" si="15"/>
        <v>0</v>
      </c>
    </row>
    <row r="255" spans="1:8" ht="51">
      <c r="A255" s="17" t="s">
        <v>154</v>
      </c>
      <c r="B255" s="3" t="s">
        <v>206</v>
      </c>
      <c r="C255" s="34">
        <v>15550619.2</v>
      </c>
      <c r="D255" s="11">
        <v>17443545.88</v>
      </c>
      <c r="E255" s="3">
        <v>16050008.25</v>
      </c>
      <c r="F255" s="11">
        <v>12876052.03</v>
      </c>
      <c r="G255" s="27">
        <f t="shared" si="16"/>
        <v>92.01115622026272</v>
      </c>
      <c r="H255" s="30">
        <f t="shared" si="15"/>
        <v>1393537.629999999</v>
      </c>
    </row>
    <row r="256" spans="1:8" ht="12.75">
      <c r="A256" s="17" t="s">
        <v>156</v>
      </c>
      <c r="B256" s="3" t="s">
        <v>207</v>
      </c>
      <c r="C256" s="3">
        <v>200000</v>
      </c>
      <c r="D256" s="11">
        <v>3818182.51</v>
      </c>
      <c r="E256" s="11">
        <v>3818182.51</v>
      </c>
      <c r="F256" s="3">
        <v>823220</v>
      </c>
      <c r="G256" s="27">
        <f t="shared" si="16"/>
        <v>100</v>
      </c>
      <c r="H256" s="30">
        <f t="shared" si="15"/>
        <v>0</v>
      </c>
    </row>
    <row r="257" spans="1:8" ht="12.75">
      <c r="A257" s="23" t="s">
        <v>69</v>
      </c>
      <c r="B257" s="23" t="s">
        <v>70</v>
      </c>
      <c r="C257" s="31">
        <f>C258+C259</f>
        <v>830000</v>
      </c>
      <c r="D257" s="31">
        <f>D258+D259</f>
        <v>1151673</v>
      </c>
      <c r="E257" s="31">
        <f>E258+E259</f>
        <v>1053310.8599999999</v>
      </c>
      <c r="F257" s="31">
        <f>F258+F259</f>
        <v>736464.14</v>
      </c>
      <c r="G257" s="28">
        <f t="shared" si="16"/>
        <v>91.45919544870809</v>
      </c>
      <c r="H257" s="33">
        <f t="shared" si="15"/>
        <v>98362.14000000013</v>
      </c>
    </row>
    <row r="258" spans="1:8" ht="51">
      <c r="A258" s="17" t="s">
        <v>166</v>
      </c>
      <c r="B258" s="3" t="s">
        <v>208</v>
      </c>
      <c r="C258" s="34">
        <v>810000</v>
      </c>
      <c r="D258" s="34">
        <v>1010000</v>
      </c>
      <c r="E258" s="34">
        <v>911637.86</v>
      </c>
      <c r="F258" s="34">
        <v>716464.14</v>
      </c>
      <c r="G258" s="27">
        <f t="shared" si="16"/>
        <v>90.26117425742574</v>
      </c>
      <c r="H258" s="30">
        <f t="shared" si="15"/>
        <v>98362.14000000001</v>
      </c>
    </row>
    <row r="259" spans="1:8" ht="12.75">
      <c r="A259" s="17" t="s">
        <v>168</v>
      </c>
      <c r="B259" s="3" t="s">
        <v>209</v>
      </c>
      <c r="C259" s="34">
        <v>20000</v>
      </c>
      <c r="D259" s="34">
        <v>141673</v>
      </c>
      <c r="E259" s="34">
        <v>141673</v>
      </c>
      <c r="F259" s="34">
        <v>20000</v>
      </c>
      <c r="G259" s="27">
        <f t="shared" si="16"/>
        <v>100</v>
      </c>
      <c r="H259" s="30">
        <f t="shared" si="15"/>
        <v>0</v>
      </c>
    </row>
    <row r="260" spans="1:8" ht="25.5">
      <c r="A260" s="24" t="s">
        <v>71</v>
      </c>
      <c r="B260" s="23" t="s">
        <v>72</v>
      </c>
      <c r="C260" s="31">
        <f>C261+C266+C262+C263+C264+C265+C267+C268+C269+C270</f>
        <v>11519830</v>
      </c>
      <c r="D260" s="31">
        <f>D261+D266+D262+D263+D264+D265+D267+D268+D269+D270</f>
        <v>10167303.24</v>
      </c>
      <c r="E260" s="31">
        <f>E261+E266+E262+E263+E264+E265+E267+E268+E269+E270</f>
        <v>8962812.97</v>
      </c>
      <c r="F260" s="31">
        <f>F261+F266+F262+F263+F264+F265+F267+F268+F269+F270</f>
        <v>10126695.92</v>
      </c>
      <c r="G260" s="28">
        <f t="shared" si="16"/>
        <v>88.15329648808627</v>
      </c>
      <c r="H260" s="33">
        <f t="shared" si="15"/>
        <v>1204490.2699999996</v>
      </c>
    </row>
    <row r="261" spans="1:8" ht="12.75">
      <c r="A261" s="17" t="s">
        <v>131</v>
      </c>
      <c r="B261" s="3" t="s">
        <v>210</v>
      </c>
      <c r="C261" s="34">
        <v>7283013</v>
      </c>
      <c r="D261" s="34">
        <v>5681013</v>
      </c>
      <c r="E261" s="34">
        <v>5157047.44</v>
      </c>
      <c r="F261" s="34">
        <v>6294407.58</v>
      </c>
      <c r="G261" s="27">
        <f t="shared" si="16"/>
        <v>90.77689911992809</v>
      </c>
      <c r="H261" s="30">
        <f t="shared" si="15"/>
        <v>523965.5599999996</v>
      </c>
    </row>
    <row r="262" spans="1:8" ht="25.5">
      <c r="A262" s="17" t="s">
        <v>182</v>
      </c>
      <c r="B262" s="3" t="s">
        <v>211</v>
      </c>
      <c r="C262" s="34">
        <v>3000</v>
      </c>
      <c r="D262" s="34">
        <v>3000</v>
      </c>
      <c r="E262" s="34">
        <v>502.17</v>
      </c>
      <c r="F262" s="34">
        <v>575</v>
      </c>
      <c r="G262" s="27">
        <f t="shared" si="16"/>
        <v>16.739</v>
      </c>
      <c r="H262" s="30">
        <f aca="true" t="shared" si="26" ref="H262:H319">D262-E262</f>
        <v>2497.83</v>
      </c>
    </row>
    <row r="263" spans="1:8" ht="38.25">
      <c r="A263" s="17" t="s">
        <v>184</v>
      </c>
      <c r="B263" s="3" t="s">
        <v>212</v>
      </c>
      <c r="C263" s="34">
        <v>2183917</v>
      </c>
      <c r="D263" s="34">
        <v>1736807</v>
      </c>
      <c r="E263" s="34">
        <v>1568016.58</v>
      </c>
      <c r="F263" s="34">
        <v>2093153.9</v>
      </c>
      <c r="G263" s="27">
        <f aca="true" t="shared" si="27" ref="G263:G319">E263/D263*100</f>
        <v>90.28156726682931</v>
      </c>
      <c r="H263" s="30">
        <f t="shared" si="26"/>
        <v>168790.41999999993</v>
      </c>
    </row>
    <row r="264" spans="1:8" ht="12.75">
      <c r="A264" s="3" t="s">
        <v>113</v>
      </c>
      <c r="B264" s="3" t="s">
        <v>213</v>
      </c>
      <c r="C264" s="34">
        <v>742700</v>
      </c>
      <c r="D264" s="34">
        <v>794283.24</v>
      </c>
      <c r="E264" s="34">
        <v>666913.51</v>
      </c>
      <c r="F264" s="34">
        <v>730222.97</v>
      </c>
      <c r="G264" s="27">
        <f t="shared" si="27"/>
        <v>83.96419267262898</v>
      </c>
      <c r="H264" s="30">
        <f t="shared" si="26"/>
        <v>127369.72999999998</v>
      </c>
    </row>
    <row r="265" spans="1:8" ht="38.25">
      <c r="A265" s="17" t="s">
        <v>216</v>
      </c>
      <c r="B265" s="3" t="s">
        <v>215</v>
      </c>
      <c r="C265" s="34">
        <v>2000</v>
      </c>
      <c r="D265" s="34">
        <v>2000</v>
      </c>
      <c r="E265" s="34">
        <v>0</v>
      </c>
      <c r="F265" s="34">
        <v>0</v>
      </c>
      <c r="G265" s="27">
        <f t="shared" si="27"/>
        <v>0</v>
      </c>
      <c r="H265" s="30">
        <f t="shared" si="26"/>
        <v>2000</v>
      </c>
    </row>
    <row r="266" spans="1:8" ht="12.75">
      <c r="A266" s="3" t="s">
        <v>115</v>
      </c>
      <c r="B266" s="3" t="s">
        <v>214</v>
      </c>
      <c r="C266" s="34">
        <v>250000</v>
      </c>
      <c r="D266" s="34">
        <v>263000</v>
      </c>
      <c r="E266" s="34">
        <v>181030.22</v>
      </c>
      <c r="F266" s="34">
        <v>227552.19</v>
      </c>
      <c r="G266" s="27">
        <f t="shared" si="27"/>
        <v>68.83278326996198</v>
      </c>
      <c r="H266" s="30">
        <f t="shared" si="26"/>
        <v>81969.78</v>
      </c>
    </row>
    <row r="267" spans="1:8" ht="25.5">
      <c r="A267" s="13" t="s">
        <v>118</v>
      </c>
      <c r="B267" s="3" t="s">
        <v>217</v>
      </c>
      <c r="C267" s="3">
        <v>259000</v>
      </c>
      <c r="D267" s="34">
        <v>396000</v>
      </c>
      <c r="E267" s="34">
        <v>336533.83</v>
      </c>
      <c r="F267" s="34">
        <v>319657.68</v>
      </c>
      <c r="G267" s="27">
        <f t="shared" si="27"/>
        <v>84.98329040404042</v>
      </c>
      <c r="H267" s="30">
        <f t="shared" si="26"/>
        <v>59466.169999999984</v>
      </c>
    </row>
    <row r="268" spans="1:8" ht="25.5">
      <c r="A268" s="13" t="s">
        <v>120</v>
      </c>
      <c r="B268" s="3" t="s">
        <v>218</v>
      </c>
      <c r="C268" s="3">
        <v>754200</v>
      </c>
      <c r="D268" s="34">
        <v>1237200</v>
      </c>
      <c r="E268" s="34">
        <v>1030542.47</v>
      </c>
      <c r="F268" s="34">
        <v>421911.61</v>
      </c>
      <c r="G268" s="27">
        <f t="shared" si="27"/>
        <v>83.29635224700938</v>
      </c>
      <c r="H268" s="30">
        <f t="shared" si="26"/>
        <v>206657.53000000003</v>
      </c>
    </row>
    <row r="269" spans="1:8" ht="12.75">
      <c r="A269" s="3" t="s">
        <v>124</v>
      </c>
      <c r="B269" s="3" t="s">
        <v>219</v>
      </c>
      <c r="C269" s="3">
        <v>0</v>
      </c>
      <c r="D269" s="34">
        <v>0</v>
      </c>
      <c r="E269" s="34">
        <v>0</v>
      </c>
      <c r="F269" s="34"/>
      <c r="G269" s="27" t="e">
        <f t="shared" si="27"/>
        <v>#DIV/0!</v>
      </c>
      <c r="H269" s="30">
        <f t="shared" si="26"/>
        <v>0</v>
      </c>
    </row>
    <row r="270" spans="1:8" ht="12.75">
      <c r="A270" s="3" t="s">
        <v>335</v>
      </c>
      <c r="B270" s="3" t="s">
        <v>336</v>
      </c>
      <c r="C270" s="3">
        <v>42000</v>
      </c>
      <c r="D270" s="34">
        <v>54000</v>
      </c>
      <c r="E270" s="34">
        <v>22226.75</v>
      </c>
      <c r="F270" s="34">
        <v>39214.99</v>
      </c>
      <c r="G270" s="27">
        <f t="shared" si="27"/>
        <v>41.16064814814815</v>
      </c>
      <c r="H270" s="30">
        <f t="shared" si="26"/>
        <v>31773.25</v>
      </c>
    </row>
    <row r="271" spans="1:8" ht="12.75">
      <c r="A271" s="1" t="s">
        <v>73</v>
      </c>
      <c r="B271" s="1" t="s">
        <v>74</v>
      </c>
      <c r="C271" s="33">
        <f aca="true" t="shared" si="28" ref="C271:F272">C272</f>
        <v>0</v>
      </c>
      <c r="D271" s="33">
        <f t="shared" si="28"/>
        <v>81940</v>
      </c>
      <c r="E271" s="33">
        <f t="shared" si="28"/>
        <v>81790</v>
      </c>
      <c r="F271" s="33">
        <f t="shared" si="28"/>
        <v>803898.68</v>
      </c>
      <c r="G271" s="28">
        <f t="shared" si="27"/>
        <v>99.81693922382232</v>
      </c>
      <c r="H271" s="33">
        <f t="shared" si="26"/>
        <v>150</v>
      </c>
    </row>
    <row r="272" spans="1:8" ht="12.75">
      <c r="A272" s="23" t="s">
        <v>75</v>
      </c>
      <c r="B272" s="23" t="s">
        <v>76</v>
      </c>
      <c r="C272" s="31">
        <f t="shared" si="28"/>
        <v>0</v>
      </c>
      <c r="D272" s="31">
        <f>D273+D274</f>
        <v>81940</v>
      </c>
      <c r="E272" s="31">
        <f>E273+E274</f>
        <v>81790</v>
      </c>
      <c r="F272" s="31">
        <f>F273+F274</f>
        <v>803898.68</v>
      </c>
      <c r="G272" s="28">
        <f t="shared" si="27"/>
        <v>99.81693922382232</v>
      </c>
      <c r="H272" s="33">
        <f t="shared" si="26"/>
        <v>150</v>
      </c>
    </row>
    <row r="273" spans="1:8" ht="25.5">
      <c r="A273" s="13" t="s">
        <v>120</v>
      </c>
      <c r="B273" s="3" t="s">
        <v>233</v>
      </c>
      <c r="C273" s="36">
        <v>0</v>
      </c>
      <c r="D273" s="35">
        <v>81940</v>
      </c>
      <c r="E273" s="35">
        <v>81790</v>
      </c>
      <c r="F273" s="34">
        <v>803898.68</v>
      </c>
      <c r="G273" s="27">
        <f>E273/D273*100</f>
        <v>99.81693922382232</v>
      </c>
      <c r="H273" s="30">
        <f>D273-E273</f>
        <v>150</v>
      </c>
    </row>
    <row r="274" spans="1:8" ht="38.25">
      <c r="A274" s="17" t="s">
        <v>160</v>
      </c>
      <c r="B274" s="3" t="s">
        <v>346</v>
      </c>
      <c r="C274" s="36"/>
      <c r="D274" s="35"/>
      <c r="E274" s="35"/>
      <c r="F274" s="35">
        <v>0</v>
      </c>
      <c r="G274" s="27"/>
      <c r="H274" s="30"/>
    </row>
    <row r="275" spans="1:8" ht="12.75">
      <c r="A275" s="1" t="s">
        <v>77</v>
      </c>
      <c r="B275" s="1" t="s">
        <v>78</v>
      </c>
      <c r="C275" s="33">
        <f>C276+C278+C279+C277+C280+C281+C282</f>
        <v>20410085</v>
      </c>
      <c r="D275" s="33">
        <f>D276+D278+D279+D277+D280+D281+D282</f>
        <v>25167334.39</v>
      </c>
      <c r="E275" s="33">
        <f>E276+E278+E279+E277+E280+E281+E282</f>
        <v>23287606.689999998</v>
      </c>
      <c r="F275" s="33">
        <f>F276+F278+F279+F277+F280+F281+F282</f>
        <v>30856403.689999998</v>
      </c>
      <c r="G275" s="28">
        <f t="shared" si="27"/>
        <v>92.53108147700021</v>
      </c>
      <c r="H275" s="33">
        <f t="shared" si="26"/>
        <v>1879727.700000003</v>
      </c>
    </row>
    <row r="276" spans="1:8" ht="12.75">
      <c r="A276" s="17" t="s">
        <v>234</v>
      </c>
      <c r="B276" s="3" t="s">
        <v>246</v>
      </c>
      <c r="C276" s="35">
        <f>C284</f>
        <v>1074200</v>
      </c>
      <c r="D276" s="35">
        <f>D284</f>
        <v>1252277.8</v>
      </c>
      <c r="E276" s="35">
        <f>E284</f>
        <v>1088353.69</v>
      </c>
      <c r="F276" s="35">
        <f>F284</f>
        <v>951733.8</v>
      </c>
      <c r="G276" s="27">
        <f t="shared" si="27"/>
        <v>86.90992445925336</v>
      </c>
      <c r="H276" s="30">
        <f t="shared" si="26"/>
        <v>163924.1100000001</v>
      </c>
    </row>
    <row r="277" spans="1:8" ht="25.5">
      <c r="A277" s="17" t="s">
        <v>240</v>
      </c>
      <c r="B277" s="3" t="s">
        <v>247</v>
      </c>
      <c r="C277" s="35">
        <f>C291</f>
        <v>11043800</v>
      </c>
      <c r="D277" s="35">
        <f>D291</f>
        <v>10817421.3</v>
      </c>
      <c r="E277" s="35">
        <f>E291</f>
        <v>9444530.69</v>
      </c>
      <c r="F277" s="35">
        <f>F291</f>
        <v>8974171.94</v>
      </c>
      <c r="G277" s="27">
        <f>E277/D277*100</f>
        <v>87.30852231853075</v>
      </c>
      <c r="H277" s="30">
        <f>D277-E277</f>
        <v>1372890.6100000013</v>
      </c>
    </row>
    <row r="278" spans="1:8" ht="38.25">
      <c r="A278" s="17" t="s">
        <v>236</v>
      </c>
      <c r="B278" s="3" t="s">
        <v>248</v>
      </c>
      <c r="C278" s="35">
        <f aca="true" t="shared" si="29" ref="C278:F279">C286</f>
        <v>150000</v>
      </c>
      <c r="D278" s="35">
        <f t="shared" si="29"/>
        <v>1192756.59</v>
      </c>
      <c r="E278" s="35">
        <f t="shared" si="29"/>
        <v>1124319.81</v>
      </c>
      <c r="F278" s="35">
        <f t="shared" si="29"/>
        <v>8389356.27</v>
      </c>
      <c r="G278" s="27">
        <f t="shared" si="27"/>
        <v>94.26230124622494</v>
      </c>
      <c r="H278" s="30">
        <f t="shared" si="26"/>
        <v>68436.78000000003</v>
      </c>
    </row>
    <row r="279" spans="1:8" ht="12.75">
      <c r="A279" s="3" t="s">
        <v>238</v>
      </c>
      <c r="B279" s="3" t="s">
        <v>249</v>
      </c>
      <c r="C279" s="35">
        <f t="shared" si="29"/>
        <v>3227085</v>
      </c>
      <c r="D279" s="35">
        <f t="shared" si="29"/>
        <v>6827200</v>
      </c>
      <c r="E279" s="35">
        <f t="shared" si="29"/>
        <v>6827200</v>
      </c>
      <c r="F279" s="35">
        <f t="shared" si="29"/>
        <v>7712900</v>
      </c>
      <c r="G279" s="27">
        <f t="shared" si="27"/>
        <v>100</v>
      </c>
      <c r="H279" s="30">
        <f t="shared" si="26"/>
        <v>0</v>
      </c>
    </row>
    <row r="280" spans="1:8" ht="25.5">
      <c r="A280" s="17" t="s">
        <v>242</v>
      </c>
      <c r="B280" s="3" t="s">
        <v>250</v>
      </c>
      <c r="C280" s="35">
        <f aca="true" t="shared" si="30" ref="C280:F281">C292</f>
        <v>1384200</v>
      </c>
      <c r="D280" s="35">
        <f>D292+D288</f>
        <v>1544200</v>
      </c>
      <c r="E280" s="35">
        <f t="shared" si="30"/>
        <v>1543857.3</v>
      </c>
      <c r="F280" s="35">
        <f t="shared" si="30"/>
        <v>1543857.3</v>
      </c>
      <c r="G280" s="27">
        <f t="shared" si="27"/>
        <v>99.9778072788499</v>
      </c>
      <c r="H280" s="30">
        <f t="shared" si="26"/>
        <v>342.69999999995343</v>
      </c>
    </row>
    <row r="281" spans="1:8" ht="12.75">
      <c r="A281" s="3" t="s">
        <v>244</v>
      </c>
      <c r="B281" s="3" t="s">
        <v>251</v>
      </c>
      <c r="C281" s="35">
        <f t="shared" si="30"/>
        <v>3530800</v>
      </c>
      <c r="D281" s="35">
        <f t="shared" si="30"/>
        <v>3433478.7</v>
      </c>
      <c r="E281" s="35">
        <f t="shared" si="30"/>
        <v>3159345.2</v>
      </c>
      <c r="F281" s="35">
        <f t="shared" si="30"/>
        <v>3184384.38</v>
      </c>
      <c r="G281" s="27">
        <f t="shared" si="27"/>
        <v>92.01586717284718</v>
      </c>
      <c r="H281" s="30">
        <f t="shared" si="26"/>
        <v>274133.5</v>
      </c>
    </row>
    <row r="282" spans="1:8" ht="12.75">
      <c r="A282" s="3" t="s">
        <v>361</v>
      </c>
      <c r="B282" s="3" t="s">
        <v>363</v>
      </c>
      <c r="C282" s="35">
        <f>C289</f>
        <v>0</v>
      </c>
      <c r="D282" s="35">
        <f>D289</f>
        <v>100000</v>
      </c>
      <c r="E282" s="35">
        <f>E289</f>
        <v>100000</v>
      </c>
      <c r="F282" s="35">
        <f>F289</f>
        <v>100000</v>
      </c>
      <c r="G282" s="27"/>
      <c r="H282" s="30"/>
    </row>
    <row r="283" spans="1:8" ht="12.75">
      <c r="A283" s="23" t="s">
        <v>79</v>
      </c>
      <c r="B283" s="23" t="s">
        <v>80</v>
      </c>
      <c r="C283" s="31">
        <f>C284</f>
        <v>1074200</v>
      </c>
      <c r="D283" s="31">
        <f>D284</f>
        <v>1252277.8</v>
      </c>
      <c r="E283" s="31">
        <f>E284</f>
        <v>1088353.69</v>
      </c>
      <c r="F283" s="31">
        <f>F284</f>
        <v>951733.8</v>
      </c>
      <c r="G283" s="28">
        <f t="shared" si="27"/>
        <v>86.90992445925336</v>
      </c>
      <c r="H283" s="33">
        <f t="shared" si="26"/>
        <v>163924.1100000001</v>
      </c>
    </row>
    <row r="284" spans="1:8" ht="12.75">
      <c r="A284" s="17" t="s">
        <v>234</v>
      </c>
      <c r="B284" s="3" t="s">
        <v>235</v>
      </c>
      <c r="C284" s="3">
        <v>1074200</v>
      </c>
      <c r="D284" s="34">
        <v>1252277.8</v>
      </c>
      <c r="E284" s="34">
        <v>1088353.69</v>
      </c>
      <c r="F284" s="34">
        <v>951733.8</v>
      </c>
      <c r="G284" s="27">
        <f t="shared" si="27"/>
        <v>86.90992445925336</v>
      </c>
      <c r="H284" s="30">
        <f t="shared" si="26"/>
        <v>163924.1100000001</v>
      </c>
    </row>
    <row r="285" spans="1:8" ht="12.75">
      <c r="A285" s="23" t="s">
        <v>81</v>
      </c>
      <c r="B285" s="23" t="s">
        <v>82</v>
      </c>
      <c r="C285" s="31">
        <f>C287+C286+C289</f>
        <v>3377085</v>
      </c>
      <c r="D285" s="31">
        <f>D287+D286+D289+D288</f>
        <v>8119956.59</v>
      </c>
      <c r="E285" s="31">
        <f>E287+E286+E289+E288</f>
        <v>8051519.8100000005</v>
      </c>
      <c r="F285" s="31">
        <f>F287+F286+F289</f>
        <v>16202256.27</v>
      </c>
      <c r="G285" s="28">
        <f t="shared" si="27"/>
        <v>99.15717800653908</v>
      </c>
      <c r="H285" s="33">
        <f t="shared" si="26"/>
        <v>68436.77999999933</v>
      </c>
    </row>
    <row r="286" spans="1:8" ht="38.25">
      <c r="A286" s="17" t="s">
        <v>236</v>
      </c>
      <c r="B286" s="3" t="s">
        <v>237</v>
      </c>
      <c r="C286" s="35">
        <v>150000</v>
      </c>
      <c r="D286" s="35">
        <v>1192756.59</v>
      </c>
      <c r="E286" s="35">
        <v>1124319.81</v>
      </c>
      <c r="F286" s="34">
        <v>8389356.27</v>
      </c>
      <c r="G286" s="27">
        <f>E286/D286*100</f>
        <v>94.26230124622494</v>
      </c>
      <c r="H286" s="30">
        <f>D286-E286</f>
        <v>68436.78000000003</v>
      </c>
    </row>
    <row r="287" spans="1:8" ht="12.75">
      <c r="A287" s="3" t="s">
        <v>238</v>
      </c>
      <c r="B287" s="3" t="s">
        <v>239</v>
      </c>
      <c r="C287" s="3">
        <v>3227085</v>
      </c>
      <c r="D287" s="34">
        <v>6827200</v>
      </c>
      <c r="E287" s="34">
        <v>6827200</v>
      </c>
      <c r="F287" s="34">
        <v>7712900</v>
      </c>
      <c r="G287" s="27">
        <f t="shared" si="27"/>
        <v>100</v>
      </c>
      <c r="H287" s="30">
        <f t="shared" si="26"/>
        <v>0</v>
      </c>
    </row>
    <row r="288" spans="1:8" ht="25.5">
      <c r="A288" s="17" t="s">
        <v>242</v>
      </c>
      <c r="B288" s="3" t="s">
        <v>413</v>
      </c>
      <c r="C288" s="3"/>
      <c r="D288" s="34">
        <v>0</v>
      </c>
      <c r="E288" s="34">
        <v>0</v>
      </c>
      <c r="F288" s="34"/>
      <c r="G288" s="27" t="e">
        <f t="shared" si="27"/>
        <v>#DIV/0!</v>
      </c>
      <c r="H288" s="30">
        <f t="shared" si="26"/>
        <v>0</v>
      </c>
    </row>
    <row r="289" spans="1:8" ht="12.75">
      <c r="A289" s="3" t="s">
        <v>361</v>
      </c>
      <c r="B289" s="3" t="s">
        <v>412</v>
      </c>
      <c r="C289" s="3"/>
      <c r="D289" s="34">
        <v>100000</v>
      </c>
      <c r="E289" s="34">
        <v>100000</v>
      </c>
      <c r="F289" s="34">
        <v>100000</v>
      </c>
      <c r="G289" s="27">
        <f t="shared" si="27"/>
        <v>100</v>
      </c>
      <c r="H289" s="30">
        <f t="shared" si="26"/>
        <v>0</v>
      </c>
    </row>
    <row r="290" spans="1:8" ht="12.75">
      <c r="A290" s="23" t="s">
        <v>83</v>
      </c>
      <c r="B290" s="23" t="s">
        <v>84</v>
      </c>
      <c r="C290" s="31">
        <f>C291+C292+C293</f>
        <v>15958800</v>
      </c>
      <c r="D290" s="31">
        <f>D291+D292+D293</f>
        <v>15795100</v>
      </c>
      <c r="E290" s="31">
        <f>E291+E292+E293</f>
        <v>14147733.190000001</v>
      </c>
      <c r="F290" s="31">
        <f>F291+F292+F293</f>
        <v>13702413.620000001</v>
      </c>
      <c r="G290" s="28">
        <f t="shared" si="27"/>
        <v>89.57039328652557</v>
      </c>
      <c r="H290" s="33">
        <f t="shared" si="26"/>
        <v>1647366.8099999987</v>
      </c>
    </row>
    <row r="291" spans="1:8" ht="25.5">
      <c r="A291" s="17" t="s">
        <v>240</v>
      </c>
      <c r="B291" s="3" t="s">
        <v>241</v>
      </c>
      <c r="C291" s="34">
        <v>11043800</v>
      </c>
      <c r="D291" s="34">
        <v>10817421.3</v>
      </c>
      <c r="E291" s="34">
        <v>9444530.69</v>
      </c>
      <c r="F291" s="34">
        <v>8974171.94</v>
      </c>
      <c r="G291" s="27">
        <f t="shared" si="27"/>
        <v>87.30852231853075</v>
      </c>
      <c r="H291" s="30">
        <f t="shared" si="26"/>
        <v>1372890.6100000013</v>
      </c>
    </row>
    <row r="292" spans="1:8" ht="25.5">
      <c r="A292" s="17" t="s">
        <v>242</v>
      </c>
      <c r="B292" s="3" t="s">
        <v>243</v>
      </c>
      <c r="C292" s="34">
        <v>1384200</v>
      </c>
      <c r="D292" s="34">
        <v>1544200</v>
      </c>
      <c r="E292" s="34">
        <v>1543857.3</v>
      </c>
      <c r="F292" s="34">
        <v>1543857.3</v>
      </c>
      <c r="G292" s="27">
        <f t="shared" si="27"/>
        <v>99.9778072788499</v>
      </c>
      <c r="H292" s="30">
        <f t="shared" si="26"/>
        <v>342.69999999995343</v>
      </c>
    </row>
    <row r="293" spans="1:8" ht="12.75">
      <c r="A293" s="3" t="s">
        <v>244</v>
      </c>
      <c r="B293" s="3" t="s">
        <v>245</v>
      </c>
      <c r="C293" s="3">
        <v>3530800</v>
      </c>
      <c r="D293" s="34">
        <v>3433478.7</v>
      </c>
      <c r="E293" s="34">
        <v>3159345.2</v>
      </c>
      <c r="F293" s="34">
        <v>3184384.38</v>
      </c>
      <c r="G293" s="27">
        <f t="shared" si="27"/>
        <v>92.01586717284718</v>
      </c>
      <c r="H293" s="30">
        <f t="shared" si="26"/>
        <v>274133.5</v>
      </c>
    </row>
    <row r="294" spans="1:8" ht="12.75">
      <c r="A294" s="1" t="s">
        <v>85</v>
      </c>
      <c r="B294" s="1" t="s">
        <v>86</v>
      </c>
      <c r="C294" s="33">
        <f>C295+C300+C302+C296+C297+C299+C301+C303+C298</f>
        <v>6336700</v>
      </c>
      <c r="D294" s="33">
        <f>D295+D300+D302+D296+D297+D299+D301+D303+D298</f>
        <v>7073896</v>
      </c>
      <c r="E294" s="33">
        <f>E295+E300+E302+E296+E297+E299+E301+E303+E298</f>
        <v>6201510.25</v>
      </c>
      <c r="F294" s="33">
        <f>F295+F300+F302+F296+F297+F299+F301+F303</f>
        <v>6360765.239999999</v>
      </c>
      <c r="G294" s="28">
        <f t="shared" si="27"/>
        <v>87.66753497648256</v>
      </c>
      <c r="H294" s="33">
        <f t="shared" si="26"/>
        <v>872385.75</v>
      </c>
    </row>
    <row r="295" spans="1:8" ht="12.75">
      <c r="A295" s="3" t="s">
        <v>113</v>
      </c>
      <c r="B295" s="3" t="s">
        <v>275</v>
      </c>
      <c r="C295" s="35">
        <f>C311</f>
        <v>610000</v>
      </c>
      <c r="D295" s="35">
        <f aca="true" t="shared" si="31" ref="D295:E297">D311</f>
        <v>744700</v>
      </c>
      <c r="E295" s="35">
        <f t="shared" si="31"/>
        <v>639367.37</v>
      </c>
      <c r="F295" s="35">
        <f>F311</f>
        <v>596347.38</v>
      </c>
      <c r="G295" s="27">
        <f t="shared" si="27"/>
        <v>85.85569625352491</v>
      </c>
      <c r="H295" s="30">
        <f t="shared" si="26"/>
        <v>105332.63</v>
      </c>
    </row>
    <row r="296" spans="1:8" ht="38.25">
      <c r="A296" s="17" t="s">
        <v>216</v>
      </c>
      <c r="B296" s="3" t="s">
        <v>276</v>
      </c>
      <c r="C296" s="35">
        <f>C312</f>
        <v>0</v>
      </c>
      <c r="D296" s="35">
        <f t="shared" si="31"/>
        <v>0</v>
      </c>
      <c r="E296" s="35">
        <f t="shared" si="31"/>
        <v>0</v>
      </c>
      <c r="F296" s="35">
        <f>F312</f>
        <v>0</v>
      </c>
      <c r="G296" s="27" t="e">
        <f t="shared" si="27"/>
        <v>#DIV/0!</v>
      </c>
      <c r="H296" s="30">
        <f t="shared" si="26"/>
        <v>0</v>
      </c>
    </row>
    <row r="297" spans="1:8" ht="12.75">
      <c r="A297" s="3" t="s">
        <v>115</v>
      </c>
      <c r="B297" s="3" t="s">
        <v>277</v>
      </c>
      <c r="C297" s="35">
        <f>C313</f>
        <v>190000</v>
      </c>
      <c r="D297" s="35">
        <f t="shared" si="31"/>
        <v>190000</v>
      </c>
      <c r="E297" s="35">
        <f t="shared" si="31"/>
        <v>151860.52</v>
      </c>
      <c r="F297" s="35">
        <f>F313</f>
        <v>144827.8</v>
      </c>
      <c r="G297" s="27">
        <f t="shared" si="27"/>
        <v>79.9265894736842</v>
      </c>
      <c r="H297" s="30">
        <f t="shared" si="26"/>
        <v>38139.48000000001</v>
      </c>
    </row>
    <row r="298" spans="1:8" ht="25.5">
      <c r="A298" s="13" t="s">
        <v>118</v>
      </c>
      <c r="B298" s="3" t="s">
        <v>373</v>
      </c>
      <c r="C298" s="35">
        <f>C314</f>
        <v>26000</v>
      </c>
      <c r="D298" s="35">
        <f>D314</f>
        <v>22700</v>
      </c>
      <c r="E298" s="35">
        <f>E314</f>
        <v>17763.33</v>
      </c>
      <c r="F298" s="35"/>
      <c r="G298" s="27"/>
      <c r="H298" s="30"/>
    </row>
    <row r="299" spans="1:8" ht="25.5">
      <c r="A299" s="13" t="s">
        <v>120</v>
      </c>
      <c r="B299" s="3" t="s">
        <v>278</v>
      </c>
      <c r="C299" s="35">
        <f>C305+C309+C315</f>
        <v>500700</v>
      </c>
      <c r="D299" s="35">
        <f>D305+D309+D315</f>
        <v>882852</v>
      </c>
      <c r="E299" s="35">
        <f>E305+E309+E315</f>
        <v>753709.29</v>
      </c>
      <c r="F299" s="35">
        <f>F305+F309+F315</f>
        <v>1055860.13</v>
      </c>
      <c r="G299" s="27">
        <f t="shared" si="27"/>
        <v>85.37209974038684</v>
      </c>
      <c r="H299" s="30">
        <f t="shared" si="26"/>
        <v>129142.70999999996</v>
      </c>
    </row>
    <row r="300" spans="1:8" ht="51">
      <c r="A300" s="17" t="s">
        <v>154</v>
      </c>
      <c r="B300" s="3" t="s">
        <v>279</v>
      </c>
      <c r="C300" s="35">
        <f aca="true" t="shared" si="32" ref="C300:F301">C306</f>
        <v>5000000</v>
      </c>
      <c r="D300" s="35">
        <f t="shared" si="32"/>
        <v>5226344</v>
      </c>
      <c r="E300" s="35">
        <f t="shared" si="32"/>
        <v>4636914.62</v>
      </c>
      <c r="F300" s="35">
        <f t="shared" si="32"/>
        <v>4381746.3</v>
      </c>
      <c r="G300" s="27">
        <f t="shared" si="27"/>
        <v>88.72195592176865</v>
      </c>
      <c r="H300" s="30">
        <f t="shared" si="26"/>
        <v>589429.3799999999</v>
      </c>
    </row>
    <row r="301" spans="1:8" ht="12.75">
      <c r="A301" s="17" t="s">
        <v>156</v>
      </c>
      <c r="B301" s="3" t="s">
        <v>348</v>
      </c>
      <c r="C301" s="35">
        <f t="shared" si="32"/>
        <v>0</v>
      </c>
      <c r="D301" s="35">
        <f t="shared" si="32"/>
        <v>0</v>
      </c>
      <c r="E301" s="35">
        <f t="shared" si="32"/>
        <v>0</v>
      </c>
      <c r="F301" s="35">
        <f t="shared" si="32"/>
        <v>180195</v>
      </c>
      <c r="G301" s="27" t="e">
        <f t="shared" si="27"/>
        <v>#DIV/0!</v>
      </c>
      <c r="H301" s="30"/>
    </row>
    <row r="302" spans="1:8" ht="12.75">
      <c r="A302" s="3" t="s">
        <v>124</v>
      </c>
      <c r="B302" s="3" t="s">
        <v>280</v>
      </c>
      <c r="C302" s="35">
        <f aca="true" t="shared" si="33" ref="C302:F303">C316</f>
        <v>0</v>
      </c>
      <c r="D302" s="35">
        <f t="shared" si="33"/>
        <v>0</v>
      </c>
      <c r="E302" s="35">
        <f t="shared" si="33"/>
        <v>0</v>
      </c>
      <c r="F302" s="35">
        <f t="shared" si="33"/>
        <v>0</v>
      </c>
      <c r="G302" s="27" t="e">
        <f t="shared" si="27"/>
        <v>#DIV/0!</v>
      </c>
      <c r="H302" s="30">
        <f t="shared" si="26"/>
        <v>0</v>
      </c>
    </row>
    <row r="303" spans="1:8" ht="12.75">
      <c r="A303" s="3" t="s">
        <v>335</v>
      </c>
      <c r="B303" s="3" t="s">
        <v>380</v>
      </c>
      <c r="C303" s="35">
        <f t="shared" si="33"/>
        <v>10000</v>
      </c>
      <c r="D303" s="35">
        <f t="shared" si="33"/>
        <v>7300</v>
      </c>
      <c r="E303" s="35">
        <f t="shared" si="33"/>
        <v>1895.12</v>
      </c>
      <c r="F303" s="35">
        <f t="shared" si="33"/>
        <v>1788.63</v>
      </c>
      <c r="G303" s="27"/>
      <c r="H303" s="30"/>
    </row>
    <row r="304" spans="1:8" ht="12.75">
      <c r="A304" s="23" t="s">
        <v>87</v>
      </c>
      <c r="B304" s="23" t="s">
        <v>88</v>
      </c>
      <c r="C304" s="31">
        <f>C305+C306+C307</f>
        <v>5220000</v>
      </c>
      <c r="D304" s="31">
        <f>D305+D306+D307</f>
        <v>5604914</v>
      </c>
      <c r="E304" s="31">
        <f>E305+E306+E307</f>
        <v>4950137.75</v>
      </c>
      <c r="F304" s="31">
        <f>F305+F306+F307</f>
        <v>5305330.8</v>
      </c>
      <c r="G304" s="28">
        <f t="shared" si="27"/>
        <v>88.31781807892146</v>
      </c>
      <c r="H304" s="33">
        <f t="shared" si="26"/>
        <v>654776.25</v>
      </c>
    </row>
    <row r="305" spans="1:8" ht="25.5">
      <c r="A305" s="13" t="s">
        <v>120</v>
      </c>
      <c r="B305" s="3" t="s">
        <v>252</v>
      </c>
      <c r="C305" s="3">
        <v>220000</v>
      </c>
      <c r="D305" s="34">
        <v>378570</v>
      </c>
      <c r="E305" s="34">
        <v>313223.13</v>
      </c>
      <c r="F305" s="34">
        <v>743389.5</v>
      </c>
      <c r="G305" s="27">
        <f t="shared" si="27"/>
        <v>82.73849750376417</v>
      </c>
      <c r="H305" s="30">
        <f t="shared" si="26"/>
        <v>65346.869999999995</v>
      </c>
    </row>
    <row r="306" spans="1:8" ht="51">
      <c r="A306" s="17" t="s">
        <v>154</v>
      </c>
      <c r="B306" s="3" t="s">
        <v>253</v>
      </c>
      <c r="C306" s="3">
        <v>5000000</v>
      </c>
      <c r="D306" s="34">
        <v>5226344</v>
      </c>
      <c r="E306" s="34">
        <v>4636914.62</v>
      </c>
      <c r="F306" s="34">
        <v>4381746.3</v>
      </c>
      <c r="G306" s="27">
        <f t="shared" si="27"/>
        <v>88.72195592176865</v>
      </c>
      <c r="H306" s="30">
        <f t="shared" si="26"/>
        <v>589429.3799999999</v>
      </c>
    </row>
    <row r="307" spans="1:8" ht="12.75">
      <c r="A307" s="17" t="s">
        <v>156</v>
      </c>
      <c r="B307" s="3" t="s">
        <v>347</v>
      </c>
      <c r="C307" s="3"/>
      <c r="D307" s="34">
        <v>0</v>
      </c>
      <c r="E307" s="34">
        <v>0</v>
      </c>
      <c r="F307" s="34">
        <v>180195</v>
      </c>
      <c r="G307" s="27"/>
      <c r="H307" s="30"/>
    </row>
    <row r="308" spans="1:8" ht="12.75">
      <c r="A308" s="23" t="s">
        <v>89</v>
      </c>
      <c r="B308" s="23" t="s">
        <v>90</v>
      </c>
      <c r="C308" s="31">
        <f>C309</f>
        <v>120000</v>
      </c>
      <c r="D308" s="31">
        <f>D309</f>
        <v>306300</v>
      </c>
      <c r="E308" s="31">
        <f>E309</f>
        <v>266897.84</v>
      </c>
      <c r="F308" s="31">
        <f>F309</f>
        <v>173790</v>
      </c>
      <c r="G308" s="28">
        <f t="shared" si="27"/>
        <v>87.13608880182828</v>
      </c>
      <c r="H308" s="33">
        <f t="shared" si="26"/>
        <v>39402.159999999974</v>
      </c>
    </row>
    <row r="309" spans="1:8" ht="25.5">
      <c r="A309" s="13" t="s">
        <v>120</v>
      </c>
      <c r="B309" s="3" t="s">
        <v>254</v>
      </c>
      <c r="C309" s="3">
        <v>120000</v>
      </c>
      <c r="D309" s="34">
        <v>306300</v>
      </c>
      <c r="E309" s="34">
        <v>266897.84</v>
      </c>
      <c r="F309" s="34">
        <v>173790</v>
      </c>
      <c r="G309" s="27">
        <f>E309/D309*100</f>
        <v>87.13608880182828</v>
      </c>
      <c r="H309" s="30">
        <f>D309-E309</f>
        <v>39402.159999999974</v>
      </c>
    </row>
    <row r="310" spans="1:8" ht="25.5">
      <c r="A310" s="24" t="s">
        <v>91</v>
      </c>
      <c r="B310" s="23" t="s">
        <v>92</v>
      </c>
      <c r="C310" s="31">
        <f>C311+C316+C312+C313+C315+C317+C314</f>
        <v>996700</v>
      </c>
      <c r="D310" s="31">
        <f>D311+D316+D312+D313+D315+D317+D314</f>
        <v>1162682</v>
      </c>
      <c r="E310" s="31">
        <f>E311+E316+E312+E313+E315+E317+E314</f>
        <v>984474.6599999999</v>
      </c>
      <c r="F310" s="31">
        <f>F311+F316+F312+F313+F315+F317</f>
        <v>881644.44</v>
      </c>
      <c r="G310" s="28">
        <f t="shared" si="27"/>
        <v>84.67273596735822</v>
      </c>
      <c r="H310" s="33">
        <f t="shared" si="26"/>
        <v>178207.34000000008</v>
      </c>
    </row>
    <row r="311" spans="1:8" ht="12.75">
      <c r="A311" s="3" t="s">
        <v>113</v>
      </c>
      <c r="B311" s="3" t="s">
        <v>255</v>
      </c>
      <c r="C311" s="34">
        <v>610000</v>
      </c>
      <c r="D311" s="34">
        <v>744700</v>
      </c>
      <c r="E311" s="34">
        <v>639367.37</v>
      </c>
      <c r="F311" s="34">
        <v>596347.38</v>
      </c>
      <c r="G311" s="27">
        <f t="shared" si="27"/>
        <v>85.85569625352491</v>
      </c>
      <c r="H311" s="30">
        <f t="shared" si="26"/>
        <v>105332.63</v>
      </c>
    </row>
    <row r="312" spans="1:8" ht="38.25">
      <c r="A312" s="17" t="s">
        <v>216</v>
      </c>
      <c r="B312" s="3" t="s">
        <v>256</v>
      </c>
      <c r="C312" s="34">
        <v>0</v>
      </c>
      <c r="D312" s="34">
        <v>0</v>
      </c>
      <c r="E312" s="34">
        <v>0</v>
      </c>
      <c r="F312" s="34">
        <v>0</v>
      </c>
      <c r="G312" s="27" t="e">
        <f t="shared" si="27"/>
        <v>#DIV/0!</v>
      </c>
      <c r="H312" s="30">
        <f t="shared" si="26"/>
        <v>0</v>
      </c>
    </row>
    <row r="313" spans="1:8" ht="12.75">
      <c r="A313" s="3" t="s">
        <v>115</v>
      </c>
      <c r="B313" s="3" t="s">
        <v>257</v>
      </c>
      <c r="C313" s="34">
        <v>190000</v>
      </c>
      <c r="D313" s="34">
        <v>190000</v>
      </c>
      <c r="E313" s="34">
        <v>151860.52</v>
      </c>
      <c r="F313" s="34">
        <v>144827.8</v>
      </c>
      <c r="G313" s="27">
        <f t="shared" si="27"/>
        <v>79.9265894736842</v>
      </c>
      <c r="H313" s="30">
        <f t="shared" si="26"/>
        <v>38139.48000000001</v>
      </c>
    </row>
    <row r="314" spans="1:8" ht="25.5">
      <c r="A314" s="13" t="s">
        <v>118</v>
      </c>
      <c r="B314" s="3" t="s">
        <v>372</v>
      </c>
      <c r="C314" s="34">
        <v>26000</v>
      </c>
      <c r="D314" s="34">
        <v>22700</v>
      </c>
      <c r="E314" s="34">
        <v>17763.33</v>
      </c>
      <c r="F314" s="34"/>
      <c r="G314" s="27"/>
      <c r="H314" s="30"/>
    </row>
    <row r="315" spans="1:8" ht="25.5">
      <c r="A315" s="13" t="s">
        <v>120</v>
      </c>
      <c r="B315" s="3" t="s">
        <v>258</v>
      </c>
      <c r="C315" s="34">
        <v>160700</v>
      </c>
      <c r="D315" s="34">
        <v>197982</v>
      </c>
      <c r="E315" s="34">
        <v>173588.32</v>
      </c>
      <c r="F315" s="34">
        <v>138680.63</v>
      </c>
      <c r="G315" s="27">
        <f t="shared" si="27"/>
        <v>87.67883949045874</v>
      </c>
      <c r="H315" s="30">
        <f t="shared" si="26"/>
        <v>24393.679999999993</v>
      </c>
    </row>
    <row r="316" spans="1:8" ht="12.75">
      <c r="A316" s="3" t="s">
        <v>124</v>
      </c>
      <c r="B316" s="3" t="s">
        <v>259</v>
      </c>
      <c r="C316" s="34">
        <v>0</v>
      </c>
      <c r="D316" s="34"/>
      <c r="E316" s="34"/>
      <c r="F316" s="34"/>
      <c r="G316" s="27" t="e">
        <f t="shared" si="27"/>
        <v>#DIV/0!</v>
      </c>
      <c r="H316" s="30">
        <f t="shared" si="26"/>
        <v>0</v>
      </c>
    </row>
    <row r="317" spans="1:8" ht="12.75">
      <c r="A317" s="3" t="s">
        <v>335</v>
      </c>
      <c r="B317" s="3" t="s">
        <v>379</v>
      </c>
      <c r="C317" s="34">
        <v>10000</v>
      </c>
      <c r="D317" s="34">
        <v>7300</v>
      </c>
      <c r="E317" s="34">
        <v>1895.12</v>
      </c>
      <c r="F317" s="34">
        <v>1788.63</v>
      </c>
      <c r="G317" s="27"/>
      <c r="H317" s="30"/>
    </row>
    <row r="318" spans="1:8" ht="12.75">
      <c r="A318" s="1" t="s">
        <v>93</v>
      </c>
      <c r="B318" s="1" t="s">
        <v>94</v>
      </c>
      <c r="C318" s="33">
        <f aca="true" t="shared" si="34" ref="C318:F319">C319</f>
        <v>100000</v>
      </c>
      <c r="D318" s="33">
        <f t="shared" si="34"/>
        <v>200000</v>
      </c>
      <c r="E318" s="33">
        <f t="shared" si="34"/>
        <v>200000</v>
      </c>
      <c r="F318" s="33">
        <f t="shared" si="34"/>
        <v>400000</v>
      </c>
      <c r="G318" s="28">
        <f t="shared" si="27"/>
        <v>100</v>
      </c>
      <c r="H318" s="33">
        <f t="shared" si="26"/>
        <v>0</v>
      </c>
    </row>
    <row r="319" spans="1:8" ht="12.75">
      <c r="A319" s="23" t="s">
        <v>95</v>
      </c>
      <c r="B319" s="23" t="s">
        <v>96</v>
      </c>
      <c r="C319" s="31">
        <f t="shared" si="34"/>
        <v>100000</v>
      </c>
      <c r="D319" s="31">
        <f t="shared" si="34"/>
        <v>200000</v>
      </c>
      <c r="E319" s="31">
        <f t="shared" si="34"/>
        <v>200000</v>
      </c>
      <c r="F319" s="31">
        <f t="shared" si="34"/>
        <v>400000</v>
      </c>
      <c r="G319" s="28">
        <f t="shared" si="27"/>
        <v>100</v>
      </c>
      <c r="H319" s="33">
        <f t="shared" si="26"/>
        <v>0</v>
      </c>
    </row>
    <row r="320" spans="1:8" ht="51">
      <c r="A320" s="17" t="s">
        <v>260</v>
      </c>
      <c r="B320" s="3" t="s">
        <v>261</v>
      </c>
      <c r="C320" s="3">
        <v>100000</v>
      </c>
      <c r="D320" s="34">
        <v>200000</v>
      </c>
      <c r="E320" s="34">
        <v>200000</v>
      </c>
      <c r="F320" s="34">
        <v>400000</v>
      </c>
      <c r="G320" s="27">
        <f>E320/D320*100</f>
        <v>100</v>
      </c>
      <c r="H320" s="30">
        <f>D320-E320</f>
        <v>0</v>
      </c>
    </row>
    <row r="321" spans="1:8" ht="51">
      <c r="A321" s="14" t="s">
        <v>97</v>
      </c>
      <c r="B321" s="1" t="s">
        <v>98</v>
      </c>
      <c r="C321" s="33">
        <f>C322</f>
        <v>0</v>
      </c>
      <c r="D321" s="33">
        <f>D322+D324</f>
        <v>0</v>
      </c>
      <c r="E321" s="33">
        <f>E322+E324</f>
        <v>0</v>
      </c>
      <c r="F321" s="33">
        <f>F322+F324</f>
        <v>0</v>
      </c>
      <c r="G321" s="28"/>
      <c r="H321" s="33">
        <f>D321-E321</f>
        <v>0</v>
      </c>
    </row>
    <row r="322" spans="1:8" ht="38.25">
      <c r="A322" s="14" t="s">
        <v>99</v>
      </c>
      <c r="B322" s="1" t="s">
        <v>100</v>
      </c>
      <c r="C322" s="33">
        <v>0</v>
      </c>
      <c r="D322" s="33">
        <v>0</v>
      </c>
      <c r="E322" s="33">
        <v>0</v>
      </c>
      <c r="F322" s="33">
        <v>0</v>
      </c>
      <c r="G322" s="28"/>
      <c r="H322" s="33">
        <f>D322-E322</f>
        <v>0</v>
      </c>
    </row>
    <row r="323" spans="1:8" s="4" customFormat="1" ht="12.75">
      <c r="A323" s="14" t="s">
        <v>110</v>
      </c>
      <c r="B323" s="1" t="s">
        <v>111</v>
      </c>
      <c r="C323" s="33"/>
      <c r="D323" s="33"/>
      <c r="E323" s="33"/>
      <c r="F323" s="33"/>
      <c r="G323" s="28"/>
      <c r="H323" s="33"/>
    </row>
    <row r="324" spans="1:8" s="4" customFormat="1" ht="12.75">
      <c r="A324" s="14" t="s">
        <v>106</v>
      </c>
      <c r="B324" s="1" t="s">
        <v>107</v>
      </c>
      <c r="C324" s="1"/>
      <c r="D324" s="33"/>
      <c r="E324" s="33"/>
      <c r="F324" s="33"/>
      <c r="G324" s="28"/>
      <c r="H324" s="33"/>
    </row>
    <row r="325" spans="1:8" ht="12.75">
      <c r="A325" s="17" t="s">
        <v>101</v>
      </c>
      <c r="B325" s="3"/>
      <c r="C325" s="3">
        <v>-902209.91</v>
      </c>
      <c r="D325" s="3">
        <v>-11735763.69</v>
      </c>
      <c r="E325" s="11">
        <v>7611783.28</v>
      </c>
      <c r="F325" s="11">
        <v>17606051.26</v>
      </c>
      <c r="G325" s="3"/>
      <c r="H325" s="3"/>
    </row>
    <row r="326" ht="12.75">
      <c r="D326" t="s">
        <v>103</v>
      </c>
    </row>
    <row r="327" spans="1:7" ht="15">
      <c r="A327" s="37" t="s">
        <v>104</v>
      </c>
      <c r="G327" s="37" t="s">
        <v>105</v>
      </c>
    </row>
    <row r="328" ht="12.75">
      <c r="F328" t="s">
        <v>103</v>
      </c>
    </row>
    <row r="330" ht="12.75">
      <c r="D330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1">
      <selection activeCell="E299" sqref="E299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420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418</v>
      </c>
      <c r="F5" s="19" t="s">
        <v>419</v>
      </c>
      <c r="G5" s="44" t="s">
        <v>387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C8+C70+C72+C106+C145+C156+C159+C212+C249+C253+C274+C296+C299</f>
        <v>373950905.2</v>
      </c>
      <c r="D7" s="29">
        <f>D8+D70+D72+D106+D145+D156+D159+D212+D249+D253+D274+D296+D299</f>
        <v>402607799.23999995</v>
      </c>
      <c r="E7" s="29">
        <f>E8+E70+E72+E106+E145+E156+E159+E212+E249+E253+E274+E296+E299</f>
        <v>368873528.14</v>
      </c>
      <c r="F7" s="29">
        <f>F8+F70+F72+F106+F145+F156+F159+F212+F249+F253+F274+F296+F299</f>
        <v>375978506.31</v>
      </c>
      <c r="G7" s="28">
        <f>E7/D7*100</f>
        <v>91.62105871677599</v>
      </c>
      <c r="H7" s="33">
        <f>D7-E7</f>
        <v>33734271.099999964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35825509.300000004</v>
      </c>
      <c r="E8" s="29">
        <f>E9+E17+E18+E19+E13+E21+E23+E22</f>
        <v>30237691.359999996</v>
      </c>
      <c r="F8" s="29">
        <f>F9+F17+F18+F19+F13+F21+F23+F22+F20</f>
        <v>27031538.9</v>
      </c>
      <c r="G8" s="28">
        <f aca="true" t="shared" si="0" ref="G8:G74">E8/D8*100</f>
        <v>84.4026838719638</v>
      </c>
      <c r="H8" s="33">
        <f aca="true" t="shared" si="1" ref="H8:H74">D8-E8</f>
        <v>5587817.940000009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19508078</v>
      </c>
      <c r="E9" s="35">
        <f>E10+E11+E12</f>
        <v>18020935.479999997</v>
      </c>
      <c r="F9" s="35">
        <f>F10+F11+F12</f>
        <v>16777021.690000001</v>
      </c>
      <c r="G9" s="27">
        <f t="shared" si="0"/>
        <v>92.37678606780226</v>
      </c>
      <c r="H9" s="30">
        <f t="shared" si="1"/>
        <v>1487142.5200000033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14740890.99</v>
      </c>
      <c r="E10" s="35">
        <f>E26+E30+E37+E45+E58</f>
        <v>13787120.479999999</v>
      </c>
      <c r="F10" s="35">
        <f>F26+F30+F37+F45+F58</f>
        <v>12680208.88</v>
      </c>
      <c r="G10" s="27">
        <f t="shared" si="0"/>
        <v>93.52976349498124</v>
      </c>
      <c r="H10" s="30">
        <f t="shared" si="1"/>
        <v>953770.5100000016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4716637.01</v>
      </c>
      <c r="E11" s="35">
        <f>E27+E31+E39+E47+E60</f>
        <v>4206774.5</v>
      </c>
      <c r="F11" s="35">
        <f>F27+F31+F39+F47+F60</f>
        <v>4077624.65</v>
      </c>
      <c r="G11" s="27">
        <f t="shared" si="0"/>
        <v>89.19012616576148</v>
      </c>
      <c r="H11" s="30">
        <f t="shared" si="1"/>
        <v>509862.5099999998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50550</v>
      </c>
      <c r="E12" s="35">
        <f>E38+E46+E59</f>
        <v>27040.5</v>
      </c>
      <c r="F12" s="35">
        <f>F38+F46+F59</f>
        <v>19188.16</v>
      </c>
      <c r="G12" s="27">
        <f t="shared" si="0"/>
        <v>53.49258160237389</v>
      </c>
      <c r="H12" s="30">
        <f t="shared" si="1"/>
        <v>23509.5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6620000</v>
      </c>
      <c r="E13" s="35">
        <f>E14+E15+E16</f>
        <v>6231334.95</v>
      </c>
      <c r="F13" s="35">
        <f>F14+F15+F16</f>
        <v>4705405.4399999995</v>
      </c>
      <c r="G13" s="27">
        <f>E13/D13*100</f>
        <v>94.12892673716013</v>
      </c>
      <c r="H13" s="30">
        <f>D13-E13</f>
        <v>388665.0499999998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5004000</v>
      </c>
      <c r="E14" s="35">
        <f t="shared" si="2"/>
        <v>4795318.59</v>
      </c>
      <c r="F14" s="35">
        <f>F62</f>
        <v>3601845.78</v>
      </c>
      <c r="G14" s="27">
        <f>E14/D14*100</f>
        <v>95.82970803357314</v>
      </c>
      <c r="H14" s="30">
        <f>D14-E14</f>
        <v>208681.41000000015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 t="shared" si="2"/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1611000</v>
      </c>
      <c r="E16" s="35">
        <f t="shared" si="2"/>
        <v>1435816.36</v>
      </c>
      <c r="F16" s="35">
        <f>F64</f>
        <v>1103359.66</v>
      </c>
      <c r="G16" s="27">
        <f>E16/D16*100</f>
        <v>89.1257827436375</v>
      </c>
      <c r="H16" s="30">
        <f>D16-E16</f>
        <v>175183.6399999999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1880894.51</v>
      </c>
      <c r="E17" s="35">
        <f>E32+E40+E48+E65</f>
        <v>1242803.83</v>
      </c>
      <c r="F17" s="35">
        <f>F32+F40+F48+F65</f>
        <v>1232720.3800000001</v>
      </c>
      <c r="G17" s="27">
        <f t="shared" si="0"/>
        <v>66.07514793586165</v>
      </c>
      <c r="H17" s="30">
        <f t="shared" si="1"/>
        <v>638090.6799999999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D33+D41+D49+D66+D53</f>
        <v>7609739.23</v>
      </c>
      <c r="E18" s="35">
        <f>E33+E41+E49+E66+E53</f>
        <v>4704561.1</v>
      </c>
      <c r="F18" s="35">
        <f>F33+F41+F49+F66+F53</f>
        <v>4275502.74</v>
      </c>
      <c r="G18" s="27">
        <f t="shared" si="0"/>
        <v>61.82289507967804</v>
      </c>
      <c r="H18" s="30">
        <f t="shared" si="1"/>
        <v>2905178.130000001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4000</v>
      </c>
      <c r="E21" s="35">
        <f>E50+E67</f>
        <v>1700</v>
      </c>
      <c r="F21" s="35">
        <f>F50+F67</f>
        <v>10993.95</v>
      </c>
      <c r="G21" s="27">
        <f t="shared" si="0"/>
        <v>42.5</v>
      </c>
      <c r="H21" s="30">
        <f t="shared" si="1"/>
        <v>2300</v>
      </c>
    </row>
    <row r="22" spans="1:8" s="7" customFormat="1" ht="12.75">
      <c r="A22" s="3" t="s">
        <v>335</v>
      </c>
      <c r="B22" s="3" t="s">
        <v>339</v>
      </c>
      <c r="C22" s="35">
        <f>C34+C42+C51+C68</f>
        <v>26000</v>
      </c>
      <c r="D22" s="35">
        <f>D34+D42+D51+D68</f>
        <v>98028.2</v>
      </c>
      <c r="E22" s="35">
        <f>E34+E42+E51+E68</f>
        <v>36356</v>
      </c>
      <c r="F22" s="35">
        <f>F51+F42+F34+F68</f>
        <v>29894.7</v>
      </c>
      <c r="G22" s="27">
        <f>E22/D22*100</f>
        <v>37.08728712758166</v>
      </c>
      <c r="H22" s="30">
        <f>D22-E22</f>
        <v>61672.2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104769.36</v>
      </c>
      <c r="E23" s="35"/>
      <c r="F23" s="35"/>
      <c r="G23" s="27">
        <f>E23/D23*100</f>
        <v>0</v>
      </c>
      <c r="H23" s="30">
        <f>D23-E23</f>
        <v>104769.36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1031672.71</v>
      </c>
      <c r="E24" s="31">
        <f>E25</f>
        <v>970361.92</v>
      </c>
      <c r="F24" s="31">
        <f>F25</f>
        <v>910765.58</v>
      </c>
      <c r="G24" s="28">
        <f t="shared" si="0"/>
        <v>94.05714725167054</v>
      </c>
      <c r="H24" s="33">
        <f t="shared" si="1"/>
        <v>61310.78999999992</v>
      </c>
    </row>
    <row r="25" spans="1:8" s="7" customFormat="1" ht="27.75" customHeight="1">
      <c r="A25" s="17" t="s">
        <v>126</v>
      </c>
      <c r="B25" s="3" t="s">
        <v>282</v>
      </c>
      <c r="C25" s="31">
        <f>C26+C27</f>
        <v>1009300</v>
      </c>
      <c r="D25" s="31">
        <f>D26+D27</f>
        <v>1031672.71</v>
      </c>
      <c r="E25" s="31">
        <f>E26+E27</f>
        <v>970361.92</v>
      </c>
      <c r="F25" s="31">
        <f>F26+F27</f>
        <v>910765.58</v>
      </c>
      <c r="G25" s="28">
        <f>E25/D25*100</f>
        <v>94.05714725167054</v>
      </c>
      <c r="H25" s="33">
        <f>D25-E25</f>
        <v>61310.78999999992</v>
      </c>
    </row>
    <row r="26" spans="1:8" s="7" customFormat="1" ht="12.75">
      <c r="A26" s="3" t="s">
        <v>113</v>
      </c>
      <c r="B26" s="3" t="s">
        <v>283</v>
      </c>
      <c r="C26" s="32">
        <v>775200</v>
      </c>
      <c r="D26" s="32">
        <v>775200</v>
      </c>
      <c r="E26" s="32">
        <v>729030.13</v>
      </c>
      <c r="F26" s="30">
        <v>689520.12</v>
      </c>
      <c r="G26" s="27">
        <f t="shared" si="0"/>
        <v>94.04413441692466</v>
      </c>
      <c r="H26" s="30">
        <f t="shared" si="1"/>
        <v>46169.869999999995</v>
      </c>
    </row>
    <row r="27" spans="1:8" s="7" customFormat="1" ht="12.75">
      <c r="A27" s="3" t="s">
        <v>115</v>
      </c>
      <c r="B27" s="3" t="s">
        <v>284</v>
      </c>
      <c r="C27" s="32">
        <v>234100</v>
      </c>
      <c r="D27" s="32">
        <v>256472.71</v>
      </c>
      <c r="E27" s="30">
        <v>241331.79</v>
      </c>
      <c r="F27" s="30">
        <v>221245.46</v>
      </c>
      <c r="G27" s="27">
        <f t="shared" si="0"/>
        <v>94.09647911467852</v>
      </c>
      <c r="H27" s="30">
        <f t="shared" si="1"/>
        <v>15140.919999999984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719038.49</v>
      </c>
      <c r="E28" s="31">
        <f>E29+E32+E33+E34</f>
        <v>570470.26</v>
      </c>
      <c r="F28" s="31">
        <f>F29+F32+F33+F34</f>
        <v>578062.86</v>
      </c>
      <c r="G28" s="28">
        <f t="shared" si="0"/>
        <v>79.3379308526307</v>
      </c>
      <c r="H28" s="33">
        <f t="shared" si="1"/>
        <v>148568.22999999998</v>
      </c>
    </row>
    <row r="29" spans="1:8" s="7" customFormat="1" ht="25.5">
      <c r="A29" s="17" t="s">
        <v>126</v>
      </c>
      <c r="B29" s="3" t="s">
        <v>285</v>
      </c>
      <c r="C29" s="31">
        <f>C30+C31</f>
        <v>370600</v>
      </c>
      <c r="D29" s="31">
        <f>D30+D31</f>
        <v>372638.49</v>
      </c>
      <c r="E29" s="31">
        <f>E30+E31</f>
        <v>361615.84</v>
      </c>
      <c r="F29" s="31">
        <f>F30+F31</f>
        <v>364483.69000000006</v>
      </c>
      <c r="G29" s="28">
        <f>E29/D29*100</f>
        <v>97.04199906992969</v>
      </c>
      <c r="H29" s="33">
        <f>D29-E29</f>
        <v>11022.649999999965</v>
      </c>
    </row>
    <row r="30" spans="1:8" s="7" customFormat="1" ht="12.75">
      <c r="A30" s="3" t="s">
        <v>113</v>
      </c>
      <c r="B30" s="3" t="s">
        <v>286</v>
      </c>
      <c r="C30" s="32">
        <v>284600</v>
      </c>
      <c r="D30" s="32">
        <v>284600</v>
      </c>
      <c r="E30" s="32">
        <v>275772.46</v>
      </c>
      <c r="F30" s="30">
        <v>271312.03</v>
      </c>
      <c r="G30" s="27">
        <f t="shared" si="0"/>
        <v>96.89826423049895</v>
      </c>
      <c r="H30" s="30">
        <f t="shared" si="1"/>
        <v>8827.539999999979</v>
      </c>
    </row>
    <row r="31" spans="1:8" s="7" customFormat="1" ht="12.75">
      <c r="A31" s="3" t="s">
        <v>115</v>
      </c>
      <c r="B31" s="3" t="s">
        <v>287</v>
      </c>
      <c r="C31" s="32">
        <v>86000</v>
      </c>
      <c r="D31" s="32">
        <v>88038.49</v>
      </c>
      <c r="E31" s="30">
        <v>85843.38</v>
      </c>
      <c r="F31" s="30">
        <v>93171.66</v>
      </c>
      <c r="G31" s="27">
        <f t="shared" si="0"/>
        <v>97.50664737661903</v>
      </c>
      <c r="H31" s="30">
        <f t="shared" si="1"/>
        <v>2195.1100000000006</v>
      </c>
    </row>
    <row r="32" spans="1:8" ht="25.5">
      <c r="A32" s="13" t="s">
        <v>118</v>
      </c>
      <c r="B32" s="3" t="s">
        <v>288</v>
      </c>
      <c r="C32" s="35">
        <v>29000</v>
      </c>
      <c r="D32" s="35">
        <v>29000</v>
      </c>
      <c r="E32" s="34">
        <v>15412.43</v>
      </c>
      <c r="F32" s="34">
        <v>35275.05</v>
      </c>
      <c r="G32" s="27">
        <f t="shared" si="0"/>
        <v>53.14631034482758</v>
      </c>
      <c r="H32" s="30">
        <f t="shared" si="1"/>
        <v>13587.57</v>
      </c>
    </row>
    <row r="33" spans="1:8" s="2" customFormat="1" ht="25.5">
      <c r="A33" s="13" t="s">
        <v>120</v>
      </c>
      <c r="B33" s="3" t="s">
        <v>289</v>
      </c>
      <c r="C33" s="32">
        <v>311400</v>
      </c>
      <c r="D33" s="32">
        <v>311400</v>
      </c>
      <c r="E33" s="34">
        <v>192444.86</v>
      </c>
      <c r="F33" s="34">
        <v>177479.18</v>
      </c>
      <c r="G33" s="27">
        <f t="shared" si="0"/>
        <v>61.799890815671155</v>
      </c>
      <c r="H33" s="30">
        <f t="shared" si="1"/>
        <v>118955.14000000001</v>
      </c>
    </row>
    <row r="34" spans="1:8" ht="14.25" customHeight="1">
      <c r="A34" s="5" t="s">
        <v>124</v>
      </c>
      <c r="B34" s="3" t="s">
        <v>352</v>
      </c>
      <c r="C34" s="34">
        <v>1000</v>
      </c>
      <c r="D34" s="34">
        <v>6000</v>
      </c>
      <c r="E34" s="34">
        <v>997.13</v>
      </c>
      <c r="F34" s="34">
        <v>824.94</v>
      </c>
      <c r="G34" s="27">
        <f t="shared" si="0"/>
        <v>16.61883333333333</v>
      </c>
      <c r="H34" s="30">
        <f t="shared" si="1"/>
        <v>5002.87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13816329.790000001</v>
      </c>
      <c r="E35" s="31">
        <f>E36+E40+E41+E42</f>
        <v>12136706.399999999</v>
      </c>
      <c r="F35" s="31">
        <f>F36+F40+F41+F42</f>
        <v>12028713.120000001</v>
      </c>
      <c r="G35" s="28">
        <f t="shared" si="0"/>
        <v>87.84320137453811</v>
      </c>
      <c r="H35" s="33">
        <f t="shared" si="1"/>
        <v>1679623.3900000025</v>
      </c>
    </row>
    <row r="36" spans="1:8" ht="25.5">
      <c r="A36" s="17" t="s">
        <v>126</v>
      </c>
      <c r="B36" s="3" t="s">
        <v>290</v>
      </c>
      <c r="C36" s="34">
        <f>C37+C39+C38</f>
        <v>11449614.15</v>
      </c>
      <c r="D36" s="34">
        <f>D37+D39+D38</f>
        <v>12020864.940000001</v>
      </c>
      <c r="E36" s="34">
        <f>E37+E39+E38</f>
        <v>11140588.43</v>
      </c>
      <c r="F36" s="34">
        <f>F37+F39+F38</f>
        <v>10464430.75</v>
      </c>
      <c r="G36" s="27">
        <f t="shared" si="0"/>
        <v>92.67709508098008</v>
      </c>
      <c r="H36" s="30">
        <f t="shared" si="1"/>
        <v>880276.5100000016</v>
      </c>
    </row>
    <row r="37" spans="1:8" ht="14.25" customHeight="1">
      <c r="A37" s="3" t="s">
        <v>113</v>
      </c>
      <c r="B37" s="3" t="s">
        <v>291</v>
      </c>
      <c r="C37" s="35">
        <v>8786695.81</v>
      </c>
      <c r="D37" s="35">
        <v>9045145.81</v>
      </c>
      <c r="E37" s="34">
        <v>8526813.41</v>
      </c>
      <c r="F37" s="34">
        <v>7930861.48</v>
      </c>
      <c r="G37" s="27">
        <f t="shared" si="0"/>
        <v>94.26949646928908</v>
      </c>
      <c r="H37" s="30">
        <f t="shared" si="1"/>
        <v>518332.4000000004</v>
      </c>
    </row>
    <row r="38" spans="1:8" ht="14.25" customHeight="1">
      <c r="A38" s="5" t="s">
        <v>116</v>
      </c>
      <c r="B38" s="3" t="s">
        <v>292</v>
      </c>
      <c r="C38" s="35">
        <v>10000</v>
      </c>
      <c r="D38" s="35">
        <v>30000</v>
      </c>
      <c r="E38" s="34">
        <v>7158</v>
      </c>
      <c r="F38" s="34">
        <v>6624</v>
      </c>
      <c r="G38" s="27">
        <f t="shared" si="0"/>
        <v>23.86</v>
      </c>
      <c r="H38" s="30">
        <f t="shared" si="1"/>
        <v>22842</v>
      </c>
    </row>
    <row r="39" spans="1:8" ht="13.5" customHeight="1">
      <c r="A39" s="3" t="s">
        <v>115</v>
      </c>
      <c r="B39" s="3" t="s">
        <v>293</v>
      </c>
      <c r="C39" s="34">
        <v>2652918.34</v>
      </c>
      <c r="D39" s="34">
        <v>2945719.13</v>
      </c>
      <c r="E39" s="34">
        <v>2606617.02</v>
      </c>
      <c r="F39" s="34">
        <v>2526945.27</v>
      </c>
      <c r="G39" s="27">
        <f t="shared" si="0"/>
        <v>88.48830811646323</v>
      </c>
      <c r="H39" s="30">
        <f t="shared" si="1"/>
        <v>339102.10999999987</v>
      </c>
    </row>
    <row r="40" spans="1:8" ht="25.5">
      <c r="A40" s="13" t="s">
        <v>118</v>
      </c>
      <c r="B40" s="3" t="s">
        <v>294</v>
      </c>
      <c r="C40" s="34">
        <v>643060</v>
      </c>
      <c r="D40" s="34">
        <v>648695.76</v>
      </c>
      <c r="E40" s="34">
        <v>587179.68</v>
      </c>
      <c r="F40" s="34">
        <v>562078.59</v>
      </c>
      <c r="G40" s="27">
        <f t="shared" si="0"/>
        <v>90.51695975321313</v>
      </c>
      <c r="H40" s="30">
        <f t="shared" si="1"/>
        <v>61516.07999999996</v>
      </c>
    </row>
    <row r="41" spans="1:8" ht="25.5">
      <c r="A41" s="13" t="s">
        <v>120</v>
      </c>
      <c r="B41" s="3" t="s">
        <v>295</v>
      </c>
      <c r="C41" s="3">
        <v>1077816.85</v>
      </c>
      <c r="D41" s="34">
        <v>1096769.09</v>
      </c>
      <c r="E41" s="34">
        <v>391431.18</v>
      </c>
      <c r="F41" s="34">
        <v>992649.07</v>
      </c>
      <c r="G41" s="27">
        <f t="shared" si="0"/>
        <v>35.689479542134066</v>
      </c>
      <c r="H41" s="30">
        <f t="shared" si="1"/>
        <v>705337.9100000001</v>
      </c>
    </row>
    <row r="42" spans="1:8" ht="12.75">
      <c r="A42" s="5" t="s">
        <v>124</v>
      </c>
      <c r="B42" s="3" t="s">
        <v>342</v>
      </c>
      <c r="C42" s="3">
        <v>20000</v>
      </c>
      <c r="D42" s="34">
        <v>50000</v>
      </c>
      <c r="E42" s="34">
        <v>17507.11</v>
      </c>
      <c r="F42" s="34">
        <v>9554.71</v>
      </c>
      <c r="G42" s="27">
        <f t="shared" si="0"/>
        <v>35.01422</v>
      </c>
      <c r="H42" s="30">
        <f t="shared" si="1"/>
        <v>32492.89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7516834.47</v>
      </c>
      <c r="E43" s="31">
        <f>E44+E48+E49+E50+E51</f>
        <v>6147330.149999999</v>
      </c>
      <c r="F43" s="31">
        <f>F44+F48+F49+F50+F51</f>
        <v>5804822.020000001</v>
      </c>
      <c r="G43" s="28">
        <f t="shared" si="0"/>
        <v>81.7808370602579</v>
      </c>
      <c r="H43" s="33">
        <f t="shared" si="1"/>
        <v>1369504.3200000003</v>
      </c>
    </row>
    <row r="44" spans="1:8" ht="25.5">
      <c r="A44" s="17" t="s">
        <v>126</v>
      </c>
      <c r="B44" s="3" t="s">
        <v>297</v>
      </c>
      <c r="C44" s="33">
        <f>C45+C46+C47</f>
        <v>5202700</v>
      </c>
      <c r="D44" s="33">
        <f>D45+D46+D47</f>
        <v>5544887.859999999</v>
      </c>
      <c r="E44" s="33">
        <f>E45+E46+E47</f>
        <v>5072340.55</v>
      </c>
      <c r="F44" s="33">
        <f>F45+F46+F47</f>
        <v>4543489.0600000005</v>
      </c>
      <c r="G44" s="28">
        <f t="shared" si="0"/>
        <v>91.47778418732531</v>
      </c>
      <c r="H44" s="33">
        <f t="shared" si="1"/>
        <v>472547.3099999996</v>
      </c>
    </row>
    <row r="45" spans="1:8" ht="13.5" customHeight="1">
      <c r="A45" s="3" t="s">
        <v>113</v>
      </c>
      <c r="B45" s="3" t="s">
        <v>298</v>
      </c>
      <c r="C45" s="3">
        <v>3979600</v>
      </c>
      <c r="D45" s="34">
        <v>4222784.42</v>
      </c>
      <c r="E45" s="34">
        <v>3888765.88</v>
      </c>
      <c r="F45" s="34">
        <v>3407942.17</v>
      </c>
      <c r="G45" s="27">
        <f t="shared" si="0"/>
        <v>92.0900878004092</v>
      </c>
      <c r="H45" s="30">
        <f t="shared" si="1"/>
        <v>334018.54000000004</v>
      </c>
    </row>
    <row r="46" spans="1:8" ht="13.5" customHeight="1">
      <c r="A46" s="5" t="s">
        <v>116</v>
      </c>
      <c r="B46" s="3" t="s">
        <v>299</v>
      </c>
      <c r="C46" s="3">
        <v>15000</v>
      </c>
      <c r="D46" s="34">
        <v>20550</v>
      </c>
      <c r="E46" s="34">
        <v>19882.5</v>
      </c>
      <c r="F46" s="34">
        <v>12564.16</v>
      </c>
      <c r="G46" s="27">
        <f t="shared" si="0"/>
        <v>96.75182481751825</v>
      </c>
      <c r="H46" s="30">
        <f t="shared" si="1"/>
        <v>667.5</v>
      </c>
    </row>
    <row r="47" spans="1:8" ht="12.75">
      <c r="A47" s="3" t="s">
        <v>115</v>
      </c>
      <c r="B47" s="3" t="s">
        <v>300</v>
      </c>
      <c r="C47" s="3">
        <v>1208100</v>
      </c>
      <c r="D47" s="34">
        <v>1301553.44</v>
      </c>
      <c r="E47" s="34">
        <v>1163692.17</v>
      </c>
      <c r="F47" s="34">
        <v>1122982.73</v>
      </c>
      <c r="G47" s="27">
        <f t="shared" si="0"/>
        <v>89.40794394120306</v>
      </c>
      <c r="H47" s="30">
        <f t="shared" si="1"/>
        <v>137861.27000000002</v>
      </c>
    </row>
    <row r="48" spans="1:8" ht="25.5">
      <c r="A48" s="13" t="s">
        <v>118</v>
      </c>
      <c r="B48" s="3" t="s">
        <v>301</v>
      </c>
      <c r="C48" s="3">
        <v>3015500</v>
      </c>
      <c r="D48" s="34">
        <v>1172873.75</v>
      </c>
      <c r="E48" s="34">
        <v>612480.72</v>
      </c>
      <c r="F48" s="3">
        <v>620740.23</v>
      </c>
      <c r="G48" s="27">
        <f t="shared" si="0"/>
        <v>52.22051563520797</v>
      </c>
      <c r="H48" s="30">
        <f t="shared" si="1"/>
        <v>560393.03</v>
      </c>
    </row>
    <row r="49" spans="1:8" ht="27" customHeight="1">
      <c r="A49" s="13" t="s">
        <v>120</v>
      </c>
      <c r="B49" s="3" t="s">
        <v>302</v>
      </c>
      <c r="C49" s="3">
        <v>1023000</v>
      </c>
      <c r="D49" s="35">
        <v>779072.86</v>
      </c>
      <c r="E49" s="35">
        <v>448417.46</v>
      </c>
      <c r="F49" s="3">
        <v>626027.2</v>
      </c>
      <c r="G49" s="27">
        <f t="shared" si="0"/>
        <v>57.55783355102372</v>
      </c>
      <c r="H49" s="30">
        <f t="shared" si="1"/>
        <v>330655.39999999997</v>
      </c>
    </row>
    <row r="50" spans="1:8" ht="13.5" customHeight="1">
      <c r="A50" s="5" t="s">
        <v>124</v>
      </c>
      <c r="B50" s="3" t="s">
        <v>303</v>
      </c>
      <c r="C50" s="35">
        <v>2000</v>
      </c>
      <c r="D50" s="35">
        <v>2000</v>
      </c>
      <c r="E50" s="35">
        <v>0</v>
      </c>
      <c r="F50" s="34">
        <v>8.66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335</v>
      </c>
      <c r="B51" s="3" t="s">
        <v>338</v>
      </c>
      <c r="C51" s="35"/>
      <c r="D51" s="35">
        <v>18000</v>
      </c>
      <c r="E51" s="35">
        <v>14091.42</v>
      </c>
      <c r="F51" s="11">
        <v>14556.87</v>
      </c>
      <c r="G51" s="27">
        <f t="shared" si="0"/>
        <v>78.28566666666667</v>
      </c>
      <c r="H51" s="30">
        <f t="shared" si="1"/>
        <v>3908.58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350000</v>
      </c>
      <c r="E52" s="31">
        <f>E53</f>
        <v>350000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120</v>
      </c>
      <c r="B53" s="3" t="s">
        <v>304</v>
      </c>
      <c r="C53" s="34"/>
      <c r="D53" s="34">
        <v>350000</v>
      </c>
      <c r="E53" s="34">
        <v>350000</v>
      </c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104769.36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104769.36</v>
      </c>
    </row>
    <row r="55" spans="1:8" ht="12.75">
      <c r="A55" s="3" t="s">
        <v>128</v>
      </c>
      <c r="B55" s="3" t="s">
        <v>305</v>
      </c>
      <c r="C55" s="34">
        <v>9723115</v>
      </c>
      <c r="D55" s="34">
        <v>104769.36</v>
      </c>
      <c r="E55" s="34">
        <v>0</v>
      </c>
      <c r="F55" s="34"/>
      <c r="G55" s="27">
        <f t="shared" si="0"/>
        <v>0</v>
      </c>
      <c r="H55" s="30">
        <f t="shared" si="1"/>
        <v>104769.36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10062822.63</v>
      </c>
      <c r="F56" s="31">
        <f>F61+F65+F66+F67+F57+F68+F69</f>
        <v>7709175.319999999</v>
      </c>
      <c r="G56" s="28">
        <f t="shared" si="0"/>
        <v>81.89902840044998</v>
      </c>
      <c r="H56" s="33">
        <f t="shared" si="1"/>
        <v>2224041.8499999996</v>
      </c>
    </row>
    <row r="57" spans="1:8" ht="25.5">
      <c r="A57" s="17" t="s">
        <v>126</v>
      </c>
      <c r="B57" s="3" t="s">
        <v>306</v>
      </c>
      <c r="C57" s="39">
        <f>C58+C60</f>
        <v>538014</v>
      </c>
      <c r="D57" s="39">
        <f>D58+D60+D59</f>
        <v>538014</v>
      </c>
      <c r="E57" s="39">
        <f>E58+E60+E59</f>
        <v>476028.74</v>
      </c>
      <c r="F57" s="39">
        <f>F58+F60+F59</f>
        <v>493852.61</v>
      </c>
      <c r="G57" s="27">
        <f>E57/D57*100</f>
        <v>88.4788760143788</v>
      </c>
      <c r="H57" s="30">
        <f>D57-E57</f>
        <v>61985.26000000001</v>
      </c>
    </row>
    <row r="58" spans="1:8" ht="12.75">
      <c r="A58" s="3" t="s">
        <v>113</v>
      </c>
      <c r="B58" s="3" t="s">
        <v>307</v>
      </c>
      <c r="C58" s="39">
        <v>413203</v>
      </c>
      <c r="D58" s="39">
        <v>413160.76</v>
      </c>
      <c r="E58" s="39">
        <v>366738.6</v>
      </c>
      <c r="F58" s="34">
        <v>380573.08</v>
      </c>
      <c r="G58" s="27">
        <f>E58/D58*100</f>
        <v>88.76414110575263</v>
      </c>
      <c r="H58" s="30">
        <f>D58-E58</f>
        <v>46422.16000000003</v>
      </c>
    </row>
    <row r="59" spans="1:8" ht="12.75">
      <c r="A59" s="5" t="s">
        <v>116</v>
      </c>
      <c r="B59" s="3" t="s">
        <v>381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308</v>
      </c>
      <c r="C60" s="39">
        <v>124811</v>
      </c>
      <c r="D60" s="39">
        <v>124853.24</v>
      </c>
      <c r="E60" s="39">
        <v>109290.14</v>
      </c>
      <c r="F60" s="34">
        <v>113279.53</v>
      </c>
      <c r="G60" s="27">
        <f>E60/D60*100</f>
        <v>87.53488495773118</v>
      </c>
      <c r="H60" s="30">
        <f>D60-E60</f>
        <v>15563.100000000006</v>
      </c>
    </row>
    <row r="61" spans="1:8" s="2" customFormat="1" ht="25.5">
      <c r="A61" s="17" t="s">
        <v>130</v>
      </c>
      <c r="B61" s="3" t="s">
        <v>309</v>
      </c>
      <c r="C61" s="34">
        <f>C62+C63+C64</f>
        <v>6322000</v>
      </c>
      <c r="D61" s="34">
        <f>D62+D63+D64</f>
        <v>6620000</v>
      </c>
      <c r="E61" s="34">
        <f>E62+E63+E64</f>
        <v>6231334.95</v>
      </c>
      <c r="F61" s="34">
        <f>F62+F63+F64</f>
        <v>4705405.4399999995</v>
      </c>
      <c r="G61" s="27">
        <f t="shared" si="0"/>
        <v>94.12892673716013</v>
      </c>
      <c r="H61" s="30">
        <f t="shared" si="1"/>
        <v>388665.0499999998</v>
      </c>
    </row>
    <row r="62" spans="1:8" s="2" customFormat="1" ht="12.75">
      <c r="A62" s="3" t="s">
        <v>131</v>
      </c>
      <c r="B62" s="3" t="s">
        <v>310</v>
      </c>
      <c r="C62" s="3">
        <v>4852000</v>
      </c>
      <c r="D62" s="34">
        <v>5004000</v>
      </c>
      <c r="E62" s="34">
        <v>4795318.59</v>
      </c>
      <c r="F62" s="3">
        <v>3601845.78</v>
      </c>
      <c r="G62" s="27">
        <f t="shared" si="0"/>
        <v>95.82970803357314</v>
      </c>
      <c r="H62" s="30">
        <f t="shared" si="1"/>
        <v>208681.41000000015</v>
      </c>
    </row>
    <row r="63" spans="1:8" s="2" customFormat="1" ht="12.75">
      <c r="A63" s="5" t="s">
        <v>132</v>
      </c>
      <c r="B63" s="3" t="s">
        <v>311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133</v>
      </c>
      <c r="B64" s="3" t="s">
        <v>312</v>
      </c>
      <c r="C64" s="3">
        <v>1465000</v>
      </c>
      <c r="D64" s="34">
        <v>1611000</v>
      </c>
      <c r="E64" s="34">
        <v>1435816.36</v>
      </c>
      <c r="F64" s="3">
        <v>1103359.66</v>
      </c>
      <c r="G64" s="27">
        <f t="shared" si="0"/>
        <v>89.1257827436375</v>
      </c>
      <c r="H64" s="30">
        <f t="shared" si="1"/>
        <v>175183.6399999999</v>
      </c>
    </row>
    <row r="65" spans="1:8" s="2" customFormat="1" ht="25.5">
      <c r="A65" s="13" t="s">
        <v>118</v>
      </c>
      <c r="B65" s="3" t="s">
        <v>313</v>
      </c>
      <c r="C65" s="3">
        <v>14200</v>
      </c>
      <c r="D65" s="34">
        <v>30325</v>
      </c>
      <c r="E65" s="34">
        <v>27731</v>
      </c>
      <c r="F65" s="3">
        <v>14626.51</v>
      </c>
      <c r="G65" s="27">
        <f t="shared" si="0"/>
        <v>91.44600164880463</v>
      </c>
      <c r="H65" s="30">
        <f t="shared" si="1"/>
        <v>2594</v>
      </c>
    </row>
    <row r="66" spans="1:8" ht="25.5">
      <c r="A66" s="13" t="s">
        <v>120</v>
      </c>
      <c r="B66" s="3" t="s">
        <v>314</v>
      </c>
      <c r="C66" s="34">
        <v>2834586</v>
      </c>
      <c r="D66" s="34">
        <v>5072497.28</v>
      </c>
      <c r="E66" s="34">
        <v>3322267.6</v>
      </c>
      <c r="F66" s="11">
        <v>2479347.29</v>
      </c>
      <c r="G66" s="27">
        <f t="shared" si="0"/>
        <v>65.4956999799515</v>
      </c>
      <c r="H66" s="30">
        <f t="shared" si="1"/>
        <v>1750229.6800000002</v>
      </c>
    </row>
    <row r="67" spans="1:8" ht="12.75">
      <c r="A67" s="5" t="s">
        <v>124</v>
      </c>
      <c r="B67" s="3" t="s">
        <v>315</v>
      </c>
      <c r="C67" s="34">
        <v>0</v>
      </c>
      <c r="D67" s="34">
        <v>2000</v>
      </c>
      <c r="E67" s="34">
        <v>1700</v>
      </c>
      <c r="F67" s="11">
        <v>10985.29</v>
      </c>
      <c r="G67" s="27">
        <f t="shared" si="0"/>
        <v>85</v>
      </c>
      <c r="H67" s="30">
        <f t="shared" si="1"/>
        <v>300</v>
      </c>
    </row>
    <row r="68" spans="1:8" ht="12.75">
      <c r="A68" s="3" t="s">
        <v>335</v>
      </c>
      <c r="B68" s="3" t="s">
        <v>350</v>
      </c>
      <c r="C68" s="34">
        <v>5000</v>
      </c>
      <c r="D68" s="34">
        <v>24028.2</v>
      </c>
      <c r="E68" s="34">
        <v>3760.34</v>
      </c>
      <c r="F68" s="11">
        <v>4958.18</v>
      </c>
      <c r="G68" s="27">
        <f t="shared" si="0"/>
        <v>15.649694941776746</v>
      </c>
      <c r="H68" s="30">
        <f t="shared" si="1"/>
        <v>20267.86</v>
      </c>
    </row>
    <row r="69" spans="1:8" ht="51">
      <c r="A69" s="17" t="s">
        <v>166</v>
      </c>
      <c r="B69" s="3" t="s">
        <v>316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317</v>
      </c>
      <c r="C70" s="33">
        <f>C71</f>
        <v>1048100</v>
      </c>
      <c r="D70" s="33">
        <f>D71</f>
        <v>1048100</v>
      </c>
      <c r="E70" s="33">
        <f>E71</f>
        <v>1048100</v>
      </c>
      <c r="F70" s="33">
        <f>F71</f>
        <v>1252866</v>
      </c>
      <c r="G70" s="28">
        <f t="shared" si="0"/>
        <v>100</v>
      </c>
      <c r="H70" s="33">
        <f t="shared" si="1"/>
        <v>0</v>
      </c>
    </row>
    <row r="71" spans="1:8" ht="12.75">
      <c r="A71" s="5" t="s">
        <v>138</v>
      </c>
      <c r="B71" s="3" t="s">
        <v>318</v>
      </c>
      <c r="C71" s="34">
        <v>1048100</v>
      </c>
      <c r="D71" s="34">
        <v>1048100</v>
      </c>
      <c r="E71" s="34">
        <v>1048100</v>
      </c>
      <c r="F71" s="34">
        <v>1252866</v>
      </c>
      <c r="G71" s="27">
        <f t="shared" si="0"/>
        <v>100</v>
      </c>
      <c r="H71" s="30">
        <f t="shared" si="1"/>
        <v>0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1773238</v>
      </c>
      <c r="E72" s="33">
        <f>E73+E77+E83+E81+E82+E84</f>
        <v>1565998.46</v>
      </c>
      <c r="F72" s="33">
        <f>F73+F77+F83+F81+F82+F85+F84</f>
        <v>1513403.03</v>
      </c>
      <c r="G72" s="28">
        <f t="shared" si="0"/>
        <v>88.31293148466251</v>
      </c>
      <c r="H72" s="33">
        <f t="shared" si="1"/>
        <v>207239.54000000004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483103.88</v>
      </c>
      <c r="F73" s="34">
        <f>F74+F75+F76</f>
        <v>430875.57</v>
      </c>
      <c r="G73" s="27">
        <f t="shared" si="0"/>
        <v>91.47962128384776</v>
      </c>
      <c r="H73" s="30">
        <f t="shared" si="1"/>
        <v>44996.119999999995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376895.46</v>
      </c>
      <c r="F74" s="34">
        <f>F88</f>
        <v>329896.3</v>
      </c>
      <c r="G74" s="27">
        <f t="shared" si="0"/>
        <v>92.92294378698224</v>
      </c>
      <c r="H74" s="30">
        <f t="shared" si="1"/>
        <v>28704.53999999998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106208.42</v>
      </c>
      <c r="F75" s="34">
        <f>F90</f>
        <v>100979.27</v>
      </c>
      <c r="G75" s="27">
        <f aca="true" t="shared" si="3" ref="G75:G155">E75/D75*100</f>
        <v>86.70075102040816</v>
      </c>
      <c r="H75" s="30">
        <f aca="true" t="shared" si="4" ref="H75:H155">D75-E75</f>
        <v>16291.580000000002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914585</v>
      </c>
      <c r="E77" s="34">
        <f>E78+E79+E80</f>
        <v>877483.18</v>
      </c>
      <c r="F77" s="34">
        <f>F78+F79+F80</f>
        <v>612028.73</v>
      </c>
      <c r="G77" s="27">
        <f t="shared" si="3"/>
        <v>95.94331636753282</v>
      </c>
      <c r="H77" s="30">
        <f t="shared" si="4"/>
        <v>37101.81999999995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719385</v>
      </c>
      <c r="E78" s="34">
        <f t="shared" si="5"/>
        <v>682291.17</v>
      </c>
      <c r="F78" s="34">
        <f t="shared" si="5"/>
        <v>451508.03</v>
      </c>
      <c r="G78" s="27">
        <f t="shared" si="3"/>
        <v>94.8436748055631</v>
      </c>
      <c r="H78" s="30">
        <f t="shared" si="4"/>
        <v>37093.82999999996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195200</v>
      </c>
      <c r="E80" s="34">
        <f t="shared" si="5"/>
        <v>195192.01</v>
      </c>
      <c r="F80" s="34">
        <f t="shared" si="5"/>
        <v>160520.7</v>
      </c>
      <c r="G80" s="27">
        <f>E80/D80*100</f>
        <v>99.99590676229508</v>
      </c>
      <c r="H80" s="30">
        <f>D80-E80</f>
        <v>7.989999999990687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48900</v>
      </c>
      <c r="E81" s="34">
        <f>E99+E91</f>
        <v>27822.4</v>
      </c>
      <c r="F81" s="34">
        <f>F99+F91</f>
        <v>75166.98999999999</v>
      </c>
      <c r="G81" s="27">
        <f>E81/D81*100</f>
        <v>56.89652351738241</v>
      </c>
      <c r="H81" s="30">
        <f>D81-E81</f>
        <v>21077.6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78153</v>
      </c>
      <c r="E82" s="34">
        <f>E92+E100+E105</f>
        <v>64089</v>
      </c>
      <c r="F82" s="34">
        <f>F92+F100+F105</f>
        <v>117331.73999999999</v>
      </c>
      <c r="G82" s="27">
        <f>E82/D82*100</f>
        <v>82.00452957659975</v>
      </c>
      <c r="H82" s="30">
        <f>D82-E82</f>
        <v>14064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63500</v>
      </c>
      <c r="F83" s="34">
        <f>F93</f>
        <v>67800</v>
      </c>
      <c r="G83" s="27">
        <f t="shared" si="3"/>
        <v>100</v>
      </c>
      <c r="H83" s="30">
        <f t="shared" si="4"/>
        <v>0</v>
      </c>
    </row>
    <row r="84" spans="1:8" ht="12.75">
      <c r="A84" s="5" t="s">
        <v>149</v>
      </c>
      <c r="B84" s="3" t="s">
        <v>123</v>
      </c>
      <c r="C84" s="34"/>
      <c r="D84" s="34">
        <f>D103</f>
        <v>140000</v>
      </c>
      <c r="E84" s="34">
        <f>E103</f>
        <v>50000</v>
      </c>
      <c r="F84" s="34">
        <f>F103</f>
        <v>210200</v>
      </c>
      <c r="G84" s="27"/>
      <c r="H84" s="30"/>
    </row>
    <row r="85" spans="1:8" ht="51">
      <c r="A85" s="17" t="s">
        <v>166</v>
      </c>
      <c r="B85" s="3" t="s">
        <v>281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546603.88</v>
      </c>
      <c r="F86" s="31">
        <f>F87+F92+F93+F91</f>
        <v>603673.55</v>
      </c>
      <c r="G86" s="28">
        <f t="shared" si="3"/>
        <v>92.39416497633536</v>
      </c>
      <c r="H86" s="33">
        <f t="shared" si="4"/>
        <v>44996.119999999995</v>
      </c>
    </row>
    <row r="87" spans="1:8" ht="25.5">
      <c r="A87" s="17" t="s">
        <v>126</v>
      </c>
      <c r="B87" s="3" t="s">
        <v>264</v>
      </c>
      <c r="C87" s="34">
        <f>C88+C90</f>
        <v>528100</v>
      </c>
      <c r="D87" s="34">
        <f>D88+D90</f>
        <v>528100</v>
      </c>
      <c r="E87" s="34">
        <f>E88+E90</f>
        <v>483103.88</v>
      </c>
      <c r="F87" s="34">
        <f>F88+F90+F89</f>
        <v>430875.57</v>
      </c>
      <c r="G87" s="27">
        <f t="shared" si="3"/>
        <v>91.47962128384776</v>
      </c>
      <c r="H87" s="30">
        <f t="shared" si="4"/>
        <v>44996.119999999995</v>
      </c>
    </row>
    <row r="88" spans="1:8" ht="12.75">
      <c r="A88" s="3" t="s">
        <v>113</v>
      </c>
      <c r="B88" s="3" t="s">
        <v>265</v>
      </c>
      <c r="C88" s="34">
        <v>405600</v>
      </c>
      <c r="D88" s="25">
        <v>405600</v>
      </c>
      <c r="E88" s="25">
        <v>376895.46</v>
      </c>
      <c r="F88" s="3">
        <v>329896.3</v>
      </c>
      <c r="G88" s="27">
        <f t="shared" si="3"/>
        <v>92.92294378698224</v>
      </c>
      <c r="H88" s="30">
        <f t="shared" si="4"/>
        <v>28704.53999999998</v>
      </c>
    </row>
    <row r="89" spans="1:8" ht="12.75">
      <c r="A89" s="5" t="s">
        <v>116</v>
      </c>
      <c r="B89" s="3" t="s">
        <v>319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122500</v>
      </c>
      <c r="D90" s="25">
        <v>122500</v>
      </c>
      <c r="E90" s="25">
        <v>106208.42</v>
      </c>
      <c r="F90" s="3">
        <v>100979.27</v>
      </c>
      <c r="G90" s="27">
        <f t="shared" si="3"/>
        <v>86.70075102040816</v>
      </c>
      <c r="H90" s="30">
        <f t="shared" si="4"/>
        <v>16291.580000000002</v>
      </c>
    </row>
    <row r="91" spans="1:8" ht="25.5">
      <c r="A91" s="13" t="s">
        <v>118</v>
      </c>
      <c r="B91" s="3" t="s">
        <v>343</v>
      </c>
      <c r="C91" s="34"/>
      <c r="D91" s="25"/>
      <c r="E91" s="25"/>
      <c r="F91" s="3">
        <v>45204.92</v>
      </c>
      <c r="G91" s="27"/>
      <c r="H91" s="30"/>
    </row>
    <row r="92" spans="1:8" ht="25.5">
      <c r="A92" s="13" t="s">
        <v>120</v>
      </c>
      <c r="B92" s="3" t="s">
        <v>267</v>
      </c>
      <c r="C92" s="3"/>
      <c r="D92" s="34"/>
      <c r="E92" s="34"/>
      <c r="F92" s="3">
        <v>59793.06</v>
      </c>
      <c r="G92" s="27"/>
      <c r="H92" s="30">
        <f>D92-E92</f>
        <v>0</v>
      </c>
    </row>
    <row r="93" spans="1:8" ht="12.75">
      <c r="A93" s="5" t="s">
        <v>138</v>
      </c>
      <c r="B93" s="3" t="s">
        <v>268</v>
      </c>
      <c r="C93" s="3">
        <v>63500</v>
      </c>
      <c r="D93" s="34">
        <v>63500</v>
      </c>
      <c r="E93" s="34">
        <v>63500</v>
      </c>
      <c r="F93" s="3">
        <v>67800</v>
      </c>
      <c r="G93" s="27">
        <f>E93/D93*100</f>
        <v>100</v>
      </c>
      <c r="H93" s="30">
        <f>D93-E93</f>
        <v>0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1005638</v>
      </c>
      <c r="E94" s="31">
        <f>E95+E99+E100</f>
        <v>940529.5800000001</v>
      </c>
      <c r="F94" s="31">
        <f>F95+F99+F100+F101</f>
        <v>655510.7999999999</v>
      </c>
      <c r="G94" s="28">
        <f t="shared" si="3"/>
        <v>93.52566032707595</v>
      </c>
      <c r="H94" s="33">
        <f t="shared" si="4"/>
        <v>65108.419999999925</v>
      </c>
    </row>
    <row r="95" spans="1:8" ht="24" customHeight="1">
      <c r="A95" s="17" t="s">
        <v>130</v>
      </c>
      <c r="B95" s="3" t="s">
        <v>269</v>
      </c>
      <c r="C95" s="35">
        <f>C96+C97+C98</f>
        <v>652000</v>
      </c>
      <c r="D95" s="35">
        <f>D96+D97+D98</f>
        <v>914585</v>
      </c>
      <c r="E95" s="35">
        <f>E96+E97+E98</f>
        <v>877483.18</v>
      </c>
      <c r="F95" s="35">
        <f>F96+F97+F98</f>
        <v>612028.73</v>
      </c>
      <c r="G95" s="27">
        <f t="shared" si="3"/>
        <v>95.94331636753282</v>
      </c>
      <c r="H95" s="30">
        <f t="shared" si="4"/>
        <v>37101.81999999995</v>
      </c>
    </row>
    <row r="96" spans="1:8" ht="16.5" customHeight="1">
      <c r="A96" s="3" t="s">
        <v>131</v>
      </c>
      <c r="B96" s="3" t="s">
        <v>270</v>
      </c>
      <c r="C96" s="35">
        <v>530000</v>
      </c>
      <c r="D96" s="35">
        <v>719385</v>
      </c>
      <c r="E96" s="35">
        <v>682291.17</v>
      </c>
      <c r="F96" s="36">
        <v>451508.03</v>
      </c>
      <c r="G96" s="27">
        <f t="shared" si="3"/>
        <v>94.8436748055631</v>
      </c>
      <c r="H96" s="30">
        <f t="shared" si="4"/>
        <v>37093.82999999996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122000</v>
      </c>
      <c r="D98" s="35">
        <v>195200</v>
      </c>
      <c r="E98" s="35">
        <v>195192.01</v>
      </c>
      <c r="F98" s="35">
        <v>160520.7</v>
      </c>
      <c r="G98" s="27">
        <f t="shared" si="3"/>
        <v>99.99590676229508</v>
      </c>
      <c r="H98" s="30">
        <f t="shared" si="4"/>
        <v>7.989999999990687</v>
      </c>
    </row>
    <row r="99" spans="1:8" ht="25.5">
      <c r="A99" s="13" t="s">
        <v>118</v>
      </c>
      <c r="B99" s="3" t="s">
        <v>273</v>
      </c>
      <c r="C99" s="35">
        <v>56000</v>
      </c>
      <c r="D99" s="35">
        <v>48900</v>
      </c>
      <c r="E99" s="35">
        <v>27822.4</v>
      </c>
      <c r="F99" s="35">
        <v>29962.07</v>
      </c>
      <c r="G99" s="27">
        <f t="shared" si="3"/>
        <v>56.89652351738241</v>
      </c>
      <c r="H99" s="30">
        <f t="shared" si="4"/>
        <v>21077.6</v>
      </c>
    </row>
    <row r="100" spans="1:8" ht="25.5">
      <c r="A100" s="13" t="s">
        <v>120</v>
      </c>
      <c r="B100" s="3" t="s">
        <v>274</v>
      </c>
      <c r="C100" s="35">
        <v>11000</v>
      </c>
      <c r="D100" s="35">
        <v>42153</v>
      </c>
      <c r="E100" s="35">
        <v>35224</v>
      </c>
      <c r="F100" s="35">
        <v>13520</v>
      </c>
      <c r="G100" s="27">
        <f t="shared" si="3"/>
        <v>83.56226128626669</v>
      </c>
      <c r="H100" s="30">
        <f t="shared" si="4"/>
        <v>6929</v>
      </c>
    </row>
    <row r="101" spans="1:8" ht="51">
      <c r="A101" s="17" t="s">
        <v>166</v>
      </c>
      <c r="B101" s="3" t="s">
        <v>320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140000</v>
      </c>
      <c r="E102" s="33">
        <f>E103</f>
        <v>50000</v>
      </c>
      <c r="F102" s="33">
        <f>F103</f>
        <v>210200</v>
      </c>
      <c r="G102" s="27"/>
      <c r="H102" s="30">
        <f t="shared" si="4"/>
        <v>90000</v>
      </c>
    </row>
    <row r="103" spans="1:8" ht="12.75">
      <c r="A103" s="5" t="s">
        <v>149</v>
      </c>
      <c r="B103" s="40" t="s">
        <v>364</v>
      </c>
      <c r="C103" s="34"/>
      <c r="D103" s="34">
        <v>140000</v>
      </c>
      <c r="E103" s="34">
        <v>50000</v>
      </c>
      <c r="F103" s="34">
        <v>210200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28865</v>
      </c>
      <c r="F104" s="31">
        <f>F105</f>
        <v>44018.68</v>
      </c>
      <c r="G104" s="28">
        <f t="shared" si="3"/>
        <v>80.18055555555556</v>
      </c>
      <c r="H104" s="33">
        <f t="shared" si="4"/>
        <v>7135</v>
      </c>
    </row>
    <row r="105" spans="1:8" ht="25.5">
      <c r="A105" s="13" t="s">
        <v>120</v>
      </c>
      <c r="B105" s="3" t="s">
        <v>383</v>
      </c>
      <c r="C105" s="34">
        <v>36000</v>
      </c>
      <c r="D105" s="11">
        <v>36000</v>
      </c>
      <c r="E105" s="3">
        <v>28865</v>
      </c>
      <c r="F105" s="34">
        <v>44018.68</v>
      </c>
      <c r="G105" s="27">
        <f t="shared" si="3"/>
        <v>80.18055555555556</v>
      </c>
      <c r="H105" s="30">
        <f t="shared" si="4"/>
        <v>7135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18440982.43</v>
      </c>
      <c r="E106" s="33">
        <f>E107+E111+E112+E118+E114+E115+E116+E117+E113</f>
        <v>15448342.52</v>
      </c>
      <c r="F106" s="33">
        <f>F107+F111+F112+F118+F114+F115+F116+F117+F113</f>
        <v>23674207.12</v>
      </c>
      <c r="G106" s="28">
        <f t="shared" si="3"/>
        <v>83.77179783474259</v>
      </c>
      <c r="H106" s="33">
        <f t="shared" si="4"/>
        <v>2992639.91</v>
      </c>
    </row>
    <row r="107" spans="1:8" ht="25.5">
      <c r="A107" s="17" t="s">
        <v>126</v>
      </c>
      <c r="B107" s="3" t="s">
        <v>127</v>
      </c>
      <c r="C107" s="34">
        <f>C108+C109+C110</f>
        <v>2819860.2800000003</v>
      </c>
      <c r="D107" s="34">
        <f>D108+D109+D110</f>
        <v>2977677.38</v>
      </c>
      <c r="E107" s="34">
        <f>E108+E109+E110</f>
        <v>2710674.6300000004</v>
      </c>
      <c r="F107" s="34">
        <f>F108+F109+F110</f>
        <v>2608921.84</v>
      </c>
      <c r="G107" s="27">
        <f t="shared" si="3"/>
        <v>91.03318741669726</v>
      </c>
      <c r="H107" s="30">
        <f t="shared" si="4"/>
        <v>267002.74999999953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2164216.5</v>
      </c>
      <c r="D108" s="34">
        <f t="shared" si="6"/>
        <v>2307441.5</v>
      </c>
      <c r="E108" s="34">
        <f t="shared" si="6"/>
        <v>2120331.24</v>
      </c>
      <c r="F108" s="34">
        <f>F121</f>
        <v>2002937.35</v>
      </c>
      <c r="G108" s="27">
        <f t="shared" si="3"/>
        <v>91.89100742098988</v>
      </c>
      <c r="H108" s="30">
        <f t="shared" si="4"/>
        <v>187110.25999999978</v>
      </c>
    </row>
    <row r="109" spans="1:8" ht="12.75">
      <c r="A109" s="3" t="s">
        <v>115</v>
      </c>
      <c r="B109" s="3" t="s">
        <v>114</v>
      </c>
      <c r="C109" s="34">
        <f t="shared" si="6"/>
        <v>653643.78</v>
      </c>
      <c r="D109" s="34">
        <f t="shared" si="6"/>
        <v>656965.88</v>
      </c>
      <c r="E109" s="34">
        <f t="shared" si="6"/>
        <v>577073.39</v>
      </c>
      <c r="F109" s="34">
        <f>F122</f>
        <v>567714.49</v>
      </c>
      <c r="G109" s="27">
        <f t="shared" si="3"/>
        <v>87.83917210434124</v>
      </c>
      <c r="H109" s="30">
        <f t="shared" si="4"/>
        <v>79892.48999999999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38270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237000</v>
      </c>
      <c r="E111" s="34">
        <f>E124+E137</f>
        <v>197685.99</v>
      </c>
      <c r="F111" s="34">
        <f>F124+F137</f>
        <v>187863.86</v>
      </c>
      <c r="G111" s="27">
        <f t="shared" si="3"/>
        <v>83.41181012658228</v>
      </c>
      <c r="H111" s="30">
        <f t="shared" si="4"/>
        <v>39314.01000000001</v>
      </c>
    </row>
    <row r="112" spans="1:8" ht="25.5">
      <c r="A112" s="13" t="s">
        <v>120</v>
      </c>
      <c r="B112" s="3" t="s">
        <v>121</v>
      </c>
      <c r="C112" s="34">
        <f>C125+C131+C138+C128</f>
        <v>2901839.7199999997</v>
      </c>
      <c r="D112" s="34">
        <f>D125+D131+D138+D128</f>
        <v>3053505.05</v>
      </c>
      <c r="E112" s="34">
        <f>E125+E131+E138+E128</f>
        <v>1640260.8499999999</v>
      </c>
      <c r="F112" s="34">
        <f>F125+F131+F138+F128</f>
        <v>2044272.24</v>
      </c>
      <c r="G112" s="27">
        <f t="shared" si="3"/>
        <v>53.717312502889094</v>
      </c>
      <c r="H112" s="30">
        <f t="shared" si="4"/>
        <v>1413244.2</v>
      </c>
    </row>
    <row r="113" spans="1:8" ht="38.25">
      <c r="A113" s="17" t="s">
        <v>172</v>
      </c>
      <c r="B113" s="3" t="s">
        <v>345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4">
        <f>C132+C141</f>
        <v>3173600</v>
      </c>
      <c r="D115" s="34">
        <f>D132+D141</f>
        <v>3173600</v>
      </c>
      <c r="E115" s="3">
        <f>E132+E141</f>
        <v>3173600</v>
      </c>
      <c r="F115" s="3">
        <f>F132+F141</f>
        <v>7117651</v>
      </c>
      <c r="G115" s="27">
        <f>E115/D115*100</f>
        <v>100</v>
      </c>
      <c r="H115" s="30">
        <f>D115-E115</f>
        <v>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 aca="true" t="shared" si="8" ref="D116:F117">D142</f>
        <v>2139000</v>
      </c>
      <c r="E116" s="3">
        <f t="shared" si="8"/>
        <v>1919000</v>
      </c>
      <c r="F116" s="3">
        <f t="shared" si="8"/>
        <v>1667300</v>
      </c>
      <c r="G116" s="27">
        <f>E116/D116*100</f>
        <v>89.71482000935016</v>
      </c>
      <c r="H116" s="30">
        <f>D116-E116</f>
        <v>220000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6651600</v>
      </c>
      <c r="D118" s="34">
        <f>D126+D129+D144</f>
        <v>6860200</v>
      </c>
      <c r="E118" s="34">
        <f>E126+E129+E144</f>
        <v>5807121.05</v>
      </c>
      <c r="F118" s="34">
        <f>F126+F129+F144</f>
        <v>8506250.74</v>
      </c>
      <c r="G118" s="27">
        <f t="shared" si="3"/>
        <v>84.64944243608058</v>
      </c>
      <c r="H118" s="30">
        <f t="shared" si="4"/>
        <v>1053078.9500000002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10507825</v>
      </c>
      <c r="E119" s="31">
        <f>E120+E124+E125+E126</f>
        <v>9059701.84</v>
      </c>
      <c r="F119" s="31">
        <f>F120+F124+F125+F126</f>
        <v>11319775.719999999</v>
      </c>
      <c r="G119" s="28">
        <f t="shared" si="3"/>
        <v>86.21862126558065</v>
      </c>
      <c r="H119" s="33">
        <f t="shared" si="4"/>
        <v>1448123.1600000001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2951095</v>
      </c>
      <c r="E120" s="34">
        <f>E121+E122+E123</f>
        <v>2698414.35</v>
      </c>
      <c r="F120" s="34">
        <f>F121+F122+F123</f>
        <v>2608921.84</v>
      </c>
      <c r="G120" s="27">
        <f t="shared" si="3"/>
        <v>91.43773243490976</v>
      </c>
      <c r="H120" s="30">
        <f t="shared" si="4"/>
        <v>252680.6499999999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2287025</v>
      </c>
      <c r="E121" s="34">
        <v>2110914.74</v>
      </c>
      <c r="F121" s="34">
        <v>2002937.35</v>
      </c>
      <c r="G121" s="27">
        <f t="shared" si="3"/>
        <v>92.29959182781124</v>
      </c>
      <c r="H121" s="30">
        <f t="shared" si="4"/>
        <v>176110.25999999978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574229.61</v>
      </c>
      <c r="F122" s="34">
        <v>567714.49</v>
      </c>
      <c r="G122" s="27">
        <f t="shared" si="3"/>
        <v>88.23442071296866</v>
      </c>
      <c r="H122" s="30">
        <f t="shared" si="4"/>
        <v>76570.39000000001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13270</v>
      </c>
      <c r="E123" s="34">
        <v>13270</v>
      </c>
      <c r="F123" s="34">
        <v>38270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140685.99</v>
      </c>
      <c r="F124" s="34">
        <v>187863.86</v>
      </c>
      <c r="G124" s="27">
        <f t="shared" si="3"/>
        <v>78.15888333333334</v>
      </c>
      <c r="H124" s="30">
        <f t="shared" si="4"/>
        <v>39314.01000000001</v>
      </c>
    </row>
    <row r="125" spans="1:8" ht="25.5">
      <c r="A125" s="13" t="s">
        <v>120</v>
      </c>
      <c r="B125" s="3" t="s">
        <v>147</v>
      </c>
      <c r="C125" s="34">
        <v>1201100</v>
      </c>
      <c r="D125" s="34">
        <v>1179530</v>
      </c>
      <c r="E125" s="34">
        <v>855911.34</v>
      </c>
      <c r="F125" s="34">
        <v>1295825.06</v>
      </c>
      <c r="G125" s="27">
        <f>E125/D125*100</f>
        <v>72.56376183734199</v>
      </c>
      <c r="H125" s="30">
        <f>D125-E125</f>
        <v>323618.66000000003</v>
      </c>
    </row>
    <row r="126" spans="1:8" ht="38.25">
      <c r="A126" s="13" t="s">
        <v>140</v>
      </c>
      <c r="B126" s="3" t="s">
        <v>389</v>
      </c>
      <c r="C126" s="34">
        <v>6343600</v>
      </c>
      <c r="D126" s="34">
        <v>6197200</v>
      </c>
      <c r="E126" s="34">
        <v>5364690.16</v>
      </c>
      <c r="F126" s="34">
        <v>7227164.96</v>
      </c>
      <c r="G126" s="27">
        <f>E126/D126*100</f>
        <v>86.56635512812238</v>
      </c>
      <c r="H126" s="30">
        <f>D126-E126</f>
        <v>832509.8399999999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833000</v>
      </c>
      <c r="E127" s="31">
        <f>E129+E128</f>
        <v>608686.0800000001</v>
      </c>
      <c r="F127" s="31">
        <f>F129+F128</f>
        <v>535456.59</v>
      </c>
      <c r="G127" s="28">
        <f t="shared" si="3"/>
        <v>73.07155822328933</v>
      </c>
      <c r="H127" s="33">
        <f t="shared" si="4"/>
        <v>224313.91999999993</v>
      </c>
    </row>
    <row r="128" spans="1:8" ht="25.5">
      <c r="A128" s="13" t="s">
        <v>120</v>
      </c>
      <c r="B128" s="3" t="s">
        <v>355</v>
      </c>
      <c r="C128" s="35">
        <v>0</v>
      </c>
      <c r="D128" s="36">
        <v>170000</v>
      </c>
      <c r="E128" s="35">
        <v>166255.19</v>
      </c>
      <c r="F128" s="35">
        <v>3469.9</v>
      </c>
      <c r="G128" s="28"/>
      <c r="H128" s="33"/>
    </row>
    <row r="129" spans="1:8" ht="38.25">
      <c r="A129" s="13" t="s">
        <v>140</v>
      </c>
      <c r="B129" s="3" t="s">
        <v>390</v>
      </c>
      <c r="C129" s="3">
        <v>263000</v>
      </c>
      <c r="D129" s="34">
        <v>663000</v>
      </c>
      <c r="E129" s="34">
        <v>442430.89</v>
      </c>
      <c r="F129" s="34">
        <v>531986.69</v>
      </c>
      <c r="G129" s="27">
        <f t="shared" si="3"/>
        <v>66.73165761689292</v>
      </c>
      <c r="H129" s="30">
        <f t="shared" si="4"/>
        <v>220569.11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3173600</v>
      </c>
      <c r="F130" s="31">
        <f>F131+F132</f>
        <v>3221900</v>
      </c>
      <c r="G130" s="28">
        <f t="shared" si="3"/>
        <v>97.43465178470049</v>
      </c>
      <c r="H130" s="33">
        <f t="shared" si="4"/>
        <v>83557.43000000017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3173600</v>
      </c>
      <c r="F132" s="34">
        <v>3221900</v>
      </c>
      <c r="G132" s="27">
        <f t="shared" si="3"/>
        <v>100</v>
      </c>
      <c r="H132" s="30">
        <f t="shared" si="4"/>
        <v>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3843000</v>
      </c>
      <c r="E133" s="31">
        <f>E138+E140+E141+E142+E143+E144+E137+E139+E134</f>
        <v>2606354.5999999996</v>
      </c>
      <c r="F133" s="31">
        <f>F138+F140+F141+F142+F143+F144+F139</f>
        <v>8597074.81</v>
      </c>
      <c r="G133" s="28">
        <f t="shared" si="3"/>
        <v>67.82083268279987</v>
      </c>
      <c r="H133" s="33">
        <f t="shared" si="4"/>
        <v>1236645.4000000004</v>
      </c>
    </row>
    <row r="134" spans="1:8" ht="25.5">
      <c r="A134" s="17" t="s">
        <v>126</v>
      </c>
      <c r="B134" s="3" t="s">
        <v>384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385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386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333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1700739.72</v>
      </c>
      <c r="D138" s="3">
        <v>1620417.62</v>
      </c>
      <c r="E138" s="34">
        <v>618094.32</v>
      </c>
      <c r="F138" s="3">
        <v>744977.28</v>
      </c>
      <c r="G138" s="27">
        <f t="shared" si="3"/>
        <v>38.14413718853538</v>
      </c>
      <c r="H138" s="30">
        <f t="shared" si="4"/>
        <v>1002323.3000000002</v>
      </c>
    </row>
    <row r="139" spans="1:8" ht="38.25">
      <c r="A139" s="17" t="s">
        <v>172</v>
      </c>
      <c r="B139" s="3" t="s">
        <v>344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0</v>
      </c>
      <c r="E141" s="34">
        <v>0</v>
      </c>
      <c r="F141" s="11">
        <v>3895751</v>
      </c>
      <c r="G141" s="27" t="e">
        <f t="shared" si="3"/>
        <v>#DIV/0!</v>
      </c>
      <c r="H141" s="30">
        <f t="shared" si="4"/>
        <v>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2139000</v>
      </c>
      <c r="E142" s="34">
        <v>1919000</v>
      </c>
      <c r="F142" s="3">
        <v>1667300</v>
      </c>
      <c r="G142" s="27">
        <f t="shared" si="3"/>
        <v>89.71482000935016</v>
      </c>
      <c r="H142" s="30">
        <f t="shared" si="4"/>
        <v>220000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391</v>
      </c>
      <c r="C144" s="3">
        <v>45000</v>
      </c>
      <c r="D144" s="34">
        <v>0</v>
      </c>
      <c r="E144" s="34">
        <v>0</v>
      </c>
      <c r="F144" s="34">
        <v>747099.09</v>
      </c>
      <c r="G144" s="27" t="e">
        <f t="shared" si="3"/>
        <v>#DIV/0!</v>
      </c>
      <c r="H144" s="30">
        <f t="shared" si="4"/>
        <v>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11916100</v>
      </c>
      <c r="E145" s="33">
        <f>E147+E148+E146</f>
        <v>11031392.19</v>
      </c>
      <c r="F145" s="33">
        <f>F147+F148+F146</f>
        <v>12402229.7</v>
      </c>
      <c r="G145" s="28">
        <f t="shared" si="3"/>
        <v>92.5755254655466</v>
      </c>
      <c r="H145" s="33">
        <f t="shared" si="4"/>
        <v>884707.8100000005</v>
      </c>
    </row>
    <row r="146" spans="1:8" ht="25.5">
      <c r="A146" s="13" t="s">
        <v>120</v>
      </c>
      <c r="B146" s="3" t="s">
        <v>375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27630.19</v>
      </c>
      <c r="F146" s="35">
        <f>F150</f>
        <v>1105.1</v>
      </c>
      <c r="G146" s="28"/>
      <c r="H146" s="33"/>
    </row>
    <row r="147" spans="1:8" ht="38.25">
      <c r="A147" s="17" t="s">
        <v>160</v>
      </c>
      <c r="B147" s="3" t="s">
        <v>164</v>
      </c>
      <c r="C147" s="35">
        <f t="shared" si="9"/>
        <v>4201300</v>
      </c>
      <c r="D147" s="35">
        <f t="shared" si="9"/>
        <v>5343800</v>
      </c>
      <c r="E147" s="35">
        <f t="shared" si="9"/>
        <v>5343762</v>
      </c>
      <c r="F147" s="35">
        <f>F151</f>
        <v>6344924.6</v>
      </c>
      <c r="G147" s="27">
        <f t="shared" si="3"/>
        <v>99.99928889554249</v>
      </c>
      <c r="H147" s="30">
        <f t="shared" si="4"/>
        <v>38</v>
      </c>
    </row>
    <row r="148" spans="1:8" ht="12.75">
      <c r="A148" s="5" t="s">
        <v>149</v>
      </c>
      <c r="B148" s="3" t="s">
        <v>123</v>
      </c>
      <c r="C148" s="35">
        <f>C153+C155</f>
        <v>5400000</v>
      </c>
      <c r="D148" s="35">
        <f>D153+D155</f>
        <v>6512300</v>
      </c>
      <c r="E148" s="35">
        <f>E153+E155</f>
        <v>5660000</v>
      </c>
      <c r="F148" s="35">
        <f>F153+F155</f>
        <v>6056200</v>
      </c>
      <c r="G148" s="27">
        <f t="shared" si="3"/>
        <v>86.91245796416013</v>
      </c>
      <c r="H148" s="30">
        <f t="shared" si="4"/>
        <v>852300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5403800</v>
      </c>
      <c r="E149" s="31">
        <f>E151+E150</f>
        <v>5371392.19</v>
      </c>
      <c r="F149" s="31">
        <f>F151+F150</f>
        <v>6346029.699999999</v>
      </c>
      <c r="G149" s="28">
        <f t="shared" si="3"/>
        <v>99.40027739738703</v>
      </c>
      <c r="H149" s="33">
        <f t="shared" si="4"/>
        <v>32407.80999999959</v>
      </c>
    </row>
    <row r="150" spans="1:8" ht="25.5">
      <c r="A150" s="13" t="s">
        <v>120</v>
      </c>
      <c r="B150" s="3" t="s">
        <v>374</v>
      </c>
      <c r="C150" s="35">
        <v>20000</v>
      </c>
      <c r="D150" s="35">
        <v>60000</v>
      </c>
      <c r="E150" s="35">
        <v>27630.19</v>
      </c>
      <c r="F150" s="35">
        <v>1105.1</v>
      </c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5343800</v>
      </c>
      <c r="E151" s="35">
        <v>5343762</v>
      </c>
      <c r="F151" s="34">
        <v>6344924.6</v>
      </c>
      <c r="G151" s="27">
        <f>E151/D151*100</f>
        <v>99.99928889554249</v>
      </c>
      <c r="H151" s="30">
        <f>D151-E151</f>
        <v>38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4000000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>
        <v>4500000</v>
      </c>
      <c r="D153" s="34">
        <v>4500000</v>
      </c>
      <c r="E153" s="34">
        <v>4500000</v>
      </c>
      <c r="F153" s="34">
        <v>4000000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2012300</v>
      </c>
      <c r="E154" s="31">
        <f>E155</f>
        <v>1160000</v>
      </c>
      <c r="F154" s="31">
        <f>F155</f>
        <v>2056200</v>
      </c>
      <c r="G154" s="28">
        <f t="shared" si="3"/>
        <v>57.6454802961785</v>
      </c>
      <c r="H154" s="33">
        <f t="shared" si="4"/>
        <v>852300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2012300</v>
      </c>
      <c r="E155" s="34">
        <v>1160000</v>
      </c>
      <c r="F155" s="34">
        <v>2056200</v>
      </c>
      <c r="G155" s="27">
        <f t="shared" si="3"/>
        <v>57.6454802961785</v>
      </c>
      <c r="H155" s="30">
        <f t="shared" si="4"/>
        <v>852300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221425362.48999998</v>
      </c>
      <c r="E159" s="33">
        <f>E160+E165+E166+E167+E172+E161+E162+E163+E170+E171+E173+E174+E175+E164+E169+E176+E168</f>
        <v>206444167.03</v>
      </c>
      <c r="F159" s="33">
        <f>F160+F165+F166+F167+F172+F161+F162+F163+F170+F171+F173+F174+F175+F164+F169+F176</f>
        <v>204651314.00000003</v>
      </c>
      <c r="G159" s="28">
        <f t="shared" si="11"/>
        <v>93.23420077468472</v>
      </c>
      <c r="H159" s="33">
        <f t="shared" si="12"/>
        <v>14981195.459999979</v>
      </c>
    </row>
    <row r="160" spans="1:8" ht="12.75">
      <c r="A160" s="17" t="s">
        <v>131</v>
      </c>
      <c r="B160" s="3" t="s">
        <v>191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6524695.12</v>
      </c>
      <c r="F160" s="35">
        <f aca="true" t="shared" si="15" ref="F160:F166">F200</f>
        <v>6774298.62</v>
      </c>
      <c r="G160" s="27">
        <f t="shared" si="11"/>
        <v>93.54401605734766</v>
      </c>
      <c r="H160" s="33">
        <f t="shared" si="12"/>
        <v>450304.8799999999</v>
      </c>
    </row>
    <row r="161" spans="1:8" ht="25.5">
      <c r="A161" s="17" t="s">
        <v>182</v>
      </c>
      <c r="B161" s="3" t="s">
        <v>192</v>
      </c>
      <c r="C161" s="35">
        <f>C201</f>
        <v>10000</v>
      </c>
      <c r="D161" s="35">
        <f t="shared" si="13"/>
        <v>10000</v>
      </c>
      <c r="E161" s="35">
        <f t="shared" si="14"/>
        <v>4250</v>
      </c>
      <c r="F161" s="35">
        <f t="shared" si="15"/>
        <v>2731.84</v>
      </c>
      <c r="G161" s="27">
        <f t="shared" si="11"/>
        <v>42.5</v>
      </c>
      <c r="H161" s="30">
        <f t="shared" si="12"/>
        <v>5750</v>
      </c>
    </row>
    <row r="162" spans="1:8" ht="38.25">
      <c r="A162" s="17" t="s">
        <v>184</v>
      </c>
      <c r="B162" s="3" t="s">
        <v>193</v>
      </c>
      <c r="C162" s="35">
        <f t="shared" si="13"/>
        <v>2106000</v>
      </c>
      <c r="D162" s="35">
        <f t="shared" si="13"/>
        <v>2592000</v>
      </c>
      <c r="E162" s="35">
        <f t="shared" si="14"/>
        <v>2304032.7</v>
      </c>
      <c r="F162" s="35">
        <f t="shared" si="15"/>
        <v>1761310.51</v>
      </c>
      <c r="G162" s="27">
        <f t="shared" si="11"/>
        <v>88.89015046296296</v>
      </c>
      <c r="H162" s="30">
        <f t="shared" si="12"/>
        <v>287967.2999999998</v>
      </c>
    </row>
    <row r="163" spans="1:8" ht="12.75">
      <c r="A163" s="3" t="s">
        <v>113</v>
      </c>
      <c r="B163" s="3" t="s">
        <v>194</v>
      </c>
      <c r="C163" s="35">
        <f t="shared" si="13"/>
        <v>1573000</v>
      </c>
      <c r="D163" s="35">
        <f t="shared" si="13"/>
        <v>1573000</v>
      </c>
      <c r="E163" s="35">
        <f t="shared" si="14"/>
        <v>1483843.43</v>
      </c>
      <c r="F163" s="35">
        <f t="shared" si="15"/>
        <v>1405964.57</v>
      </c>
      <c r="G163" s="27">
        <f t="shared" si="11"/>
        <v>94.33206802288619</v>
      </c>
      <c r="H163" s="30">
        <f t="shared" si="12"/>
        <v>89156.57000000007</v>
      </c>
    </row>
    <row r="164" spans="1:8" ht="12.75">
      <c r="A164" s="5" t="s">
        <v>116</v>
      </c>
      <c r="B164" s="3" t="s">
        <v>357</v>
      </c>
      <c r="C164" s="35">
        <f aca="true" t="shared" si="16" ref="C164:D166">C204</f>
        <v>35000</v>
      </c>
      <c r="D164" s="35">
        <f t="shared" si="16"/>
        <v>407.63</v>
      </c>
      <c r="E164" s="35">
        <f t="shared" si="14"/>
        <v>0</v>
      </c>
      <c r="F164" s="35">
        <f t="shared" si="15"/>
        <v>45390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C205</f>
        <v>475100</v>
      </c>
      <c r="D165" s="35">
        <f t="shared" si="16"/>
        <v>683100</v>
      </c>
      <c r="E165" s="35">
        <f t="shared" si="14"/>
        <v>552512</v>
      </c>
      <c r="F165" s="35">
        <f t="shared" si="15"/>
        <v>340689.65</v>
      </c>
      <c r="G165" s="27">
        <f t="shared" si="11"/>
        <v>80.88303323085931</v>
      </c>
      <c r="H165" s="30">
        <f t="shared" si="12"/>
        <v>130588</v>
      </c>
    </row>
    <row r="166" spans="1:8" ht="25.5">
      <c r="A166" s="13" t="s">
        <v>118</v>
      </c>
      <c r="B166" s="3" t="s">
        <v>196</v>
      </c>
      <c r="C166" s="35">
        <f>C206</f>
        <v>192600</v>
      </c>
      <c r="D166" s="35">
        <f t="shared" si="16"/>
        <v>514397.3</v>
      </c>
      <c r="E166" s="35">
        <f t="shared" si="14"/>
        <v>377493.37</v>
      </c>
      <c r="F166" s="35">
        <f t="shared" si="15"/>
        <v>384351.33</v>
      </c>
      <c r="G166" s="27">
        <f t="shared" si="11"/>
        <v>73.38556598178101</v>
      </c>
      <c r="H166" s="30">
        <f t="shared" si="12"/>
        <v>136903.93</v>
      </c>
    </row>
    <row r="167" spans="1:8" ht="25.5">
      <c r="A167" s="13" t="s">
        <v>120</v>
      </c>
      <c r="B167" s="3" t="s">
        <v>197</v>
      </c>
      <c r="C167" s="35">
        <f>C195+C207</f>
        <v>1445580</v>
      </c>
      <c r="D167" s="35">
        <f>D195+D207</f>
        <v>1799272.07</v>
      </c>
      <c r="E167" s="35">
        <f>E195+E207</f>
        <v>1336228.13</v>
      </c>
      <c r="F167" s="35">
        <f>F195+F207</f>
        <v>1811346.3</v>
      </c>
      <c r="G167" s="27">
        <f t="shared" si="11"/>
        <v>74.26492926108723</v>
      </c>
      <c r="H167" s="30">
        <f t="shared" si="12"/>
        <v>463043.9400000002</v>
      </c>
    </row>
    <row r="168" spans="1:8" ht="12.75">
      <c r="A168" s="13" t="s">
        <v>407</v>
      </c>
      <c r="B168" s="3" t="s">
        <v>409</v>
      </c>
      <c r="C168" s="35"/>
      <c r="D168" s="35">
        <f>D208</f>
        <v>28000</v>
      </c>
      <c r="E168" s="35">
        <f>E208</f>
        <v>12000</v>
      </c>
      <c r="F168" s="35"/>
      <c r="G168" s="27">
        <f t="shared" si="11"/>
        <v>42.857142857142854</v>
      </c>
      <c r="H168" s="30">
        <f t="shared" si="12"/>
        <v>16000</v>
      </c>
    </row>
    <row r="169" spans="1:8" ht="12.75">
      <c r="A169" s="13" t="s">
        <v>358</v>
      </c>
      <c r="B169" s="3" t="s">
        <v>371</v>
      </c>
      <c r="C169" s="35">
        <f>C209</f>
        <v>170000</v>
      </c>
      <c r="D169" s="35">
        <f>D209</f>
        <v>350000</v>
      </c>
      <c r="E169" s="35">
        <f>E209</f>
        <v>350000</v>
      </c>
      <c r="F169" s="35">
        <f>F209</f>
        <v>350000</v>
      </c>
      <c r="G169" s="27">
        <f t="shared" si="11"/>
        <v>100</v>
      </c>
      <c r="H169" s="30">
        <f t="shared" si="12"/>
        <v>0</v>
      </c>
    </row>
    <row r="170" spans="1:8" ht="38.25">
      <c r="A170" s="17" t="s">
        <v>172</v>
      </c>
      <c r="B170" s="3" t="s">
        <v>198</v>
      </c>
      <c r="C170" s="35">
        <f>C184</f>
        <v>4315000</v>
      </c>
      <c r="D170" s="35">
        <f>D184</f>
        <v>1315000</v>
      </c>
      <c r="E170" s="35">
        <f>E184</f>
        <v>1315000</v>
      </c>
      <c r="F170" s="35">
        <f>F184+F178</f>
        <v>149143.13</v>
      </c>
      <c r="G170" s="27">
        <f t="shared" si="11"/>
        <v>100</v>
      </c>
      <c r="H170" s="30">
        <f t="shared" si="12"/>
        <v>0</v>
      </c>
    </row>
    <row r="171" spans="1:8" ht="51">
      <c r="A171" s="17" t="s">
        <v>166</v>
      </c>
      <c r="B171" s="3" t="s">
        <v>199</v>
      </c>
      <c r="C171" s="35">
        <f>C179+C196+C185+C190</f>
        <v>104316700</v>
      </c>
      <c r="D171" s="35">
        <f>D179+D196+D185+D190</f>
        <v>107581516.66</v>
      </c>
      <c r="E171" s="35">
        <f>E179+E196+E185+E190</f>
        <v>100597569.94</v>
      </c>
      <c r="F171" s="35">
        <f>F179+F196+F185</f>
        <v>103927572.36</v>
      </c>
      <c r="G171" s="27">
        <f t="shared" si="11"/>
        <v>93.50822805178326</v>
      </c>
      <c r="H171" s="30">
        <f t="shared" si="12"/>
        <v>6983946.719999999</v>
      </c>
    </row>
    <row r="172" spans="1:8" ht="12.75">
      <c r="A172" s="17" t="s">
        <v>168</v>
      </c>
      <c r="B172" s="3" t="s">
        <v>200</v>
      </c>
      <c r="C172" s="35">
        <f>C180+C197+C186+C191</f>
        <v>3757600</v>
      </c>
      <c r="D172" s="35">
        <f>D180+D186+D197+D191</f>
        <v>10355285.18</v>
      </c>
      <c r="E172" s="35">
        <f>E180+E186+E197+E191</f>
        <v>9253289.04</v>
      </c>
      <c r="F172" s="35">
        <f>F180+F186+F197</f>
        <v>7656994.23</v>
      </c>
      <c r="G172" s="27">
        <f t="shared" si="11"/>
        <v>89.35812852234746</v>
      </c>
      <c r="H172" s="30">
        <f t="shared" si="12"/>
        <v>1101996.1400000006</v>
      </c>
    </row>
    <row r="173" spans="1:8" ht="51">
      <c r="A173" s="17" t="s">
        <v>154</v>
      </c>
      <c r="B173" s="3" t="s">
        <v>201</v>
      </c>
      <c r="C173" s="35">
        <f>C181+C187+C192</f>
        <v>76392100</v>
      </c>
      <c r="D173" s="35">
        <f>D181+D187+D192</f>
        <v>80668530</v>
      </c>
      <c r="E173" s="35">
        <f>E181+E187+E192</f>
        <v>76653149.45</v>
      </c>
      <c r="F173" s="35">
        <f>F181+F187</f>
        <v>75553709.67999999</v>
      </c>
      <c r="G173" s="27">
        <f t="shared" si="11"/>
        <v>95.02237049565674</v>
      </c>
      <c r="H173" s="30">
        <f t="shared" si="12"/>
        <v>4015380.549999997</v>
      </c>
    </row>
    <row r="174" spans="1:8" ht="12.75">
      <c r="A174" s="17" t="s">
        <v>156</v>
      </c>
      <c r="B174" s="3" t="s">
        <v>202</v>
      </c>
      <c r="C174" s="35">
        <f>C182+C188+C193+C198</f>
        <v>3993300</v>
      </c>
      <c r="D174" s="35">
        <f>D182+D188+D193+D198</f>
        <v>6907353.65</v>
      </c>
      <c r="E174" s="35">
        <f>E182+E188+E193+E198</f>
        <v>5642016.38</v>
      </c>
      <c r="F174" s="35">
        <f>F182+F188+F198</f>
        <v>4389058.74</v>
      </c>
      <c r="G174" s="27">
        <f t="shared" si="11"/>
        <v>81.681301781906</v>
      </c>
      <c r="H174" s="30">
        <f t="shared" si="12"/>
        <v>1265337.2700000005</v>
      </c>
    </row>
    <row r="175" spans="1:8" ht="12.75">
      <c r="A175" s="3" t="s">
        <v>124</v>
      </c>
      <c r="B175" s="3" t="s">
        <v>203</v>
      </c>
      <c r="C175" s="35">
        <f aca="true" t="shared" si="17" ref="C175:F176">C210</f>
        <v>49000</v>
      </c>
      <c r="D175" s="35">
        <f t="shared" si="17"/>
        <v>37900</v>
      </c>
      <c r="E175" s="35">
        <f t="shared" si="17"/>
        <v>13734.71</v>
      </c>
      <c r="F175" s="35">
        <f t="shared" si="17"/>
        <v>97405.8</v>
      </c>
      <c r="G175" s="27">
        <f t="shared" si="11"/>
        <v>36.23934036939313</v>
      </c>
      <c r="H175" s="30">
        <f t="shared" si="12"/>
        <v>24165.29</v>
      </c>
    </row>
    <row r="176" spans="1:8" ht="12.75">
      <c r="A176" s="3" t="s">
        <v>335</v>
      </c>
      <c r="B176" s="3" t="s">
        <v>370</v>
      </c>
      <c r="C176" s="35">
        <f t="shared" si="17"/>
        <v>6000</v>
      </c>
      <c r="D176" s="35">
        <f t="shared" si="17"/>
        <v>34600</v>
      </c>
      <c r="E176" s="35">
        <f t="shared" si="17"/>
        <v>24352.76</v>
      </c>
      <c r="F176" s="35">
        <f t="shared" si="17"/>
        <v>1347.24</v>
      </c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32029270.599999998</v>
      </c>
      <c r="E177" s="31">
        <f>E180+E181+E179+E182</f>
        <v>29797728.189999998</v>
      </c>
      <c r="F177" s="31">
        <f>F180+F181+F179+F182+F178</f>
        <v>31703485.740000002</v>
      </c>
      <c r="G177" s="28">
        <f t="shared" si="11"/>
        <v>93.03280290747551</v>
      </c>
      <c r="H177" s="33">
        <f t="shared" si="12"/>
        <v>2231542.41</v>
      </c>
    </row>
    <row r="178" spans="1:8" ht="38.25">
      <c r="A178" s="17" t="s">
        <v>172</v>
      </c>
      <c r="B178" s="3" t="s">
        <v>351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166</v>
      </c>
      <c r="B179" s="3" t="s">
        <v>167</v>
      </c>
      <c r="C179" s="35">
        <v>17370400</v>
      </c>
      <c r="D179" s="35">
        <v>15419400</v>
      </c>
      <c r="E179" s="35">
        <v>13593788.45</v>
      </c>
      <c r="F179" s="34">
        <v>18357700.69</v>
      </c>
      <c r="G179" s="27">
        <f>E179/D179*100</f>
        <v>88.16029449913745</v>
      </c>
      <c r="H179" s="30">
        <f>D179-E179</f>
        <v>1825611.5500000007</v>
      </c>
    </row>
    <row r="180" spans="1:8" ht="12.75">
      <c r="A180" s="17" t="s">
        <v>168</v>
      </c>
      <c r="B180" s="3" t="s">
        <v>169</v>
      </c>
      <c r="C180" s="3">
        <v>200000</v>
      </c>
      <c r="D180" s="34">
        <v>316214.52</v>
      </c>
      <c r="E180" s="34">
        <v>315262.8</v>
      </c>
      <c r="F180" s="34">
        <v>176845.17</v>
      </c>
      <c r="G180" s="27">
        <f t="shared" si="11"/>
        <v>99.69902710349923</v>
      </c>
      <c r="H180" s="30">
        <f t="shared" si="12"/>
        <v>951.7200000000303</v>
      </c>
    </row>
    <row r="181" spans="1:8" ht="51">
      <c r="A181" s="17" t="s">
        <v>154</v>
      </c>
      <c r="B181" s="3" t="s">
        <v>170</v>
      </c>
      <c r="C181" s="34">
        <v>13995400</v>
      </c>
      <c r="D181" s="34">
        <v>15252180</v>
      </c>
      <c r="E181" s="34">
        <v>14880480.86</v>
      </c>
      <c r="F181" s="34">
        <v>12819139.88</v>
      </c>
      <c r="G181" s="27">
        <f t="shared" si="11"/>
        <v>97.5629769646044</v>
      </c>
      <c r="H181" s="30">
        <f t="shared" si="12"/>
        <v>371699.1400000006</v>
      </c>
    </row>
    <row r="182" spans="1:8" ht="12.75">
      <c r="A182" s="17" t="s">
        <v>156</v>
      </c>
      <c r="B182" s="3" t="s">
        <v>171</v>
      </c>
      <c r="C182" s="34">
        <v>100000</v>
      </c>
      <c r="D182" s="34">
        <v>1041476.08</v>
      </c>
      <c r="E182" s="34">
        <v>1008196.08</v>
      </c>
      <c r="F182" s="34">
        <v>349800</v>
      </c>
      <c r="G182" s="27">
        <f>E182/D182*100</f>
        <v>96.80453534756171</v>
      </c>
      <c r="H182" s="30">
        <f>D182-E182</f>
        <v>33280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160064708.89</v>
      </c>
      <c r="E183" s="31">
        <f>E185+E186+E187+E188+E184</f>
        <v>150300388.65</v>
      </c>
      <c r="F183" s="31">
        <f>F185+F186+F187+F188+F184</f>
        <v>158772015.63</v>
      </c>
      <c r="G183" s="28">
        <f t="shared" si="11"/>
        <v>93.89976697067544</v>
      </c>
      <c r="H183" s="33">
        <f t="shared" si="12"/>
        <v>9764320.23999998</v>
      </c>
    </row>
    <row r="184" spans="1:8" ht="38.25">
      <c r="A184" s="17" t="s">
        <v>172</v>
      </c>
      <c r="B184" s="3" t="s">
        <v>173</v>
      </c>
      <c r="C184" s="3">
        <v>4315000</v>
      </c>
      <c r="D184" s="35">
        <v>1315000</v>
      </c>
      <c r="E184" s="35">
        <v>1315000</v>
      </c>
      <c r="F184" s="35">
        <v>149143.13</v>
      </c>
      <c r="G184" s="27">
        <f>E184/D184*100</f>
        <v>100</v>
      </c>
      <c r="H184" s="30">
        <f>D184-E184</f>
        <v>0</v>
      </c>
    </row>
    <row r="185" spans="1:8" ht="51">
      <c r="A185" s="17" t="s">
        <v>166</v>
      </c>
      <c r="B185" s="3" t="s">
        <v>174</v>
      </c>
      <c r="C185" s="3">
        <v>80256300</v>
      </c>
      <c r="D185" s="34">
        <v>86871716.66</v>
      </c>
      <c r="E185" s="34">
        <v>82120999.76</v>
      </c>
      <c r="F185" s="34">
        <v>84862898.85</v>
      </c>
      <c r="G185" s="27">
        <f t="shared" si="11"/>
        <v>94.53134221049939</v>
      </c>
      <c r="H185" s="30">
        <f t="shared" si="12"/>
        <v>4750716.899999991</v>
      </c>
    </row>
    <row r="186" spans="1:8" ht="12.75">
      <c r="A186" s="17" t="s">
        <v>168</v>
      </c>
      <c r="B186" s="3" t="s">
        <v>175</v>
      </c>
      <c r="C186" s="3">
        <v>2831600</v>
      </c>
      <c r="D186" s="34">
        <v>6570364.66</v>
      </c>
      <c r="E186" s="34">
        <v>5887758.95</v>
      </c>
      <c r="F186" s="34">
        <v>7007937.11</v>
      </c>
      <c r="G186" s="27">
        <f t="shared" si="11"/>
        <v>89.6108398038291</v>
      </c>
      <c r="H186" s="30">
        <f t="shared" si="12"/>
        <v>682605.71</v>
      </c>
    </row>
    <row r="187" spans="1:8" ht="51">
      <c r="A187" s="17" t="s">
        <v>154</v>
      </c>
      <c r="B187" s="3" t="s">
        <v>176</v>
      </c>
      <c r="C187" s="3">
        <v>57896700</v>
      </c>
      <c r="D187" s="34">
        <v>60916350</v>
      </c>
      <c r="E187" s="34">
        <v>57322354.94</v>
      </c>
      <c r="F187" s="34">
        <v>62734569.8</v>
      </c>
      <c r="G187" s="27">
        <f t="shared" si="11"/>
        <v>94.10011423862395</v>
      </c>
      <c r="H187" s="30">
        <f t="shared" si="12"/>
        <v>3593995.0600000024</v>
      </c>
    </row>
    <row r="188" spans="1:8" ht="12.75">
      <c r="A188" s="17" t="s">
        <v>156</v>
      </c>
      <c r="B188" s="3" t="s">
        <v>177</v>
      </c>
      <c r="C188" s="34">
        <v>3483300</v>
      </c>
      <c r="D188" s="34">
        <v>4391277.57</v>
      </c>
      <c r="E188" s="34">
        <v>3654275</v>
      </c>
      <c r="F188" s="34">
        <v>4017466.74</v>
      </c>
      <c r="G188" s="27">
        <f t="shared" si="11"/>
        <v>83.21667081500384</v>
      </c>
      <c r="H188" s="30">
        <f t="shared" si="12"/>
        <v>737002.5700000003</v>
      </c>
    </row>
    <row r="189" spans="1:8" ht="12.75">
      <c r="A189" s="14" t="s">
        <v>392</v>
      </c>
      <c r="B189" s="1" t="s">
        <v>393</v>
      </c>
      <c r="C189" s="33">
        <f>C190+C191+C192+C193</f>
        <v>10680000</v>
      </c>
      <c r="D189" s="33">
        <f>D190+D191+D192+D193</f>
        <v>13562000</v>
      </c>
      <c r="E189" s="33">
        <f>E190+E191+E192+E193</f>
        <v>12294894.72</v>
      </c>
      <c r="F189" s="34"/>
      <c r="G189" s="27"/>
      <c r="H189" s="30"/>
    </row>
    <row r="190" spans="1:8" ht="51">
      <c r="A190" s="17" t="s">
        <v>166</v>
      </c>
      <c r="B190" s="3" t="s">
        <v>394</v>
      </c>
      <c r="C190" s="34">
        <v>5700000</v>
      </c>
      <c r="D190" s="34">
        <v>4561000</v>
      </c>
      <c r="E190" s="34">
        <v>4210833.77</v>
      </c>
      <c r="F190" s="34"/>
      <c r="G190" s="27"/>
      <c r="H190" s="30"/>
    </row>
    <row r="191" spans="1:8" ht="12.75">
      <c r="A191" s="17" t="s">
        <v>168</v>
      </c>
      <c r="B191" s="3" t="s">
        <v>395</v>
      </c>
      <c r="C191" s="34">
        <v>170000</v>
      </c>
      <c r="D191" s="34">
        <v>3098000</v>
      </c>
      <c r="E191" s="34">
        <v>2725802</v>
      </c>
      <c r="F191" s="34"/>
      <c r="G191" s="27"/>
      <c r="H191" s="30"/>
    </row>
    <row r="192" spans="1:8" ht="51">
      <c r="A192" s="17" t="s">
        <v>154</v>
      </c>
      <c r="B192" s="3" t="s">
        <v>396</v>
      </c>
      <c r="C192" s="34">
        <v>4500000</v>
      </c>
      <c r="D192" s="34">
        <v>4500000</v>
      </c>
      <c r="E192" s="34">
        <v>4450313.65</v>
      </c>
      <c r="F192" s="34"/>
      <c r="G192" s="27"/>
      <c r="H192" s="30"/>
    </row>
    <row r="193" spans="1:8" ht="12.75">
      <c r="A193" s="17" t="s">
        <v>156</v>
      </c>
      <c r="B193" s="3" t="s">
        <v>397</v>
      </c>
      <c r="C193" s="34">
        <v>310000</v>
      </c>
      <c r="D193" s="34">
        <v>1403000</v>
      </c>
      <c r="E193" s="34">
        <v>907945.3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1431413</v>
      </c>
      <c r="E194" s="31">
        <f>E195+E196+E197+E198</f>
        <v>1312646.18</v>
      </c>
      <c r="F194" s="31">
        <f>F195+F196+F197+F198</f>
        <v>1469319.55</v>
      </c>
      <c r="G194" s="28">
        <f t="shared" si="11"/>
        <v>91.70282650779335</v>
      </c>
      <c r="H194" s="33">
        <f t="shared" si="12"/>
        <v>118766.82000000007</v>
      </c>
    </row>
    <row r="195" spans="1:8" ht="25.5">
      <c r="A195" s="13" t="s">
        <v>120</v>
      </c>
      <c r="B195" s="3" t="s">
        <v>178</v>
      </c>
      <c r="C195" s="3">
        <v>253580</v>
      </c>
      <c r="D195" s="34">
        <v>259707</v>
      </c>
      <c r="E195" s="34">
        <v>244632.93</v>
      </c>
      <c r="F195" s="34">
        <v>268342.78</v>
      </c>
      <c r="G195" s="27">
        <f t="shared" si="11"/>
        <v>94.19573981448323</v>
      </c>
      <c r="H195" s="30">
        <f t="shared" si="12"/>
        <v>15074.070000000007</v>
      </c>
    </row>
    <row r="196" spans="1:8" ht="51">
      <c r="A196" s="17" t="s">
        <v>166</v>
      </c>
      <c r="B196" s="3" t="s">
        <v>179</v>
      </c>
      <c r="C196" s="3">
        <v>990000</v>
      </c>
      <c r="D196" s="34">
        <v>729400</v>
      </c>
      <c r="E196" s="34">
        <v>671947.96</v>
      </c>
      <c r="F196" s="34">
        <v>706972.82</v>
      </c>
      <c r="G196" s="27">
        <f t="shared" si="11"/>
        <v>92.12338360296133</v>
      </c>
      <c r="H196" s="30">
        <f t="shared" si="12"/>
        <v>57452.04000000004</v>
      </c>
    </row>
    <row r="197" spans="1:8" ht="12.75">
      <c r="A197" s="17" t="s">
        <v>168</v>
      </c>
      <c r="B197" s="3" t="s">
        <v>180</v>
      </c>
      <c r="C197" s="34">
        <v>556000</v>
      </c>
      <c r="D197" s="34">
        <v>370706</v>
      </c>
      <c r="E197" s="34">
        <v>324465.29</v>
      </c>
      <c r="F197" s="34">
        <v>472211.95</v>
      </c>
      <c r="G197" s="27">
        <f t="shared" si="11"/>
        <v>87.52631195610537</v>
      </c>
      <c r="H197" s="30">
        <f t="shared" si="12"/>
        <v>46240.71000000002</v>
      </c>
    </row>
    <row r="198" spans="1:8" ht="12.75">
      <c r="A198" s="17" t="s">
        <v>156</v>
      </c>
      <c r="B198" s="3" t="s">
        <v>334</v>
      </c>
      <c r="C198" s="34">
        <v>100000</v>
      </c>
      <c r="D198" s="34">
        <v>71600</v>
      </c>
      <c r="E198" s="34">
        <v>71600</v>
      </c>
      <c r="F198" s="34">
        <v>21792</v>
      </c>
      <c r="G198" s="27">
        <f>E198/D198*100</f>
        <v>100</v>
      </c>
      <c r="H198" s="30">
        <f>D198-E198</f>
        <v>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14337970.000000002</v>
      </c>
      <c r="E199" s="31">
        <f>E200+E202+E207+E210+E203+E205+E206+E204+E209+E211+E201+E208</f>
        <v>12738509.29</v>
      </c>
      <c r="F199" s="31">
        <f>F200+F202+F207+F210+F203+F205+F206+F204+F201+F209+F211</f>
        <v>12706493.080000002</v>
      </c>
      <c r="G199" s="28">
        <f t="shared" si="11"/>
        <v>88.8445804392114</v>
      </c>
      <c r="H199" s="33">
        <f t="shared" si="12"/>
        <v>1599460.7100000028</v>
      </c>
    </row>
    <row r="200" spans="1:8" ht="12.75">
      <c r="A200" s="17" t="s">
        <v>131</v>
      </c>
      <c r="B200" s="3" t="s">
        <v>181</v>
      </c>
      <c r="C200" s="34">
        <v>6975000</v>
      </c>
      <c r="D200" s="34">
        <v>6975000</v>
      </c>
      <c r="E200" s="34">
        <v>6524695.12</v>
      </c>
      <c r="F200" s="34">
        <v>6774298.62</v>
      </c>
      <c r="G200" s="27">
        <f t="shared" si="11"/>
        <v>93.54401605734766</v>
      </c>
      <c r="H200" s="30">
        <f t="shared" si="12"/>
        <v>450304.8799999999</v>
      </c>
    </row>
    <row r="201" spans="1:8" ht="25.5">
      <c r="A201" s="17" t="s">
        <v>182</v>
      </c>
      <c r="B201" s="3" t="s">
        <v>183</v>
      </c>
      <c r="C201" s="34">
        <v>10000</v>
      </c>
      <c r="D201" s="34">
        <v>10000</v>
      </c>
      <c r="E201" s="34">
        <v>4250</v>
      </c>
      <c r="F201" s="34">
        <v>2731.84</v>
      </c>
      <c r="G201" s="27">
        <f>E201/D201*100</f>
        <v>42.5</v>
      </c>
      <c r="H201" s="30">
        <f>D201-E201</f>
        <v>5750</v>
      </c>
    </row>
    <row r="202" spans="1:8" ht="38.25">
      <c r="A202" s="17" t="s">
        <v>184</v>
      </c>
      <c r="B202" s="3" t="s">
        <v>185</v>
      </c>
      <c r="C202" s="34">
        <v>2106000</v>
      </c>
      <c r="D202" s="34">
        <v>2592000</v>
      </c>
      <c r="E202" s="34">
        <v>2304032.7</v>
      </c>
      <c r="F202" s="34">
        <v>1761310.51</v>
      </c>
      <c r="G202" s="27">
        <f t="shared" si="11"/>
        <v>88.89015046296296</v>
      </c>
      <c r="H202" s="30">
        <f t="shared" si="12"/>
        <v>287967.2999999998</v>
      </c>
    </row>
    <row r="203" spans="1:8" ht="12.75">
      <c r="A203" s="3" t="s">
        <v>113</v>
      </c>
      <c r="B203" s="3" t="s">
        <v>186</v>
      </c>
      <c r="C203" s="34">
        <v>1573000</v>
      </c>
      <c r="D203" s="34">
        <v>1573000</v>
      </c>
      <c r="E203" s="34">
        <v>1483843.43</v>
      </c>
      <c r="F203" s="34">
        <v>1405964.57</v>
      </c>
      <c r="G203" s="27">
        <f t="shared" si="11"/>
        <v>94.33206802288619</v>
      </c>
      <c r="H203" s="30">
        <f t="shared" si="12"/>
        <v>89156.57000000007</v>
      </c>
    </row>
    <row r="204" spans="1:8" ht="12.75">
      <c r="A204" s="5" t="s">
        <v>116</v>
      </c>
      <c r="B204" s="3" t="s">
        <v>356</v>
      </c>
      <c r="C204" s="34">
        <v>35000</v>
      </c>
      <c r="D204" s="34">
        <v>407.63</v>
      </c>
      <c r="E204" s="34">
        <v>0</v>
      </c>
      <c r="F204" s="34">
        <v>45390</v>
      </c>
      <c r="G204" s="27">
        <f t="shared" si="11"/>
        <v>0</v>
      </c>
      <c r="H204" s="30">
        <f t="shared" si="12"/>
        <v>407.63</v>
      </c>
    </row>
    <row r="205" spans="1:8" ht="12.75">
      <c r="A205" s="3" t="s">
        <v>115</v>
      </c>
      <c r="B205" s="3" t="s">
        <v>187</v>
      </c>
      <c r="C205" s="34">
        <v>475100</v>
      </c>
      <c r="D205" s="34">
        <v>683100</v>
      </c>
      <c r="E205" s="34">
        <v>552512</v>
      </c>
      <c r="F205" s="34">
        <v>340689.65</v>
      </c>
      <c r="G205" s="27">
        <f t="shared" si="11"/>
        <v>80.88303323085931</v>
      </c>
      <c r="H205" s="30">
        <f t="shared" si="12"/>
        <v>130588</v>
      </c>
    </row>
    <row r="206" spans="1:8" ht="25.5">
      <c r="A206" s="13" t="s">
        <v>118</v>
      </c>
      <c r="B206" s="3" t="s">
        <v>188</v>
      </c>
      <c r="C206" s="34">
        <v>192600</v>
      </c>
      <c r="D206" s="34">
        <v>514397.3</v>
      </c>
      <c r="E206" s="34">
        <v>377493.37</v>
      </c>
      <c r="F206" s="34">
        <v>384351.33</v>
      </c>
      <c r="G206" s="27">
        <f t="shared" si="11"/>
        <v>73.38556598178101</v>
      </c>
      <c r="H206" s="30">
        <f t="shared" si="12"/>
        <v>136903.93</v>
      </c>
    </row>
    <row r="207" spans="1:8" ht="25.5">
      <c r="A207" s="13" t="s">
        <v>120</v>
      </c>
      <c r="B207" s="3" t="s">
        <v>189</v>
      </c>
      <c r="C207" s="34">
        <v>1192000</v>
      </c>
      <c r="D207" s="34">
        <v>1539565.07</v>
      </c>
      <c r="E207" s="34">
        <v>1091595.2</v>
      </c>
      <c r="F207" s="34">
        <v>1543003.52</v>
      </c>
      <c r="G207" s="27">
        <f t="shared" si="11"/>
        <v>70.90282971930507</v>
      </c>
      <c r="H207" s="30">
        <f t="shared" si="12"/>
        <v>447969.8700000001</v>
      </c>
    </row>
    <row r="208" spans="1:8" ht="12.75">
      <c r="A208" s="13" t="s">
        <v>407</v>
      </c>
      <c r="B208" s="3" t="s">
        <v>408</v>
      </c>
      <c r="C208" s="34"/>
      <c r="D208" s="34">
        <v>28000</v>
      </c>
      <c r="E208" s="34">
        <v>12000</v>
      </c>
      <c r="F208" s="34"/>
      <c r="G208" s="27">
        <f t="shared" si="11"/>
        <v>42.857142857142854</v>
      </c>
      <c r="H208" s="30">
        <f t="shared" si="12"/>
        <v>16000</v>
      </c>
    </row>
    <row r="209" spans="1:8" ht="12.75">
      <c r="A209" s="13" t="s">
        <v>358</v>
      </c>
      <c r="B209" s="3" t="s">
        <v>369</v>
      </c>
      <c r="C209" s="34">
        <v>170000</v>
      </c>
      <c r="D209" s="34">
        <v>350000</v>
      </c>
      <c r="E209" s="34">
        <v>350000</v>
      </c>
      <c r="F209" s="34">
        <v>350000</v>
      </c>
      <c r="G209" s="27"/>
      <c r="H209" s="30"/>
    </row>
    <row r="210" spans="1:8" ht="12.75">
      <c r="A210" s="3" t="s">
        <v>124</v>
      </c>
      <c r="B210" s="3" t="s">
        <v>190</v>
      </c>
      <c r="C210" s="34">
        <v>49000</v>
      </c>
      <c r="D210" s="34">
        <v>37900</v>
      </c>
      <c r="E210" s="34">
        <v>13734.71</v>
      </c>
      <c r="F210" s="34">
        <v>97405.8</v>
      </c>
      <c r="G210" s="27">
        <f t="shared" si="11"/>
        <v>36.23934036939313</v>
      </c>
      <c r="H210" s="30">
        <f t="shared" si="12"/>
        <v>24165.29</v>
      </c>
    </row>
    <row r="211" spans="1:8" ht="12.75">
      <c r="A211" s="3" t="s">
        <v>335</v>
      </c>
      <c r="B211" s="3" t="s">
        <v>368</v>
      </c>
      <c r="C211" s="34">
        <v>6000</v>
      </c>
      <c r="D211" s="34">
        <v>34600</v>
      </c>
      <c r="E211" s="34">
        <v>24352.76</v>
      </c>
      <c r="F211" s="34">
        <v>1347.24</v>
      </c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40648206.63</v>
      </c>
      <c r="E212" s="33">
        <f>E213+E217+E218+E219+E223+E214+E215+E216+E220+E222+E224+E225+E226+E227+E221</f>
        <v>37167479.64</v>
      </c>
      <c r="F212" s="33">
        <f>F213+F217+F218+F219+F223+F214+F215+F216+F220+F222+F224+F225+F226+F227+F221</f>
        <v>30732539.95</v>
      </c>
      <c r="G212" s="28">
        <f t="shared" si="11"/>
        <v>91.43694819876484</v>
      </c>
      <c r="H212" s="33">
        <f t="shared" si="12"/>
        <v>3480726.990000002</v>
      </c>
    </row>
    <row r="213" spans="1:8" ht="12.75">
      <c r="A213" s="17" t="s">
        <v>131</v>
      </c>
      <c r="B213" s="3" t="s">
        <v>220</v>
      </c>
      <c r="C213" s="35">
        <f>C239</f>
        <v>7283013</v>
      </c>
      <c r="D213" s="35">
        <f>D239</f>
        <v>5681013</v>
      </c>
      <c r="E213" s="35">
        <f>E239</f>
        <v>5157047.44</v>
      </c>
      <c r="F213" s="35">
        <f>F239</f>
        <v>6294407.58</v>
      </c>
      <c r="G213" s="27">
        <f t="shared" si="11"/>
        <v>90.77689911992809</v>
      </c>
      <c r="H213" s="30">
        <f t="shared" si="12"/>
        <v>523965.5599999996</v>
      </c>
    </row>
    <row r="214" spans="1:8" ht="25.5">
      <c r="A214" s="17" t="s">
        <v>182</v>
      </c>
      <c r="B214" s="3" t="s">
        <v>221</v>
      </c>
      <c r="C214" s="35">
        <f aca="true" t="shared" si="18" ref="C214:D219">C240</f>
        <v>3000</v>
      </c>
      <c r="D214" s="35">
        <f t="shared" si="18"/>
        <v>3000</v>
      </c>
      <c r="E214" s="35">
        <f>E240</f>
        <v>502.17</v>
      </c>
      <c r="F214" s="35">
        <f>F240</f>
        <v>575</v>
      </c>
      <c r="G214" s="27">
        <f t="shared" si="11"/>
        <v>16.739</v>
      </c>
      <c r="H214" s="30">
        <f t="shared" si="12"/>
        <v>2497.83</v>
      </c>
    </row>
    <row r="215" spans="1:8" ht="38.25">
      <c r="A215" s="17" t="s">
        <v>184</v>
      </c>
      <c r="B215" s="3" t="s">
        <v>222</v>
      </c>
      <c r="C215" s="35">
        <f t="shared" si="18"/>
        <v>2183917</v>
      </c>
      <c r="D215" s="35">
        <f t="shared" si="18"/>
        <v>1736807</v>
      </c>
      <c r="E215" s="35">
        <f aca="true" t="shared" si="19" ref="E215:F220">E241</f>
        <v>1568016.58</v>
      </c>
      <c r="F215" s="35">
        <f t="shared" si="19"/>
        <v>2093153.9</v>
      </c>
      <c r="G215" s="27">
        <f t="shared" si="11"/>
        <v>90.28156726682931</v>
      </c>
      <c r="H215" s="30">
        <f t="shared" si="12"/>
        <v>168790.41999999993</v>
      </c>
    </row>
    <row r="216" spans="1:8" ht="12.75">
      <c r="A216" s="3" t="s">
        <v>113</v>
      </c>
      <c r="B216" s="3" t="s">
        <v>223</v>
      </c>
      <c r="C216" s="35">
        <f t="shared" si="18"/>
        <v>742700</v>
      </c>
      <c r="D216" s="35">
        <f t="shared" si="18"/>
        <v>794283.24</v>
      </c>
      <c r="E216" s="35">
        <f t="shared" si="19"/>
        <v>666913.51</v>
      </c>
      <c r="F216" s="35">
        <f t="shared" si="19"/>
        <v>730222.97</v>
      </c>
      <c r="G216" s="27">
        <f t="shared" si="11"/>
        <v>83.96419267262898</v>
      </c>
      <c r="H216" s="30">
        <f t="shared" si="12"/>
        <v>127369.72999999998</v>
      </c>
    </row>
    <row r="217" spans="1:8" ht="38.25">
      <c r="A217" s="17" t="s">
        <v>216</v>
      </c>
      <c r="B217" s="3" t="s">
        <v>224</v>
      </c>
      <c r="C217" s="35">
        <f t="shared" si="18"/>
        <v>2000</v>
      </c>
      <c r="D217" s="35">
        <f t="shared" si="18"/>
        <v>2000</v>
      </c>
      <c r="E217" s="35">
        <f t="shared" si="19"/>
        <v>0</v>
      </c>
      <c r="F217" s="35">
        <f t="shared" si="19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115</v>
      </c>
      <c r="B218" s="3" t="s">
        <v>225</v>
      </c>
      <c r="C218" s="35">
        <f t="shared" si="18"/>
        <v>250000</v>
      </c>
      <c r="D218" s="35">
        <f t="shared" si="18"/>
        <v>263000</v>
      </c>
      <c r="E218" s="35">
        <f t="shared" si="19"/>
        <v>181030.22</v>
      </c>
      <c r="F218" s="35">
        <f t="shared" si="19"/>
        <v>227552.19</v>
      </c>
      <c r="G218" s="27">
        <f t="shared" si="11"/>
        <v>68.83278326996198</v>
      </c>
      <c r="H218" s="30">
        <f t="shared" si="12"/>
        <v>81969.78</v>
      </c>
    </row>
    <row r="219" spans="1:8" ht="25.5">
      <c r="A219" s="13" t="s">
        <v>118</v>
      </c>
      <c r="B219" s="3" t="s">
        <v>226</v>
      </c>
      <c r="C219" s="35">
        <f t="shared" si="18"/>
        <v>259000</v>
      </c>
      <c r="D219" s="35">
        <f t="shared" si="18"/>
        <v>396000</v>
      </c>
      <c r="E219" s="35">
        <f t="shared" si="19"/>
        <v>336533.83</v>
      </c>
      <c r="F219" s="35">
        <f t="shared" si="19"/>
        <v>319657.68</v>
      </c>
      <c r="G219" s="27">
        <f t="shared" si="11"/>
        <v>84.98329040404042</v>
      </c>
      <c r="H219" s="30">
        <f t="shared" si="12"/>
        <v>59466.169999999984</v>
      </c>
    </row>
    <row r="220" spans="1:8" ht="25.5">
      <c r="A220" s="13" t="s">
        <v>120</v>
      </c>
      <c r="B220" s="3" t="s">
        <v>227</v>
      </c>
      <c r="C220" s="35">
        <f>C246+C229</f>
        <v>754200</v>
      </c>
      <c r="D220" s="35">
        <f>D246+D229</f>
        <v>1237200</v>
      </c>
      <c r="E220" s="35">
        <f t="shared" si="19"/>
        <v>1030542.47</v>
      </c>
      <c r="F220" s="35">
        <f t="shared" si="19"/>
        <v>421911.61</v>
      </c>
      <c r="G220" s="27">
        <f t="shared" si="11"/>
        <v>83.29635224700938</v>
      </c>
      <c r="H220" s="30">
        <f t="shared" si="12"/>
        <v>206657.53000000003</v>
      </c>
    </row>
    <row r="221" spans="1:8" ht="12.75">
      <c r="A221" s="13" t="s">
        <v>358</v>
      </c>
      <c r="B221" s="3" t="s">
        <v>360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166</v>
      </c>
      <c r="B222" s="3" t="s">
        <v>228</v>
      </c>
      <c r="C222" s="35">
        <f>C231+C236</f>
        <v>6200000</v>
      </c>
      <c r="D222" s="35">
        <f aca="true" t="shared" si="20" ref="D222:F223">D231+D236</f>
        <v>7110687</v>
      </c>
      <c r="E222" s="35">
        <f t="shared" si="20"/>
        <v>6227987.91</v>
      </c>
      <c r="F222" s="35">
        <f t="shared" si="20"/>
        <v>6586572</v>
      </c>
      <c r="G222" s="27">
        <f t="shared" si="11"/>
        <v>87.5863036862683</v>
      </c>
      <c r="H222" s="30">
        <f t="shared" si="12"/>
        <v>882699.0899999999</v>
      </c>
    </row>
    <row r="223" spans="1:8" ht="12.75">
      <c r="A223" s="17" t="s">
        <v>168</v>
      </c>
      <c r="B223" s="3" t="s">
        <v>229</v>
      </c>
      <c r="C223" s="35">
        <f>C232+C237</f>
        <v>20000</v>
      </c>
      <c r="D223" s="35">
        <f t="shared" si="20"/>
        <v>2108488</v>
      </c>
      <c r="E223" s="35">
        <f t="shared" si="20"/>
        <v>2108488</v>
      </c>
      <c r="F223" s="35">
        <f t="shared" si="20"/>
        <v>220000</v>
      </c>
      <c r="G223" s="27">
        <f t="shared" si="11"/>
        <v>100</v>
      </c>
      <c r="H223" s="30">
        <f t="shared" si="12"/>
        <v>0</v>
      </c>
    </row>
    <row r="224" spans="1:8" ht="51">
      <c r="A224" s="17" t="s">
        <v>154</v>
      </c>
      <c r="B224" s="3" t="s">
        <v>230</v>
      </c>
      <c r="C224" s="35">
        <f>C233</f>
        <v>15750619.2</v>
      </c>
      <c r="D224" s="35">
        <f aca="true" t="shared" si="21" ref="D224:F225">D233</f>
        <v>17443545.88</v>
      </c>
      <c r="E224" s="35">
        <f t="shared" si="21"/>
        <v>16050008.25</v>
      </c>
      <c r="F224" s="35">
        <f t="shared" si="21"/>
        <v>12876052.03</v>
      </c>
      <c r="G224" s="27">
        <f t="shared" si="11"/>
        <v>92.01115622026272</v>
      </c>
      <c r="H224" s="30">
        <f t="shared" si="12"/>
        <v>1393537.629999999</v>
      </c>
    </row>
    <row r="225" spans="1:8" ht="12.75">
      <c r="A225" s="17" t="s">
        <v>156</v>
      </c>
      <c r="B225" s="3" t="s">
        <v>231</v>
      </c>
      <c r="C225" s="35">
        <f>C234</f>
        <v>0</v>
      </c>
      <c r="D225" s="35">
        <f t="shared" si="21"/>
        <v>3818182.51</v>
      </c>
      <c r="E225" s="35">
        <f t="shared" si="21"/>
        <v>3818182.51</v>
      </c>
      <c r="F225" s="35">
        <f t="shared" si="21"/>
        <v>823220</v>
      </c>
      <c r="G225" s="27">
        <f t="shared" si="11"/>
        <v>100</v>
      </c>
      <c r="H225" s="30">
        <f t="shared" si="12"/>
        <v>0</v>
      </c>
    </row>
    <row r="226" spans="1:8" ht="12.75">
      <c r="A226" s="3" t="s">
        <v>124</v>
      </c>
      <c r="B226" s="3" t="s">
        <v>232</v>
      </c>
      <c r="C226" s="35">
        <f aca="true" t="shared" si="22" ref="C226:F227">C247</f>
        <v>0</v>
      </c>
      <c r="D226" s="35">
        <f t="shared" si="22"/>
        <v>0</v>
      </c>
      <c r="E226" s="35">
        <f t="shared" si="22"/>
        <v>0</v>
      </c>
      <c r="F226" s="35">
        <f t="shared" si="22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335</v>
      </c>
      <c r="B227" s="3" t="s">
        <v>337</v>
      </c>
      <c r="C227" s="34">
        <f t="shared" si="22"/>
        <v>42000</v>
      </c>
      <c r="D227" s="34">
        <f t="shared" si="22"/>
        <v>54000</v>
      </c>
      <c r="E227" s="34">
        <f t="shared" si="22"/>
        <v>22226.75</v>
      </c>
      <c r="F227" s="36">
        <f t="shared" si="22"/>
        <v>39214.99</v>
      </c>
      <c r="G227" s="27">
        <f t="shared" si="11"/>
        <v>41.16064814814815</v>
      </c>
      <c r="H227" s="30">
        <f t="shared" si="12"/>
        <v>31773.25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29329230.39</v>
      </c>
      <c r="E228" s="31">
        <f>E231+E232+E233+E234+E229+E230</f>
        <v>27151355.810000002</v>
      </c>
      <c r="F228" s="31">
        <f>F230+F231+F232+F233+F234</f>
        <v>19869379.89</v>
      </c>
      <c r="G228" s="28">
        <f t="shared" si="11"/>
        <v>92.57438892517766</v>
      </c>
      <c r="H228" s="33">
        <f t="shared" si="12"/>
        <v>2177874.579999998</v>
      </c>
    </row>
    <row r="229" spans="1:8" ht="25.5">
      <c r="A229" s="13" t="s">
        <v>120</v>
      </c>
      <c r="B229" s="3" t="s">
        <v>332</v>
      </c>
      <c r="C229" s="31"/>
      <c r="D229" s="35"/>
      <c r="E229" s="35"/>
      <c r="F229" s="31"/>
      <c r="G229" s="28"/>
      <c r="H229" s="33"/>
    </row>
    <row r="230" spans="1:8" ht="12.75">
      <c r="A230" s="13" t="s">
        <v>358</v>
      </c>
      <c r="B230" s="3" t="s">
        <v>359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166</v>
      </c>
      <c r="B231" s="3" t="s">
        <v>204</v>
      </c>
      <c r="C231" s="3">
        <v>5390000</v>
      </c>
      <c r="D231" s="34">
        <v>6100687</v>
      </c>
      <c r="E231" s="34">
        <v>5316350.05</v>
      </c>
      <c r="F231" s="11">
        <v>5870107.86</v>
      </c>
      <c r="G231" s="27">
        <f>E231/D231*100</f>
        <v>87.14346515400642</v>
      </c>
      <c r="H231" s="30">
        <f>D231-E231</f>
        <v>784336.9500000002</v>
      </c>
    </row>
    <row r="232" spans="1:8" ht="12.75">
      <c r="A232" s="17" t="s">
        <v>168</v>
      </c>
      <c r="B232" s="3" t="s">
        <v>205</v>
      </c>
      <c r="C232" s="34">
        <v>0</v>
      </c>
      <c r="D232" s="11">
        <v>1966815</v>
      </c>
      <c r="E232" s="11">
        <v>1966815</v>
      </c>
      <c r="F232" s="3">
        <v>200000</v>
      </c>
      <c r="G232" s="27">
        <f t="shared" si="11"/>
        <v>100</v>
      </c>
      <c r="H232" s="30">
        <f t="shared" si="12"/>
        <v>0</v>
      </c>
    </row>
    <row r="233" spans="1:8" ht="51">
      <c r="A233" s="17" t="s">
        <v>154</v>
      </c>
      <c r="B233" s="3" t="s">
        <v>206</v>
      </c>
      <c r="C233" s="34">
        <v>15750619.2</v>
      </c>
      <c r="D233" s="11">
        <v>17443545.88</v>
      </c>
      <c r="E233" s="3">
        <v>16050008.25</v>
      </c>
      <c r="F233" s="11">
        <v>12876052.03</v>
      </c>
      <c r="G233" s="27">
        <f t="shared" si="11"/>
        <v>92.01115622026272</v>
      </c>
      <c r="H233" s="30">
        <f t="shared" si="12"/>
        <v>1393537.629999999</v>
      </c>
    </row>
    <row r="234" spans="1:8" ht="12.75">
      <c r="A234" s="17" t="s">
        <v>156</v>
      </c>
      <c r="B234" s="3" t="s">
        <v>207</v>
      </c>
      <c r="C234" s="3">
        <v>0</v>
      </c>
      <c r="D234" s="11">
        <v>3818182.51</v>
      </c>
      <c r="E234" s="11">
        <v>3818182.51</v>
      </c>
      <c r="F234" s="3">
        <v>823220</v>
      </c>
      <c r="G234" s="27">
        <f t="shared" si="11"/>
        <v>100</v>
      </c>
      <c r="H234" s="30">
        <f t="shared" si="12"/>
        <v>0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1151673</v>
      </c>
      <c r="E235" s="31">
        <f>E236+E237</f>
        <v>1053310.8599999999</v>
      </c>
      <c r="F235" s="31">
        <f>F236+F237</f>
        <v>736464.14</v>
      </c>
      <c r="G235" s="28">
        <f t="shared" si="11"/>
        <v>91.45919544870809</v>
      </c>
      <c r="H235" s="33">
        <f t="shared" si="12"/>
        <v>98362.14000000013</v>
      </c>
    </row>
    <row r="236" spans="1:8" ht="51">
      <c r="A236" s="17" t="s">
        <v>166</v>
      </c>
      <c r="B236" s="3" t="s">
        <v>208</v>
      </c>
      <c r="C236" s="34">
        <v>810000</v>
      </c>
      <c r="D236" s="34">
        <v>1010000</v>
      </c>
      <c r="E236" s="34">
        <v>911637.86</v>
      </c>
      <c r="F236" s="34">
        <v>716464.14</v>
      </c>
      <c r="G236" s="27">
        <f t="shared" si="11"/>
        <v>90.26117425742574</v>
      </c>
      <c r="H236" s="30">
        <f t="shared" si="12"/>
        <v>98362.14000000001</v>
      </c>
    </row>
    <row r="237" spans="1:8" ht="12.75">
      <c r="A237" s="17" t="s">
        <v>168</v>
      </c>
      <c r="B237" s="3" t="s">
        <v>209</v>
      </c>
      <c r="C237" s="34">
        <v>20000</v>
      </c>
      <c r="D237" s="34">
        <v>141673</v>
      </c>
      <c r="E237" s="34">
        <v>141673</v>
      </c>
      <c r="F237" s="34">
        <v>20000</v>
      </c>
      <c r="G237" s="27">
        <f aca="true" t="shared" si="23" ref="G237:G297">E237/D237*100</f>
        <v>100</v>
      </c>
      <c r="H237" s="30">
        <f aca="true" t="shared" si="24" ref="H237:H297">D237-E237</f>
        <v>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10167303.24</v>
      </c>
      <c r="E238" s="31">
        <f>E239+E244+E240+E241+E242+E243+E245+E246+E247+E248</f>
        <v>8962812.97</v>
      </c>
      <c r="F238" s="31">
        <f>F239+F244+F240+F241+F242+F243+F245+F246+F247+F248</f>
        <v>10126695.92</v>
      </c>
      <c r="G238" s="28">
        <f t="shared" si="23"/>
        <v>88.15329648808627</v>
      </c>
      <c r="H238" s="33">
        <f t="shared" si="24"/>
        <v>1204490.2699999996</v>
      </c>
    </row>
    <row r="239" spans="1:8" ht="12.75">
      <c r="A239" s="17" t="s">
        <v>131</v>
      </c>
      <c r="B239" s="3" t="s">
        <v>210</v>
      </c>
      <c r="C239" s="34">
        <v>7283013</v>
      </c>
      <c r="D239" s="34">
        <v>5681013</v>
      </c>
      <c r="E239" s="34">
        <v>5157047.44</v>
      </c>
      <c r="F239" s="34">
        <v>6294407.58</v>
      </c>
      <c r="G239" s="27">
        <f t="shared" si="23"/>
        <v>90.77689911992809</v>
      </c>
      <c r="H239" s="30">
        <f t="shared" si="24"/>
        <v>523965.5599999996</v>
      </c>
    </row>
    <row r="240" spans="1:8" ht="25.5">
      <c r="A240" s="17" t="s">
        <v>182</v>
      </c>
      <c r="B240" s="3" t="s">
        <v>211</v>
      </c>
      <c r="C240" s="34">
        <v>3000</v>
      </c>
      <c r="D240" s="34">
        <v>3000</v>
      </c>
      <c r="E240" s="34">
        <v>502.17</v>
      </c>
      <c r="F240" s="34">
        <v>575</v>
      </c>
      <c r="G240" s="27">
        <f t="shared" si="23"/>
        <v>16.739</v>
      </c>
      <c r="H240" s="30">
        <f t="shared" si="24"/>
        <v>2497.83</v>
      </c>
    </row>
    <row r="241" spans="1:8" ht="38.25">
      <c r="A241" s="17" t="s">
        <v>184</v>
      </c>
      <c r="B241" s="3" t="s">
        <v>212</v>
      </c>
      <c r="C241" s="34">
        <v>2183917</v>
      </c>
      <c r="D241" s="34">
        <v>1736807</v>
      </c>
      <c r="E241" s="34">
        <v>1568016.58</v>
      </c>
      <c r="F241" s="34">
        <v>2093153.9</v>
      </c>
      <c r="G241" s="27">
        <f t="shared" si="23"/>
        <v>90.28156726682931</v>
      </c>
      <c r="H241" s="30">
        <f t="shared" si="24"/>
        <v>168790.41999999993</v>
      </c>
    </row>
    <row r="242" spans="1:8" ht="12.75">
      <c r="A242" s="3" t="s">
        <v>113</v>
      </c>
      <c r="B242" s="3" t="s">
        <v>213</v>
      </c>
      <c r="C242" s="34">
        <v>742700</v>
      </c>
      <c r="D242" s="34">
        <v>794283.24</v>
      </c>
      <c r="E242" s="34">
        <v>666913.51</v>
      </c>
      <c r="F242" s="34">
        <v>730222.97</v>
      </c>
      <c r="G242" s="27">
        <f t="shared" si="23"/>
        <v>83.96419267262898</v>
      </c>
      <c r="H242" s="30">
        <f t="shared" si="24"/>
        <v>127369.72999999998</v>
      </c>
    </row>
    <row r="243" spans="1:8" ht="38.25">
      <c r="A243" s="17" t="s">
        <v>216</v>
      </c>
      <c r="B243" s="3" t="s">
        <v>215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3"/>
        <v>0</v>
      </c>
      <c r="H243" s="30">
        <f t="shared" si="24"/>
        <v>2000</v>
      </c>
    </row>
    <row r="244" spans="1:8" ht="12.75">
      <c r="A244" s="3" t="s">
        <v>115</v>
      </c>
      <c r="B244" s="3" t="s">
        <v>214</v>
      </c>
      <c r="C244" s="34">
        <v>250000</v>
      </c>
      <c r="D244" s="34">
        <v>263000</v>
      </c>
      <c r="E244" s="34">
        <v>181030.22</v>
      </c>
      <c r="F244" s="34">
        <v>227552.19</v>
      </c>
      <c r="G244" s="27">
        <f t="shared" si="23"/>
        <v>68.83278326996198</v>
      </c>
      <c r="H244" s="30">
        <f t="shared" si="24"/>
        <v>81969.78</v>
      </c>
    </row>
    <row r="245" spans="1:8" ht="25.5">
      <c r="A245" s="13" t="s">
        <v>118</v>
      </c>
      <c r="B245" s="3" t="s">
        <v>217</v>
      </c>
      <c r="C245" s="3">
        <v>259000</v>
      </c>
      <c r="D245" s="34">
        <v>396000</v>
      </c>
      <c r="E245" s="34">
        <v>336533.83</v>
      </c>
      <c r="F245" s="34">
        <v>319657.68</v>
      </c>
      <c r="G245" s="27">
        <f t="shared" si="23"/>
        <v>84.98329040404042</v>
      </c>
      <c r="H245" s="30">
        <f t="shared" si="24"/>
        <v>59466.169999999984</v>
      </c>
    </row>
    <row r="246" spans="1:8" ht="25.5">
      <c r="A246" s="13" t="s">
        <v>120</v>
      </c>
      <c r="B246" s="3" t="s">
        <v>218</v>
      </c>
      <c r="C246" s="3">
        <v>754200</v>
      </c>
      <c r="D246" s="34">
        <v>1237200</v>
      </c>
      <c r="E246" s="34">
        <v>1030542.47</v>
      </c>
      <c r="F246" s="34">
        <v>421911.61</v>
      </c>
      <c r="G246" s="27">
        <f t="shared" si="23"/>
        <v>83.29635224700938</v>
      </c>
      <c r="H246" s="30">
        <f t="shared" si="24"/>
        <v>206657.53000000003</v>
      </c>
    </row>
    <row r="247" spans="1:8" ht="12.75">
      <c r="A247" s="3" t="s">
        <v>124</v>
      </c>
      <c r="B247" s="3" t="s">
        <v>219</v>
      </c>
      <c r="C247" s="3">
        <v>0</v>
      </c>
      <c r="D247" s="34">
        <v>0</v>
      </c>
      <c r="E247" s="34">
        <v>0</v>
      </c>
      <c r="F247" s="34"/>
      <c r="G247" s="27" t="e">
        <f t="shared" si="23"/>
        <v>#DIV/0!</v>
      </c>
      <c r="H247" s="30">
        <f t="shared" si="24"/>
        <v>0</v>
      </c>
    </row>
    <row r="248" spans="1:8" ht="12.75">
      <c r="A248" s="3" t="s">
        <v>335</v>
      </c>
      <c r="B248" s="3" t="s">
        <v>336</v>
      </c>
      <c r="C248" s="3">
        <v>42000</v>
      </c>
      <c r="D248" s="34">
        <v>54000</v>
      </c>
      <c r="E248" s="34">
        <v>22226.75</v>
      </c>
      <c r="F248" s="34">
        <v>39214.99</v>
      </c>
      <c r="G248" s="27">
        <f t="shared" si="23"/>
        <v>41.16064814814815</v>
      </c>
      <c r="H248" s="30">
        <f t="shared" si="24"/>
        <v>31773.25</v>
      </c>
    </row>
    <row r="249" spans="1:8" ht="12.75">
      <c r="A249" s="1" t="s">
        <v>73</v>
      </c>
      <c r="B249" s="1" t="s">
        <v>74</v>
      </c>
      <c r="C249" s="33">
        <f aca="true" t="shared" si="25" ref="C249:F250">C250</f>
        <v>0</v>
      </c>
      <c r="D249" s="33">
        <f t="shared" si="25"/>
        <v>81940</v>
      </c>
      <c r="E249" s="33">
        <f t="shared" si="25"/>
        <v>81790</v>
      </c>
      <c r="F249" s="33">
        <f t="shared" si="25"/>
        <v>803898.68</v>
      </c>
      <c r="G249" s="28">
        <f t="shared" si="23"/>
        <v>99.81693922382232</v>
      </c>
      <c r="H249" s="33">
        <f t="shared" si="24"/>
        <v>150</v>
      </c>
    </row>
    <row r="250" spans="1:8" ht="12.75">
      <c r="A250" s="23" t="s">
        <v>75</v>
      </c>
      <c r="B250" s="23" t="s">
        <v>76</v>
      </c>
      <c r="C250" s="31">
        <f t="shared" si="25"/>
        <v>0</v>
      </c>
      <c r="D250" s="31">
        <f>D251+D252</f>
        <v>81940</v>
      </c>
      <c r="E250" s="31">
        <f>E251+E252</f>
        <v>81790</v>
      </c>
      <c r="F250" s="31">
        <f>F251+F252</f>
        <v>803898.68</v>
      </c>
      <c r="G250" s="28">
        <f t="shared" si="23"/>
        <v>99.81693922382232</v>
      </c>
      <c r="H250" s="33">
        <f t="shared" si="24"/>
        <v>150</v>
      </c>
    </row>
    <row r="251" spans="1:8" ht="25.5">
      <c r="A251" s="13" t="s">
        <v>120</v>
      </c>
      <c r="B251" s="3" t="s">
        <v>233</v>
      </c>
      <c r="C251" s="36">
        <v>0</v>
      </c>
      <c r="D251" s="35">
        <v>81940</v>
      </c>
      <c r="E251" s="35">
        <v>81790</v>
      </c>
      <c r="F251" s="34">
        <v>803898.68</v>
      </c>
      <c r="G251" s="27">
        <f>E251/D251*100</f>
        <v>99.81693922382232</v>
      </c>
      <c r="H251" s="30">
        <f>D251-E251</f>
        <v>150</v>
      </c>
    </row>
    <row r="252" spans="1:8" ht="38.25">
      <c r="A252" s="17" t="s">
        <v>160</v>
      </c>
      <c r="B252" s="3" t="s">
        <v>346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30445334.39</v>
      </c>
      <c r="E253" s="33">
        <f>E254+E256+E257+E255+E258+E259+E261+E260</f>
        <v>28565606.689999998</v>
      </c>
      <c r="F253" s="33">
        <f>F254+F256+F257+F255+F258+F259+F260+F261</f>
        <v>37113203.69</v>
      </c>
      <c r="G253" s="28">
        <f t="shared" si="23"/>
        <v>93.82589241451257</v>
      </c>
      <c r="H253" s="33">
        <f t="shared" si="24"/>
        <v>1879727.700000003</v>
      </c>
    </row>
    <row r="254" spans="1:8" ht="12.75">
      <c r="A254" s="17" t="s">
        <v>234</v>
      </c>
      <c r="B254" s="3" t="s">
        <v>246</v>
      </c>
      <c r="C254" s="35">
        <f>C263</f>
        <v>1074200</v>
      </c>
      <c r="D254" s="35">
        <f>D263</f>
        <v>1252277.8</v>
      </c>
      <c r="E254" s="35">
        <f>E263</f>
        <v>1088353.69</v>
      </c>
      <c r="F254" s="35">
        <f>F263</f>
        <v>951733.8</v>
      </c>
      <c r="G254" s="27">
        <f t="shared" si="23"/>
        <v>86.90992445925336</v>
      </c>
      <c r="H254" s="30">
        <f t="shared" si="24"/>
        <v>163924.1100000001</v>
      </c>
    </row>
    <row r="255" spans="1:8" ht="25.5">
      <c r="A255" s="17" t="s">
        <v>240</v>
      </c>
      <c r="B255" s="3" t="s">
        <v>247</v>
      </c>
      <c r="C255" s="35">
        <f>C271</f>
        <v>11043800</v>
      </c>
      <c r="D255" s="35">
        <f>D271</f>
        <v>10817421.3</v>
      </c>
      <c r="E255" s="35">
        <f>E271</f>
        <v>9444530.69</v>
      </c>
      <c r="F255" s="35">
        <f>F271</f>
        <v>8974171.94</v>
      </c>
      <c r="G255" s="27">
        <f>E255/D255*100</f>
        <v>87.30852231853075</v>
      </c>
      <c r="H255" s="30">
        <f>D255-E255</f>
        <v>1372890.6100000013</v>
      </c>
    </row>
    <row r="256" spans="1:8" ht="38.25">
      <c r="A256" s="17" t="s">
        <v>236</v>
      </c>
      <c r="B256" s="3" t="s">
        <v>248</v>
      </c>
      <c r="C256" s="35">
        <f aca="true" t="shared" si="26" ref="C256:F257">C265</f>
        <v>150000</v>
      </c>
      <c r="D256" s="35">
        <f t="shared" si="26"/>
        <v>1192756.59</v>
      </c>
      <c r="E256" s="35">
        <f t="shared" si="26"/>
        <v>1124319.81</v>
      </c>
      <c r="F256" s="35">
        <f t="shared" si="26"/>
        <v>8389356.27</v>
      </c>
      <c r="G256" s="27">
        <f t="shared" si="23"/>
        <v>94.26230124622494</v>
      </c>
      <c r="H256" s="30">
        <f t="shared" si="24"/>
        <v>68436.78000000003</v>
      </c>
    </row>
    <row r="257" spans="1:8" ht="12.75">
      <c r="A257" s="3" t="s">
        <v>238</v>
      </c>
      <c r="B257" s="3" t="s">
        <v>249</v>
      </c>
      <c r="C257" s="35">
        <f t="shared" si="26"/>
        <v>3227085</v>
      </c>
      <c r="D257" s="35">
        <f t="shared" si="26"/>
        <v>6827200</v>
      </c>
      <c r="E257" s="35">
        <f t="shared" si="26"/>
        <v>6827200</v>
      </c>
      <c r="F257" s="35">
        <f>F266</f>
        <v>7712900</v>
      </c>
      <c r="G257" s="27">
        <f t="shared" si="23"/>
        <v>100</v>
      </c>
      <c r="H257" s="30">
        <f t="shared" si="24"/>
        <v>0</v>
      </c>
    </row>
    <row r="258" spans="1:8" ht="25.5">
      <c r="A258" s="17" t="s">
        <v>242</v>
      </c>
      <c r="B258" s="3" t="s">
        <v>250</v>
      </c>
      <c r="C258" s="35">
        <f aca="true" t="shared" si="27" ref="C258:E259">C272</f>
        <v>1384200</v>
      </c>
      <c r="D258" s="35">
        <f>D272+D267</f>
        <v>1544200</v>
      </c>
      <c r="E258" s="35">
        <f t="shared" si="27"/>
        <v>1543857.3</v>
      </c>
      <c r="F258" s="35">
        <f>F272</f>
        <v>1543857.3</v>
      </c>
      <c r="G258" s="27">
        <f t="shared" si="23"/>
        <v>99.9778072788499</v>
      </c>
      <c r="H258" s="30">
        <f t="shared" si="24"/>
        <v>342.69999999995343</v>
      </c>
    </row>
    <row r="259" spans="1:8" ht="12.75">
      <c r="A259" s="3" t="s">
        <v>244</v>
      </c>
      <c r="B259" s="3" t="s">
        <v>251</v>
      </c>
      <c r="C259" s="35">
        <f t="shared" si="27"/>
        <v>3530800</v>
      </c>
      <c r="D259" s="35">
        <f t="shared" si="27"/>
        <v>3433478.7</v>
      </c>
      <c r="E259" s="35">
        <f t="shared" si="27"/>
        <v>3159345.2</v>
      </c>
      <c r="F259" s="35">
        <f>F273</f>
        <v>3184384.38</v>
      </c>
      <c r="G259" s="27">
        <f t="shared" si="23"/>
        <v>92.01586717284718</v>
      </c>
      <c r="H259" s="30">
        <f t="shared" si="24"/>
        <v>274133.5</v>
      </c>
    </row>
    <row r="260" spans="1:8" ht="12.75">
      <c r="A260" s="5" t="s">
        <v>149</v>
      </c>
      <c r="B260" s="3" t="s">
        <v>367</v>
      </c>
      <c r="C260" s="34">
        <f aca="true" t="shared" si="28" ref="C260:E261">C268</f>
        <v>1545000</v>
      </c>
      <c r="D260" s="34">
        <f t="shared" si="28"/>
        <v>5278000</v>
      </c>
      <c r="E260" s="34">
        <f t="shared" si="28"/>
        <v>5278000</v>
      </c>
      <c r="F260" s="35">
        <f>F268</f>
        <v>6256800</v>
      </c>
      <c r="G260" s="27"/>
      <c r="H260" s="30"/>
    </row>
    <row r="261" spans="1:8" ht="12.75">
      <c r="A261" s="3" t="s">
        <v>361</v>
      </c>
      <c r="B261" s="3" t="s">
        <v>363</v>
      </c>
      <c r="C261" s="34">
        <f t="shared" si="28"/>
        <v>0</v>
      </c>
      <c r="D261" s="34">
        <f t="shared" si="28"/>
        <v>100000</v>
      </c>
      <c r="E261" s="34">
        <f t="shared" si="28"/>
        <v>100000</v>
      </c>
      <c r="F261" s="35">
        <f>F269</f>
        <v>100000</v>
      </c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1252277.8</v>
      </c>
      <c r="E262" s="31">
        <f>E263</f>
        <v>1088353.69</v>
      </c>
      <c r="F262" s="31">
        <f>F263</f>
        <v>951733.8</v>
      </c>
      <c r="G262" s="28">
        <f t="shared" si="23"/>
        <v>86.90992445925336</v>
      </c>
      <c r="H262" s="33">
        <f t="shared" si="24"/>
        <v>163924.1100000001</v>
      </c>
    </row>
    <row r="263" spans="1:8" ht="12.75">
      <c r="A263" s="17" t="s">
        <v>234</v>
      </c>
      <c r="B263" s="3" t="s">
        <v>235</v>
      </c>
      <c r="C263" s="3">
        <v>1074200</v>
      </c>
      <c r="D263" s="34">
        <v>1252277.8</v>
      </c>
      <c r="E263" s="34">
        <v>1088353.69</v>
      </c>
      <c r="F263" s="34">
        <v>951733.8</v>
      </c>
      <c r="G263" s="27">
        <f t="shared" si="23"/>
        <v>86.90992445925336</v>
      </c>
      <c r="H263" s="30">
        <f t="shared" si="24"/>
        <v>163924.1100000001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D266+D265+D269+D268+D267</f>
        <v>13397956.59</v>
      </c>
      <c r="E264" s="31">
        <f>E266+E265+E269</f>
        <v>8051519.8100000005</v>
      </c>
      <c r="F264" s="31">
        <f>F266+F265+F268+F269</f>
        <v>22459056.27</v>
      </c>
      <c r="G264" s="28">
        <f t="shared" si="23"/>
        <v>60.095132835476676</v>
      </c>
      <c r="H264" s="33">
        <f t="shared" si="24"/>
        <v>5346436.779999999</v>
      </c>
    </row>
    <row r="265" spans="1:8" ht="38.25">
      <c r="A265" s="17" t="s">
        <v>236</v>
      </c>
      <c r="B265" s="3" t="s">
        <v>237</v>
      </c>
      <c r="C265" s="35">
        <v>150000</v>
      </c>
      <c r="D265" s="35">
        <v>1192756.59</v>
      </c>
      <c r="E265" s="35">
        <v>1124319.81</v>
      </c>
      <c r="F265" s="34">
        <v>8389356.27</v>
      </c>
      <c r="G265" s="27">
        <f>E265/D265*100</f>
        <v>94.26230124622494</v>
      </c>
      <c r="H265" s="30">
        <f>D265-E265</f>
        <v>68436.78000000003</v>
      </c>
    </row>
    <row r="266" spans="1:8" ht="12.75">
      <c r="A266" s="3" t="s">
        <v>238</v>
      </c>
      <c r="B266" s="3" t="s">
        <v>239</v>
      </c>
      <c r="C266" s="3">
        <v>3227085</v>
      </c>
      <c r="D266" s="34">
        <v>6827200</v>
      </c>
      <c r="E266" s="34">
        <v>6827200</v>
      </c>
      <c r="F266" s="34">
        <v>7712900</v>
      </c>
      <c r="G266" s="27">
        <f t="shared" si="23"/>
        <v>100</v>
      </c>
      <c r="H266" s="30">
        <f t="shared" si="24"/>
        <v>0</v>
      </c>
    </row>
    <row r="267" spans="1:8" ht="25.5">
      <c r="A267" s="17" t="s">
        <v>242</v>
      </c>
      <c r="B267" s="3" t="s">
        <v>413</v>
      </c>
      <c r="C267" s="3"/>
      <c r="D267" s="34"/>
      <c r="E267" s="34"/>
      <c r="F267" s="34"/>
      <c r="G267" s="27"/>
      <c r="H267" s="30"/>
    </row>
    <row r="268" spans="1:8" ht="12.75">
      <c r="A268" s="5" t="s">
        <v>149</v>
      </c>
      <c r="B268" s="3" t="s">
        <v>366</v>
      </c>
      <c r="C268" s="3">
        <v>1545000</v>
      </c>
      <c r="D268" s="34">
        <v>5278000</v>
      </c>
      <c r="E268" s="34">
        <v>5278000</v>
      </c>
      <c r="F268" s="34">
        <v>6256800</v>
      </c>
      <c r="G268" s="27">
        <f t="shared" si="23"/>
        <v>100</v>
      </c>
      <c r="H268" s="30">
        <f t="shared" si="24"/>
        <v>0</v>
      </c>
    </row>
    <row r="269" spans="1:8" ht="12.75">
      <c r="A269" s="3" t="s">
        <v>361</v>
      </c>
      <c r="B269" s="3" t="s">
        <v>362</v>
      </c>
      <c r="C269" s="3">
        <v>0</v>
      </c>
      <c r="D269" s="34">
        <v>100000</v>
      </c>
      <c r="E269" s="34">
        <v>100000</v>
      </c>
      <c r="F269" s="34">
        <v>100000</v>
      </c>
      <c r="G269" s="27">
        <f t="shared" si="23"/>
        <v>100</v>
      </c>
      <c r="H269" s="30">
        <f t="shared" si="24"/>
        <v>0</v>
      </c>
    </row>
    <row r="270" spans="1:8" ht="12.75">
      <c r="A270" s="23" t="s">
        <v>83</v>
      </c>
      <c r="B270" s="23" t="s">
        <v>84</v>
      </c>
      <c r="C270" s="31">
        <f>C271+C272+C273</f>
        <v>15958800</v>
      </c>
      <c r="D270" s="31">
        <f>D271+D272+D273</f>
        <v>15795100</v>
      </c>
      <c r="E270" s="31">
        <f>E271+E272+E273</f>
        <v>14147733.190000001</v>
      </c>
      <c r="F270" s="31">
        <f>F271+F272+F273</f>
        <v>13702413.620000001</v>
      </c>
      <c r="G270" s="28">
        <f t="shared" si="23"/>
        <v>89.57039328652557</v>
      </c>
      <c r="H270" s="33">
        <f t="shared" si="24"/>
        <v>1647366.8099999987</v>
      </c>
    </row>
    <row r="271" spans="1:8" ht="25.5">
      <c r="A271" s="17" t="s">
        <v>240</v>
      </c>
      <c r="B271" s="3" t="s">
        <v>241</v>
      </c>
      <c r="C271" s="34">
        <v>11043800</v>
      </c>
      <c r="D271" s="34">
        <v>10817421.3</v>
      </c>
      <c r="E271" s="34">
        <v>9444530.69</v>
      </c>
      <c r="F271" s="34">
        <v>8974171.94</v>
      </c>
      <c r="G271" s="27">
        <f t="shared" si="23"/>
        <v>87.30852231853075</v>
      </c>
      <c r="H271" s="30">
        <f t="shared" si="24"/>
        <v>1372890.6100000013</v>
      </c>
    </row>
    <row r="272" spans="1:8" ht="25.5">
      <c r="A272" s="17" t="s">
        <v>242</v>
      </c>
      <c r="B272" s="3" t="s">
        <v>243</v>
      </c>
      <c r="C272" s="34">
        <v>1384200</v>
      </c>
      <c r="D272" s="34">
        <v>1544200</v>
      </c>
      <c r="E272" s="34">
        <v>1543857.3</v>
      </c>
      <c r="F272" s="34">
        <v>1543857.3</v>
      </c>
      <c r="G272" s="27">
        <f t="shared" si="23"/>
        <v>99.9778072788499</v>
      </c>
      <c r="H272" s="30">
        <f t="shared" si="24"/>
        <v>342.69999999995343</v>
      </c>
    </row>
    <row r="273" spans="1:8" ht="12.75">
      <c r="A273" s="3" t="s">
        <v>244</v>
      </c>
      <c r="B273" s="3" t="s">
        <v>245</v>
      </c>
      <c r="C273" s="3">
        <v>3530800</v>
      </c>
      <c r="D273" s="34">
        <v>3433478.7</v>
      </c>
      <c r="E273" s="34">
        <v>3159345.2</v>
      </c>
      <c r="F273" s="34">
        <v>3184384.38</v>
      </c>
      <c r="G273" s="27">
        <f t="shared" si="23"/>
        <v>92.01586717284718</v>
      </c>
      <c r="H273" s="30">
        <f t="shared" si="24"/>
        <v>274133.5</v>
      </c>
    </row>
    <row r="274" spans="1:8" ht="12.75">
      <c r="A274" s="1" t="s">
        <v>85</v>
      </c>
      <c r="B274" s="1" t="s">
        <v>86</v>
      </c>
      <c r="C274" s="33">
        <f>C275+C280+C282+C276+C277+C279+C281+C278</f>
        <v>6316700</v>
      </c>
      <c r="D274" s="33">
        <f>D275+D280+D282+D276+D277+D279+D281+D278</f>
        <v>7051326</v>
      </c>
      <c r="E274" s="33">
        <f>E275+E280+E282+E276+E277+E279+E281+E278</f>
        <v>6184260.25</v>
      </c>
      <c r="F274" s="33">
        <f>F275+F280+F282+F276+F277+F279+F281</f>
        <v>6326205.239999999</v>
      </c>
      <c r="G274" s="28">
        <f t="shared" si="23"/>
        <v>87.70350782250034</v>
      </c>
      <c r="H274" s="33">
        <f t="shared" si="24"/>
        <v>867065.75</v>
      </c>
    </row>
    <row r="275" spans="1:8" ht="12.75">
      <c r="A275" s="3" t="s">
        <v>113</v>
      </c>
      <c r="B275" s="3" t="s">
        <v>275</v>
      </c>
      <c r="C275" s="35">
        <f>C290</f>
        <v>610000</v>
      </c>
      <c r="D275" s="35">
        <f aca="true" t="shared" si="29" ref="D275:E277">D290</f>
        <v>744700</v>
      </c>
      <c r="E275" s="35">
        <f t="shared" si="29"/>
        <v>639367.37</v>
      </c>
      <c r="F275" s="35">
        <f>F290</f>
        <v>596347.38</v>
      </c>
      <c r="G275" s="27">
        <f t="shared" si="23"/>
        <v>85.85569625352491</v>
      </c>
      <c r="H275" s="30">
        <f t="shared" si="24"/>
        <v>105332.63</v>
      </c>
    </row>
    <row r="276" spans="1:8" ht="38.25">
      <c r="A276" s="17" t="s">
        <v>216</v>
      </c>
      <c r="B276" s="3" t="s">
        <v>276</v>
      </c>
      <c r="C276" s="35">
        <f>C291</f>
        <v>0</v>
      </c>
      <c r="D276" s="35">
        <f t="shared" si="29"/>
        <v>0</v>
      </c>
      <c r="E276" s="35">
        <f t="shared" si="29"/>
        <v>0</v>
      </c>
      <c r="F276" s="35">
        <f>F291</f>
        <v>0</v>
      </c>
      <c r="G276" s="27" t="e">
        <f t="shared" si="23"/>
        <v>#DIV/0!</v>
      </c>
      <c r="H276" s="30">
        <f t="shared" si="24"/>
        <v>0</v>
      </c>
    </row>
    <row r="277" spans="1:8" ht="12.75">
      <c r="A277" s="3" t="s">
        <v>115</v>
      </c>
      <c r="B277" s="3" t="s">
        <v>277</v>
      </c>
      <c r="C277" s="35">
        <f>C292</f>
        <v>190000</v>
      </c>
      <c r="D277" s="35">
        <f t="shared" si="29"/>
        <v>190000</v>
      </c>
      <c r="E277" s="35">
        <f t="shared" si="29"/>
        <v>151860.52</v>
      </c>
      <c r="F277" s="35">
        <f>F292</f>
        <v>144827.8</v>
      </c>
      <c r="G277" s="27">
        <f t="shared" si="23"/>
        <v>79.9265894736842</v>
      </c>
      <c r="H277" s="30">
        <f t="shared" si="24"/>
        <v>38139.48000000001</v>
      </c>
    </row>
    <row r="278" spans="1:8" ht="25.5">
      <c r="A278" s="13" t="s">
        <v>118</v>
      </c>
      <c r="B278" s="3" t="s">
        <v>373</v>
      </c>
      <c r="C278" s="35">
        <f>C293</f>
        <v>26000</v>
      </c>
      <c r="D278" s="35">
        <f>D293</f>
        <v>22700</v>
      </c>
      <c r="E278" s="35">
        <f>E293</f>
        <v>17763.33</v>
      </c>
      <c r="F278" s="35"/>
      <c r="G278" s="27"/>
      <c r="H278" s="30"/>
    </row>
    <row r="279" spans="1:8" ht="25.5">
      <c r="A279" s="13" t="s">
        <v>120</v>
      </c>
      <c r="B279" s="3" t="s">
        <v>278</v>
      </c>
      <c r="C279" s="35">
        <f>C284+C288+C294</f>
        <v>480700</v>
      </c>
      <c r="D279" s="35">
        <f>D284+D288+D294</f>
        <v>860282</v>
      </c>
      <c r="E279" s="35">
        <f>E284+E288+E294</f>
        <v>736459.29</v>
      </c>
      <c r="F279" s="35">
        <f>F284+F288+F294</f>
        <v>1021300.13</v>
      </c>
      <c r="G279" s="27">
        <f t="shared" si="23"/>
        <v>85.6067301187285</v>
      </c>
      <c r="H279" s="30">
        <f t="shared" si="24"/>
        <v>123822.70999999996</v>
      </c>
    </row>
    <row r="280" spans="1:8" ht="51">
      <c r="A280" s="17" t="s">
        <v>154</v>
      </c>
      <c r="B280" s="3" t="s">
        <v>279</v>
      </c>
      <c r="C280" s="35">
        <f>C285</f>
        <v>5000000</v>
      </c>
      <c r="D280" s="35">
        <f aca="true" t="shared" si="30" ref="D280:F281">D285</f>
        <v>5226344</v>
      </c>
      <c r="E280" s="35">
        <f t="shared" si="30"/>
        <v>4636914.62</v>
      </c>
      <c r="F280" s="35">
        <f t="shared" si="30"/>
        <v>4381746.3</v>
      </c>
      <c r="G280" s="27">
        <f t="shared" si="23"/>
        <v>88.72195592176865</v>
      </c>
      <c r="H280" s="30">
        <f t="shared" si="24"/>
        <v>589429.3799999999</v>
      </c>
    </row>
    <row r="281" spans="1:8" ht="12.75">
      <c r="A281" s="17" t="s">
        <v>156</v>
      </c>
      <c r="B281" s="3" t="s">
        <v>348</v>
      </c>
      <c r="C281" s="35">
        <f>C286</f>
        <v>0</v>
      </c>
      <c r="D281" s="35">
        <f t="shared" si="30"/>
        <v>0</v>
      </c>
      <c r="E281" s="35">
        <f t="shared" si="30"/>
        <v>0</v>
      </c>
      <c r="F281" s="35">
        <f t="shared" si="30"/>
        <v>180195</v>
      </c>
      <c r="G281" s="27"/>
      <c r="H281" s="30"/>
    </row>
    <row r="282" spans="1:8" ht="12.75">
      <c r="A282" s="3" t="s">
        <v>124</v>
      </c>
      <c r="B282" s="3" t="s">
        <v>280</v>
      </c>
      <c r="C282" s="35">
        <f>C295</f>
        <v>10000</v>
      </c>
      <c r="D282" s="35">
        <f>D295</f>
        <v>7300</v>
      </c>
      <c r="E282" s="35">
        <f>E295</f>
        <v>1895.12</v>
      </c>
      <c r="F282" s="35">
        <f>F295</f>
        <v>1788.63</v>
      </c>
      <c r="G282" s="27">
        <f t="shared" si="23"/>
        <v>25.960547945205477</v>
      </c>
      <c r="H282" s="30">
        <f t="shared" si="24"/>
        <v>5404.88</v>
      </c>
    </row>
    <row r="283" spans="1:8" ht="12.75">
      <c r="A283" s="23" t="s">
        <v>87</v>
      </c>
      <c r="B283" s="23" t="s">
        <v>88</v>
      </c>
      <c r="C283" s="31">
        <f>C284+C285</f>
        <v>5200000</v>
      </c>
      <c r="D283" s="31">
        <f>D284+D285+D286</f>
        <v>5582344</v>
      </c>
      <c r="E283" s="31">
        <f>E284+E285+E286</f>
        <v>4932887.75</v>
      </c>
      <c r="F283" s="31">
        <f>F284+F285+F286</f>
        <v>5270770.8</v>
      </c>
      <c r="G283" s="28">
        <f t="shared" si="23"/>
        <v>88.3658862656977</v>
      </c>
      <c r="H283" s="33">
        <f t="shared" si="24"/>
        <v>649456.25</v>
      </c>
    </row>
    <row r="284" spans="1:8" ht="25.5">
      <c r="A284" s="13" t="s">
        <v>120</v>
      </c>
      <c r="B284" s="3" t="s">
        <v>252</v>
      </c>
      <c r="C284" s="3">
        <v>200000</v>
      </c>
      <c r="D284" s="34">
        <v>356000</v>
      </c>
      <c r="E284" s="34">
        <v>295973.13</v>
      </c>
      <c r="F284" s="34">
        <v>708829.5</v>
      </c>
      <c r="G284" s="27">
        <f t="shared" si="23"/>
        <v>83.13851966292135</v>
      </c>
      <c r="H284" s="30">
        <f t="shared" si="24"/>
        <v>60026.869999999995</v>
      </c>
    </row>
    <row r="285" spans="1:8" ht="51">
      <c r="A285" s="17" t="s">
        <v>154</v>
      </c>
      <c r="B285" s="3" t="s">
        <v>253</v>
      </c>
      <c r="C285" s="3">
        <v>5000000</v>
      </c>
      <c r="D285" s="34">
        <v>5226344</v>
      </c>
      <c r="E285" s="34">
        <v>4636914.62</v>
      </c>
      <c r="F285" s="34">
        <v>4381746.3</v>
      </c>
      <c r="G285" s="27">
        <f t="shared" si="23"/>
        <v>88.72195592176865</v>
      </c>
      <c r="H285" s="30">
        <f t="shared" si="24"/>
        <v>589429.3799999999</v>
      </c>
    </row>
    <row r="286" spans="1:8" ht="12.75">
      <c r="A286" s="17" t="s">
        <v>156</v>
      </c>
      <c r="B286" s="3" t="s">
        <v>347</v>
      </c>
      <c r="C286" s="3">
        <v>0</v>
      </c>
      <c r="D286" s="34">
        <v>0</v>
      </c>
      <c r="E286" s="34">
        <v>0</v>
      </c>
      <c r="F286" s="34">
        <v>180195</v>
      </c>
      <c r="G286" s="27"/>
      <c r="H286" s="30"/>
    </row>
    <row r="287" spans="1:8" ht="12.75">
      <c r="A287" s="23" t="s">
        <v>89</v>
      </c>
      <c r="B287" s="23" t="s">
        <v>90</v>
      </c>
      <c r="C287" s="31">
        <f>C288</f>
        <v>120000</v>
      </c>
      <c r="D287" s="31">
        <f>D288</f>
        <v>306300</v>
      </c>
      <c r="E287" s="31">
        <f>E288</f>
        <v>266897.84</v>
      </c>
      <c r="F287" s="31">
        <f>F288</f>
        <v>173790</v>
      </c>
      <c r="G287" s="28">
        <f t="shared" si="23"/>
        <v>87.13608880182828</v>
      </c>
      <c r="H287" s="33">
        <f t="shared" si="24"/>
        <v>39402.159999999974</v>
      </c>
    </row>
    <row r="288" spans="1:8" ht="25.5">
      <c r="A288" s="13" t="s">
        <v>120</v>
      </c>
      <c r="B288" s="3" t="s">
        <v>254</v>
      </c>
      <c r="C288" s="3">
        <v>120000</v>
      </c>
      <c r="D288" s="34">
        <v>306300</v>
      </c>
      <c r="E288" s="34">
        <v>266897.84</v>
      </c>
      <c r="F288" s="34">
        <v>173790</v>
      </c>
      <c r="G288" s="27">
        <f>E288/D288*100</f>
        <v>87.13608880182828</v>
      </c>
      <c r="H288" s="30">
        <f>D288-E288</f>
        <v>39402.159999999974</v>
      </c>
    </row>
    <row r="289" spans="1:8" ht="25.5">
      <c r="A289" s="24" t="s">
        <v>91</v>
      </c>
      <c r="B289" s="23" t="s">
        <v>92</v>
      </c>
      <c r="C289" s="31">
        <f>C290+C295+C291+C292+C294+C293</f>
        <v>996700</v>
      </c>
      <c r="D289" s="31">
        <f>D290+D295+D291+D292+D294+D293</f>
        <v>1162682</v>
      </c>
      <c r="E289" s="31">
        <f>E290+E295+E291+E292+E294+E293</f>
        <v>984474.66</v>
      </c>
      <c r="F289" s="31">
        <f>F290+F295+F291+F292+F294</f>
        <v>881644.4400000001</v>
      </c>
      <c r="G289" s="28">
        <f t="shared" si="23"/>
        <v>84.67273596735824</v>
      </c>
      <c r="H289" s="33">
        <f t="shared" si="24"/>
        <v>178207.33999999997</v>
      </c>
    </row>
    <row r="290" spans="1:8" ht="12.75">
      <c r="A290" s="3" t="s">
        <v>113</v>
      </c>
      <c r="B290" s="3" t="s">
        <v>255</v>
      </c>
      <c r="C290" s="34">
        <v>610000</v>
      </c>
      <c r="D290" s="34">
        <v>744700</v>
      </c>
      <c r="E290" s="34">
        <v>639367.37</v>
      </c>
      <c r="F290" s="34">
        <v>596347.38</v>
      </c>
      <c r="G290" s="27">
        <f t="shared" si="23"/>
        <v>85.85569625352491</v>
      </c>
      <c r="H290" s="30">
        <f t="shared" si="24"/>
        <v>105332.63</v>
      </c>
    </row>
    <row r="291" spans="1:8" ht="38.25">
      <c r="A291" s="17" t="s">
        <v>216</v>
      </c>
      <c r="B291" s="3" t="s">
        <v>256</v>
      </c>
      <c r="C291" s="34">
        <v>0</v>
      </c>
      <c r="D291" s="34">
        <v>0</v>
      </c>
      <c r="E291" s="34">
        <v>0</v>
      </c>
      <c r="F291" s="34">
        <v>0</v>
      </c>
      <c r="G291" s="27" t="e">
        <f t="shared" si="23"/>
        <v>#DIV/0!</v>
      </c>
      <c r="H291" s="30">
        <f t="shared" si="24"/>
        <v>0</v>
      </c>
    </row>
    <row r="292" spans="1:8" ht="12.75">
      <c r="A292" s="3" t="s">
        <v>115</v>
      </c>
      <c r="B292" s="3" t="s">
        <v>257</v>
      </c>
      <c r="C292" s="34">
        <v>190000</v>
      </c>
      <c r="D292" s="34">
        <v>190000</v>
      </c>
      <c r="E292" s="34">
        <v>151860.52</v>
      </c>
      <c r="F292" s="34">
        <v>144827.8</v>
      </c>
      <c r="G292" s="27">
        <f t="shared" si="23"/>
        <v>79.9265894736842</v>
      </c>
      <c r="H292" s="30">
        <f t="shared" si="24"/>
        <v>38139.48000000001</v>
      </c>
    </row>
    <row r="293" spans="1:8" ht="25.5">
      <c r="A293" s="13" t="s">
        <v>118</v>
      </c>
      <c r="B293" s="3" t="s">
        <v>372</v>
      </c>
      <c r="C293" s="34">
        <v>26000</v>
      </c>
      <c r="D293" s="34">
        <v>22700</v>
      </c>
      <c r="E293" s="34">
        <v>17763.33</v>
      </c>
      <c r="F293" s="34"/>
      <c r="G293" s="27">
        <f t="shared" si="23"/>
        <v>78.2525550660793</v>
      </c>
      <c r="H293" s="30">
        <f t="shared" si="24"/>
        <v>4936.669999999998</v>
      </c>
    </row>
    <row r="294" spans="1:8" ht="25.5">
      <c r="A294" s="13" t="s">
        <v>120</v>
      </c>
      <c r="B294" s="3" t="s">
        <v>258</v>
      </c>
      <c r="C294" s="34">
        <v>160700</v>
      </c>
      <c r="D294" s="34">
        <v>197982</v>
      </c>
      <c r="E294" s="34">
        <v>173588.32</v>
      </c>
      <c r="F294" s="34">
        <v>138680.63</v>
      </c>
      <c r="G294" s="27">
        <f t="shared" si="23"/>
        <v>87.67883949045874</v>
      </c>
      <c r="H294" s="30">
        <f t="shared" si="24"/>
        <v>24393.679999999993</v>
      </c>
    </row>
    <row r="295" spans="1:8" ht="12.75">
      <c r="A295" s="3" t="s">
        <v>335</v>
      </c>
      <c r="B295" s="3" t="s">
        <v>379</v>
      </c>
      <c r="C295" s="34">
        <v>10000</v>
      </c>
      <c r="D295" s="34">
        <v>7300</v>
      </c>
      <c r="E295" s="34">
        <v>1895.12</v>
      </c>
      <c r="F295" s="34">
        <v>1788.63</v>
      </c>
      <c r="G295" s="27">
        <f t="shared" si="23"/>
        <v>25.960547945205477</v>
      </c>
      <c r="H295" s="30">
        <f t="shared" si="24"/>
        <v>5404.88</v>
      </c>
    </row>
    <row r="296" spans="1:8" ht="12.75">
      <c r="A296" s="1" t="s">
        <v>93</v>
      </c>
      <c r="B296" s="1" t="s">
        <v>94</v>
      </c>
      <c r="C296" s="33">
        <f aca="true" t="shared" si="31" ref="C296:F297">C297</f>
        <v>100000</v>
      </c>
      <c r="D296" s="33">
        <f>D297</f>
        <v>200000</v>
      </c>
      <c r="E296" s="33">
        <f>E297</f>
        <v>200000</v>
      </c>
      <c r="F296" s="33">
        <f t="shared" si="31"/>
        <v>400000</v>
      </c>
      <c r="G296" s="28">
        <f t="shared" si="23"/>
        <v>100</v>
      </c>
      <c r="H296" s="33">
        <f t="shared" si="24"/>
        <v>0</v>
      </c>
    </row>
    <row r="297" spans="1:8" ht="12.75">
      <c r="A297" s="23" t="s">
        <v>95</v>
      </c>
      <c r="B297" s="23" t="s">
        <v>96</v>
      </c>
      <c r="C297" s="31">
        <f t="shared" si="31"/>
        <v>100000</v>
      </c>
      <c r="D297" s="33">
        <f t="shared" si="31"/>
        <v>200000</v>
      </c>
      <c r="E297" s="31">
        <f t="shared" si="31"/>
        <v>200000</v>
      </c>
      <c r="F297" s="31">
        <f t="shared" si="31"/>
        <v>400000</v>
      </c>
      <c r="G297" s="28">
        <f t="shared" si="23"/>
        <v>100</v>
      </c>
      <c r="H297" s="33">
        <f t="shared" si="24"/>
        <v>0</v>
      </c>
    </row>
    <row r="298" spans="1:8" ht="51">
      <c r="A298" s="17" t="s">
        <v>260</v>
      </c>
      <c r="B298" s="3" t="s">
        <v>261</v>
      </c>
      <c r="C298" s="3">
        <v>100000</v>
      </c>
      <c r="D298" s="34">
        <v>200000</v>
      </c>
      <c r="E298" s="34">
        <v>200000</v>
      </c>
      <c r="F298" s="34">
        <v>400000</v>
      </c>
      <c r="G298" s="27">
        <f>E298/D298*100</f>
        <v>100</v>
      </c>
      <c r="H298" s="30">
        <f>D298-E298</f>
        <v>0</v>
      </c>
    </row>
    <row r="299" spans="1:8" ht="51">
      <c r="A299" s="14" t="s">
        <v>97</v>
      </c>
      <c r="B299" s="1" t="s">
        <v>98</v>
      </c>
      <c r="C299" s="33">
        <f>C300+C303</f>
        <v>33041885</v>
      </c>
      <c r="D299" s="33">
        <f>D300+D303</f>
        <v>33751700</v>
      </c>
      <c r="E299" s="33">
        <f>E300+E303</f>
        <v>30898700</v>
      </c>
      <c r="F299" s="33">
        <f>F300+F303</f>
        <v>30077100</v>
      </c>
      <c r="G299" s="28">
        <f>E299/D299*100</f>
        <v>91.54709244275104</v>
      </c>
      <c r="H299" s="33">
        <f>D299-E299</f>
        <v>2853000</v>
      </c>
    </row>
    <row r="300" spans="1:8" ht="38.25">
      <c r="A300" s="14" t="s">
        <v>99</v>
      </c>
      <c r="B300" s="1" t="s">
        <v>100</v>
      </c>
      <c r="C300" s="33">
        <f>C301</f>
        <v>31805000</v>
      </c>
      <c r="D300" s="33">
        <f>D301</f>
        <v>31805000</v>
      </c>
      <c r="E300" s="33">
        <f>E301</f>
        <v>28952000</v>
      </c>
      <c r="F300" s="33">
        <f>F301</f>
        <v>28511980</v>
      </c>
      <c r="G300" s="28">
        <f>E300/D300*100</f>
        <v>91.02971230938532</v>
      </c>
      <c r="H300" s="33">
        <f>D300-E300</f>
        <v>2853000</v>
      </c>
    </row>
    <row r="301" spans="1:8" ht="25.5">
      <c r="A301" s="22" t="s">
        <v>262</v>
      </c>
      <c r="B301" s="3" t="s">
        <v>263</v>
      </c>
      <c r="C301" s="34">
        <v>31805000</v>
      </c>
      <c r="D301" s="34">
        <v>31805000</v>
      </c>
      <c r="E301" s="34">
        <v>28952000</v>
      </c>
      <c r="F301" s="34">
        <v>28511980</v>
      </c>
      <c r="G301" s="27">
        <f>E301/D301*100</f>
        <v>91.02971230938532</v>
      </c>
      <c r="H301" s="30">
        <f>D301-E301</f>
        <v>2853000</v>
      </c>
    </row>
    <row r="302" spans="1:8" s="4" customFormat="1" ht="12.75">
      <c r="A302" s="14" t="s">
        <v>110</v>
      </c>
      <c r="B302" s="1" t="s">
        <v>111</v>
      </c>
      <c r="C302" s="33"/>
      <c r="D302" s="33"/>
      <c r="E302" s="33"/>
      <c r="F302" s="33"/>
      <c r="G302" s="28"/>
      <c r="H302" s="33"/>
    </row>
    <row r="303" spans="1:8" s="4" customFormat="1" ht="12.75">
      <c r="A303" s="14" t="s">
        <v>106</v>
      </c>
      <c r="B303" s="1" t="s">
        <v>365</v>
      </c>
      <c r="C303" s="1">
        <v>1236885</v>
      </c>
      <c r="D303" s="33">
        <v>1946700</v>
      </c>
      <c r="E303" s="33">
        <v>1946700</v>
      </c>
      <c r="F303" s="33">
        <v>1565120</v>
      </c>
      <c r="G303" s="28"/>
      <c r="H303" s="33"/>
    </row>
    <row r="304" spans="1:8" ht="12.75">
      <c r="A304" s="17" t="s">
        <v>101</v>
      </c>
      <c r="B304" s="3"/>
      <c r="C304" s="3">
        <v>0</v>
      </c>
      <c r="D304" s="3">
        <v>-1518055.35</v>
      </c>
      <c r="E304" s="11">
        <v>5491790.72</v>
      </c>
      <c r="F304" s="11">
        <v>13514113.66</v>
      </c>
      <c r="G304" s="3"/>
      <c r="H304" s="3"/>
    </row>
    <row r="305" ht="12.75">
      <c r="D305" t="s">
        <v>103</v>
      </c>
    </row>
    <row r="306" spans="1:7" ht="15">
      <c r="A306" s="37" t="s">
        <v>104</v>
      </c>
      <c r="G306" s="37" t="s">
        <v>105</v>
      </c>
    </row>
    <row r="307" ht="12.75">
      <c r="F307" t="s">
        <v>103</v>
      </c>
    </row>
    <row r="309" ht="12.75">
      <c r="D309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2017-11-08T09:00:02Z</cp:lastPrinted>
  <dcterms:created xsi:type="dcterms:W3CDTF">2005-05-20T13:40:13Z</dcterms:created>
  <dcterms:modified xsi:type="dcterms:W3CDTF">2017-12-11T13:26:16Z</dcterms:modified>
  <cp:category/>
  <cp:version/>
  <cp:contentType/>
  <cp:contentStatus/>
</cp:coreProperties>
</file>