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</sheets>
  <calcPr calcId="152511"/>
</workbook>
</file>

<file path=xl/calcChain.xml><?xml version="1.0" encoding="utf-8"?>
<calcChain xmlns="http://schemas.openxmlformats.org/spreadsheetml/2006/main">
  <c r="F149" i="10" l="1"/>
  <c r="D105" i="10"/>
  <c r="D106" i="10"/>
  <c r="E105" i="10"/>
  <c r="E149" i="10"/>
  <c r="D149" i="10"/>
  <c r="H160" i="10" l="1"/>
  <c r="E160" i="10"/>
  <c r="H159" i="10"/>
  <c r="F157" i="10"/>
  <c r="E157" i="10"/>
  <c r="H157" i="10" s="1"/>
  <c r="H155" i="10"/>
  <c r="E155" i="10"/>
  <c r="H153" i="10"/>
  <c r="E153" i="10"/>
  <c r="D153" i="10"/>
  <c r="H152" i="10"/>
  <c r="G152" i="10"/>
  <c r="H151" i="10"/>
  <c r="G151" i="10"/>
  <c r="H150" i="10"/>
  <c r="G150" i="10"/>
  <c r="G149" i="10"/>
  <c r="H149" i="10"/>
  <c r="C149" i="10"/>
  <c r="H148" i="10"/>
  <c r="G148" i="10"/>
  <c r="F147" i="10"/>
  <c r="E147" i="10"/>
  <c r="H147" i="10" s="1"/>
  <c r="D147" i="10"/>
  <c r="C147" i="10"/>
  <c r="C126" i="10" s="1"/>
  <c r="C106" i="10" s="1"/>
  <c r="C105" i="10" s="1"/>
  <c r="H146" i="10"/>
  <c r="G146" i="10"/>
  <c r="H145" i="10"/>
  <c r="G145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F127" i="10"/>
  <c r="F126" i="10" s="1"/>
  <c r="E127" i="10"/>
  <c r="H127" i="10" s="1"/>
  <c r="D127" i="10"/>
  <c r="C127" i="10"/>
  <c r="D126" i="10"/>
  <c r="H125" i="10"/>
  <c r="H124" i="10"/>
  <c r="H123" i="10"/>
  <c r="H122" i="10"/>
  <c r="H121" i="10"/>
  <c r="G121" i="10"/>
  <c r="H120" i="10"/>
  <c r="G120" i="10"/>
  <c r="H119" i="10"/>
  <c r="G119" i="10"/>
  <c r="H118" i="10"/>
  <c r="G118" i="10"/>
  <c r="F117" i="10"/>
  <c r="F110" i="10" s="1"/>
  <c r="E117" i="10"/>
  <c r="H117" i="10" s="1"/>
  <c r="D117" i="10"/>
  <c r="D110" i="10" s="1"/>
  <c r="C117" i="10"/>
  <c r="H116" i="10"/>
  <c r="G116" i="10"/>
  <c r="H115" i="10"/>
  <c r="G115" i="10"/>
  <c r="H114" i="10"/>
  <c r="H113" i="10"/>
  <c r="H111" i="10"/>
  <c r="C110" i="10"/>
  <c r="H109" i="10"/>
  <c r="G109" i="10"/>
  <c r="H108" i="10"/>
  <c r="G108" i="10"/>
  <c r="F107" i="10"/>
  <c r="E107" i="10"/>
  <c r="H107" i="10" s="1"/>
  <c r="D107" i="10"/>
  <c r="C107" i="10"/>
  <c r="H104" i="10"/>
  <c r="G104" i="10"/>
  <c r="H103" i="10"/>
  <c r="F102" i="10"/>
  <c r="E102" i="10"/>
  <c r="H102" i="10" s="1"/>
  <c r="D102" i="10"/>
  <c r="C102" i="10"/>
  <c r="G101" i="10"/>
  <c r="G100" i="10"/>
  <c r="E100" i="10"/>
  <c r="D100" i="10"/>
  <c r="C100" i="10"/>
  <c r="H99" i="10"/>
  <c r="G99" i="10"/>
  <c r="H98" i="10"/>
  <c r="G98" i="10"/>
  <c r="F97" i="10"/>
  <c r="E97" i="10"/>
  <c r="H97" i="10" s="1"/>
  <c r="D97" i="10"/>
  <c r="C97" i="10"/>
  <c r="H96" i="10"/>
  <c r="G96" i="10"/>
  <c r="E95" i="10"/>
  <c r="G95" i="10" s="1"/>
  <c r="H94" i="10"/>
  <c r="G94" i="10"/>
  <c r="E93" i="10"/>
  <c r="H93" i="10" s="1"/>
  <c r="D93" i="10"/>
  <c r="E91" i="10"/>
  <c r="D91" i="10"/>
  <c r="H90" i="10"/>
  <c r="G90" i="10"/>
  <c r="H89" i="10"/>
  <c r="G89" i="10"/>
  <c r="F88" i="10"/>
  <c r="E88" i="10"/>
  <c r="D88" i="10"/>
  <c r="C88" i="10"/>
  <c r="H87" i="10"/>
  <c r="G87" i="10"/>
  <c r="F86" i="10"/>
  <c r="E86" i="10"/>
  <c r="D86" i="10"/>
  <c r="C86" i="10"/>
  <c r="H85" i="10"/>
  <c r="G85" i="10"/>
  <c r="F84" i="10"/>
  <c r="E84" i="10"/>
  <c r="H84" i="10" s="1"/>
  <c r="D84" i="10"/>
  <c r="C84" i="10"/>
  <c r="H83" i="10"/>
  <c r="G83" i="10"/>
  <c r="F82" i="10"/>
  <c r="E82" i="10"/>
  <c r="H81" i="10" s="1"/>
  <c r="D82" i="10"/>
  <c r="C82" i="10"/>
  <c r="G81" i="10"/>
  <c r="G80" i="10"/>
  <c r="F80" i="10"/>
  <c r="E80" i="10"/>
  <c r="H80" i="10" s="1"/>
  <c r="D80" i="10"/>
  <c r="C80" i="10"/>
  <c r="F78" i="10"/>
  <c r="E78" i="10"/>
  <c r="D78" i="10"/>
  <c r="C78" i="10"/>
  <c r="H77" i="10"/>
  <c r="G77" i="10"/>
  <c r="F76" i="10"/>
  <c r="E76" i="10"/>
  <c r="H76" i="10" s="1"/>
  <c r="D76" i="10"/>
  <c r="C76" i="10"/>
  <c r="H75" i="10"/>
  <c r="F74" i="10"/>
  <c r="E74" i="10"/>
  <c r="D74" i="10"/>
  <c r="C74" i="10"/>
  <c r="H73" i="10"/>
  <c r="G73" i="10"/>
  <c r="H72" i="10"/>
  <c r="G72" i="10"/>
  <c r="F71" i="10"/>
  <c r="E71" i="10"/>
  <c r="H71" i="10" s="1"/>
  <c r="D71" i="10"/>
  <c r="C71" i="10"/>
  <c r="H70" i="10"/>
  <c r="G70" i="10"/>
  <c r="H69" i="10"/>
  <c r="G69" i="10"/>
  <c r="F68" i="10"/>
  <c r="E68" i="10"/>
  <c r="H68" i="10" s="1"/>
  <c r="D68" i="10"/>
  <c r="C68" i="10"/>
  <c r="C67" i="10" s="1"/>
  <c r="H66" i="10"/>
  <c r="G66" i="10"/>
  <c r="H65" i="10"/>
  <c r="G65" i="10"/>
  <c r="H64" i="10"/>
  <c r="F63" i="10"/>
  <c r="E63" i="10"/>
  <c r="D63" i="10"/>
  <c r="G63" i="10" s="1"/>
  <c r="C63" i="10"/>
  <c r="H62" i="10"/>
  <c r="G62" i="10"/>
  <c r="F61" i="10"/>
  <c r="E61" i="10"/>
  <c r="D61" i="10"/>
  <c r="G61" i="10" s="1"/>
  <c r="C61" i="10"/>
  <c r="C60" i="10" s="1"/>
  <c r="F60" i="10"/>
  <c r="E60" i="10"/>
  <c r="H59" i="10"/>
  <c r="G59" i="10"/>
  <c r="H58" i="10"/>
  <c r="H57" i="10"/>
  <c r="G57" i="10"/>
  <c r="H56" i="10"/>
  <c r="H55" i="10"/>
  <c r="G55" i="10"/>
  <c r="F54" i="10"/>
  <c r="E54" i="10"/>
  <c r="E53" i="10" s="1"/>
  <c r="D54" i="10"/>
  <c r="G54" i="10" s="1"/>
  <c r="C54" i="10"/>
  <c r="C53" i="10" s="1"/>
  <c r="F53" i="10"/>
  <c r="H51" i="10"/>
  <c r="G51" i="10"/>
  <c r="F50" i="10"/>
  <c r="E50" i="10"/>
  <c r="H50" i="10" s="1"/>
  <c r="D50" i="10"/>
  <c r="C50" i="10"/>
  <c r="H49" i="10"/>
  <c r="G49" i="10"/>
  <c r="H48" i="10"/>
  <c r="G48" i="10"/>
  <c r="F47" i="10"/>
  <c r="E47" i="10"/>
  <c r="D47" i="10"/>
  <c r="C47" i="10"/>
  <c r="H46" i="10"/>
  <c r="G46" i="10"/>
  <c r="F45" i="10"/>
  <c r="F42" i="10" s="1"/>
  <c r="E45" i="10"/>
  <c r="D45" i="10"/>
  <c r="G45" i="10" s="1"/>
  <c r="C45" i="10"/>
  <c r="H44" i="10"/>
  <c r="G44" i="10"/>
  <c r="F43" i="10"/>
  <c r="E43" i="10"/>
  <c r="D43" i="10"/>
  <c r="C43" i="10"/>
  <c r="C42" i="10" s="1"/>
  <c r="C40" i="10" s="1"/>
  <c r="E42" i="10"/>
  <c r="H39" i="10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C34" i="10"/>
  <c r="H33" i="10"/>
  <c r="G33" i="10"/>
  <c r="H32" i="10"/>
  <c r="G32" i="10"/>
  <c r="F31" i="10"/>
  <c r="E31" i="10"/>
  <c r="H31" i="10" s="1"/>
  <c r="D31" i="10"/>
  <c r="D30" i="10" s="1"/>
  <c r="C31" i="10"/>
  <c r="F30" i="10"/>
  <c r="C30" i="10"/>
  <c r="H29" i="10"/>
  <c r="H28" i="10"/>
  <c r="G28" i="10"/>
  <c r="H27" i="10"/>
  <c r="G27" i="10"/>
  <c r="H25" i="10"/>
  <c r="G25" i="10"/>
  <c r="H24" i="10"/>
  <c r="G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E10" i="10"/>
  <c r="E9" i="10" s="1"/>
  <c r="D10" i="10"/>
  <c r="C10" i="10"/>
  <c r="C9" i="10" s="1"/>
  <c r="C8" i="10" s="1"/>
  <c r="C162" i="10" s="1"/>
  <c r="F9" i="10"/>
  <c r="F106" i="10" l="1"/>
  <c r="F105" i="10" s="1"/>
  <c r="F67" i="10"/>
  <c r="F40" i="10"/>
  <c r="G147" i="10"/>
  <c r="H95" i="10"/>
  <c r="G88" i="10"/>
  <c r="H74" i="10"/>
  <c r="E67" i="10"/>
  <c r="G67" i="10" s="1"/>
  <c r="G68" i="10"/>
  <c r="G47" i="10"/>
  <c r="G43" i="10"/>
  <c r="G10" i="10"/>
  <c r="H9" i="10"/>
  <c r="H45" i="10"/>
  <c r="H54" i="10"/>
  <c r="E14" i="10"/>
  <c r="G15" i="10"/>
  <c r="E20" i="10"/>
  <c r="G21" i="10"/>
  <c r="E40" i="10"/>
  <c r="G50" i="10"/>
  <c r="G60" i="10"/>
  <c r="G93" i="10"/>
  <c r="G102" i="10"/>
  <c r="G117" i="10"/>
  <c r="E126" i="10"/>
  <c r="G127" i="10"/>
  <c r="H10" i="10"/>
  <c r="H47" i="10"/>
  <c r="H63" i="10"/>
  <c r="H88" i="10"/>
  <c r="D9" i="10"/>
  <c r="G9" i="10" s="1"/>
  <c r="E30" i="10"/>
  <c r="G31" i="10"/>
  <c r="D42" i="10"/>
  <c r="D40" i="10" s="1"/>
  <c r="D53" i="10"/>
  <c r="H53" i="10" s="1"/>
  <c r="D60" i="10"/>
  <c r="H60" i="10" s="1"/>
  <c r="G97" i="10"/>
  <c r="G107" i="10"/>
  <c r="E110" i="10"/>
  <c r="H43" i="10"/>
  <c r="H61" i="10"/>
  <c r="D67" i="10"/>
  <c r="F149" i="9"/>
  <c r="F110" i="9"/>
  <c r="D67" i="9"/>
  <c r="D8" i="9"/>
  <c r="E160" i="9"/>
  <c r="H160" i="9" s="1"/>
  <c r="H159" i="9"/>
  <c r="F157" i="9"/>
  <c r="E157" i="9"/>
  <c r="H157" i="9" s="1"/>
  <c r="E155" i="9"/>
  <c r="H155" i="9" s="1"/>
  <c r="E153" i="9"/>
  <c r="H153" i="9" s="1"/>
  <c r="D153" i="9"/>
  <c r="H152" i="9"/>
  <c r="G152" i="9"/>
  <c r="H151" i="9"/>
  <c r="G151" i="9"/>
  <c r="H150" i="9"/>
  <c r="G150" i="9"/>
  <c r="E149" i="9"/>
  <c r="G149" i="9" s="1"/>
  <c r="D149" i="9"/>
  <c r="H149" i="9" s="1"/>
  <c r="C149" i="9"/>
  <c r="H148" i="9"/>
  <c r="G148" i="9"/>
  <c r="F147" i="9"/>
  <c r="E147" i="9"/>
  <c r="G147" i="9" s="1"/>
  <c r="D147" i="9"/>
  <c r="H147" i="9" s="1"/>
  <c r="C147" i="9"/>
  <c r="H146" i="9"/>
  <c r="G146" i="9"/>
  <c r="H145" i="9"/>
  <c r="G145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F127" i="9"/>
  <c r="E127" i="9"/>
  <c r="D127" i="9"/>
  <c r="D126" i="9" s="1"/>
  <c r="D106" i="9" s="1"/>
  <c r="D105" i="9" s="1"/>
  <c r="C127" i="9"/>
  <c r="C126" i="9" s="1"/>
  <c r="E126" i="9"/>
  <c r="H125" i="9"/>
  <c r="H124" i="9"/>
  <c r="H123" i="9"/>
  <c r="H122" i="9"/>
  <c r="H121" i="9"/>
  <c r="G121" i="9"/>
  <c r="H120" i="9"/>
  <c r="G120" i="9"/>
  <c r="H119" i="9"/>
  <c r="G119" i="9"/>
  <c r="H118" i="9"/>
  <c r="G118" i="9"/>
  <c r="F117" i="9"/>
  <c r="E117" i="9"/>
  <c r="G117" i="9" s="1"/>
  <c r="D117" i="9"/>
  <c r="C117" i="9"/>
  <c r="C110" i="9" s="1"/>
  <c r="H116" i="9"/>
  <c r="G116" i="9"/>
  <c r="H115" i="9"/>
  <c r="G115" i="9"/>
  <c r="H114" i="9"/>
  <c r="H113" i="9"/>
  <c r="H111" i="9"/>
  <c r="D110" i="9"/>
  <c r="H109" i="9"/>
  <c r="G109" i="9"/>
  <c r="H108" i="9"/>
  <c r="G108" i="9"/>
  <c r="F107" i="9"/>
  <c r="E107" i="9"/>
  <c r="H107" i="9" s="1"/>
  <c r="D107" i="9"/>
  <c r="C107" i="9"/>
  <c r="H104" i="9"/>
  <c r="G104" i="9"/>
  <c r="H103" i="9"/>
  <c r="F102" i="9"/>
  <c r="E102" i="9"/>
  <c r="D102" i="9"/>
  <c r="H102" i="9" s="1"/>
  <c r="C102" i="9"/>
  <c r="G101" i="9"/>
  <c r="E100" i="9"/>
  <c r="G100" i="9" s="1"/>
  <c r="D100" i="9"/>
  <c r="C100" i="9"/>
  <c r="H99" i="9"/>
  <c r="G99" i="9"/>
  <c r="H98" i="9"/>
  <c r="G98" i="9"/>
  <c r="G97" i="9"/>
  <c r="F97" i="9"/>
  <c r="E97" i="9"/>
  <c r="H97" i="9" s="1"/>
  <c r="D97" i="9"/>
  <c r="C97" i="9"/>
  <c r="H96" i="9"/>
  <c r="G96" i="9"/>
  <c r="E95" i="9"/>
  <c r="H95" i="9" s="1"/>
  <c r="H94" i="9"/>
  <c r="G94" i="9"/>
  <c r="E93" i="9"/>
  <c r="D93" i="9"/>
  <c r="H93" i="9" s="1"/>
  <c r="E91" i="9"/>
  <c r="D91" i="9"/>
  <c r="H90" i="9"/>
  <c r="G90" i="9"/>
  <c r="H89" i="9"/>
  <c r="G89" i="9"/>
  <c r="F88" i="9"/>
  <c r="E88" i="9"/>
  <c r="D88" i="9"/>
  <c r="C88" i="9"/>
  <c r="H87" i="9"/>
  <c r="G87" i="9"/>
  <c r="F86" i="9"/>
  <c r="E86" i="9"/>
  <c r="D86" i="9"/>
  <c r="C86" i="9"/>
  <c r="H85" i="9"/>
  <c r="G85" i="9"/>
  <c r="H84" i="9"/>
  <c r="F84" i="9"/>
  <c r="E84" i="9"/>
  <c r="D84" i="9"/>
  <c r="C84" i="9"/>
  <c r="H83" i="9"/>
  <c r="G83" i="9"/>
  <c r="F82" i="9"/>
  <c r="E82" i="9"/>
  <c r="H81" i="9" s="1"/>
  <c r="D82" i="9"/>
  <c r="C82" i="9"/>
  <c r="G81" i="9"/>
  <c r="F80" i="9"/>
  <c r="E80" i="9"/>
  <c r="G80" i="9" s="1"/>
  <c r="D80" i="9"/>
  <c r="H80" i="9" s="1"/>
  <c r="C80" i="9"/>
  <c r="F78" i="9"/>
  <c r="E78" i="9"/>
  <c r="D78" i="9"/>
  <c r="C78" i="9"/>
  <c r="H77" i="9"/>
  <c r="G77" i="9"/>
  <c r="H76" i="9"/>
  <c r="F76" i="9"/>
  <c r="E76" i="9"/>
  <c r="D76" i="9"/>
  <c r="C76" i="9"/>
  <c r="C67" i="9" s="1"/>
  <c r="H75" i="9"/>
  <c r="F74" i="9"/>
  <c r="E74" i="9"/>
  <c r="H74" i="9" s="1"/>
  <c r="D74" i="9"/>
  <c r="C74" i="9"/>
  <c r="H73" i="9"/>
  <c r="G73" i="9"/>
  <c r="H72" i="9"/>
  <c r="G72" i="9"/>
  <c r="F71" i="9"/>
  <c r="E71" i="9"/>
  <c r="H71" i="9" s="1"/>
  <c r="D71" i="9"/>
  <c r="C71" i="9"/>
  <c r="H70" i="9"/>
  <c r="G70" i="9"/>
  <c r="H69" i="9"/>
  <c r="G69" i="9"/>
  <c r="F68" i="9"/>
  <c r="E68" i="9"/>
  <c r="G68" i="9" s="1"/>
  <c r="D68" i="9"/>
  <c r="C68" i="9"/>
  <c r="H66" i="9"/>
  <c r="G66" i="9"/>
  <c r="H65" i="9"/>
  <c r="G65" i="9"/>
  <c r="H64" i="9"/>
  <c r="F63" i="9"/>
  <c r="E63" i="9"/>
  <c r="D63" i="9"/>
  <c r="C63" i="9"/>
  <c r="H62" i="9"/>
  <c r="G62" i="9"/>
  <c r="F61" i="9"/>
  <c r="F60" i="9" s="1"/>
  <c r="E61" i="9"/>
  <c r="H61" i="9" s="1"/>
  <c r="D61" i="9"/>
  <c r="C61" i="9"/>
  <c r="D60" i="9"/>
  <c r="C60" i="9"/>
  <c r="H59" i="9"/>
  <c r="G59" i="9"/>
  <c r="H58" i="9"/>
  <c r="H57" i="9"/>
  <c r="G57" i="9"/>
  <c r="H56" i="9"/>
  <c r="H55" i="9"/>
  <c r="G55" i="9"/>
  <c r="F54" i="9"/>
  <c r="F53" i="9" s="1"/>
  <c r="E54" i="9"/>
  <c r="H54" i="9" s="1"/>
  <c r="D54" i="9"/>
  <c r="C54" i="9"/>
  <c r="D53" i="9"/>
  <c r="C53" i="9"/>
  <c r="H51" i="9"/>
  <c r="G51" i="9"/>
  <c r="F50" i="9"/>
  <c r="E50" i="9"/>
  <c r="H50" i="9" s="1"/>
  <c r="D50" i="9"/>
  <c r="C50" i="9"/>
  <c r="H49" i="9"/>
  <c r="G49" i="9"/>
  <c r="H48" i="9"/>
  <c r="G48" i="9"/>
  <c r="F47" i="9"/>
  <c r="E47" i="9"/>
  <c r="H47" i="9" s="1"/>
  <c r="D47" i="9"/>
  <c r="C47" i="9"/>
  <c r="H46" i="9"/>
  <c r="G46" i="9"/>
  <c r="F45" i="9"/>
  <c r="E45" i="9"/>
  <c r="H45" i="9" s="1"/>
  <c r="D45" i="9"/>
  <c r="C45" i="9"/>
  <c r="H44" i="9"/>
  <c r="G44" i="9"/>
  <c r="F43" i="9"/>
  <c r="F42" i="9" s="1"/>
  <c r="E43" i="9"/>
  <c r="D43" i="9"/>
  <c r="D42" i="9" s="1"/>
  <c r="D40" i="9" s="1"/>
  <c r="C43" i="9"/>
  <c r="C42" i="9"/>
  <c r="C40" i="9" s="1"/>
  <c r="F40" i="9"/>
  <c r="H39" i="9"/>
  <c r="H38" i="9"/>
  <c r="G38" i="9"/>
  <c r="H37" i="9"/>
  <c r="G37" i="9"/>
  <c r="H36" i="9"/>
  <c r="G36" i="9"/>
  <c r="H35" i="9"/>
  <c r="G35" i="9"/>
  <c r="F34" i="9"/>
  <c r="E34" i="9"/>
  <c r="G34" i="9" s="1"/>
  <c r="D34" i="9"/>
  <c r="H34" i="9" s="1"/>
  <c r="C34" i="9"/>
  <c r="H33" i="9"/>
  <c r="G33" i="9"/>
  <c r="H32" i="9"/>
  <c r="G32" i="9"/>
  <c r="G31" i="9"/>
  <c r="F31" i="9"/>
  <c r="F30" i="9" s="1"/>
  <c r="E31" i="9"/>
  <c r="E30" i="9" s="1"/>
  <c r="D31" i="9"/>
  <c r="H31" i="9" s="1"/>
  <c r="C31" i="9"/>
  <c r="C30" i="9" s="1"/>
  <c r="D30" i="9"/>
  <c r="H29" i="9"/>
  <c r="H28" i="9"/>
  <c r="G28" i="9"/>
  <c r="H27" i="9"/>
  <c r="G27" i="9"/>
  <c r="H25" i="9"/>
  <c r="G25" i="9"/>
  <c r="H24" i="9"/>
  <c r="G24" i="9"/>
  <c r="H23" i="9"/>
  <c r="G23" i="9"/>
  <c r="H22" i="9"/>
  <c r="G22" i="9"/>
  <c r="G21" i="9"/>
  <c r="F21" i="9"/>
  <c r="F20" i="9" s="1"/>
  <c r="E21" i="9"/>
  <c r="D21" i="9"/>
  <c r="D20" i="9" s="1"/>
  <c r="C21" i="9"/>
  <c r="C20" i="9" s="1"/>
  <c r="E20" i="9"/>
  <c r="H20" i="9" s="1"/>
  <c r="H19" i="9"/>
  <c r="G19" i="9"/>
  <c r="H18" i="9"/>
  <c r="G18" i="9"/>
  <c r="H17" i="9"/>
  <c r="G17" i="9"/>
  <c r="H16" i="9"/>
  <c r="G16" i="9"/>
  <c r="G15" i="9"/>
  <c r="F15" i="9"/>
  <c r="E15" i="9"/>
  <c r="D15" i="9"/>
  <c r="D14" i="9" s="1"/>
  <c r="C15" i="9"/>
  <c r="C14" i="9" s="1"/>
  <c r="F14" i="9"/>
  <c r="E14" i="9"/>
  <c r="H13" i="9"/>
  <c r="G13" i="9"/>
  <c r="H12" i="9"/>
  <c r="G12" i="9"/>
  <c r="H11" i="9"/>
  <c r="G11" i="9"/>
  <c r="F10" i="9"/>
  <c r="F9" i="9" s="1"/>
  <c r="E10" i="9"/>
  <c r="H10" i="9" s="1"/>
  <c r="D10" i="9"/>
  <c r="C10" i="9"/>
  <c r="D9" i="9"/>
  <c r="C9" i="9"/>
  <c r="F8" i="10" l="1"/>
  <c r="F162" i="10" s="1"/>
  <c r="H67" i="10"/>
  <c r="G110" i="10"/>
  <c r="H110" i="10"/>
  <c r="G42" i="10"/>
  <c r="G30" i="10"/>
  <c r="H30" i="10"/>
  <c r="G53" i="10"/>
  <c r="G126" i="10"/>
  <c r="H126" i="10"/>
  <c r="G40" i="10"/>
  <c r="H40" i="10"/>
  <c r="G14" i="10"/>
  <c r="H14" i="10"/>
  <c r="E106" i="10"/>
  <c r="D8" i="10"/>
  <c r="D162" i="10" s="1"/>
  <c r="G20" i="10"/>
  <c r="H20" i="10"/>
  <c r="E8" i="10"/>
  <c r="H42" i="10"/>
  <c r="F126" i="9"/>
  <c r="F106" i="9"/>
  <c r="F105" i="9" s="1"/>
  <c r="F67" i="9"/>
  <c r="F8" i="9"/>
  <c r="H68" i="9"/>
  <c r="G50" i="9"/>
  <c r="H30" i="9"/>
  <c r="G127" i="9"/>
  <c r="E110" i="9"/>
  <c r="G110" i="9" s="1"/>
  <c r="H117" i="9"/>
  <c r="G107" i="9"/>
  <c r="G102" i="9"/>
  <c r="G93" i="9"/>
  <c r="H88" i="9"/>
  <c r="H63" i="9"/>
  <c r="H43" i="9"/>
  <c r="G30" i="9"/>
  <c r="C106" i="9"/>
  <c r="C105" i="9" s="1"/>
  <c r="H126" i="9"/>
  <c r="C8" i="9"/>
  <c r="H14" i="9"/>
  <c r="H15" i="9"/>
  <c r="H21" i="9"/>
  <c r="G95" i="9"/>
  <c r="H127" i="9"/>
  <c r="E9" i="9"/>
  <c r="G10" i="9"/>
  <c r="G14" i="9"/>
  <c r="G20" i="9"/>
  <c r="E42" i="9"/>
  <c r="G43" i="9"/>
  <c r="G45" i="9"/>
  <c r="G47" i="9"/>
  <c r="E53" i="9"/>
  <c r="G54" i="9"/>
  <c r="E60" i="9"/>
  <c r="G61" i="9"/>
  <c r="G63" i="9"/>
  <c r="D162" i="9"/>
  <c r="G88" i="9"/>
  <c r="G126" i="9"/>
  <c r="E67" i="9"/>
  <c r="F97" i="8"/>
  <c r="G8" i="10" l="1"/>
  <c r="H8" i="10"/>
  <c r="G106" i="10"/>
  <c r="H106" i="10"/>
  <c r="F162" i="9"/>
  <c r="E106" i="9"/>
  <c r="E105" i="9" s="1"/>
  <c r="H110" i="9"/>
  <c r="H60" i="9"/>
  <c r="G60" i="9"/>
  <c r="C162" i="9"/>
  <c r="H67" i="9"/>
  <c r="G67" i="9"/>
  <c r="G53" i="9"/>
  <c r="H53" i="9"/>
  <c r="G42" i="9"/>
  <c r="E40" i="9"/>
  <c r="H42" i="9"/>
  <c r="G9" i="9"/>
  <c r="H9" i="9"/>
  <c r="E8" i="9"/>
  <c r="E117" i="8"/>
  <c r="E106" i="8"/>
  <c r="E105" i="8"/>
  <c r="E67" i="8"/>
  <c r="E149" i="8"/>
  <c r="H105" i="10" l="1"/>
  <c r="G105" i="10"/>
  <c r="E162" i="10"/>
  <c r="G106" i="9"/>
  <c r="H106" i="9"/>
  <c r="H8" i="9"/>
  <c r="G8" i="9"/>
  <c r="H40" i="9"/>
  <c r="G40" i="9"/>
  <c r="E162" i="9"/>
  <c r="H105" i="9"/>
  <c r="G105" i="9"/>
  <c r="E160" i="8"/>
  <c r="H160" i="8" s="1"/>
  <c r="H159" i="8"/>
  <c r="F157" i="8"/>
  <c r="E157" i="8"/>
  <c r="H157" i="8" s="1"/>
  <c r="E155" i="8"/>
  <c r="H155" i="8" s="1"/>
  <c r="E153" i="8"/>
  <c r="H153" i="8" s="1"/>
  <c r="D153" i="8"/>
  <c r="H152" i="8"/>
  <c r="G152" i="8"/>
  <c r="H151" i="8"/>
  <c r="G151" i="8"/>
  <c r="H150" i="8"/>
  <c r="G150" i="8"/>
  <c r="F149" i="8"/>
  <c r="G149" i="8"/>
  <c r="D149" i="8"/>
  <c r="C149" i="8"/>
  <c r="H148" i="8"/>
  <c r="G148" i="8"/>
  <c r="F147" i="8"/>
  <c r="E147" i="8"/>
  <c r="G147" i="8" s="1"/>
  <c r="D147" i="8"/>
  <c r="C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F127" i="8"/>
  <c r="F126" i="8" s="1"/>
  <c r="E127" i="8"/>
  <c r="D127" i="8"/>
  <c r="D126" i="8" s="1"/>
  <c r="C127" i="8"/>
  <c r="H125" i="8"/>
  <c r="H124" i="8"/>
  <c r="H123" i="8"/>
  <c r="H122" i="8"/>
  <c r="H121" i="8"/>
  <c r="G121" i="8"/>
  <c r="H120" i="8"/>
  <c r="G120" i="8"/>
  <c r="H119" i="8"/>
  <c r="G119" i="8"/>
  <c r="H118" i="8"/>
  <c r="G118" i="8"/>
  <c r="F117" i="8"/>
  <c r="F110" i="8" s="1"/>
  <c r="H117" i="8"/>
  <c r="D117" i="8"/>
  <c r="C117" i="8"/>
  <c r="C110" i="8" s="1"/>
  <c r="H116" i="8"/>
  <c r="G116" i="8"/>
  <c r="H115" i="8"/>
  <c r="G115" i="8"/>
  <c r="H114" i="8"/>
  <c r="H113" i="8"/>
  <c r="H111" i="8"/>
  <c r="D110" i="8"/>
  <c r="H109" i="8"/>
  <c r="G109" i="8"/>
  <c r="H108" i="8"/>
  <c r="G108" i="8"/>
  <c r="F107" i="8"/>
  <c r="E107" i="8"/>
  <c r="D107" i="8"/>
  <c r="H107" i="8" s="1"/>
  <c r="C107" i="8"/>
  <c r="H104" i="8"/>
  <c r="G104" i="8"/>
  <c r="H103" i="8"/>
  <c r="F102" i="8"/>
  <c r="E102" i="8"/>
  <c r="D102" i="8"/>
  <c r="G102" i="8" s="1"/>
  <c r="C102" i="8"/>
  <c r="G101" i="8"/>
  <c r="E100" i="8"/>
  <c r="D100" i="8"/>
  <c r="C100" i="8"/>
  <c r="H99" i="8"/>
  <c r="G99" i="8"/>
  <c r="H98" i="8"/>
  <c r="G98" i="8"/>
  <c r="E97" i="8"/>
  <c r="D97" i="8"/>
  <c r="C97" i="8"/>
  <c r="H94" i="8"/>
  <c r="G94" i="8"/>
  <c r="E93" i="8"/>
  <c r="H93" i="8" s="1"/>
  <c r="D93" i="8"/>
  <c r="E91" i="8"/>
  <c r="D91" i="8"/>
  <c r="H96" i="8"/>
  <c r="G96" i="8"/>
  <c r="E95" i="8"/>
  <c r="H90" i="8"/>
  <c r="G90" i="8"/>
  <c r="H89" i="8"/>
  <c r="G89" i="8"/>
  <c r="F88" i="8"/>
  <c r="E88" i="8"/>
  <c r="H88" i="8" s="1"/>
  <c r="D88" i="8"/>
  <c r="C88" i="8"/>
  <c r="H87" i="8"/>
  <c r="G87" i="8"/>
  <c r="F86" i="8"/>
  <c r="E86" i="8"/>
  <c r="D86" i="8"/>
  <c r="C86" i="8"/>
  <c r="H85" i="8"/>
  <c r="G85" i="8"/>
  <c r="F84" i="8"/>
  <c r="E84" i="8"/>
  <c r="D84" i="8"/>
  <c r="C84" i="8"/>
  <c r="H83" i="8"/>
  <c r="G83" i="8"/>
  <c r="F82" i="8"/>
  <c r="E82" i="8"/>
  <c r="H81" i="8" s="1"/>
  <c r="D82" i="8"/>
  <c r="C82" i="8"/>
  <c r="G81" i="8"/>
  <c r="F80" i="8"/>
  <c r="E80" i="8"/>
  <c r="G80" i="8" s="1"/>
  <c r="D80" i="8"/>
  <c r="C80" i="8"/>
  <c r="F78" i="8"/>
  <c r="E78" i="8"/>
  <c r="D78" i="8"/>
  <c r="C78" i="8"/>
  <c r="H77" i="8"/>
  <c r="G77" i="8"/>
  <c r="F76" i="8"/>
  <c r="E76" i="8"/>
  <c r="D76" i="8"/>
  <c r="H76" i="8" s="1"/>
  <c r="C76" i="8"/>
  <c r="H75" i="8"/>
  <c r="F74" i="8"/>
  <c r="E74" i="8"/>
  <c r="H74" i="8" s="1"/>
  <c r="D74" i="8"/>
  <c r="C74" i="8"/>
  <c r="H73" i="8"/>
  <c r="G73" i="8"/>
  <c r="H72" i="8"/>
  <c r="G72" i="8"/>
  <c r="F71" i="8"/>
  <c r="E71" i="8"/>
  <c r="D71" i="8"/>
  <c r="C71" i="8"/>
  <c r="H70" i="8"/>
  <c r="G70" i="8"/>
  <c r="H69" i="8"/>
  <c r="G69" i="8"/>
  <c r="F68" i="8"/>
  <c r="E68" i="8"/>
  <c r="D68" i="8"/>
  <c r="C68" i="8"/>
  <c r="H66" i="8"/>
  <c r="G66" i="8"/>
  <c r="H65" i="8"/>
  <c r="G65" i="8"/>
  <c r="H64" i="8"/>
  <c r="F63" i="8"/>
  <c r="E63" i="8"/>
  <c r="H63" i="8" s="1"/>
  <c r="D63" i="8"/>
  <c r="C63" i="8"/>
  <c r="H62" i="8"/>
  <c r="G62" i="8"/>
  <c r="F61" i="8"/>
  <c r="F60" i="8" s="1"/>
  <c r="E61" i="8"/>
  <c r="D61" i="8"/>
  <c r="D60" i="8" s="1"/>
  <c r="C61" i="8"/>
  <c r="C60" i="8" s="1"/>
  <c r="H59" i="8"/>
  <c r="G59" i="8"/>
  <c r="H58" i="8"/>
  <c r="H57" i="8"/>
  <c r="G57" i="8"/>
  <c r="H56" i="8"/>
  <c r="H55" i="8"/>
  <c r="G55" i="8"/>
  <c r="F54" i="8"/>
  <c r="F53" i="8" s="1"/>
  <c r="E54" i="8"/>
  <c r="H54" i="8" s="1"/>
  <c r="D54" i="8"/>
  <c r="D53" i="8" s="1"/>
  <c r="C54" i="8"/>
  <c r="C53" i="8" s="1"/>
  <c r="H51" i="8"/>
  <c r="G51" i="8"/>
  <c r="F50" i="8"/>
  <c r="E50" i="8"/>
  <c r="H50" i="8" s="1"/>
  <c r="D50" i="8"/>
  <c r="C50" i="8"/>
  <c r="H49" i="8"/>
  <c r="G49" i="8"/>
  <c r="H48" i="8"/>
  <c r="G48" i="8"/>
  <c r="F47" i="8"/>
  <c r="E47" i="8"/>
  <c r="H47" i="8" s="1"/>
  <c r="D47" i="8"/>
  <c r="C47" i="8"/>
  <c r="H46" i="8"/>
  <c r="G46" i="8"/>
  <c r="F45" i="8"/>
  <c r="E45" i="8"/>
  <c r="H45" i="8" s="1"/>
  <c r="D45" i="8"/>
  <c r="C45" i="8"/>
  <c r="H44" i="8"/>
  <c r="G44" i="8"/>
  <c r="F43" i="8"/>
  <c r="E43" i="8"/>
  <c r="H43" i="8" s="1"/>
  <c r="D43" i="8"/>
  <c r="D42" i="8" s="1"/>
  <c r="D40" i="8" s="1"/>
  <c r="C43" i="8"/>
  <c r="C42" i="8" s="1"/>
  <c r="C40" i="8" s="1"/>
  <c r="F40" i="8"/>
  <c r="H39" i="8"/>
  <c r="H38" i="8"/>
  <c r="G38" i="8"/>
  <c r="H37" i="8"/>
  <c r="G37" i="8"/>
  <c r="H36" i="8"/>
  <c r="G36" i="8"/>
  <c r="H35" i="8"/>
  <c r="G35" i="8"/>
  <c r="F34" i="8"/>
  <c r="E34" i="8"/>
  <c r="D34" i="8"/>
  <c r="H34" i="8" s="1"/>
  <c r="C34" i="8"/>
  <c r="H33" i="8"/>
  <c r="G33" i="8"/>
  <c r="H32" i="8"/>
  <c r="G32" i="8"/>
  <c r="F31" i="8"/>
  <c r="F30" i="8" s="1"/>
  <c r="E31" i="8"/>
  <c r="D31" i="8"/>
  <c r="H31" i="8" s="1"/>
  <c r="C31" i="8"/>
  <c r="C30" i="8" s="1"/>
  <c r="H29" i="8"/>
  <c r="H28" i="8"/>
  <c r="G28" i="8"/>
  <c r="H27" i="8"/>
  <c r="G27" i="8"/>
  <c r="H25" i="8"/>
  <c r="G25" i="8"/>
  <c r="H24" i="8"/>
  <c r="G24" i="8"/>
  <c r="H23" i="8"/>
  <c r="G23" i="8"/>
  <c r="H22" i="8"/>
  <c r="G22" i="8"/>
  <c r="F21" i="8"/>
  <c r="E21" i="8"/>
  <c r="G21" i="8" s="1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D14" i="8" s="1"/>
  <c r="C15" i="8"/>
  <c r="C14" i="8" s="1"/>
  <c r="E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/>
  <c r="H162" i="10" l="1"/>
  <c r="G162" i="10"/>
  <c r="H162" i="9"/>
  <c r="G162" i="9"/>
  <c r="F106" i="8"/>
  <c r="F105" i="8" s="1"/>
  <c r="F67" i="8"/>
  <c r="F8" i="8" s="1"/>
  <c r="H10" i="8"/>
  <c r="G31" i="8"/>
  <c r="D30" i="8"/>
  <c r="F42" i="8"/>
  <c r="G100" i="8"/>
  <c r="H102" i="8"/>
  <c r="C126" i="8"/>
  <c r="C106" i="8" s="1"/>
  <c r="C105" i="8" s="1"/>
  <c r="C162" i="8" s="1"/>
  <c r="D106" i="8"/>
  <c r="D105" i="8" s="1"/>
  <c r="H71" i="8"/>
  <c r="C67" i="8"/>
  <c r="C8" i="8" s="1"/>
  <c r="H80" i="8"/>
  <c r="H84" i="8"/>
  <c r="H14" i="8"/>
  <c r="G34" i="8"/>
  <c r="H95" i="8"/>
  <c r="H61" i="8"/>
  <c r="H149" i="8"/>
  <c r="E126" i="8"/>
  <c r="H147" i="8"/>
  <c r="H127" i="8"/>
  <c r="G127" i="8"/>
  <c r="E110" i="8"/>
  <c r="G110" i="8" s="1"/>
  <c r="G117" i="8"/>
  <c r="H97" i="8"/>
  <c r="H68" i="8"/>
  <c r="G68" i="8"/>
  <c r="G50" i="8"/>
  <c r="E30" i="8"/>
  <c r="H30" i="8"/>
  <c r="H126" i="8"/>
  <c r="H20" i="8"/>
  <c r="H15" i="8"/>
  <c r="H21" i="8"/>
  <c r="G95" i="8"/>
  <c r="G93" i="8"/>
  <c r="G97" i="8"/>
  <c r="G107" i="8"/>
  <c r="G10" i="8"/>
  <c r="G14" i="8"/>
  <c r="G20" i="8"/>
  <c r="E42" i="8"/>
  <c r="G43" i="8"/>
  <c r="G45" i="8"/>
  <c r="G47" i="8"/>
  <c r="E53" i="8"/>
  <c r="G54" i="8"/>
  <c r="E60" i="8"/>
  <c r="G61" i="8"/>
  <c r="G63" i="8"/>
  <c r="D67" i="8"/>
  <c r="D8" i="8" s="1"/>
  <c r="D162" i="8" s="1"/>
  <c r="G88" i="8"/>
  <c r="G126" i="8"/>
  <c r="E9" i="8"/>
  <c r="D67" i="7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F162" i="8" l="1"/>
  <c r="G30" i="8"/>
  <c r="H110" i="8"/>
  <c r="G60" i="8"/>
  <c r="H60" i="8"/>
  <c r="H67" i="8"/>
  <c r="G67" i="8"/>
  <c r="H9" i="8"/>
  <c r="G9" i="8"/>
  <c r="H53" i="8"/>
  <c r="G53" i="8"/>
  <c r="E40" i="8"/>
  <c r="E8" i="8" s="1"/>
  <c r="H42" i="8"/>
  <c r="G42" i="8"/>
  <c r="E160" i="7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H106" i="8" l="1"/>
  <c r="G106" i="8"/>
  <c r="H8" i="8"/>
  <c r="G8" i="8"/>
  <c r="H105" i="8"/>
  <c r="E162" i="8"/>
  <c r="G105" i="8"/>
  <c r="H40" i="8"/>
  <c r="G40" i="8"/>
  <c r="F126" i="7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H162" i="8" l="1"/>
  <c r="G162" i="8"/>
  <c r="F162" i="7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<sst xmlns="http://schemas.openxmlformats.org/spreadsheetml/2006/main" count="3168" uniqueCount="374">
  <si>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</si>
  <si>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</si>
  <si>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</si>
  <si>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</si>
  <si>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</si>
  <si>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</si>
  <si>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</si>
  <si>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</si>
  <si>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</si>
  <si>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</si>
  <si>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</si>
  <si>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</si>
  <si>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</si>
  <si>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</si>
  <si>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</si>
  <si>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</si>
  <si>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</si>
  <si>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</si>
  <si>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</si>
  <si>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</si>
  <si>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</si>
  <si>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</si>
  <si>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</si>
  <si>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</si>
  <si>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</si>
  <si>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</si>
  <si>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</si>
  <si>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</si>
  <si>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</si>
  <si>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</si>
  <si>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</si>
  <si>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</si>
  <si>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</si>
  <si>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</si>
  <si>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</si>
  <si>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</si>
  <si>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</si>
  <si>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</si>
  <si>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</si>
  <si>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</si>
  <si>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</si>
  <si>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</si>
  <si>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</si>
  <si>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</si>
  <si>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</si>
  <si>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</si>
  <si>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</si>
  <si>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</si>
  <si>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</si>
  <si>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</si>
  <si>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</si>
  <si>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</si>
  <si>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</si>
  <si>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</si>
  <si>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</si>
  <si>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</si>
  <si>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</si>
  <si>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</si>
  <si>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</si>
  <si>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</si>
  <si>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</si>
  <si>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</si>
  <si>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</si>
  <si>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</si>
  <si>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</si>
  <si>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</si>
  <si>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</si>
  <si>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</si>
  <si>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</si>
  <si>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</si>
  <si>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</si>
  <si>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</si>
  <si>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</si>
  <si>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</si>
  <si>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</si>
  <si>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</si>
  <si>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</si>
  <si>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</si>
  <si>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</si>
  <si>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</si>
  <si>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</si>
  <si>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</si>
  <si>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</si>
  <si>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</si>
  <si>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</si>
  <si>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</si>
  <si>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</si>
  <si>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</si>
  <si>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</si>
  <si>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</si>
  <si>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</si>
  <si>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</si>
  <si>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</si>
  <si>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</si>
  <si>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</si>
  <si>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</si>
  <si>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</si>
  <si>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</si>
  <si>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</si>
  <si>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</si>
  <si>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</si>
  <si>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</si>
  <si>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</si>
  <si>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</si>
  <si>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</si>
  <si>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</si>
  <si>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</si>
  <si>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</si>
  <si>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</si>
  <si>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</si>
  <si>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</si>
  <si>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</si>
  <si>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</si>
  <si>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</si>
  <si>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</si>
  <si>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</si>
  <si>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</si>
  <si>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</si>
  <si>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</si>
  <si>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</si>
  <si>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</si>
  <si>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</si>
  <si>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</si>
  <si>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</si>
  <si>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</si>
  <si>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</si>
  <si>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</si>
  <si>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</si>
  <si>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</si>
  <si>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</si>
  <si>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</si>
  <si>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</si>
  <si>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</si>
  <si>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</si>
  <si>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</si>
  <si>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</si>
  <si>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</si>
  <si>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</si>
  <si>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</si>
  <si>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</si>
  <si>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</si>
  <si>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</si>
  <si>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</si>
  <si>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</si>
  <si>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</si>
  <si>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</si>
  <si>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</si>
  <si>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</si>
  <si>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</si>
  <si>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</si>
  <si>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</si>
  <si>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</si>
  <si>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</si>
  <si>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</si>
  <si>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</si>
  <si>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</si>
  <si>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</si>
  <si>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</si>
  <si>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</si>
  <si>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</si>
  <si>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</si>
  <si>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</si>
  <si>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</si>
  <si>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</si>
  <si>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</si>
  <si>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</si>
  <si>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</si>
  <si>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</si>
  <si>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</si>
  <si>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</si>
  <si>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</si>
  <si>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</si>
  <si>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</si>
  <si>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</si>
  <si>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</si>
  <si>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</si>
  <si>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</si>
  <si>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</si>
  <si>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</si>
  <si>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</si>
  <si>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</si>
  <si>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</si>
  <si>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</si>
  <si>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</si>
  <si>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</si>
  <si>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</si>
  <si>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</si>
  <si>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</si>
  <si>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</si>
  <si>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</si>
  <si>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</si>
  <si>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</si>
  <si>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</si>
  <si>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</si>
  <si>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</si>
  <si>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</si>
  <si>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</si>
  <si>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</si>
  <si>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</si>
  <si>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</si>
  <si>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</si>
  <si>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</si>
  <si>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</si>
  <si>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</si>
  <si>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</si>
  <si>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</si>
  <si>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</si>
  <si>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</si>
  <si>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</si>
  <si>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</si>
  <si>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</si>
  <si>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</si>
  <si>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</si>
  <si>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</si>
  <si>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</si>
  <si>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</si>
  <si>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</si>
  <si>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</si>
  <si>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</si>
  <si>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</si>
  <si>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</si>
  <si>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</si>
  <si>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</si>
  <si>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</si>
  <si>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</si>
  <si>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</si>
  <si>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</si>
  <si>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</si>
  <si>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</si>
  <si>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</si>
  <si>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</si>
  <si>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</si>
  <si>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</si>
  <si>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</si>
  <si>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</si>
  <si>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</si>
  <si>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</si>
  <si>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</si>
  <si>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</si>
  <si>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</si>
  <si>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</si>
  <si>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</si>
  <si>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</si>
  <si>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</si>
  <si>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</si>
  <si>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</si>
  <si>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</si>
  <si>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</si>
  <si>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</si>
  <si>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</si>
  <si>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</si>
  <si>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</si>
  <si>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</si>
  <si>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</si>
  <si>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</si>
  <si>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</si>
  <si>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</si>
  <si>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</si>
  <si>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</si>
  <si>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</si>
  <si>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</si>
  <si>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</si>
  <si>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</si>
  <si>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</si>
  <si>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</si>
  <si>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</si>
  <si>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</si>
  <si>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</si>
  <si>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</si>
  <si>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</si>
  <si>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</si>
  <si>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</si>
  <si>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</si>
  <si>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</si>
  <si>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</si>
  <si>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</si>
  <si>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</si>
  <si>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</si>
  <si>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</si>
  <si>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</si>
  <si>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</si>
  <si>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</si>
  <si>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</si>
  <si>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</si>
  <si>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</si>
  <si>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</si>
  <si>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</si>
  <si>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</si>
  <si>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</si>
  <si>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</si>
  <si>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</si>
  <si>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</si>
  <si>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</si>
  <si>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</si>
  <si>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</si>
  <si>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</si>
  <si>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</si>
  <si>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</si>
  <si>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</si>
  <si>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</si>
  <si>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</si>
  <si>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</si>
  <si>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</si>
  <si>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</si>
  <si>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</si>
  <si>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</si>
  <si>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</si>
  <si>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</si>
  <si>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</si>
  <si>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</si>
  <si>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</si>
  <si>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</si>
  <si>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</si>
  <si>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</si>
  <si>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</si>
  <si>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</si>
  <si>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</si>
  <si>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</si>
  <si>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</si>
  <si>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</si>
  <si>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</si>
  <si>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</si>
  <si>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</si>
  <si>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</si>
  <si>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</si>
  <si>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</si>
  <si>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</si>
  <si>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</si>
  <si>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</si>
  <si>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</si>
  <si>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</si>
  <si>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</si>
  <si>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</si>
  <si>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</si>
  <si>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</si>
  <si>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</si>
  <si>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</si>
  <si>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</si>
  <si>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</si>
  <si>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</si>
  <si>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</si>
  <si>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</si>
  <si>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</si>
  <si>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</si>
  <si>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</si>
  <si>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</si>
  <si>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</si>
  <si>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</si>
  <si>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</si>
  <si>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</si>
  <si>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</si>
  <si>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</si>
  <si>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</si>
  <si>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</si>
  <si>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</si>
  <si>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</si>
  <si>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</si>
  <si>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</si>
  <si>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</si>
  <si>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</si>
  <si>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</si>
  <si>
    <t xml:space="preserve"> на 1 сентября 2021 года</t>
  </si>
  <si>
    <t>факт на 1 сентября 2021</t>
  </si>
  <si>
    <t>факт на 1 сентября 2020</t>
  </si>
  <si>
    <t>Исполнитель: Е.М. Исаенкова</t>
  </si>
  <si>
    <t xml:space="preserve"> на 1 октября 2021 года</t>
  </si>
  <si>
    <t>факт на 1 октября 2021</t>
  </si>
  <si>
    <t>факт на 1 октября 2020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</si>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</sst>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7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20" xfId="0" applyNumberFormat="1" applyFont="1" applyFill="1" applyBorder="1"/>
    <xf numFmtId="166" fontId="2" fillId="2" borderId="22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52" t="s">
        <v>3</v>
      </c>
      <c r="B5" s="255" t="s">
        <v>4</v>
      </c>
      <c r="C5" s="258" t="s">
        <v>281</v>
      </c>
      <c r="D5" s="258" t="s">
        <v>251</v>
      </c>
      <c r="E5" s="261" t="s">
        <v>249</v>
      </c>
      <c r="F5" s="258" t="s">
        <v>250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10138.07425</v>
      </c>
      <c r="E40" s="268">
        <f>E42+E50</f>
        <v>212.51345999999998</v>
      </c>
      <c r="F40" s="268">
        <f>F44+F45+F47+F50</f>
        <v>46.418239999999997</v>
      </c>
      <c r="G40" s="274">
        <f>E40/D40*100</f>
        <v>2.0961915918104466</v>
      </c>
      <c r="H40" s="270">
        <f t="shared" si="5"/>
        <v>-9925.5607899999995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workbookViewId="0">
      <selection activeCell="B1" sqref="B1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370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371</v>
      </c>
      <c r="F5" s="258" t="s">
        <v>372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80101.704130000013</v>
      </c>
      <c r="F8" s="13">
        <f>F9+F20+F30+F53+F67+F102+F40+F63+F14+F60</f>
        <v>72904.337969999993</v>
      </c>
      <c r="G8" s="14">
        <f t="shared" ref="G8:G25" si="0">E8/D8*100</f>
        <v>90.568020084122296</v>
      </c>
      <c r="H8" s="15">
        <f>E8-D8</f>
        <v>-8341.9916199999861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46568.191620000005</v>
      </c>
      <c r="F9" s="13">
        <f>F10</f>
        <v>43160.162530000001</v>
      </c>
      <c r="G9" s="14">
        <f t="shared" si="0"/>
        <v>88.672604337643051</v>
      </c>
      <c r="H9" s="15">
        <f t="shared" ref="H9:H25" si="1">E9-D9</f>
        <v>-5948.8083799999949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46568.191620000005</v>
      </c>
      <c r="F10" s="21">
        <f>F11+F12+F13</f>
        <v>43160.162530000001</v>
      </c>
      <c r="G10" s="22">
        <f t="shared" si="0"/>
        <v>88.672604337643051</v>
      </c>
      <c r="H10" s="23">
        <f t="shared" si="1"/>
        <v>-5948.8083799999949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46268.8393</v>
      </c>
      <c r="F11" s="26">
        <v>42758.822549999997</v>
      </c>
      <c r="G11" s="22">
        <f>E11/D11*100</f>
        <v>88.869159688076209</v>
      </c>
      <c r="H11" s="27">
        <f t="shared" si="1"/>
        <v>-5795.1607000000004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115.27967</v>
      </c>
      <c r="F12" s="26">
        <v>84.587779999999995</v>
      </c>
      <c r="G12" s="22">
        <f t="shared" si="0"/>
        <v>51.00870353982301</v>
      </c>
      <c r="H12" s="27">
        <f t="shared" si="1"/>
        <v>-110.72033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184.07265000000001</v>
      </c>
      <c r="F13" s="50">
        <v>316.75220000000002</v>
      </c>
      <c r="G13" s="47">
        <f t="shared" si="0"/>
        <v>81.089273127753302</v>
      </c>
      <c r="H13" s="51">
        <f t="shared" si="1"/>
        <v>-42.92734999999999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13.03645</v>
      </c>
      <c r="F14" s="79">
        <f t="shared" si="2"/>
        <v>0</v>
      </c>
      <c r="G14" s="110">
        <f t="shared" si="0"/>
        <v>83.429275394781044</v>
      </c>
      <c r="H14" s="33">
        <f t="shared" si="1"/>
        <v>-2.5893000000000015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13.03645</v>
      </c>
      <c r="F15" s="21">
        <f t="shared" si="3"/>
        <v>0</v>
      </c>
      <c r="G15" s="22">
        <f t="shared" si="0"/>
        <v>83.429275394781044</v>
      </c>
      <c r="H15" s="23">
        <f t="shared" si="1"/>
        <v>-2.5893000000000015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5.9604200000000001</v>
      </c>
      <c r="F16" s="190"/>
      <c r="G16" s="22">
        <f t="shared" si="0"/>
        <v>83.074602984342377</v>
      </c>
      <c r="H16" s="27">
        <f t="shared" si="1"/>
        <v>-1.2143600000000001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4.2639999999999997E-2</v>
      </c>
      <c r="F17" s="190"/>
      <c r="G17" s="22">
        <f t="shared" si="0"/>
        <v>104.27977500611397</v>
      </c>
      <c r="H17" s="27">
        <f t="shared" si="1"/>
        <v>1.7499999999999946E-3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8.0838000000000001</v>
      </c>
      <c r="F18" s="190"/>
      <c r="G18" s="22">
        <f t="shared" si="0"/>
        <v>85.651530354386139</v>
      </c>
      <c r="H18" s="27">
        <f t="shared" si="1"/>
        <v>-1.3542100000000001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-1.0504100000000001</v>
      </c>
      <c r="F19" s="192"/>
      <c r="G19" s="47">
        <f t="shared" si="0"/>
        <v>102.18691934275681</v>
      </c>
      <c r="H19" s="51">
        <f t="shared" si="1"/>
        <v>-2.2480000000000055E-2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21747.079860000005</v>
      </c>
      <c r="F20" s="13">
        <f>F21+F25+F27+F28+F29+F26</f>
        <v>19594.288449999996</v>
      </c>
      <c r="G20" s="32">
        <f t="shared" si="0"/>
        <v>93.715600075844435</v>
      </c>
      <c r="H20" s="33">
        <f t="shared" si="1"/>
        <v>-1458.3201399999962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17943.16416</v>
      </c>
      <c r="F21" s="21">
        <f>F22+F23+F24</f>
        <v>16590.135319999998</v>
      </c>
      <c r="G21" s="36">
        <f t="shared" si="0"/>
        <v>92.617527950695276</v>
      </c>
      <c r="H21" s="37">
        <f t="shared" si="1"/>
        <v>-1430.2358400000012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12056.75353</v>
      </c>
      <c r="F22" s="26">
        <v>12574.551530000001</v>
      </c>
      <c r="G22" s="41">
        <f t="shared" si="0"/>
        <v>83.351216937435197</v>
      </c>
      <c r="H22" s="27">
        <f t="shared" si="1"/>
        <v>-2408.24647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5886.4099299999998</v>
      </c>
      <c r="F23" s="26">
        <v>4014.9915799999999</v>
      </c>
      <c r="G23" s="41">
        <f t="shared" si="0"/>
        <v>119.92522879145955</v>
      </c>
      <c r="H23" s="27">
        <f t="shared" si="1"/>
        <v>978.00993000000017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192.66571999999999</v>
      </c>
      <c r="F25" s="26">
        <v>1034.46687</v>
      </c>
      <c r="G25" s="41">
        <f t="shared" si="0"/>
        <v>108.23916853932585</v>
      </c>
      <c r="H25" s="27">
        <f t="shared" si="1"/>
        <v>14.665719999999993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3025.2801899999999</v>
      </c>
      <c r="F27" s="26">
        <v>1642.71054</v>
      </c>
      <c r="G27" s="41">
        <f>E27/D27*100</f>
        <v>104.28404653567736</v>
      </c>
      <c r="H27" s="27">
        <f t="shared" ref="H27:H40" si="4">E27-D27</f>
        <v>124.28018999999995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584.96234000000004</v>
      </c>
      <c r="F28" s="50">
        <v>326.97572000000002</v>
      </c>
      <c r="G28" s="41">
        <f>E28/D28*100</f>
        <v>77.684241699867201</v>
      </c>
      <c r="H28" s="51">
        <f t="shared" si="4"/>
        <v>-168.03765999999996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1398.38877</v>
      </c>
      <c r="F30" s="13">
        <f t="shared" si="5"/>
        <v>1768.8919700000001</v>
      </c>
      <c r="G30" s="14">
        <f t="shared" ref="G30:G38" si="6">E30/D30*100</f>
        <v>133.00254612897089</v>
      </c>
      <c r="H30" s="52">
        <f t="shared" si="4"/>
        <v>346.98876999999993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1398.38877</v>
      </c>
      <c r="F31" s="21">
        <f>F32</f>
        <v>1253.2061200000001</v>
      </c>
      <c r="G31" s="22">
        <f t="shared" si="6"/>
        <v>133.63807052752293</v>
      </c>
      <c r="H31" s="23">
        <f t="shared" si="4"/>
        <v>351.98876999999993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1398.38877</v>
      </c>
      <c r="F32" s="26">
        <v>1253.2061200000001</v>
      </c>
      <c r="G32" s="41">
        <f t="shared" si="6"/>
        <v>133.63807052752293</v>
      </c>
      <c r="H32" s="27">
        <f t="shared" si="4"/>
        <v>351.98876999999993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515.68585000000007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274.88585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61.8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179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10465.700000000001</v>
      </c>
      <c r="E40" s="268">
        <f>E42+E50</f>
        <v>9029.3324100000009</v>
      </c>
      <c r="F40" s="268">
        <f>F44+F45+F47+F50</f>
        <v>6790.1459300000006</v>
      </c>
      <c r="G40" s="274">
        <f>E40/D40*100</f>
        <v>86.275475219048886</v>
      </c>
      <c r="H40" s="270">
        <f t="shared" si="4"/>
        <v>-1436.3675899999998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8702.5807800000002</v>
      </c>
      <c r="F42" s="21">
        <f t="shared" ref="F42" si="8">F43+F45+F47+F49</f>
        <v>6542.498270000001</v>
      </c>
      <c r="G42" s="41">
        <f t="shared" ref="G42:G55" si="9">E42/D42*100</f>
        <v>85.691589747629408</v>
      </c>
      <c r="H42" s="23">
        <f t="shared" ref="H42:H76" si="10">E42-D42</f>
        <v>-1453.1192200000005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7803.0761199999997</v>
      </c>
      <c r="F43" s="26">
        <f>F44</f>
        <v>6051.3296300000002</v>
      </c>
      <c r="G43" s="41">
        <f t="shared" si="9"/>
        <v>84.831720209169092</v>
      </c>
      <c r="H43" s="27">
        <f t="shared" si="10"/>
        <v>-1395.2238799999996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7803.0761199999997</v>
      </c>
      <c r="F44" s="65">
        <v>6051.3296300000002</v>
      </c>
      <c r="G44" s="66">
        <f t="shared" si="9"/>
        <v>84.831720209169092</v>
      </c>
      <c r="H44" s="67">
        <f t="shared" si="10"/>
        <v>-1395.2238799999996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811.88824</v>
      </c>
      <c r="F45" s="26">
        <f>F46</f>
        <v>349.75254000000001</v>
      </c>
      <c r="G45" s="41">
        <f t="shared" si="9"/>
        <v>131.3309996764801</v>
      </c>
      <c r="H45" s="27">
        <f t="shared" si="10"/>
        <v>193.68823999999995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811.88824</v>
      </c>
      <c r="F46" s="26">
        <v>349.75254000000001</v>
      </c>
      <c r="G46" s="41">
        <f t="shared" si="9"/>
        <v>131.3309996764801</v>
      </c>
      <c r="H46" s="27">
        <f t="shared" si="10"/>
        <v>193.68823999999995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87.616420000000005</v>
      </c>
      <c r="F47" s="26">
        <f>F48</f>
        <v>141.4161</v>
      </c>
      <c r="G47" s="41">
        <f t="shared" si="9"/>
        <v>64.376502571638511</v>
      </c>
      <c r="H47" s="67">
        <f t="shared" si="10"/>
        <v>-48.483579999999989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87.616420000000005</v>
      </c>
      <c r="F48" s="71">
        <v>141.4161</v>
      </c>
      <c r="G48" s="41">
        <f t="shared" si="9"/>
        <v>64.376502571638511</v>
      </c>
      <c r="H48" s="27">
        <f t="shared" si="10"/>
        <v>-48.483579999999989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326.75162999999998</v>
      </c>
      <c r="F50" s="79">
        <f t="shared" si="11"/>
        <v>247.64766</v>
      </c>
      <c r="G50" s="32">
        <f t="shared" si="9"/>
        <v>105.40375161290324</v>
      </c>
      <c r="H50" s="33">
        <f t="shared" si="10"/>
        <v>16.751629999999977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308.19481999999999</v>
      </c>
      <c r="F51" s="85">
        <v>247.64766</v>
      </c>
      <c r="G51" s="47">
        <f t="shared" si="9"/>
        <v>102.73160666666668</v>
      </c>
      <c r="H51" s="37">
        <f t="shared" si="10"/>
        <v>8.1948199999999929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81.637579999999986</v>
      </c>
      <c r="F53" s="13">
        <f>F54</f>
        <v>-339.57770999999997</v>
      </c>
      <c r="G53" s="32">
        <f t="shared" si="9"/>
        <v>72.264831371160483</v>
      </c>
      <c r="H53" s="33">
        <f t="shared" si="10"/>
        <v>-31.332420000000013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81.637579999999986</v>
      </c>
      <c r="F54" s="23">
        <f>F55+F56+F57+F58+F59</f>
        <v>-339.57770999999997</v>
      </c>
      <c r="G54" s="22">
        <f t="shared" si="9"/>
        <v>72.264831371160483</v>
      </c>
      <c r="H54" s="23">
        <f t="shared" si="10"/>
        <v>-31.332420000000013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84.681299999999993</v>
      </c>
      <c r="F55" s="26">
        <v>72.379040000000003</v>
      </c>
      <c r="G55" s="22">
        <f t="shared" si="9"/>
        <v>82.406870377578812</v>
      </c>
      <c r="H55" s="27">
        <f t="shared" si="10"/>
        <v>-18.078700000000012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9.9318299999999997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-421.88857999999999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51">
        <f t="shared" ref="G60:G62" si="13">E60/D60*100</f>
        <v>92.659199999999998</v>
      </c>
      <c r="H60" s="250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412.47638999999998</v>
      </c>
      <c r="F63" s="99">
        <f>F64+F65+F66</f>
        <v>1260.3856000000001</v>
      </c>
      <c r="G63" s="100">
        <f>E63/D63*100</f>
        <v>135.68302302631579</v>
      </c>
      <c r="H63" s="250">
        <f t="shared" si="10"/>
        <v>108.47638999999998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412.47638999999998</v>
      </c>
      <c r="F65" s="50">
        <v>1204.29305</v>
      </c>
      <c r="G65" s="22">
        <f t="shared" ref="G65:G70" si="14">E65/D65*100</f>
        <v>135.68302302631579</v>
      </c>
      <c r="H65" s="51">
        <f t="shared" si="10"/>
        <v>108.47638999999998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608.98132999999996</v>
      </c>
      <c r="F67" s="109">
        <f>F68+F71+F74+F76+F80+F82+F84+F86+F88+F97+F78</f>
        <v>414.79849000000002</v>
      </c>
      <c r="G67" s="110">
        <f t="shared" si="14"/>
        <v>103.72701924714698</v>
      </c>
      <c r="H67" s="33">
        <f t="shared" si="10"/>
        <v>21.881329999999934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17.02581</v>
      </c>
      <c r="F68" s="21">
        <f t="shared" ref="F68" si="15">F69</f>
        <v>4.95</v>
      </c>
      <c r="G68" s="22">
        <f t="shared" si="14"/>
        <v>212.82262499999999</v>
      </c>
      <c r="H68" s="23">
        <f t="shared" si="10"/>
        <v>9.0258099999999999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13.450810000000001</v>
      </c>
      <c r="F69" s="71">
        <v>4.95</v>
      </c>
      <c r="G69" s="22">
        <f t="shared" si="14"/>
        <v>448.36033333333336</v>
      </c>
      <c r="H69" s="27">
        <f t="shared" si="10"/>
        <v>10.450810000000001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3.5750000000000002</v>
      </c>
      <c r="F70" s="208"/>
      <c r="G70" s="22">
        <f t="shared" si="14"/>
        <v>71.500000000000014</v>
      </c>
      <c r="H70" s="27">
        <f t="shared" si="10"/>
        <v>-1.4249999999999998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53.733609999999999</v>
      </c>
      <c r="F71" s="21">
        <f>F72</f>
        <v>51.21134</v>
      </c>
      <c r="G71" s="41"/>
      <c r="H71" s="27">
        <f t="shared" si="10"/>
        <v>12.733609999999999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53.733609999999999</v>
      </c>
      <c r="F72" s="26">
        <v>51.21134</v>
      </c>
      <c r="G72" s="41">
        <f>E72/D72*100</f>
        <v>141.40423684210526</v>
      </c>
      <c r="H72" s="117">
        <f t="shared" si="10"/>
        <v>15.733609999999999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8.4076500000000003</v>
      </c>
      <c r="F74" s="21">
        <f>F75</f>
        <v>0.4</v>
      </c>
      <c r="G74" s="22"/>
      <c r="H74" s="117">
        <f t="shared" si="10"/>
        <v>4.4076500000000003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8.4076500000000003</v>
      </c>
      <c r="F75" s="26">
        <v>0.4</v>
      </c>
      <c r="G75" s="41"/>
      <c r="H75" s="117">
        <f t="shared" si="10"/>
        <v>4.4076500000000003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-8.4022600000000001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1.5977399999999999</v>
      </c>
      <c r="F82" s="21">
        <f>F83</f>
        <v>0.69596999999999998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1.5977399999999999</v>
      </c>
      <c r="F83" s="26">
        <v>0.69596999999999998</v>
      </c>
      <c r="G83" s="41">
        <f>E83/D83*100</f>
        <v>79.887</v>
      </c>
      <c r="H83" s="27">
        <f>E83-D83</f>
        <v>-0.40226000000000006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2.0034100000000001</v>
      </c>
      <c r="F87" s="26">
        <v>89.107839999999996</v>
      </c>
      <c r="G87" s="41">
        <f t="shared" ref="G87:G102" si="18">E87/D87*100</f>
        <v>4.1737708333333341</v>
      </c>
      <c r="H87" s="27">
        <f t="shared" ref="H87:H122" si="19">E87-D87</f>
        <v>-45.996589999999998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111.90361</v>
      </c>
      <c r="F88" s="21">
        <f t="shared" ref="F88" si="20">F89</f>
        <v>57.535310000000003</v>
      </c>
      <c r="G88" s="41">
        <f t="shared" si="18"/>
        <v>127.16319318181819</v>
      </c>
      <c r="H88" s="27">
        <f t="shared" si="19"/>
        <v>23.90361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111.90361</v>
      </c>
      <c r="F89" s="26">
        <v>57.535310000000003</v>
      </c>
      <c r="G89" s="41">
        <f t="shared" si="18"/>
        <v>134.82362650602411</v>
      </c>
      <c r="H89" s="27">
        <f t="shared" si="19"/>
        <v>28.90361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8.0244700000000009</v>
      </c>
      <c r="F95" s="26"/>
      <c r="G95" s="41" t="e">
        <f>E95/D95*100</f>
        <v>#DIV/0!</v>
      </c>
      <c r="H95" s="27">
        <f>E95-D95</f>
        <v>8.0244700000000009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8.0244700000000009</v>
      </c>
      <c r="F96" s="26"/>
      <c r="G96" s="41" t="e">
        <f>E96/D96*100</f>
        <v>#DIV/0!</v>
      </c>
      <c r="H96" s="27">
        <f>E96-D96</f>
        <v>8.0244700000000009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14.47662</v>
      </c>
      <c r="F97" s="26">
        <f>F98+F99</f>
        <v>208.89803000000001</v>
      </c>
      <c r="G97" s="41" t="e">
        <f t="shared" si="18"/>
        <v>#DIV/0!</v>
      </c>
      <c r="H97" s="27">
        <f t="shared" si="19"/>
        <v>14.47662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12.4056</v>
      </c>
      <c r="F98" s="50">
        <v>204.75478000000001</v>
      </c>
      <c r="G98" s="41" t="e">
        <f t="shared" si="18"/>
        <v>#DIV/0!</v>
      </c>
      <c r="H98" s="27">
        <f t="shared" si="19"/>
        <v>12.4056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4.1432500000000001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233.31379999999999</v>
      </c>
      <c r="F102" s="79">
        <f t="shared" si="21"/>
        <v>212.34862000000001</v>
      </c>
      <c r="G102" s="110">
        <f t="shared" si="18"/>
        <v>133.70418338108882</v>
      </c>
      <c r="H102" s="33">
        <f t="shared" si="19"/>
        <v>58.813799999999986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233.31379999999999</v>
      </c>
      <c r="F104" s="50">
        <v>212.34862000000001</v>
      </c>
      <c r="G104" s="66">
        <f t="shared" ref="G104:G110" si="22">E104/D104*100</f>
        <v>133.70418338108882</v>
      </c>
      <c r="H104" s="51">
        <f t="shared" si="19"/>
        <v>58.813799999999986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375076.82900000003</v>
      </c>
      <c r="E105" s="131">
        <f>E106+E160+E157+E155+E149</f>
        <v>306831.56942999997</v>
      </c>
      <c r="F105" s="131">
        <f>F106+F160+F157+F155</f>
        <v>318186.03233000002</v>
      </c>
      <c r="G105" s="132">
        <f t="shared" si="22"/>
        <v>81.804991859414471</v>
      </c>
      <c r="H105" s="133">
        <f t="shared" si="19"/>
        <v>-68245.259570000053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279539.53457999998</v>
      </c>
      <c r="F106" s="135">
        <f>F107+F110+F126+F149</f>
        <v>318186.03233000002</v>
      </c>
      <c r="G106" s="136">
        <f t="shared" si="22"/>
        <v>83.410924235398582</v>
      </c>
      <c r="H106" s="137">
        <f t="shared" si="19"/>
        <v>-55595.865420000046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118246.3</v>
      </c>
      <c r="F107" s="139">
        <f>SUM(F108+F109)</f>
        <v>127738.11023000001</v>
      </c>
      <c r="G107" s="141">
        <f t="shared" si="22"/>
        <v>84.584290077755611</v>
      </c>
      <c r="H107" s="142">
        <f t="shared" si="19"/>
        <v>-21550.699999999997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118246.3</v>
      </c>
      <c r="F108" s="21">
        <v>127532.6</v>
      </c>
      <c r="G108" s="22">
        <f t="shared" si="22"/>
        <v>84.584290077755611</v>
      </c>
      <c r="H108" s="23">
        <f t="shared" si="19"/>
        <v>-21550.699999999997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11459.30897</v>
      </c>
      <c r="F110" s="79">
        <f>F112+F115+F116+F117+F114+F113</f>
        <v>23999.824419999997</v>
      </c>
      <c r="G110" s="110">
        <f t="shared" si="22"/>
        <v>79.574666300943704</v>
      </c>
      <c r="H110" s="33">
        <f t="shared" si="19"/>
        <v>-2941.3910300000007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3911.962</v>
      </c>
      <c r="F113" s="26">
        <v>1278.46</v>
      </c>
      <c r="G113" s="41">
        <v>0</v>
      </c>
      <c r="H113" s="27">
        <f>E113-D113</f>
        <v>-2064.538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4310.8469700000005</v>
      </c>
      <c r="F117" s="79">
        <f>F118+F119+F120+F121+F123+F122+F124+F125</f>
        <v>16174.639179999998</v>
      </c>
      <c r="G117" s="110">
        <f t="shared" si="23"/>
        <v>83.097460724405821</v>
      </c>
      <c r="H117" s="33">
        <f t="shared" si="19"/>
        <v>-876.85302999999931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696.37482</v>
      </c>
      <c r="F118" s="21">
        <v>642.30696</v>
      </c>
      <c r="G118" s="22">
        <f t="shared" si="23"/>
        <v>76.710158625247857</v>
      </c>
      <c r="H118" s="23">
        <f t="shared" si="19"/>
        <v>-211.42517999999995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824.95799999999997</v>
      </c>
      <c r="F119" s="26">
        <v>1429.4159999999999</v>
      </c>
      <c r="G119" s="41">
        <f t="shared" si="23"/>
        <v>71.866713128321265</v>
      </c>
      <c r="H119" s="27">
        <f t="shared" si="19"/>
        <v>-322.94200000000012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568.44000000000005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2789.51415</v>
      </c>
      <c r="F124" s="26">
        <v>2576.0862200000001</v>
      </c>
      <c r="G124" s="41">
        <v>0</v>
      </c>
      <c r="H124" s="27">
        <f>E124-C124</f>
        <v>-342.48585000000003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149833.92560999998</v>
      </c>
      <c r="F126" s="131">
        <f>F127+F139+F141+F143+F145+F146+F147+F140+F142</f>
        <v>147338.16923</v>
      </c>
      <c r="G126" s="132">
        <f t="shared" ref="G126:G133" si="24">E126/D126*100</f>
        <v>82.809677369613937</v>
      </c>
      <c r="H126" s="133">
        <f t="shared" ref="H126:H133" si="25">E126-D126</f>
        <v>-31103.774390000035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110859.11879999997</v>
      </c>
      <c r="F127" s="139">
        <f t="shared" ref="F127" si="26">F130+F134+F129+F128+F131+F136+F132+F133+F137+F138</f>
        <v>109796.42826</v>
      </c>
      <c r="G127" s="141">
        <f t="shared" si="24"/>
        <v>82.832804920693235</v>
      </c>
      <c r="H127" s="142">
        <f t="shared" si="25"/>
        <v>-22975.68120000005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80500</v>
      </c>
      <c r="F130" s="26">
        <v>80545</v>
      </c>
      <c r="G130" s="41">
        <f t="shared" si="24"/>
        <v>83.325225081617333</v>
      </c>
      <c r="H130" s="27">
        <f t="shared" si="25"/>
        <v>-16109.399999999994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13966</v>
      </c>
      <c r="F131" s="26">
        <v>13545</v>
      </c>
      <c r="G131" s="41">
        <f t="shared" si="24"/>
        <v>81.342861968746547</v>
      </c>
      <c r="H131" s="27">
        <f t="shared" si="25"/>
        <v>-3203.2999999999993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299.19310999999999</v>
      </c>
      <c r="F132" s="26">
        <v>172.43529000000001</v>
      </c>
      <c r="G132" s="41">
        <f t="shared" si="24"/>
        <v>55.079733063328419</v>
      </c>
      <c r="H132" s="27">
        <f t="shared" si="25"/>
        <v>-244.00689000000006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97.412000000000006</v>
      </c>
      <c r="F134" s="26">
        <v>165.8</v>
      </c>
      <c r="G134" s="41">
        <v>0</v>
      </c>
      <c r="H134" s="27">
        <f>E134-C134</f>
        <v>-207.68800000000002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668.43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8647.9069999999992</v>
      </c>
      <c r="F137" s="26">
        <v>9072.86</v>
      </c>
      <c r="G137" s="41">
        <f t="shared" si="27"/>
        <v>75.770434493091386</v>
      </c>
      <c r="H137" s="27">
        <f t="shared" si="28"/>
        <v>-2765.393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1686.7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124.22844000000001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632.44961000000001</v>
      </c>
      <c r="F145" s="26">
        <v>511.25</v>
      </c>
      <c r="G145" s="41">
        <f t="shared" si="27"/>
        <v>82.232428812898192</v>
      </c>
      <c r="H145" s="27">
        <f t="shared" si="28"/>
        <v>-136.65039000000002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1332.9256499999999</v>
      </c>
      <c r="F146" s="26">
        <v>1219.8125299999999</v>
      </c>
      <c r="G146" s="41">
        <f t="shared" si="27"/>
        <v>84.533590182648396</v>
      </c>
      <c r="H146" s="27">
        <f t="shared" si="28"/>
        <v>-243.87435000000005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33026</v>
      </c>
      <c r="F147" s="79">
        <f>F148</f>
        <v>32283</v>
      </c>
      <c r="G147" s="110">
        <f t="shared" si="27"/>
        <v>83.33585667423668</v>
      </c>
      <c r="H147" s="33">
        <f t="shared" si="28"/>
        <v>-6604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33026</v>
      </c>
      <c r="F148" s="83">
        <v>32283</v>
      </c>
      <c r="G148" s="47">
        <f t="shared" si="27"/>
        <v>83.33585667423668</v>
      </c>
      <c r="H148" s="84">
        <f t="shared" si="28"/>
        <v>-6604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39941.429000000004</v>
      </c>
      <c r="E149" s="79">
        <f>E150+E151+E152+E153</f>
        <v>27257.762000000002</v>
      </c>
      <c r="F149" s="79">
        <f>F150+F151+F152</f>
        <v>19109.928449999999</v>
      </c>
      <c r="G149" s="110">
        <f t="shared" si="27"/>
        <v>68.24433347139383</v>
      </c>
      <c r="H149" s="33">
        <f t="shared" si="28"/>
        <v>-12683.667000000001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15521.513000000001</v>
      </c>
      <c r="F150" s="55">
        <v>16594.39445</v>
      </c>
      <c r="G150" s="162">
        <f t="shared" si="27"/>
        <v>58.941792640885161</v>
      </c>
      <c r="H150" s="161">
        <f t="shared" si="28"/>
        <v>-10812.116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10436.249</v>
      </c>
      <c r="F151" s="50">
        <v>2138.4169999999999</v>
      </c>
      <c r="G151" s="66">
        <f t="shared" si="27"/>
        <v>84.79378117941468</v>
      </c>
      <c r="H151" s="51">
        <f t="shared" si="28"/>
        <v>-1871.5509999999995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377.11700000000002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0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386933.27356</v>
      </c>
      <c r="F162" s="79">
        <f>F8+F105</f>
        <v>391090.37030000001</v>
      </c>
      <c r="G162" s="110">
        <f>E162/D162*100</f>
        <v>83.477052881033174</v>
      </c>
      <c r="H162" s="33">
        <f>E162-D162</f>
        <v>-76587.251190000039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11811023622047245" top="0.15748031496062992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251</v>
      </c>
      <c r="E5" s="261" t="s">
        <v>283</v>
      </c>
      <c r="F5" s="258" t="s">
        <v>284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10138.07425</v>
      </c>
      <c r="E40" s="268">
        <f>E42+E50</f>
        <v>459.14357999999999</v>
      </c>
      <c r="F40" s="268">
        <f>F44+F45+F47+F50</f>
        <v>577.41430000000003</v>
      </c>
      <c r="G40" s="274">
        <f>E40/D40*100</f>
        <v>4.5289033072528548</v>
      </c>
      <c r="H40" s="270">
        <f t="shared" si="4"/>
        <v>-9678.9306699999997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286</v>
      </c>
      <c r="F5" s="258" t="s">
        <v>287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711.65120999999999</v>
      </c>
      <c r="F40" s="268">
        <f>F44+F45+F47+F50</f>
        <v>794.10975999999994</v>
      </c>
      <c r="G40" s="274">
        <f>E40/D40*100</f>
        <v>7.0087870431468327</v>
      </c>
      <c r="H40" s="270">
        <f t="shared" si="4"/>
        <v>-9442.0487900000007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295</v>
      </c>
      <c r="F5" s="258" t="s">
        <v>296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1051.0370499999999</v>
      </c>
      <c r="F40" s="268">
        <f>F44+F45+F47+F50</f>
        <v>1066.42786</v>
      </c>
      <c r="G40" s="274">
        <f>E40/D40*100</f>
        <v>10.351271457695223</v>
      </c>
      <c r="H40" s="270">
        <f t="shared" si="4"/>
        <v>-9102.6629500000017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298</v>
      </c>
      <c r="F5" s="258" t="s">
        <v>299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1178.99332</v>
      </c>
      <c r="F40" s="268">
        <f>F44+F45+F47+F50</f>
        <v>1219.2340799999999</v>
      </c>
      <c r="G40" s="274">
        <f>E40/D40*100</f>
        <v>11.611464983208093</v>
      </c>
      <c r="H40" s="270">
        <f t="shared" si="4"/>
        <v>-8974.7066800000011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301</v>
      </c>
      <c r="F5" s="258" t="s">
        <v>302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1364.4860799999999</v>
      </c>
      <c r="F40" s="268">
        <f>F44+F45+F47+F50</f>
        <v>1410.0053800000001</v>
      </c>
      <c r="G40" s="274">
        <f>E40/D40*100</f>
        <v>13.438313915124533</v>
      </c>
      <c r="H40" s="270">
        <f t="shared" si="4"/>
        <v>-8789.2139200000001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353</v>
      </c>
      <c r="F5" s="258" t="s">
        <v>354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1688.1560099999999</v>
      </c>
      <c r="F40" s="268">
        <f>F44+F45+F47+F50</f>
        <v>1684.78457</v>
      </c>
      <c r="G40" s="274">
        <f>E40/D40*100</f>
        <v>16.626018200261971</v>
      </c>
      <c r="H40" s="270">
        <f t="shared" si="4"/>
        <v>-8465.5439900000001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" right="0" top="0.59055118110236227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zoomScaleNormal="100" workbookViewId="0">
      <selection activeCell="B158" sqref="B158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361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362</v>
      </c>
      <c r="F5" s="258" t="s">
        <v>363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58419.681779999999</v>
      </c>
      <c r="F8" s="13">
        <f>F9+F20+F30+F53+F67+F102+F40+F63+F14+F60</f>
        <v>56535.563600000016</v>
      </c>
      <c r="G8" s="14">
        <f t="shared" ref="G8:G25" si="0">E8/D8*100</f>
        <v>67.047566648557961</v>
      </c>
      <c r="H8" s="15">
        <f>E8-D8</f>
        <v>-28712.01397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36360.872659999994</v>
      </c>
      <c r="F9" s="13">
        <f>F10</f>
        <v>33939.780660000004</v>
      </c>
      <c r="G9" s="14">
        <f t="shared" si="0"/>
        <v>69.236385665593986</v>
      </c>
      <c r="H9" s="15">
        <f t="shared" ref="H9:H25" si="1">E9-D9</f>
        <v>-16156.127340000006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36360.872659999994</v>
      </c>
      <c r="F10" s="21">
        <f>F11+F12+F13</f>
        <v>33939.780660000004</v>
      </c>
      <c r="G10" s="22">
        <f t="shared" si="0"/>
        <v>69.236385665593986</v>
      </c>
      <c r="H10" s="23">
        <f t="shared" si="1"/>
        <v>-16156.127340000006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36114.664559999997</v>
      </c>
      <c r="F11" s="26">
        <v>33637.447990000001</v>
      </c>
      <c r="G11" s="22">
        <f>E11/D11*100</f>
        <v>69.365904578979709</v>
      </c>
      <c r="H11" s="27">
        <f t="shared" si="1"/>
        <v>-15949.335440000003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130.26721000000001</v>
      </c>
      <c r="F13" s="50">
        <v>255.06398999999999</v>
      </c>
      <c r="G13" s="47">
        <f t="shared" si="0"/>
        <v>57.38643612334802</v>
      </c>
      <c r="H13" s="51">
        <f t="shared" si="1"/>
        <v>-96.732789999999994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10.068819999999999</v>
      </c>
      <c r="F14" s="79">
        <f t="shared" si="2"/>
        <v>0</v>
      </c>
      <c r="G14" s="110">
        <f t="shared" si="0"/>
        <v>64.437355006959649</v>
      </c>
      <c r="H14" s="33">
        <f t="shared" si="1"/>
        <v>-5.556930000000003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10.068819999999999</v>
      </c>
      <c r="F15" s="21">
        <f t="shared" si="3"/>
        <v>0</v>
      </c>
      <c r="G15" s="22">
        <f t="shared" si="0"/>
        <v>64.437355006959649</v>
      </c>
      <c r="H15" s="23">
        <f t="shared" si="1"/>
        <v>-5.556930000000003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4.5506099999999998</v>
      </c>
      <c r="F16" s="190"/>
      <c r="G16" s="22">
        <f t="shared" si="0"/>
        <v>63.425080629649969</v>
      </c>
      <c r="H16" s="27">
        <f t="shared" si="1"/>
        <v>-2.6241700000000003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3.3910000000000003E-2</v>
      </c>
      <c r="F17" s="190"/>
      <c r="G17" s="22">
        <f t="shared" si="0"/>
        <v>82.929811689899736</v>
      </c>
      <c r="H17" s="27">
        <f t="shared" si="1"/>
        <v>-6.9800000000000001E-3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6.31569</v>
      </c>
      <c r="F18" s="190"/>
      <c r="G18" s="22">
        <f t="shared" si="0"/>
        <v>66.917602333542774</v>
      </c>
      <c r="H18" s="27">
        <f t="shared" si="1"/>
        <v>-3.1223200000000002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-0.83138999999999996</v>
      </c>
      <c r="F19" s="192"/>
      <c r="G19" s="47">
        <f t="shared" si="0"/>
        <v>80.880021013103999</v>
      </c>
      <c r="H19" s="51">
        <f t="shared" si="1"/>
        <v>0.19654000000000005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17945.397720000004</v>
      </c>
      <c r="F20" s="13">
        <f>F21+F25+F27+F28+F29+F26</f>
        <v>17236.678470000003</v>
      </c>
      <c r="G20" s="32">
        <f t="shared" si="0"/>
        <v>79.117351732651457</v>
      </c>
      <c r="H20" s="33">
        <f t="shared" si="1"/>
        <v>-4736.6022799999955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14383.371920000001</v>
      </c>
      <c r="F21" s="21">
        <f>F22+F23+F24</f>
        <v>14531.508600000001</v>
      </c>
      <c r="G21" s="36">
        <f t="shared" si="0"/>
        <v>75.44386005769735</v>
      </c>
      <c r="H21" s="37">
        <f t="shared" si="1"/>
        <v>-4681.6280799999986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9507.4873000000007</v>
      </c>
      <c r="F22" s="26">
        <v>12211.21329</v>
      </c>
      <c r="G22" s="41">
        <f t="shared" si="0"/>
        <v>65.72753059108193</v>
      </c>
      <c r="H22" s="27">
        <f t="shared" si="1"/>
        <v>-4957.5126999999993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4875.8839200000002</v>
      </c>
      <c r="F23" s="26">
        <v>2319.7031000000002</v>
      </c>
      <c r="G23" s="41">
        <f t="shared" si="0"/>
        <v>105.99747652173915</v>
      </c>
      <c r="H23" s="27">
        <f t="shared" si="1"/>
        <v>275.88392000000022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177.69068999999999</v>
      </c>
      <c r="F25" s="26">
        <v>808.76036999999997</v>
      </c>
      <c r="G25" s="41">
        <f t="shared" si="0"/>
        <v>128.76136956521736</v>
      </c>
      <c r="H25" s="27">
        <f t="shared" si="1"/>
        <v>39.690689999999989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2900.2067299999999</v>
      </c>
      <c r="F27" s="26">
        <v>1573.6840199999999</v>
      </c>
      <c r="G27" s="41">
        <f>E27/D27*100</f>
        <v>106.3905623624358</v>
      </c>
      <c r="H27" s="27">
        <f t="shared" ref="H27:H40" si="4">E27-D27</f>
        <v>174.20672999999988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483.12092999999999</v>
      </c>
      <c r="F28" s="50">
        <v>322.72548</v>
      </c>
      <c r="G28" s="41">
        <f>E28/D28*100</f>
        <v>64.159486055776895</v>
      </c>
      <c r="H28" s="51">
        <f t="shared" si="4"/>
        <v>-269.87907000000001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1045.1378299999999</v>
      </c>
      <c r="F30" s="13">
        <f t="shared" si="5"/>
        <v>1429.6342100000002</v>
      </c>
      <c r="G30" s="14">
        <f t="shared" ref="G30:G38" si="6">E30/D30*100</f>
        <v>103.84914844992051</v>
      </c>
      <c r="H30" s="52">
        <f t="shared" si="4"/>
        <v>38.737829999999917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1045.1378299999999</v>
      </c>
      <c r="F31" s="21">
        <f>F32</f>
        <v>1006.43586</v>
      </c>
      <c r="G31" s="22">
        <f t="shared" si="6"/>
        <v>104.36766826442978</v>
      </c>
      <c r="H31" s="23">
        <f t="shared" si="4"/>
        <v>43.737829999999917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1045.1378299999999</v>
      </c>
      <c r="F32" s="26">
        <v>1006.43586</v>
      </c>
      <c r="G32" s="41">
        <f t="shared" si="6"/>
        <v>104.36766826442978</v>
      </c>
      <c r="H32" s="27">
        <f t="shared" si="4"/>
        <v>43.737829999999917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423.19835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222.04835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51.15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150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10153.700000000001</v>
      </c>
      <c r="E40" s="268">
        <f>E42+E50</f>
        <v>1967.8715500000001</v>
      </c>
      <c r="F40" s="268">
        <f>F44+F45+F47+F50</f>
        <v>2397.3457100000001</v>
      </c>
      <c r="G40" s="274">
        <f>E40/D40*100</f>
        <v>19.380832110462194</v>
      </c>
      <c r="H40" s="270">
        <f t="shared" si="4"/>
        <v>-8185.8284500000009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1687.21523</v>
      </c>
      <c r="F42" s="21">
        <f t="shared" ref="F42" si="8">F43+F45+F47+F49</f>
        <v>2252.84782</v>
      </c>
      <c r="G42" s="41">
        <f t="shared" ref="G42:G55" si="9">E42/D42*100</f>
        <v>17.14005130184788</v>
      </c>
      <c r="H42" s="23">
        <f t="shared" ref="H42:H76" si="10">E42-D42</f>
        <v>-8156.4847700000009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1624.7203</v>
      </c>
      <c r="F43" s="26">
        <f>F44</f>
        <v>2141.68334</v>
      </c>
      <c r="G43" s="41">
        <f t="shared" si="9"/>
        <v>18.283428423528353</v>
      </c>
      <c r="H43" s="27">
        <f t="shared" si="10"/>
        <v>-7261.5796999999993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1624.7203</v>
      </c>
      <c r="F44" s="65">
        <v>2141.68334</v>
      </c>
      <c r="G44" s="66">
        <f t="shared" si="9"/>
        <v>18.283428423528353</v>
      </c>
      <c r="H44" s="67">
        <f t="shared" si="10"/>
        <v>-7261.5796999999993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62.494929999999997</v>
      </c>
      <c r="F47" s="26">
        <f>F48</f>
        <v>111.16448</v>
      </c>
      <c r="G47" s="41">
        <f t="shared" si="9"/>
        <v>45.918390889052169</v>
      </c>
      <c r="H47" s="67">
        <f t="shared" si="10"/>
        <v>-73.605069999999998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62.494929999999997</v>
      </c>
      <c r="F48" s="71">
        <v>111.16448</v>
      </c>
      <c r="G48" s="41">
        <f t="shared" si="9"/>
        <v>45.918390889052169</v>
      </c>
      <c r="H48" s="27">
        <f t="shared" si="10"/>
        <v>-73.605069999999998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280.65631999999999</v>
      </c>
      <c r="F50" s="79">
        <f t="shared" si="11"/>
        <v>144.49789000000001</v>
      </c>
      <c r="G50" s="32">
        <f t="shared" si="9"/>
        <v>90.53429677419355</v>
      </c>
      <c r="H50" s="33">
        <f t="shared" si="10"/>
        <v>-29.343680000000006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272.40078</v>
      </c>
      <c r="F51" s="85">
        <v>144.49789000000001</v>
      </c>
      <c r="G51" s="47">
        <f t="shared" si="9"/>
        <v>90.800259999999994</v>
      </c>
      <c r="H51" s="37">
        <f t="shared" si="10"/>
        <v>-27.599220000000003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48.55686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48.55686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47" t="e">
        <f t="shared" ref="G60:G62" si="13">E60/D60*100</f>
        <v>#DIV/0!</v>
      </c>
      <c r="H60" s="246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989.10039999999992</v>
      </c>
      <c r="G63" s="100">
        <f>E63/D63*100</f>
        <v>242.593144</v>
      </c>
      <c r="H63" s="246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933.00784999999996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</f>
        <v>519</v>
      </c>
      <c r="E67" s="109">
        <f>E68+E71+E74+E76+E80+E82+E84+E86+E88+E97+E78+E100+E91+E93+E95</f>
        <v>534.24813000000006</v>
      </c>
      <c r="F67" s="109">
        <f>F68+F71+F74+F76+F80+F82+F84+F86+F88+F97+F78</f>
        <v>338.06612000000001</v>
      </c>
      <c r="G67" s="110">
        <f t="shared" si="14"/>
        <v>102.93798265895956</v>
      </c>
      <c r="H67" s="33">
        <f t="shared" si="10"/>
        <v>15.24813000000006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4.8499999999999996</v>
      </c>
      <c r="F68" s="21">
        <f t="shared" ref="F68" si="15">F69</f>
        <v>1.175</v>
      </c>
      <c r="G68" s="22">
        <f t="shared" si="14"/>
        <v>60.624999999999993</v>
      </c>
      <c r="H68" s="23">
        <f t="shared" si="10"/>
        <v>-3.1500000000000004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2.5499999999999998</v>
      </c>
      <c r="F69" s="71">
        <v>1.175</v>
      </c>
      <c r="G69" s="22">
        <f t="shared" si="14"/>
        <v>85</v>
      </c>
      <c r="H69" s="27">
        <f t="shared" si="10"/>
        <v>-0.45000000000000018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37.493810000000003</v>
      </c>
      <c r="F71" s="21">
        <f>F72</f>
        <v>40</v>
      </c>
      <c r="G71" s="41"/>
      <c r="H71" s="27">
        <f t="shared" si="10"/>
        <v>2.4938100000000034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37.493810000000003</v>
      </c>
      <c r="F72" s="26">
        <v>40</v>
      </c>
      <c r="G72" s="41">
        <f>E72/D72*100</f>
        <v>117.16815625000001</v>
      </c>
      <c r="H72" s="117">
        <f t="shared" si="10"/>
        <v>5.4938100000000034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0.84097999999999995</v>
      </c>
      <c r="F74" s="21">
        <f>F75</f>
        <v>0.65</v>
      </c>
      <c r="G74" s="22"/>
      <c r="H74" s="117">
        <f t="shared" si="10"/>
        <v>-3.1590199999999999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0.84097999999999995</v>
      </c>
      <c r="F75" s="26">
        <v>0.65</v>
      </c>
      <c r="G75" s="41"/>
      <c r="H75" s="117">
        <f t="shared" si="10"/>
        <v>-3.1590199999999999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54.001069999999999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54.001069999999999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82.973429999999993</v>
      </c>
      <c r="F88" s="21">
        <f t="shared" ref="F88" si="20">F89</f>
        <v>42.217570000000002</v>
      </c>
      <c r="G88" s="41">
        <f t="shared" si="18"/>
        <v>192.96146511627904</v>
      </c>
      <c r="H88" s="27">
        <f t="shared" si="19"/>
        <v>39.973429999999993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82.973429999999993</v>
      </c>
      <c r="F89" s="26">
        <v>42.217570000000002</v>
      </c>
      <c r="G89" s="41">
        <f t="shared" si="18"/>
        <v>218.35113157894733</v>
      </c>
      <c r="H89" s="27">
        <f t="shared" si="19"/>
        <v>44.973429999999993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0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/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9</v>
      </c>
      <c r="F93" s="26"/>
      <c r="G93" s="41" t="e">
        <f t="shared" si="18"/>
        <v>#DIV/0!</v>
      </c>
      <c r="H93" s="27">
        <f t="shared" si="19"/>
        <v>9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9</v>
      </c>
      <c r="F94" s="26"/>
      <c r="G94" s="41" t="e">
        <f t="shared" si="18"/>
        <v>#DIV/0!</v>
      </c>
      <c r="H94" s="27">
        <f t="shared" si="19"/>
        <v>9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13.976609999999999</v>
      </c>
      <c r="F97" s="26">
        <f>F98+F99</f>
        <v>197.97248000000002</v>
      </c>
      <c r="G97" s="41" t="e">
        <f t="shared" si="18"/>
        <v>#DIV/0!</v>
      </c>
      <c r="H97" s="27">
        <f t="shared" si="19"/>
        <v>13.976609999999999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193.75879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4.2136899999999997</v>
      </c>
      <c r="G99" s="66" t="e">
        <f t="shared" si="18"/>
        <v>#DIV/0!</v>
      </c>
      <c r="H99" s="51">
        <f t="shared" si="19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1">E103+E104</f>
        <v>174.46037999999999</v>
      </c>
      <c r="F102" s="79">
        <f t="shared" si="21"/>
        <v>113.50708</v>
      </c>
      <c r="G102" s="110" t="e">
        <f t="shared" si="18"/>
        <v>#DIV/0!</v>
      </c>
      <c r="H102" s="33">
        <f t="shared" si="19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2">E104/D104*100</f>
        <v>#DIV/0!</v>
      </c>
      <c r="H104" s="51">
        <f t="shared" si="19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376040.429</v>
      </c>
      <c r="E105" s="131">
        <f>E106+E160+E157+E155+E149+E153</f>
        <v>244679.71053000001</v>
      </c>
      <c r="F105" s="131">
        <f>F106+F160+F157+F155</f>
        <v>264392.59557999996</v>
      </c>
      <c r="G105" s="132">
        <f t="shared" si="22"/>
        <v>65.067394795999462</v>
      </c>
      <c r="H105" s="133">
        <f t="shared" si="19"/>
        <v>-131360.71846999999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336099</v>
      </c>
      <c r="E106" s="135">
        <f>E107+E110+E126</f>
        <v>223028.28492000001</v>
      </c>
      <c r="F106" s="135">
        <f>F107+F110+F126+F149</f>
        <v>264392.59557999996</v>
      </c>
      <c r="G106" s="136">
        <f t="shared" si="22"/>
        <v>66.35791386466488</v>
      </c>
      <c r="H106" s="137">
        <f t="shared" si="19"/>
        <v>-113070.71507999999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96219.4</v>
      </c>
      <c r="F107" s="139">
        <f>SUM(F108+F109)</f>
        <v>114874.91022999999</v>
      </c>
      <c r="G107" s="141">
        <f t="shared" si="22"/>
        <v>68.827943375036654</v>
      </c>
      <c r="H107" s="142">
        <f t="shared" si="19"/>
        <v>-43577.600000000006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96219.4</v>
      </c>
      <c r="F108" s="21">
        <v>114665</v>
      </c>
      <c r="G108" s="22">
        <f t="shared" si="22"/>
        <v>68.827943375036654</v>
      </c>
      <c r="H108" s="23">
        <f t="shared" si="19"/>
        <v>-43577.600000000006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209.91023000000001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9205.5766000000003</v>
      </c>
      <c r="F110" s="79">
        <f>F112+F115+F116+F117+F114</f>
        <v>21103.843199999999</v>
      </c>
      <c r="G110" s="110">
        <f t="shared" si="22"/>
        <v>63.924507836424617</v>
      </c>
      <c r="H110" s="33">
        <f t="shared" si="19"/>
        <v>-5195.1234000000004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3302.4395999999997</v>
      </c>
      <c r="F117" s="79">
        <f>F118+F119+F120+F121+F123+F122+F124+F125</f>
        <v>14646.11796</v>
      </c>
      <c r="G117" s="110">
        <f t="shared" si="23"/>
        <v>63.659031940937219</v>
      </c>
      <c r="H117" s="33">
        <f t="shared" si="19"/>
        <v>-1885.2604000000001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550.41080999999997</v>
      </c>
      <c r="F118" s="21">
        <v>508.26297</v>
      </c>
      <c r="G118" s="22">
        <f t="shared" si="23"/>
        <v>60.631285525446131</v>
      </c>
      <c r="H118" s="23">
        <f t="shared" si="19"/>
        <v>-357.38918999999999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3"/>
        <v>46.722362575137204</v>
      </c>
      <c r="H119" s="27">
        <f t="shared" si="19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2215.7027899999998</v>
      </c>
      <c r="F124" s="26">
        <v>2025.47299</v>
      </c>
      <c r="G124" s="41">
        <v>0</v>
      </c>
      <c r="H124" s="27">
        <f>E124-C124</f>
        <v>-916.29721000000018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181901.3</v>
      </c>
      <c r="E126" s="131">
        <f>E127+E139+E141+E143+E145+E146+E147+E140+E142+E144</f>
        <v>117603.30832000001</v>
      </c>
      <c r="F126" s="131">
        <f>F127+F139+F141+F143+F145+F146+F147+F140+F142</f>
        <v>117832.82833999998</v>
      </c>
      <c r="G126" s="132">
        <f t="shared" ref="G126:G133" si="24">E126/D126*100</f>
        <v>64.652263793606764</v>
      </c>
      <c r="H126" s="133">
        <f t="shared" ref="H126:H133" si="25">E126-D126</f>
        <v>-64297.991679999977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134798.39999999999</v>
      </c>
      <c r="E127" s="139">
        <f>E130+E134+E129+E128+E131+E136+E132+E133+E137+E138+E135</f>
        <v>86283.079630000007</v>
      </c>
      <c r="F127" s="139">
        <f t="shared" ref="F127" si="26">F130+F134+F129+F128+F131+F136+F132+F133+F137+F138</f>
        <v>88029.496089999971</v>
      </c>
      <c r="G127" s="141">
        <f t="shared" si="24"/>
        <v>64.008979060582334</v>
      </c>
      <c r="H127" s="142">
        <f t="shared" si="25"/>
        <v>-48515.320369999987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61610</v>
      </c>
      <c r="F130" s="26">
        <v>63351</v>
      </c>
      <c r="G130" s="41">
        <f t="shared" si="24"/>
        <v>63.772262326440284</v>
      </c>
      <c r="H130" s="27">
        <f t="shared" si="25"/>
        <v>-34999.399999999994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10477</v>
      </c>
      <c r="F131" s="26">
        <v>10987</v>
      </c>
      <c r="G131" s="41">
        <f t="shared" si="24"/>
        <v>61.021707349746357</v>
      </c>
      <c r="H131" s="27">
        <f t="shared" si="25"/>
        <v>-6692.2999999999993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>
        <v>695.08199999999999</v>
      </c>
      <c r="G136" s="41">
        <f t="shared" ref="G136:G152" si="27">E136/D136*100</f>
        <v>76.389347826086947</v>
      </c>
      <c r="H136" s="27">
        <f t="shared" ref="H136:H152" si="28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6989.2969999999996</v>
      </c>
      <c r="F137" s="26">
        <v>7296.62</v>
      </c>
      <c r="G137" s="41">
        <f t="shared" si="27"/>
        <v>61.238178265707553</v>
      </c>
      <c r="H137" s="27">
        <f t="shared" si="28"/>
        <v>-4424.0029999999997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3934.4575100000002</v>
      </c>
      <c r="F138" s="74">
        <v>5501.9287999999997</v>
      </c>
      <c r="G138" s="96">
        <f t="shared" si="27"/>
        <v>85.73110300045758</v>
      </c>
      <c r="H138" s="75">
        <f t="shared" si="28"/>
        <v>-654.84249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7"/>
        <v>36.163259527719575</v>
      </c>
      <c r="H139" s="23">
        <f t="shared" si="28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432.81756999999999</v>
      </c>
      <c r="F145" s="26">
        <v>409</v>
      </c>
      <c r="G145" s="41">
        <f t="shared" si="27"/>
        <v>56.275850994669085</v>
      </c>
      <c r="H145" s="27">
        <f t="shared" si="28"/>
        <v>-336.28243000000003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1111.29457</v>
      </c>
      <c r="F146" s="26">
        <v>982.88777000000005</v>
      </c>
      <c r="G146" s="41">
        <f t="shared" si="27"/>
        <v>70.477839294774228</v>
      </c>
      <c r="H146" s="27">
        <f t="shared" si="28"/>
        <v>-465.50542999999993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26422</v>
      </c>
      <c r="F147" s="79">
        <f>F148</f>
        <v>25507</v>
      </c>
      <c r="G147" s="110">
        <f t="shared" si="27"/>
        <v>66.671713348473389</v>
      </c>
      <c r="H147" s="33">
        <f t="shared" si="28"/>
        <v>-13208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26422</v>
      </c>
      <c r="F148" s="83">
        <v>25507</v>
      </c>
      <c r="G148" s="47">
        <f t="shared" si="27"/>
        <v>66.671713348473389</v>
      </c>
      <c r="H148" s="84">
        <f t="shared" si="28"/>
        <v>-13208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20317.152760000001</v>
      </c>
      <c r="F149" s="79">
        <f t="shared" ref="F149" si="29">F150</f>
        <v>10581.01381</v>
      </c>
      <c r="G149" s="110">
        <f t="shared" si="27"/>
        <v>52.578678599075616</v>
      </c>
      <c r="H149" s="33">
        <f t="shared" si="28"/>
        <v>-18324.276240000003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11949.562760000001</v>
      </c>
      <c r="F150" s="55">
        <v>10581.01381</v>
      </c>
      <c r="G150" s="162">
        <f t="shared" si="27"/>
        <v>45.37757693783869</v>
      </c>
      <c r="H150" s="161">
        <f t="shared" si="28"/>
        <v>-14384.06624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8367.59</v>
      </c>
      <c r="F151" s="50"/>
      <c r="G151" s="66">
        <f t="shared" si="27"/>
        <v>67.98607387185362</v>
      </c>
      <c r="H151" s="51">
        <f t="shared" si="28"/>
        <v>-3940.2099999999991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6">
        <f t="shared" ref="H153:H160" si="30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0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0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0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0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463172.12475000002</v>
      </c>
      <c r="E162" s="80">
        <f>E105+E8</f>
        <v>303099.39231000002</v>
      </c>
      <c r="F162" s="79">
        <f>F8+F105</f>
        <v>320928.15917999996</v>
      </c>
      <c r="G162" s="110">
        <f>E162/D162*100</f>
        <v>65.43990368021386</v>
      </c>
      <c r="H162" s="33">
        <f>E162-D162</f>
        <v>-160072.73243999999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" right="0" top="0" bottom="0" header="0" footer="0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opLeftCell="A61" workbookViewId="0">
      <selection activeCell="A154"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365</v>
      </c>
      <c r="C4" s="3"/>
      <c r="D4" s="3"/>
      <c r="G4" s="9"/>
      <c r="H4" s="9"/>
    </row>
    <row r="5" spans="1:8" s="10" customFormat="1" ht="12.75" thickBot="1" x14ac:dyDescent="0.25">
      <c r="A5" s="252" t="s">
        <v>3</v>
      </c>
      <c r="B5" s="255" t="s">
        <v>4</v>
      </c>
      <c r="C5" s="258" t="s">
        <v>281</v>
      </c>
      <c r="D5" s="258" t="s">
        <v>288</v>
      </c>
      <c r="E5" s="261" t="s">
        <v>366</v>
      </c>
      <c r="F5" s="258" t="s">
        <v>367</v>
      </c>
      <c r="G5" s="272" t="s">
        <v>5</v>
      </c>
      <c r="H5" s="273"/>
    </row>
    <row r="6" spans="1:8" s="10" customFormat="1" x14ac:dyDescent="0.2">
      <c r="A6" s="253"/>
      <c r="B6" s="256"/>
      <c r="C6" s="259"/>
      <c r="D6" s="259"/>
      <c r="E6" s="262"/>
      <c r="F6" s="259"/>
      <c r="G6" s="255" t="s">
        <v>6</v>
      </c>
      <c r="H6" s="255" t="s">
        <v>7</v>
      </c>
    </row>
    <row r="7" spans="1:8" ht="12.75" thickBot="1" x14ac:dyDescent="0.25">
      <c r="A7" s="254"/>
      <c r="B7" s="257"/>
      <c r="C7" s="260"/>
      <c r="D7" s="260"/>
      <c r="E7" s="263"/>
      <c r="F7" s="260"/>
      <c r="G7" s="257"/>
      <c r="H7" s="257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68522.721379999988</v>
      </c>
      <c r="F8" s="13">
        <f>F9+F20+F30+F53+F67+F102+F40+F63+F14+F60</f>
        <v>63958.601770000008</v>
      </c>
      <c r="G8" s="14">
        <f t="shared" ref="G8:G25" si="0">E8/D8*100</f>
        <v>77.476094592078354</v>
      </c>
      <c r="H8" s="15">
        <f>E8-D8</f>
        <v>-19920.974370000011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41282.999380000001</v>
      </c>
      <c r="F9" s="13">
        <f>F10</f>
        <v>38454.436869999998</v>
      </c>
      <c r="G9" s="14">
        <f t="shared" si="0"/>
        <v>78.608830245444338</v>
      </c>
      <c r="H9" s="15">
        <f t="shared" ref="H9:H25" si="1">E9-D9</f>
        <v>-11234.000619999999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41282.999380000001</v>
      </c>
      <c r="F10" s="21">
        <f>F11+F12+F13</f>
        <v>38454.436869999998</v>
      </c>
      <c r="G10" s="22">
        <f t="shared" si="0"/>
        <v>78.608830245444338</v>
      </c>
      <c r="H10" s="23">
        <f t="shared" si="1"/>
        <v>-11234.000619999999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41026.381300000001</v>
      </c>
      <c r="F11" s="26">
        <v>38159.750319999999</v>
      </c>
      <c r="G11" s="22">
        <f>E11/D11*100</f>
        <v>78.799902619852489</v>
      </c>
      <c r="H11" s="27">
        <f t="shared" si="1"/>
        <v>-11037.618699999999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50.636060000000001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140.67719</v>
      </c>
      <c r="F13" s="50">
        <v>244.05049</v>
      </c>
      <c r="G13" s="47">
        <f t="shared" si="0"/>
        <v>61.972330396475769</v>
      </c>
      <c r="H13" s="51">
        <f t="shared" si="1"/>
        <v>-86.322810000000004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11.58704</v>
      </c>
      <c r="F14" s="79">
        <f t="shared" si="2"/>
        <v>0</v>
      </c>
      <c r="G14" s="110">
        <f t="shared" si="0"/>
        <v>74.153496632161648</v>
      </c>
      <c r="H14" s="33">
        <f t="shared" si="1"/>
        <v>-4.0387100000000018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11.58704</v>
      </c>
      <c r="F15" s="21">
        <f t="shared" si="3"/>
        <v>0</v>
      </c>
      <c r="G15" s="22">
        <f t="shared" si="0"/>
        <v>74.153496632161648</v>
      </c>
      <c r="H15" s="23">
        <f t="shared" si="1"/>
        <v>-4.0387100000000018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5.2555500000000004</v>
      </c>
      <c r="F16" s="190"/>
      <c r="G16" s="22">
        <f t="shared" si="0"/>
        <v>73.250329626831771</v>
      </c>
      <c r="H16" s="27">
        <f t="shared" si="1"/>
        <v>-1.9192299999999998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3.7560000000000003E-2</v>
      </c>
      <c r="F17" s="190"/>
      <c r="G17" s="22">
        <f t="shared" si="0"/>
        <v>91.856199559794575</v>
      </c>
      <c r="H17" s="27">
        <f t="shared" si="1"/>
        <v>-3.3299999999999996E-3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7.2217000000000002</v>
      </c>
      <c r="F18" s="190"/>
      <c r="G18" s="22">
        <f t="shared" si="0"/>
        <v>76.517189534658257</v>
      </c>
      <c r="H18" s="27">
        <f t="shared" si="1"/>
        <v>-2.21631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-0.92776999999999998</v>
      </c>
      <c r="F19" s="192"/>
      <c r="G19" s="47">
        <f t="shared" si="0"/>
        <v>90.256145846507053</v>
      </c>
      <c r="H19" s="51">
        <f t="shared" si="1"/>
        <v>0.10016000000000003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18285.163070000002</v>
      </c>
      <c r="F20" s="13">
        <f>F21+F25+F27+F28+F29+F26</f>
        <v>17771.641660000001</v>
      </c>
      <c r="G20" s="32">
        <f t="shared" si="0"/>
        <v>78.797017375266108</v>
      </c>
      <c r="H20" s="33">
        <f t="shared" si="1"/>
        <v>-4920.2369299999991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14576.883010000001</v>
      </c>
      <c r="F21" s="21">
        <f>F22+F23+F24</f>
        <v>14979.622430000001</v>
      </c>
      <c r="G21" s="36">
        <f t="shared" si="0"/>
        <v>75.241738724230132</v>
      </c>
      <c r="H21" s="37">
        <f t="shared" si="1"/>
        <v>-4796.5169900000001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9672.5775400000002</v>
      </c>
      <c r="F22" s="26">
        <v>12085.05493</v>
      </c>
      <c r="G22" s="41">
        <f t="shared" si="0"/>
        <v>66.868838852402362</v>
      </c>
      <c r="H22" s="27">
        <f t="shared" si="1"/>
        <v>-4792.4224599999998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4904.3047699999997</v>
      </c>
      <c r="F23" s="26">
        <v>2893.9752899999999</v>
      </c>
      <c r="G23" s="41">
        <f t="shared" si="0"/>
        <v>99.916566905712656</v>
      </c>
      <c r="H23" s="27">
        <f t="shared" si="1"/>
        <v>-4.0952299999999013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176.69041000000001</v>
      </c>
      <c r="F25" s="26">
        <v>836.11869999999999</v>
      </c>
      <c r="G25" s="41">
        <f t="shared" si="0"/>
        <v>99.264275280898886</v>
      </c>
      <c r="H25" s="27">
        <f t="shared" si="1"/>
        <v>-1.3095899999999858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3001.8075800000001</v>
      </c>
      <c r="F27" s="26">
        <v>1631.9000799999999</v>
      </c>
      <c r="G27" s="41">
        <f>E27/D27*100</f>
        <v>103.47492519820752</v>
      </c>
      <c r="H27" s="27">
        <f t="shared" ref="H27:H40" si="4">E27-D27</f>
        <v>100.80758000000014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528.77462000000003</v>
      </c>
      <c r="F28" s="50">
        <v>324.00045</v>
      </c>
      <c r="G28" s="41">
        <f>E28/D28*100</f>
        <v>70.222393094289515</v>
      </c>
      <c r="H28" s="51">
        <f t="shared" si="4"/>
        <v>-224.22537999999997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1236.15311</v>
      </c>
      <c r="F30" s="13">
        <f t="shared" si="5"/>
        <v>1611.6538500000001</v>
      </c>
      <c r="G30" s="14">
        <f t="shared" ref="G30:G38" si="6">E30/D30*100</f>
        <v>117.57210481263076</v>
      </c>
      <c r="H30" s="52">
        <f t="shared" si="4"/>
        <v>184.75310999999988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1236.15311</v>
      </c>
      <c r="F31" s="21">
        <f>F32</f>
        <v>1149.50134</v>
      </c>
      <c r="G31" s="22">
        <f t="shared" si="6"/>
        <v>118.1338981269113</v>
      </c>
      <c r="H31" s="23">
        <f t="shared" si="4"/>
        <v>189.75310999999988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1236.15311</v>
      </c>
      <c r="F32" s="26">
        <v>1149.50134</v>
      </c>
      <c r="G32" s="41">
        <f t="shared" si="6"/>
        <v>118.1338981269113</v>
      </c>
      <c r="H32" s="27">
        <f t="shared" si="4"/>
        <v>189.75310999999988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462.15251000000001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247.00251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57.15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158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4" t="s">
        <v>60</v>
      </c>
      <c r="B40" s="266" t="s">
        <v>61</v>
      </c>
      <c r="C40" s="268">
        <f>C42+C50</f>
        <v>10138.07425</v>
      </c>
      <c r="D40" s="268">
        <f>D42+D50</f>
        <v>10465.700000000001</v>
      </c>
      <c r="E40" s="268">
        <f>E42+E50</f>
        <v>6591.1743099999994</v>
      </c>
      <c r="F40" s="268">
        <f>F44+F45+F47+F50</f>
        <v>4732.9264800000001</v>
      </c>
      <c r="G40" s="274">
        <f>E40/D40*100</f>
        <v>62.978819476958051</v>
      </c>
      <c r="H40" s="270">
        <f t="shared" si="4"/>
        <v>-3874.5256900000013</v>
      </c>
    </row>
    <row r="41" spans="1:8" ht="12.75" thickBot="1" x14ac:dyDescent="0.25">
      <c r="A41" s="265"/>
      <c r="B41" s="267"/>
      <c r="C41" s="269"/>
      <c r="D41" s="269"/>
      <c r="E41" s="269"/>
      <c r="F41" s="269"/>
      <c r="G41" s="275"/>
      <c r="H41" s="271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6287.8537399999996</v>
      </c>
      <c r="F42" s="21">
        <f t="shared" ref="F42" si="8">F43+F45+F47+F49</f>
        <v>4507.7910000000002</v>
      </c>
      <c r="G42" s="41">
        <f t="shared" ref="G42:G55" si="9">E42/D42*100</f>
        <v>61.914528195988453</v>
      </c>
      <c r="H42" s="23">
        <f t="shared" ref="H42:H76" si="10">E42-D42</f>
        <v>-3867.8462600000012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5684.1842299999998</v>
      </c>
      <c r="F43" s="26">
        <f>F44</f>
        <v>4173.8424299999997</v>
      </c>
      <c r="G43" s="41">
        <f t="shared" si="9"/>
        <v>61.796030027287649</v>
      </c>
      <c r="H43" s="27">
        <f t="shared" si="10"/>
        <v>-3514.1157699999994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5684.1842299999998</v>
      </c>
      <c r="F44" s="65">
        <v>4173.8424299999997</v>
      </c>
      <c r="G44" s="66">
        <f t="shared" si="9"/>
        <v>61.796030027287649</v>
      </c>
      <c r="H44" s="67">
        <f t="shared" si="10"/>
        <v>-3514.1157699999994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527.63058000000001</v>
      </c>
      <c r="F45" s="26">
        <f>F46</f>
        <v>203.64377999999999</v>
      </c>
      <c r="G45" s="41">
        <f t="shared" si="9"/>
        <v>85.349495308961494</v>
      </c>
      <c r="H45" s="27">
        <f t="shared" si="10"/>
        <v>-90.569420000000036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527.63058000000001</v>
      </c>
      <c r="F46" s="26">
        <v>203.64377999999999</v>
      </c>
      <c r="G46" s="41">
        <f t="shared" si="9"/>
        <v>85.349495308961494</v>
      </c>
      <c r="H46" s="27">
        <f t="shared" si="10"/>
        <v>-90.569420000000036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76.038929999999993</v>
      </c>
      <c r="F47" s="26">
        <f>F48</f>
        <v>130.30479</v>
      </c>
      <c r="G47" s="41">
        <f t="shared" si="9"/>
        <v>55.869897134459954</v>
      </c>
      <c r="H47" s="67">
        <f t="shared" si="10"/>
        <v>-60.061070000000001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76.038929999999993</v>
      </c>
      <c r="F48" s="71">
        <v>130.30479</v>
      </c>
      <c r="G48" s="41">
        <f t="shared" si="9"/>
        <v>55.869897134459954</v>
      </c>
      <c r="H48" s="27">
        <f t="shared" si="10"/>
        <v>-60.061070000000001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303.32056999999998</v>
      </c>
      <c r="F50" s="79">
        <f t="shared" si="11"/>
        <v>225.13548</v>
      </c>
      <c r="G50" s="32">
        <f t="shared" si="9"/>
        <v>97.845345161290311</v>
      </c>
      <c r="H50" s="33">
        <f t="shared" si="10"/>
        <v>-6.6794300000000248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284.76375999999999</v>
      </c>
      <c r="F51" s="85">
        <v>225.13548</v>
      </c>
      <c r="G51" s="47">
        <f t="shared" si="9"/>
        <v>94.92125333333334</v>
      </c>
      <c r="H51" s="37">
        <f t="shared" si="10"/>
        <v>-15.236240000000009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-373.78315999999995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-373.78315999999995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38.508710000000001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-421.98910999999998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49">
        <f t="shared" ref="G60:G62" si="13">E60/D60*100</f>
        <v>92.659199999999998</v>
      </c>
      <c r="H60" s="248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303.24142999999998</v>
      </c>
      <c r="F63" s="99">
        <f>F64+F65+F66</f>
        <v>1245.73432</v>
      </c>
      <c r="G63" s="100">
        <f>E63/D63*100</f>
        <v>99.750470394736837</v>
      </c>
      <c r="H63" s="248">
        <f t="shared" si="10"/>
        <v>-0.75857000000002017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303.24142999999998</v>
      </c>
      <c r="F65" s="50">
        <v>1189.64177</v>
      </c>
      <c r="G65" s="22">
        <f t="shared" ref="G65:G70" si="14">E65/D65*100</f>
        <v>99.750470394736837</v>
      </c>
      <c r="H65" s="51">
        <f t="shared" si="10"/>
        <v>-0.75857000000002017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559.55939999999998</v>
      </c>
      <c r="F67" s="109">
        <f>F68+F71+F74+F76+F80+F82+F84+F86+F88+F97+F78</f>
        <v>358.43858</v>
      </c>
      <c r="G67" s="110">
        <f t="shared" si="14"/>
        <v>95.309044455799679</v>
      </c>
      <c r="H67" s="33">
        <f t="shared" si="10"/>
        <v>-27.54060000000004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5.9749999999999996</v>
      </c>
      <c r="F68" s="21">
        <f t="shared" ref="F68" si="15">F69</f>
        <v>1.325</v>
      </c>
      <c r="G68" s="22">
        <f t="shared" si="14"/>
        <v>74.6875</v>
      </c>
      <c r="H68" s="23">
        <f t="shared" si="10"/>
        <v>-2.0250000000000004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1.325</v>
      </c>
      <c r="G69" s="22">
        <f t="shared" si="14"/>
        <v>83.333333333333343</v>
      </c>
      <c r="H69" s="27">
        <f t="shared" si="10"/>
        <v>-0.5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3.4750000000000001</v>
      </c>
      <c r="F70" s="208"/>
      <c r="G70" s="22">
        <f t="shared" si="14"/>
        <v>69.5</v>
      </c>
      <c r="H70" s="27">
        <f t="shared" si="10"/>
        <v>-1.5249999999999999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39.493830000000003</v>
      </c>
      <c r="F71" s="21">
        <f>F72</f>
        <v>45.08634</v>
      </c>
      <c r="G71" s="41"/>
      <c r="H71" s="27">
        <f t="shared" si="10"/>
        <v>-1.5061699999999973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39.493830000000003</v>
      </c>
      <c r="F72" s="26">
        <v>45.08634</v>
      </c>
      <c r="G72" s="41">
        <f>E72/D72*100</f>
        <v>103.93113157894737</v>
      </c>
      <c r="H72" s="117">
        <f t="shared" si="10"/>
        <v>1.4938300000000027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3.31257</v>
      </c>
      <c r="F74" s="21">
        <f>F75</f>
        <v>0.4</v>
      </c>
      <c r="G74" s="22"/>
      <c r="H74" s="117">
        <f t="shared" si="10"/>
        <v>-0.68742999999999999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3.31257</v>
      </c>
      <c r="F75" s="26">
        <v>0.4</v>
      </c>
      <c r="G75" s="41"/>
      <c r="H75" s="117">
        <f t="shared" si="10"/>
        <v>-0.68742999999999999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-8.5522600000000004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1.44774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1.44774</v>
      </c>
      <c r="F83" s="26">
        <v>0.55000000000000004</v>
      </c>
      <c r="G83" s="41">
        <f>E83/D83*100</f>
        <v>72.387</v>
      </c>
      <c r="H83" s="27">
        <f>E83-D83</f>
        <v>-0.55225999999999997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54.107840000000003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54.107840000000003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101.53807999999999</v>
      </c>
      <c r="F88" s="21">
        <f t="shared" ref="F88" si="20">F89</f>
        <v>48.330739999999999</v>
      </c>
      <c r="G88" s="41">
        <f t="shared" si="18"/>
        <v>115.38418181818182</v>
      </c>
      <c r="H88" s="27">
        <f t="shared" si="19"/>
        <v>13.538079999999994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101.53807999999999</v>
      </c>
      <c r="F89" s="26">
        <v>48.330739999999999</v>
      </c>
      <c r="G89" s="41">
        <f t="shared" si="18"/>
        <v>122.3350361445783</v>
      </c>
      <c r="H89" s="27">
        <f t="shared" si="19"/>
        <v>18.538079999999994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13.97662</v>
      </c>
      <c r="F97" s="26">
        <f>F98+F99</f>
        <v>206.63866000000002</v>
      </c>
      <c r="G97" s="41" t="e">
        <f t="shared" si="18"/>
        <v>#DIV/0!</v>
      </c>
      <c r="H97" s="27">
        <f t="shared" si="19"/>
        <v>13.97662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202.34871000000001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4.2899500000000002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174.46037999999999</v>
      </c>
      <c r="F102" s="79">
        <f t="shared" si="21"/>
        <v>114.65908</v>
      </c>
      <c r="G102" s="110">
        <f t="shared" si="18"/>
        <v>99.977295128939829</v>
      </c>
      <c r="H102" s="33">
        <f t="shared" si="19"/>
        <v>-3.9620000000013533E-2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174.46037999999999</v>
      </c>
      <c r="F104" s="50">
        <v>114.65908</v>
      </c>
      <c r="G104" s="66">
        <f t="shared" ref="G104:G110" si="22">E104/D104*100</f>
        <v>99.977295128939829</v>
      </c>
      <c r="H104" s="51">
        <f t="shared" si="19"/>
        <v>-3.9620000000013533E-2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375076.82900000003</v>
      </c>
      <c r="E105" s="131">
        <f>E106+E160+E157+E155+E149+E153</f>
        <v>296788.86391000001</v>
      </c>
      <c r="F105" s="131">
        <f>F106+F160+F157+F155</f>
        <v>300059.95090999996</v>
      </c>
      <c r="G105" s="132">
        <f t="shared" si="22"/>
        <v>79.127485614420607</v>
      </c>
      <c r="H105" s="133">
        <f t="shared" si="19"/>
        <v>-78287.965090000012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272475.49774000002</v>
      </c>
      <c r="F106" s="135">
        <f>F107+F110+F126+F149</f>
        <v>300059.95090999996</v>
      </c>
      <c r="G106" s="136">
        <f t="shared" si="22"/>
        <v>81.303108457059452</v>
      </c>
      <c r="H106" s="137">
        <f t="shared" si="19"/>
        <v>-62659.902260000003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117558.39999999999</v>
      </c>
      <c r="F107" s="139">
        <f>SUM(F108+F109)</f>
        <v>125349.51023</v>
      </c>
      <c r="G107" s="141">
        <f t="shared" si="22"/>
        <v>84.092219432462784</v>
      </c>
      <c r="H107" s="142">
        <f t="shared" si="19"/>
        <v>-22238.600000000006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117558.39999999999</v>
      </c>
      <c r="F108" s="21">
        <v>125144</v>
      </c>
      <c r="G108" s="22">
        <f t="shared" si="22"/>
        <v>84.092219432462784</v>
      </c>
      <c r="H108" s="23">
        <f t="shared" si="19"/>
        <v>-22238.600000000006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10352.251319999999</v>
      </c>
      <c r="F110" s="79">
        <f>F112+F115+F116+F117+F114+F113</f>
        <v>22355.936900000001</v>
      </c>
      <c r="G110" s="110">
        <f t="shared" si="22"/>
        <v>71.887139652933527</v>
      </c>
      <c r="H110" s="33">
        <f t="shared" si="19"/>
        <v>-4048.4486800000013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3231.9989999999998</v>
      </c>
      <c r="F113" s="26">
        <v>706.01998000000003</v>
      </c>
      <c r="G113" s="41">
        <v>0</v>
      </c>
      <c r="H113" s="27">
        <f>E113-D113</f>
        <v>-2744.5010000000002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3883.7523200000001</v>
      </c>
      <c r="F117" s="79">
        <f>F118+F119+F120+F121+F123+F122+F124+F125</f>
        <v>15192.191679999998</v>
      </c>
      <c r="G117" s="110">
        <f t="shared" si="23"/>
        <v>74.864628255296182</v>
      </c>
      <c r="H117" s="33">
        <f t="shared" si="19"/>
        <v>-1303.9476799999998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621.44314999999995</v>
      </c>
      <c r="F118" s="21">
        <v>575.06814999999995</v>
      </c>
      <c r="G118" s="22">
        <f t="shared" si="23"/>
        <v>68.455953954615552</v>
      </c>
      <c r="H118" s="23">
        <f t="shared" si="19"/>
        <v>-286.35685000000001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684.69399999999996</v>
      </c>
      <c r="F119" s="26">
        <v>1305.8920000000001</v>
      </c>
      <c r="G119" s="41">
        <f t="shared" si="23"/>
        <v>59.647530272671823</v>
      </c>
      <c r="H119" s="27">
        <f t="shared" si="19"/>
        <v>-463.20600000000013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2577.61517</v>
      </c>
      <c r="F124" s="26">
        <v>2352.8415300000001</v>
      </c>
      <c r="G124" s="41">
        <v>0</v>
      </c>
      <c r="H124" s="27">
        <f>E124-C124</f>
        <v>-554.38482999999997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144564.84642000002</v>
      </c>
      <c r="F126" s="131">
        <f>F127+F139+F141+F143+F145+F146+F147+F140+F142</f>
        <v>138452.62485999998</v>
      </c>
      <c r="G126" s="132">
        <f t="shared" ref="G126:G133" si="24">E126/D126*100</f>
        <v>79.897581554314002</v>
      </c>
      <c r="H126" s="133">
        <f t="shared" ref="H126:H133" si="25">E126-D126</f>
        <v>-36372.853579999995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109469.74163000002</v>
      </c>
      <c r="F127" s="139">
        <f t="shared" ref="F127" si="26">F130+F134+F129+F128+F131+F136+F132+F133+F137+F138</f>
        <v>104618.53826</v>
      </c>
      <c r="G127" s="141">
        <f t="shared" si="24"/>
        <v>81.79467644439265</v>
      </c>
      <c r="H127" s="142">
        <f t="shared" si="25"/>
        <v>-24365.058369999999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80457</v>
      </c>
      <c r="F130" s="26">
        <v>76910</v>
      </c>
      <c r="G130" s="41">
        <f t="shared" si="24"/>
        <v>83.280715955176206</v>
      </c>
      <c r="H130" s="27">
        <f t="shared" si="25"/>
        <v>-16152.399999999994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13866</v>
      </c>
      <c r="F131" s="26">
        <v>12955</v>
      </c>
      <c r="G131" s="41">
        <f t="shared" si="24"/>
        <v>80.760427041288821</v>
      </c>
      <c r="H131" s="27">
        <f t="shared" si="25"/>
        <v>-3303.2999999999993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94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552.21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7828.4189999999999</v>
      </c>
      <c r="F137" s="26">
        <v>8191.77</v>
      </c>
      <c r="G137" s="41">
        <f t="shared" si="27"/>
        <v>68.5903200651871</v>
      </c>
      <c r="H137" s="27">
        <f t="shared" si="28"/>
        <v>-3584.8809999999994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62.114220000000003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610.26900000000001</v>
      </c>
      <c r="F145" s="26">
        <v>460.125</v>
      </c>
      <c r="G145" s="41">
        <f t="shared" si="27"/>
        <v>79.348459238070461</v>
      </c>
      <c r="H145" s="27">
        <f t="shared" si="28"/>
        <v>-158.83100000000002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1210.7292399999999</v>
      </c>
      <c r="F146" s="26">
        <v>1124.7723800000001</v>
      </c>
      <c r="G146" s="41">
        <f t="shared" si="27"/>
        <v>76.783944698122781</v>
      </c>
      <c r="H146" s="27">
        <f t="shared" si="28"/>
        <v>-366.07076000000006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29724</v>
      </c>
      <c r="F147" s="79">
        <f>F148</f>
        <v>29295</v>
      </c>
      <c r="G147" s="110">
        <f t="shared" si="27"/>
        <v>75.003785011355035</v>
      </c>
      <c r="H147" s="33">
        <f t="shared" si="28"/>
        <v>-9906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29724</v>
      </c>
      <c r="F148" s="83">
        <v>29295</v>
      </c>
      <c r="G148" s="47">
        <f t="shared" si="27"/>
        <v>75.003785011355035</v>
      </c>
      <c r="H148" s="84">
        <f t="shared" si="28"/>
        <v>-9906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22979.09332</v>
      </c>
      <c r="F149" s="79">
        <f>F150+F151</f>
        <v>13901.878920000001</v>
      </c>
      <c r="G149" s="110">
        <f t="shared" si="27"/>
        <v>59.467503957992854</v>
      </c>
      <c r="H149" s="33">
        <f t="shared" si="28"/>
        <v>-15662.335680000004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13545.784320000001</v>
      </c>
      <c r="F150" s="55">
        <v>12823.822920000001</v>
      </c>
      <c r="G150" s="162">
        <f t="shared" si="27"/>
        <v>51.439109740628609</v>
      </c>
      <c r="H150" s="161">
        <f t="shared" si="28"/>
        <v>-12787.84468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9433.3089999999993</v>
      </c>
      <c r="F151" s="50">
        <v>1078.056</v>
      </c>
      <c r="G151" s="66">
        <f t="shared" si="27"/>
        <v>76.644964981556413</v>
      </c>
      <c r="H151" s="51">
        <f t="shared" si="28"/>
        <v>-2874.491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8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365311.58529000002</v>
      </c>
      <c r="F162" s="79">
        <f>F8+F105</f>
        <v>364018.55267999996</v>
      </c>
      <c r="G162" s="110">
        <f>E162/D162*100</f>
        <v>78.812386029082731</v>
      </c>
      <c r="H162" s="33">
        <f>E162-D162</f>
        <v>-98208.939460000023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368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369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2021-11-10T06:39:22Z</dcterms:modified>
</cp:coreProperties>
</file>