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6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</sheets>
  <calcPr calcId="144525"/>
</workbook>
</file>

<file path=xl/calcChain.xml><?xml version="1.0" encoding="utf-8"?>
<calcChain xmlns="http://schemas.openxmlformats.org/spreadsheetml/2006/main">
  <c r="D104" i="7" l="1"/>
  <c r="E104" i="7"/>
  <c r="H142" i="7" l="1"/>
  <c r="H141" i="7"/>
  <c r="F140" i="7"/>
  <c r="E140" i="7"/>
  <c r="H140" i="7" s="1"/>
  <c r="H139" i="7"/>
  <c r="H138" i="7"/>
  <c r="G138" i="7"/>
  <c r="G137" i="7" s="1"/>
  <c r="H137" i="7"/>
  <c r="F137" i="7"/>
  <c r="E137" i="7"/>
  <c r="D137" i="7"/>
  <c r="C137" i="7"/>
  <c r="H136" i="7"/>
  <c r="G136" i="7"/>
  <c r="G135" i="7" s="1"/>
  <c r="H135" i="7"/>
  <c r="F135" i="7"/>
  <c r="E135" i="7"/>
  <c r="D135" i="7"/>
  <c r="C135" i="7"/>
  <c r="H134" i="7"/>
  <c r="G134" i="7"/>
  <c r="F133" i="7"/>
  <c r="F114" i="7" s="1"/>
  <c r="E133" i="7"/>
  <c r="H133" i="7" s="1"/>
  <c r="D133" i="7"/>
  <c r="C133" i="7"/>
  <c r="H132" i="7"/>
  <c r="G132" i="7"/>
  <c r="H131" i="7"/>
  <c r="G131" i="7"/>
  <c r="H130" i="7"/>
  <c r="G130" i="7"/>
  <c r="H129" i="7"/>
  <c r="G129" i="7"/>
  <c r="H128" i="7"/>
  <c r="G128" i="7"/>
  <c r="H127" i="7"/>
  <c r="G127" i="7"/>
  <c r="H126" i="7"/>
  <c r="G126" i="7"/>
  <c r="H125" i="7"/>
  <c r="G125" i="7"/>
  <c r="H124" i="7"/>
  <c r="G124" i="7"/>
  <c r="H123" i="7"/>
  <c r="G123" i="7"/>
  <c r="H122" i="7"/>
  <c r="G122" i="7"/>
  <c r="H121" i="7"/>
  <c r="G121" i="7"/>
  <c r="H120" i="7"/>
  <c r="G120" i="7"/>
  <c r="H119" i="7"/>
  <c r="G119" i="7"/>
  <c r="H118" i="7"/>
  <c r="G118" i="7"/>
  <c r="H117" i="7"/>
  <c r="G117" i="7"/>
  <c r="H116" i="7"/>
  <c r="G116" i="7"/>
  <c r="F115" i="7"/>
  <c r="E115" i="7"/>
  <c r="H115" i="7" s="1"/>
  <c r="D115" i="7"/>
  <c r="D114" i="7" s="1"/>
  <c r="C115" i="7"/>
  <c r="C114" i="7"/>
  <c r="H113" i="7"/>
  <c r="H111" i="7"/>
  <c r="G111" i="7"/>
  <c r="H110" i="7"/>
  <c r="G110" i="7"/>
  <c r="H108" i="7"/>
  <c r="G108" i="7"/>
  <c r="H107" i="7"/>
  <c r="G107" i="7"/>
  <c r="H106" i="7"/>
  <c r="G106" i="7"/>
  <c r="H105" i="7"/>
  <c r="G105" i="7"/>
  <c r="F104" i="7"/>
  <c r="F97" i="7" s="1"/>
  <c r="G104" i="7"/>
  <c r="C104" i="7"/>
  <c r="H103" i="7"/>
  <c r="G103" i="7"/>
  <c r="H102" i="7"/>
  <c r="G102" i="7"/>
  <c r="H101" i="7"/>
  <c r="H100" i="7"/>
  <c r="H99" i="7"/>
  <c r="G99" i="7"/>
  <c r="H98" i="7"/>
  <c r="G98" i="7"/>
  <c r="D97" i="7"/>
  <c r="C97" i="7"/>
  <c r="H96" i="7"/>
  <c r="G96" i="7"/>
  <c r="H95" i="7"/>
  <c r="G95" i="7"/>
  <c r="F94" i="7"/>
  <c r="E94" i="7"/>
  <c r="G94" i="7" s="1"/>
  <c r="D94" i="7"/>
  <c r="C94" i="7"/>
  <c r="C93" i="7" s="1"/>
  <c r="C92" i="7" s="1"/>
  <c r="H91" i="7"/>
  <c r="G91" i="7"/>
  <c r="H89" i="7"/>
  <c r="G89" i="7"/>
  <c r="H88" i="7"/>
  <c r="G88" i="7"/>
  <c r="F87" i="7"/>
  <c r="E87" i="7"/>
  <c r="G87" i="7" s="1"/>
  <c r="D87" i="7"/>
  <c r="C87" i="7"/>
  <c r="H86" i="7"/>
  <c r="G86" i="7"/>
  <c r="F84" i="7"/>
  <c r="E84" i="7"/>
  <c r="G84" i="7" s="1"/>
  <c r="D84" i="7"/>
  <c r="C84" i="7"/>
  <c r="H83" i="7"/>
  <c r="G83" i="7"/>
  <c r="H82" i="7"/>
  <c r="G82" i="7"/>
  <c r="E82" i="7"/>
  <c r="D82" i="7"/>
  <c r="C82" i="7"/>
  <c r="H81" i="7"/>
  <c r="G81" i="7"/>
  <c r="E80" i="7"/>
  <c r="D80" i="7"/>
  <c r="C80" i="7"/>
  <c r="H79" i="7"/>
  <c r="G79" i="7"/>
  <c r="E78" i="7"/>
  <c r="H78" i="7" s="1"/>
  <c r="D78" i="7"/>
  <c r="C78" i="7"/>
  <c r="H77" i="7"/>
  <c r="G77" i="7"/>
  <c r="E76" i="7"/>
  <c r="H75" i="7" s="1"/>
  <c r="D76" i="7"/>
  <c r="C76" i="7"/>
  <c r="G75" i="7"/>
  <c r="E74" i="7"/>
  <c r="H74" i="7" s="1"/>
  <c r="D74" i="7"/>
  <c r="C74" i="7"/>
  <c r="H73" i="7"/>
  <c r="G73" i="7"/>
  <c r="E72" i="7"/>
  <c r="D72" i="7"/>
  <c r="C72" i="7"/>
  <c r="E70" i="7"/>
  <c r="D70" i="7"/>
  <c r="C70" i="7"/>
  <c r="H69" i="7"/>
  <c r="G69" i="7"/>
  <c r="E68" i="7"/>
  <c r="D68" i="7"/>
  <c r="D65" i="7" s="1"/>
  <c r="C68" i="7"/>
  <c r="H67" i="7"/>
  <c r="G67" i="7"/>
  <c r="H66" i="7"/>
  <c r="G66" i="7"/>
  <c r="E66" i="7"/>
  <c r="D66" i="7"/>
  <c r="C66" i="7"/>
  <c r="C65" i="7"/>
  <c r="H64" i="7"/>
  <c r="G64" i="7"/>
  <c r="H63" i="7"/>
  <c r="G63" i="7"/>
  <c r="H62" i="7"/>
  <c r="G62" i="7"/>
  <c r="H61" i="7"/>
  <c r="G61" i="7"/>
  <c r="F60" i="7"/>
  <c r="E60" i="7"/>
  <c r="G60" i="7" s="1"/>
  <c r="D60" i="7"/>
  <c r="C60" i="7"/>
  <c r="F57" i="7"/>
  <c r="F56" i="7" s="1"/>
  <c r="E57" i="7"/>
  <c r="E56" i="7" s="1"/>
  <c r="D57" i="7"/>
  <c r="D56" i="7"/>
  <c r="H55" i="7"/>
  <c r="G55" i="7"/>
  <c r="H54" i="7"/>
  <c r="G54" i="7"/>
  <c r="H53" i="7"/>
  <c r="H52" i="7"/>
  <c r="G52" i="7"/>
  <c r="F51" i="7"/>
  <c r="E51" i="7"/>
  <c r="G51" i="7" s="1"/>
  <c r="D51" i="7"/>
  <c r="D50" i="7" s="1"/>
  <c r="C51" i="7"/>
  <c r="F50" i="7"/>
  <c r="C50" i="7"/>
  <c r="H49" i="7"/>
  <c r="G49" i="7"/>
  <c r="G48" i="7"/>
  <c r="F48" i="7"/>
  <c r="E48" i="7"/>
  <c r="H48" i="7" s="1"/>
  <c r="D48" i="7"/>
  <c r="C48" i="7"/>
  <c r="H47" i="7"/>
  <c r="G47" i="7"/>
  <c r="H46" i="7"/>
  <c r="G46" i="7"/>
  <c r="G45" i="7"/>
  <c r="G44" i="7"/>
  <c r="F44" i="7"/>
  <c r="E44" i="7"/>
  <c r="H44" i="7" s="1"/>
  <c r="H45" i="7" s="1"/>
  <c r="D44" i="7"/>
  <c r="C44" i="7"/>
  <c r="H43" i="7"/>
  <c r="G43" i="7"/>
  <c r="G42" i="7"/>
  <c r="F42" i="7"/>
  <c r="E42" i="7"/>
  <c r="H42" i="7" s="1"/>
  <c r="D42" i="7"/>
  <c r="C42" i="7"/>
  <c r="H41" i="7"/>
  <c r="G41" i="7"/>
  <c r="G40" i="7"/>
  <c r="F40" i="7"/>
  <c r="F39" i="7" s="1"/>
  <c r="F38" i="7" s="1"/>
  <c r="E40" i="7"/>
  <c r="H40" i="7" s="1"/>
  <c r="D40" i="7"/>
  <c r="C40" i="7"/>
  <c r="C39" i="7" s="1"/>
  <c r="C38" i="7" s="1"/>
  <c r="D39" i="7"/>
  <c r="D38" i="7" s="1"/>
  <c r="H37" i="7"/>
  <c r="G37" i="7"/>
  <c r="H36" i="7"/>
  <c r="G36" i="7"/>
  <c r="H35" i="7"/>
  <c r="G35" i="7"/>
  <c r="H34" i="7"/>
  <c r="G34" i="7"/>
  <c r="F33" i="7"/>
  <c r="E33" i="7"/>
  <c r="G33" i="7" s="1"/>
  <c r="D33" i="7"/>
  <c r="D32" i="7" s="1"/>
  <c r="C33" i="7"/>
  <c r="F32" i="7"/>
  <c r="C32" i="7"/>
  <c r="H31" i="7"/>
  <c r="G31" i="7"/>
  <c r="H30" i="7"/>
  <c r="G30" i="7"/>
  <c r="F29" i="7"/>
  <c r="E29" i="7"/>
  <c r="G29" i="7" s="1"/>
  <c r="D29" i="7"/>
  <c r="H29" i="7" s="1"/>
  <c r="C29" i="7"/>
  <c r="H28" i="7"/>
  <c r="G28" i="7"/>
  <c r="H27" i="7"/>
  <c r="H26" i="7"/>
  <c r="G26" i="7"/>
  <c r="H25" i="7"/>
  <c r="G25" i="7"/>
  <c r="H24" i="7"/>
  <c r="G24" i="7"/>
  <c r="H23" i="7"/>
  <c r="G23" i="7"/>
  <c r="H22" i="7"/>
  <c r="G22" i="7"/>
  <c r="F21" i="7"/>
  <c r="F20" i="7" s="1"/>
  <c r="E21" i="7"/>
  <c r="E20" i="7" s="1"/>
  <c r="D21" i="7"/>
  <c r="C21" i="7"/>
  <c r="C20" i="7" s="1"/>
  <c r="H19" i="7"/>
  <c r="G19" i="7"/>
  <c r="H18" i="7"/>
  <c r="G18" i="7"/>
  <c r="H17" i="7"/>
  <c r="G17" i="7"/>
  <c r="H16" i="7"/>
  <c r="G16" i="7"/>
  <c r="F15" i="7"/>
  <c r="F14" i="7" s="1"/>
  <c r="E15" i="7"/>
  <c r="G15" i="7" s="1"/>
  <c r="D15" i="7"/>
  <c r="C15" i="7"/>
  <c r="C14" i="7" s="1"/>
  <c r="H13" i="7"/>
  <c r="G13" i="7"/>
  <c r="H12" i="7"/>
  <c r="G12" i="7"/>
  <c r="H11" i="7"/>
  <c r="G11" i="7"/>
  <c r="F10" i="7"/>
  <c r="F9" i="7" s="1"/>
  <c r="E10" i="7"/>
  <c r="G10" i="7" s="1"/>
  <c r="D10" i="7"/>
  <c r="C10" i="7"/>
  <c r="D9" i="7"/>
  <c r="C9" i="7"/>
  <c r="C8" i="7" s="1"/>
  <c r="C143" i="7" s="1"/>
  <c r="H87" i="7" l="1"/>
  <c r="H84" i="7"/>
  <c r="E65" i="7"/>
  <c r="H65" i="7" s="1"/>
  <c r="E39" i="7"/>
  <c r="G39" i="7" s="1"/>
  <c r="G21" i="7"/>
  <c r="H21" i="7"/>
  <c r="E14" i="7"/>
  <c r="H15" i="7"/>
  <c r="E97" i="7"/>
  <c r="G97" i="7" s="1"/>
  <c r="H94" i="7"/>
  <c r="F93" i="7"/>
  <c r="F92" i="7" s="1"/>
  <c r="F8" i="7"/>
  <c r="F143" i="7" s="1"/>
  <c r="H10" i="7"/>
  <c r="D14" i="7"/>
  <c r="D20" i="7"/>
  <c r="G20" i="7" s="1"/>
  <c r="H20" i="7"/>
  <c r="E32" i="7"/>
  <c r="E38" i="7"/>
  <c r="E50" i="7"/>
  <c r="H60" i="7"/>
  <c r="H68" i="7"/>
  <c r="D93" i="7"/>
  <c r="D92" i="7" s="1"/>
  <c r="H97" i="7"/>
  <c r="H104" i="7"/>
  <c r="E114" i="7"/>
  <c r="G115" i="7"/>
  <c r="G133" i="7"/>
  <c r="H51" i="7"/>
  <c r="H33" i="7"/>
  <c r="G74" i="7"/>
  <c r="H39" i="7"/>
  <c r="E9" i="7"/>
  <c r="E97" i="6"/>
  <c r="D8" i="6"/>
  <c r="D56" i="6"/>
  <c r="D57" i="6"/>
  <c r="F57" i="6"/>
  <c r="F56" i="6"/>
  <c r="E57" i="6"/>
  <c r="H14" i="7" l="1"/>
  <c r="G65" i="7"/>
  <c r="H114" i="7"/>
  <c r="G114" i="7"/>
  <c r="E93" i="7"/>
  <c r="H32" i="7"/>
  <c r="G32" i="7"/>
  <c r="E8" i="7"/>
  <c r="H9" i="7"/>
  <c r="G9" i="7"/>
  <c r="D8" i="7"/>
  <c r="D143" i="7" s="1"/>
  <c r="H50" i="7"/>
  <c r="G50" i="7"/>
  <c r="G14" i="7"/>
  <c r="H38" i="7"/>
  <c r="G38" i="7"/>
  <c r="H142" i="6"/>
  <c r="H141" i="6"/>
  <c r="F140" i="6"/>
  <c r="E140" i="6"/>
  <c r="H140" i="6" s="1"/>
  <c r="H139" i="6"/>
  <c r="H138" i="6"/>
  <c r="G138" i="6"/>
  <c r="G137" i="6" s="1"/>
  <c r="H137" i="6"/>
  <c r="F137" i="6"/>
  <c r="E137" i="6"/>
  <c r="D137" i="6"/>
  <c r="C137" i="6"/>
  <c r="H136" i="6"/>
  <c r="H135" i="6" s="1"/>
  <c r="G136" i="6"/>
  <c r="G135" i="6" s="1"/>
  <c r="F135" i="6"/>
  <c r="E135" i="6"/>
  <c r="D135" i="6"/>
  <c r="C135" i="6"/>
  <c r="H134" i="6"/>
  <c r="G134" i="6"/>
  <c r="F133" i="6"/>
  <c r="E133" i="6"/>
  <c r="H133" i="6" s="1"/>
  <c r="D133" i="6"/>
  <c r="C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F115" i="6"/>
  <c r="F114" i="6" s="1"/>
  <c r="E115" i="6"/>
  <c r="D115" i="6"/>
  <c r="D114" i="6" s="1"/>
  <c r="C115" i="6"/>
  <c r="C114" i="6"/>
  <c r="H113" i="6"/>
  <c r="H111" i="6"/>
  <c r="G111" i="6"/>
  <c r="H110" i="6"/>
  <c r="G110" i="6"/>
  <c r="H108" i="6"/>
  <c r="G108" i="6"/>
  <c r="H107" i="6"/>
  <c r="G107" i="6"/>
  <c r="H106" i="6"/>
  <c r="G106" i="6"/>
  <c r="H105" i="6"/>
  <c r="G105" i="6"/>
  <c r="F104" i="6"/>
  <c r="F97" i="6" s="1"/>
  <c r="E104" i="6"/>
  <c r="D104" i="6"/>
  <c r="D97" i="6" s="1"/>
  <c r="C104" i="6"/>
  <c r="H103" i="6"/>
  <c r="G103" i="6"/>
  <c r="H102" i="6"/>
  <c r="G102" i="6"/>
  <c r="H101" i="6"/>
  <c r="H100" i="6"/>
  <c r="H99" i="6"/>
  <c r="G99" i="6"/>
  <c r="H98" i="6"/>
  <c r="G98" i="6"/>
  <c r="C97" i="6"/>
  <c r="H96" i="6"/>
  <c r="G96" i="6"/>
  <c r="H95" i="6"/>
  <c r="G95" i="6"/>
  <c r="F94" i="6"/>
  <c r="E94" i="6"/>
  <c r="D94" i="6"/>
  <c r="C94" i="6"/>
  <c r="C93" i="6" s="1"/>
  <c r="C92" i="6" s="1"/>
  <c r="H91" i="6"/>
  <c r="G91" i="6"/>
  <c r="H89" i="6"/>
  <c r="G89" i="6"/>
  <c r="H88" i="6"/>
  <c r="G88" i="6"/>
  <c r="F87" i="6"/>
  <c r="E87" i="6"/>
  <c r="D87" i="6"/>
  <c r="C87" i="6"/>
  <c r="H86" i="6"/>
  <c r="G86" i="6"/>
  <c r="F84" i="6"/>
  <c r="E84" i="6"/>
  <c r="D84" i="6"/>
  <c r="C84" i="6"/>
  <c r="H83" i="6"/>
  <c r="G83" i="6"/>
  <c r="H82" i="6"/>
  <c r="G82" i="6"/>
  <c r="E82" i="6"/>
  <c r="D82" i="6"/>
  <c r="C82" i="6"/>
  <c r="H81" i="6"/>
  <c r="G81" i="6"/>
  <c r="E80" i="6"/>
  <c r="D80" i="6"/>
  <c r="C80" i="6"/>
  <c r="H79" i="6"/>
  <c r="G79" i="6"/>
  <c r="E78" i="6"/>
  <c r="H78" i="6" s="1"/>
  <c r="D78" i="6"/>
  <c r="C78" i="6"/>
  <c r="H77" i="6"/>
  <c r="G77" i="6"/>
  <c r="E76" i="6"/>
  <c r="D76" i="6"/>
  <c r="C76" i="6"/>
  <c r="H75" i="6"/>
  <c r="G75" i="6"/>
  <c r="G74" i="6"/>
  <c r="E74" i="6"/>
  <c r="H74" i="6" s="1"/>
  <c r="D74" i="6"/>
  <c r="C74" i="6"/>
  <c r="H73" i="6"/>
  <c r="G73" i="6"/>
  <c r="E72" i="6"/>
  <c r="D72" i="6"/>
  <c r="C72" i="6"/>
  <c r="E70" i="6"/>
  <c r="D70" i="6"/>
  <c r="C70" i="6"/>
  <c r="H69" i="6"/>
  <c r="G69" i="6"/>
  <c r="E68" i="6"/>
  <c r="H68" i="6" s="1"/>
  <c r="D68" i="6"/>
  <c r="C68" i="6"/>
  <c r="H67" i="6"/>
  <c r="G67" i="6"/>
  <c r="H66" i="6"/>
  <c r="G66" i="6"/>
  <c r="E66" i="6"/>
  <c r="D66" i="6"/>
  <c r="C66" i="6"/>
  <c r="C65" i="6" s="1"/>
  <c r="H64" i="6"/>
  <c r="G64" i="6"/>
  <c r="H63" i="6"/>
  <c r="G63" i="6"/>
  <c r="H62" i="6"/>
  <c r="G62" i="6"/>
  <c r="H61" i="6"/>
  <c r="G61" i="6"/>
  <c r="F60" i="6"/>
  <c r="E60" i="6"/>
  <c r="G60" i="6" s="1"/>
  <c r="D60" i="6"/>
  <c r="C60" i="6"/>
  <c r="E56" i="6"/>
  <c r="H55" i="6"/>
  <c r="G55" i="6"/>
  <c r="H54" i="6"/>
  <c r="G54" i="6"/>
  <c r="H53" i="6"/>
  <c r="H52" i="6"/>
  <c r="G52" i="6"/>
  <c r="F51" i="6"/>
  <c r="E51" i="6"/>
  <c r="H51" i="6" s="1"/>
  <c r="D51" i="6"/>
  <c r="D50" i="6" s="1"/>
  <c r="C51" i="6"/>
  <c r="F50" i="6"/>
  <c r="C50" i="6"/>
  <c r="H49" i="6"/>
  <c r="G49" i="6"/>
  <c r="G48" i="6"/>
  <c r="F48" i="6"/>
  <c r="E48" i="6"/>
  <c r="H48" i="6" s="1"/>
  <c r="D48" i="6"/>
  <c r="C48" i="6"/>
  <c r="H47" i="6"/>
  <c r="G47" i="6"/>
  <c r="H46" i="6"/>
  <c r="G46" i="6"/>
  <c r="G45" i="6"/>
  <c r="G44" i="6"/>
  <c r="F44" i="6"/>
  <c r="E44" i="6"/>
  <c r="H44" i="6" s="1"/>
  <c r="H45" i="6" s="1"/>
  <c r="D44" i="6"/>
  <c r="C44" i="6"/>
  <c r="H43" i="6"/>
  <c r="G43" i="6"/>
  <c r="G42" i="6" s="1"/>
  <c r="F42" i="6"/>
  <c r="E42" i="6"/>
  <c r="D42" i="6"/>
  <c r="D39" i="6" s="1"/>
  <c r="D38" i="6" s="1"/>
  <c r="C42" i="6"/>
  <c r="H41" i="6"/>
  <c r="G41" i="6"/>
  <c r="G40" i="6"/>
  <c r="F40" i="6"/>
  <c r="E40" i="6"/>
  <c r="H40" i="6" s="1"/>
  <c r="D40" i="6"/>
  <c r="C40" i="6"/>
  <c r="C39" i="6" s="1"/>
  <c r="C38" i="6" s="1"/>
  <c r="H37" i="6"/>
  <c r="G37" i="6"/>
  <c r="H36" i="6"/>
  <c r="G36" i="6"/>
  <c r="H35" i="6"/>
  <c r="G35" i="6"/>
  <c r="H34" i="6"/>
  <c r="G34" i="6"/>
  <c r="F33" i="6"/>
  <c r="E33" i="6"/>
  <c r="H33" i="6" s="1"/>
  <c r="D33" i="6"/>
  <c r="D32" i="6" s="1"/>
  <c r="C33" i="6"/>
  <c r="F32" i="6"/>
  <c r="C32" i="6"/>
  <c r="H31" i="6"/>
  <c r="G31" i="6"/>
  <c r="H30" i="6"/>
  <c r="G30" i="6"/>
  <c r="F29" i="6"/>
  <c r="E29" i="6"/>
  <c r="H29" i="6" s="1"/>
  <c r="D29" i="6"/>
  <c r="C29" i="6"/>
  <c r="H28" i="6"/>
  <c r="G28" i="6"/>
  <c r="H27" i="6"/>
  <c r="H26" i="6"/>
  <c r="G26" i="6"/>
  <c r="H25" i="6"/>
  <c r="G25" i="6"/>
  <c r="H24" i="6"/>
  <c r="G24" i="6"/>
  <c r="H23" i="6"/>
  <c r="G23" i="6"/>
  <c r="H22" i="6"/>
  <c r="G22" i="6"/>
  <c r="F21" i="6"/>
  <c r="F20" i="6" s="1"/>
  <c r="E21" i="6"/>
  <c r="E20" i="6" s="1"/>
  <c r="D21" i="6"/>
  <c r="H21" i="6" s="1"/>
  <c r="C21" i="6"/>
  <c r="C20" i="6" s="1"/>
  <c r="H19" i="6"/>
  <c r="G19" i="6"/>
  <c r="H18" i="6"/>
  <c r="G18" i="6"/>
  <c r="H17" i="6"/>
  <c r="G17" i="6"/>
  <c r="H16" i="6"/>
  <c r="G16" i="6"/>
  <c r="F15" i="6"/>
  <c r="E15" i="6"/>
  <c r="D15" i="6"/>
  <c r="C15" i="6"/>
  <c r="C14" i="6" s="1"/>
  <c r="F14" i="6"/>
  <c r="E14" i="6"/>
  <c r="H13" i="6"/>
  <c r="G13" i="6"/>
  <c r="H12" i="6"/>
  <c r="G12" i="6"/>
  <c r="H11" i="6"/>
  <c r="G11" i="6"/>
  <c r="F10" i="6"/>
  <c r="F9" i="6" s="1"/>
  <c r="E10" i="6"/>
  <c r="D10" i="6"/>
  <c r="D9" i="6" s="1"/>
  <c r="C10" i="6"/>
  <c r="C9" i="6"/>
  <c r="G93" i="7" l="1"/>
  <c r="E92" i="7"/>
  <c r="H93" i="7"/>
  <c r="G8" i="7"/>
  <c r="H8" i="7"/>
  <c r="H94" i="6"/>
  <c r="H87" i="6"/>
  <c r="H84" i="6"/>
  <c r="E65" i="6"/>
  <c r="H65" i="6" s="1"/>
  <c r="E39" i="6"/>
  <c r="G39" i="6" s="1"/>
  <c r="G15" i="6"/>
  <c r="H115" i="6"/>
  <c r="G104" i="6"/>
  <c r="G97" i="6"/>
  <c r="D65" i="6"/>
  <c r="H42" i="6"/>
  <c r="G10" i="6"/>
  <c r="F93" i="6"/>
  <c r="F92" i="6" s="1"/>
  <c r="F39" i="6"/>
  <c r="F38" i="6" s="1"/>
  <c r="F8" i="6" s="1"/>
  <c r="F143" i="6" s="1"/>
  <c r="C8" i="6"/>
  <c r="C143" i="6" s="1"/>
  <c r="H15" i="6"/>
  <c r="H10" i="6"/>
  <c r="D14" i="6"/>
  <c r="G14" i="6" s="1"/>
  <c r="D20" i="6"/>
  <c r="H20" i="6" s="1"/>
  <c r="G29" i="6"/>
  <c r="E32" i="6"/>
  <c r="G33" i="6"/>
  <c r="E50" i="6"/>
  <c r="G51" i="6"/>
  <c r="H60" i="6"/>
  <c r="D93" i="6"/>
  <c r="D92" i="6" s="1"/>
  <c r="H97" i="6"/>
  <c r="H104" i="6"/>
  <c r="E114" i="6"/>
  <c r="G115" i="6"/>
  <c r="G133" i="6"/>
  <c r="G21" i="6"/>
  <c r="G84" i="6"/>
  <c r="G87" i="6"/>
  <c r="G94" i="6"/>
  <c r="E9" i="6"/>
  <c r="E57" i="5"/>
  <c r="E56" i="5" s="1"/>
  <c r="H92" i="7" l="1"/>
  <c r="G92" i="7"/>
  <c r="E143" i="7"/>
  <c r="G65" i="6"/>
  <c r="E38" i="6"/>
  <c r="G38" i="6" s="1"/>
  <c r="H39" i="6"/>
  <c r="G20" i="6"/>
  <c r="H114" i="6"/>
  <c r="G114" i="6"/>
  <c r="E93" i="6"/>
  <c r="D143" i="6"/>
  <c r="G9" i="6"/>
  <c r="H9" i="6"/>
  <c r="H50" i="6"/>
  <c r="G50" i="6"/>
  <c r="H32" i="6"/>
  <c r="G32" i="6"/>
  <c r="H14" i="6"/>
  <c r="H141" i="5"/>
  <c r="H140" i="5"/>
  <c r="H139" i="5"/>
  <c r="F139" i="5"/>
  <c r="E139" i="5"/>
  <c r="H138" i="5"/>
  <c r="H137" i="5"/>
  <c r="H136" i="5" s="1"/>
  <c r="G137" i="5"/>
  <c r="G136" i="5" s="1"/>
  <c r="F136" i="5"/>
  <c r="E136" i="5"/>
  <c r="D136" i="5"/>
  <c r="C136" i="5"/>
  <c r="H135" i="5"/>
  <c r="H134" i="5" s="1"/>
  <c r="G135" i="5"/>
  <c r="G134" i="5" s="1"/>
  <c r="F134" i="5"/>
  <c r="E134" i="5"/>
  <c r="D134" i="5"/>
  <c r="C134" i="5"/>
  <c r="H133" i="5"/>
  <c r="G133" i="5"/>
  <c r="F132" i="5"/>
  <c r="E132" i="5"/>
  <c r="H132" i="5" s="1"/>
  <c r="D132" i="5"/>
  <c r="C132" i="5"/>
  <c r="H131" i="5"/>
  <c r="G131" i="5"/>
  <c r="H130" i="5"/>
  <c r="G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H123" i="5"/>
  <c r="G123" i="5"/>
  <c r="H122" i="5"/>
  <c r="G122" i="5"/>
  <c r="H121" i="5"/>
  <c r="G121" i="5"/>
  <c r="H120" i="5"/>
  <c r="G120" i="5"/>
  <c r="H119" i="5"/>
  <c r="G119" i="5"/>
  <c r="H118" i="5"/>
  <c r="G118" i="5"/>
  <c r="H117" i="5"/>
  <c r="G117" i="5"/>
  <c r="H116" i="5"/>
  <c r="G116" i="5"/>
  <c r="H115" i="5"/>
  <c r="G115" i="5"/>
  <c r="F114" i="5"/>
  <c r="F113" i="5" s="1"/>
  <c r="E114" i="5"/>
  <c r="H114" i="5" s="1"/>
  <c r="D114" i="5"/>
  <c r="C114" i="5"/>
  <c r="D113" i="5"/>
  <c r="C113" i="5"/>
  <c r="C92" i="5" s="1"/>
  <c r="C91" i="5" s="1"/>
  <c r="H112" i="5"/>
  <c r="H110" i="5"/>
  <c r="G110" i="5"/>
  <c r="H109" i="5"/>
  <c r="G109" i="5"/>
  <c r="H107" i="5"/>
  <c r="G107" i="5"/>
  <c r="H106" i="5"/>
  <c r="G106" i="5"/>
  <c r="H105" i="5"/>
  <c r="G105" i="5"/>
  <c r="H104" i="5"/>
  <c r="G104" i="5"/>
  <c r="G103" i="5"/>
  <c r="F103" i="5"/>
  <c r="E103" i="5"/>
  <c r="H103" i="5" s="1"/>
  <c r="D103" i="5"/>
  <c r="C103" i="5"/>
  <c r="H102" i="5"/>
  <c r="G102" i="5"/>
  <c r="H101" i="5"/>
  <c r="G101" i="5"/>
  <c r="H100" i="5"/>
  <c r="H99" i="5"/>
  <c r="H98" i="5"/>
  <c r="G98" i="5"/>
  <c r="H97" i="5"/>
  <c r="G97" i="5"/>
  <c r="F96" i="5"/>
  <c r="E96" i="5"/>
  <c r="H96" i="5" s="1"/>
  <c r="D96" i="5"/>
  <c r="C96" i="5"/>
  <c r="H95" i="5"/>
  <c r="G95" i="5"/>
  <c r="H94" i="5"/>
  <c r="G94" i="5"/>
  <c r="F93" i="5"/>
  <c r="E93" i="5"/>
  <c r="G93" i="5" s="1"/>
  <c r="D93" i="5"/>
  <c r="C93" i="5"/>
  <c r="H90" i="5"/>
  <c r="G90" i="5"/>
  <c r="H88" i="5"/>
  <c r="G88" i="5"/>
  <c r="H87" i="5"/>
  <c r="G87" i="5"/>
  <c r="F86" i="5"/>
  <c r="E86" i="5"/>
  <c r="G86" i="5" s="1"/>
  <c r="D86" i="5"/>
  <c r="H86" i="5" s="1"/>
  <c r="C86" i="5"/>
  <c r="H85" i="5"/>
  <c r="G85" i="5"/>
  <c r="F83" i="5"/>
  <c r="E83" i="5"/>
  <c r="G83" i="5" s="1"/>
  <c r="D83" i="5"/>
  <c r="C83" i="5"/>
  <c r="H82" i="5"/>
  <c r="G82" i="5"/>
  <c r="E81" i="5"/>
  <c r="H81" i="5" s="1"/>
  <c r="D81" i="5"/>
  <c r="G81" i="5" s="1"/>
  <c r="C81" i="5"/>
  <c r="H80" i="5"/>
  <c r="G80" i="5"/>
  <c r="E79" i="5"/>
  <c r="D79" i="5"/>
  <c r="C79" i="5"/>
  <c r="H78" i="5"/>
  <c r="G78" i="5"/>
  <c r="H77" i="5"/>
  <c r="E77" i="5"/>
  <c r="D77" i="5"/>
  <c r="C77" i="5"/>
  <c r="H76" i="5"/>
  <c r="G76" i="5"/>
  <c r="E75" i="5"/>
  <c r="D75" i="5"/>
  <c r="C75" i="5"/>
  <c r="H74" i="5"/>
  <c r="G74" i="5"/>
  <c r="H73" i="5"/>
  <c r="G73" i="5"/>
  <c r="E73" i="5"/>
  <c r="D73" i="5"/>
  <c r="C73" i="5"/>
  <c r="H72" i="5"/>
  <c r="G72" i="5"/>
  <c r="E71" i="5"/>
  <c r="D71" i="5"/>
  <c r="C71" i="5"/>
  <c r="E69" i="5"/>
  <c r="D69" i="5"/>
  <c r="C69" i="5"/>
  <c r="H68" i="5"/>
  <c r="G68" i="5"/>
  <c r="E67" i="5"/>
  <c r="H67" i="5" s="1"/>
  <c r="D67" i="5"/>
  <c r="C67" i="5"/>
  <c r="H66" i="5"/>
  <c r="G66" i="5"/>
  <c r="E65" i="5"/>
  <c r="H65" i="5" s="1"/>
  <c r="D65" i="5"/>
  <c r="C65" i="5"/>
  <c r="C64" i="5" s="1"/>
  <c r="D64" i="5"/>
  <c r="H63" i="5"/>
  <c r="G63" i="5"/>
  <c r="H62" i="5"/>
  <c r="G62" i="5"/>
  <c r="H61" i="5"/>
  <c r="G61" i="5"/>
  <c r="H60" i="5"/>
  <c r="G60" i="5"/>
  <c r="F59" i="5"/>
  <c r="E59" i="5"/>
  <c r="H59" i="5" s="1"/>
  <c r="D59" i="5"/>
  <c r="C59" i="5"/>
  <c r="H55" i="5"/>
  <c r="G55" i="5"/>
  <c r="H54" i="5"/>
  <c r="G54" i="5"/>
  <c r="H53" i="5"/>
  <c r="H52" i="5"/>
  <c r="G52" i="5"/>
  <c r="F51" i="5"/>
  <c r="F50" i="5" s="1"/>
  <c r="E51" i="5"/>
  <c r="G51" i="5" s="1"/>
  <c r="D51" i="5"/>
  <c r="H51" i="5" s="1"/>
  <c r="C51" i="5"/>
  <c r="C50" i="5" s="1"/>
  <c r="H49" i="5"/>
  <c r="G49" i="5"/>
  <c r="F48" i="5"/>
  <c r="E48" i="5"/>
  <c r="H48" i="5" s="1"/>
  <c r="D48" i="5"/>
  <c r="C48" i="5"/>
  <c r="H47" i="5"/>
  <c r="G47" i="5"/>
  <c r="H46" i="5"/>
  <c r="G46" i="5"/>
  <c r="G45" i="5"/>
  <c r="G44" i="5" s="1"/>
  <c r="F44" i="5"/>
  <c r="E44" i="5"/>
  <c r="H44" i="5" s="1"/>
  <c r="H45" i="5" s="1"/>
  <c r="D44" i="5"/>
  <c r="C44" i="5"/>
  <c r="H43" i="5"/>
  <c r="G43" i="5"/>
  <c r="G42" i="5" s="1"/>
  <c r="F42" i="5"/>
  <c r="E42" i="5"/>
  <c r="H42" i="5" s="1"/>
  <c r="D42" i="5"/>
  <c r="C42" i="5"/>
  <c r="H41" i="5"/>
  <c r="G41" i="5"/>
  <c r="F40" i="5"/>
  <c r="E40" i="5"/>
  <c r="H40" i="5" s="1"/>
  <c r="D40" i="5"/>
  <c r="C40" i="5"/>
  <c r="D39" i="5"/>
  <c r="D38" i="5" s="1"/>
  <c r="C39" i="5"/>
  <c r="C38" i="5" s="1"/>
  <c r="H37" i="5"/>
  <c r="G37" i="5"/>
  <c r="H36" i="5"/>
  <c r="G36" i="5"/>
  <c r="H35" i="5"/>
  <c r="G35" i="5"/>
  <c r="H34" i="5"/>
  <c r="G34" i="5"/>
  <c r="G33" i="5"/>
  <c r="F33" i="5"/>
  <c r="F32" i="5" s="1"/>
  <c r="E33" i="5"/>
  <c r="E32" i="5" s="1"/>
  <c r="D33" i="5"/>
  <c r="H33" i="5" s="1"/>
  <c r="C33" i="5"/>
  <c r="C32" i="5" s="1"/>
  <c r="H31" i="5"/>
  <c r="G31" i="5"/>
  <c r="H30" i="5"/>
  <c r="G30" i="5"/>
  <c r="F29" i="5"/>
  <c r="E29" i="5"/>
  <c r="G29" i="5" s="1"/>
  <c r="D29" i="5"/>
  <c r="C29" i="5"/>
  <c r="H28" i="5"/>
  <c r="G28" i="5"/>
  <c r="H27" i="5"/>
  <c r="H26" i="5"/>
  <c r="G26" i="5"/>
  <c r="H25" i="5"/>
  <c r="G25" i="5"/>
  <c r="H24" i="5"/>
  <c r="G24" i="5"/>
  <c r="H23" i="5"/>
  <c r="G23" i="5"/>
  <c r="H22" i="5"/>
  <c r="G22" i="5"/>
  <c r="G21" i="5"/>
  <c r="F21" i="5"/>
  <c r="F20" i="5" s="1"/>
  <c r="E21" i="5"/>
  <c r="H21" i="5" s="1"/>
  <c r="D21" i="5"/>
  <c r="C21" i="5"/>
  <c r="C20" i="5" s="1"/>
  <c r="D20" i="5"/>
  <c r="H19" i="5"/>
  <c r="G19" i="5"/>
  <c r="H18" i="5"/>
  <c r="G18" i="5"/>
  <c r="H17" i="5"/>
  <c r="G17" i="5"/>
  <c r="H16" i="5"/>
  <c r="G16" i="5"/>
  <c r="G15" i="5"/>
  <c r="F15" i="5"/>
  <c r="F14" i="5" s="1"/>
  <c r="E15" i="5"/>
  <c r="H15" i="5" s="1"/>
  <c r="D15" i="5"/>
  <c r="C15" i="5"/>
  <c r="C14" i="5" s="1"/>
  <c r="E14" i="5"/>
  <c r="G14" i="5" s="1"/>
  <c r="D14" i="5"/>
  <c r="H13" i="5"/>
  <c r="G13" i="5"/>
  <c r="H12" i="5"/>
  <c r="G12" i="5"/>
  <c r="H11" i="5"/>
  <c r="G11" i="5"/>
  <c r="F10" i="5"/>
  <c r="F9" i="5" s="1"/>
  <c r="E10" i="5"/>
  <c r="G10" i="5" s="1"/>
  <c r="D10" i="5"/>
  <c r="H10" i="5" s="1"/>
  <c r="C10" i="5"/>
  <c r="C9" i="5" s="1"/>
  <c r="C8" i="5" s="1"/>
  <c r="C142" i="5" s="1"/>
  <c r="E9" i="5"/>
  <c r="H143" i="7" l="1"/>
  <c r="G143" i="7"/>
  <c r="H38" i="6"/>
  <c r="E8" i="6"/>
  <c r="H8" i="6" s="1"/>
  <c r="G93" i="6"/>
  <c r="E92" i="6"/>
  <c r="H93" i="6"/>
  <c r="G96" i="5"/>
  <c r="H93" i="5"/>
  <c r="H83" i="5"/>
  <c r="E64" i="5"/>
  <c r="H64" i="5" s="1"/>
  <c r="G65" i="5"/>
  <c r="G59" i="5"/>
  <c r="E50" i="5"/>
  <c r="H29" i="5"/>
  <c r="E20" i="5"/>
  <c r="G20" i="5" s="1"/>
  <c r="H14" i="5"/>
  <c r="F92" i="5"/>
  <c r="F91" i="5" s="1"/>
  <c r="F39" i="5"/>
  <c r="F38" i="5" s="1"/>
  <c r="H50" i="5"/>
  <c r="F8" i="5"/>
  <c r="D9" i="5"/>
  <c r="E39" i="5"/>
  <c r="G40" i="5"/>
  <c r="G48" i="5"/>
  <c r="G50" i="5"/>
  <c r="G64" i="5"/>
  <c r="D92" i="5"/>
  <c r="D91" i="5" s="1"/>
  <c r="E113" i="5"/>
  <c r="E92" i="5" s="1"/>
  <c r="G114" i="5"/>
  <c r="G132" i="5"/>
  <c r="D32" i="5"/>
  <c r="H32" i="5" s="1"/>
  <c r="D50" i="5"/>
  <c r="H138" i="4"/>
  <c r="H137" i="4"/>
  <c r="F136" i="4"/>
  <c r="E136" i="4"/>
  <c r="H136" i="4" s="1"/>
  <c r="H135" i="4"/>
  <c r="H134" i="4"/>
  <c r="G134" i="4"/>
  <c r="G133" i="4" s="1"/>
  <c r="H133" i="4"/>
  <c r="F133" i="4"/>
  <c r="E133" i="4"/>
  <c r="D133" i="4"/>
  <c r="C133" i="4"/>
  <c r="H132" i="4"/>
  <c r="G132" i="4"/>
  <c r="G131" i="4" s="1"/>
  <c r="H131" i="4"/>
  <c r="F131" i="4"/>
  <c r="E131" i="4"/>
  <c r="D131" i="4"/>
  <c r="C131" i="4"/>
  <c r="H130" i="4"/>
  <c r="G130" i="4"/>
  <c r="F129" i="4"/>
  <c r="E129" i="4"/>
  <c r="H129" i="4" s="1"/>
  <c r="D129" i="4"/>
  <c r="C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F111" i="4"/>
  <c r="E111" i="4"/>
  <c r="D111" i="4"/>
  <c r="D110" i="4" s="1"/>
  <c r="C111" i="4"/>
  <c r="C110" i="4"/>
  <c r="H109" i="4"/>
  <c r="H107" i="4"/>
  <c r="G107" i="4"/>
  <c r="H106" i="4"/>
  <c r="G106" i="4"/>
  <c r="H104" i="4"/>
  <c r="G104" i="4"/>
  <c r="H103" i="4"/>
  <c r="G103" i="4"/>
  <c r="H102" i="4"/>
  <c r="G102" i="4"/>
  <c r="H101" i="4"/>
  <c r="G101" i="4"/>
  <c r="F100" i="4"/>
  <c r="F93" i="4" s="1"/>
  <c r="E100" i="4"/>
  <c r="E93" i="4" s="1"/>
  <c r="D100" i="4"/>
  <c r="D93" i="4" s="1"/>
  <c r="C100" i="4"/>
  <c r="H99" i="4"/>
  <c r="G99" i="4"/>
  <c r="H98" i="4"/>
  <c r="G98" i="4"/>
  <c r="H97" i="4"/>
  <c r="H96" i="4"/>
  <c r="H95" i="4"/>
  <c r="G95" i="4"/>
  <c r="H94" i="4"/>
  <c r="G94" i="4"/>
  <c r="C93" i="4"/>
  <c r="H92" i="4"/>
  <c r="G92" i="4"/>
  <c r="H91" i="4"/>
  <c r="G91" i="4"/>
  <c r="F90" i="4"/>
  <c r="E90" i="4"/>
  <c r="D90" i="4"/>
  <c r="H90" i="4" s="1"/>
  <c r="C90" i="4"/>
  <c r="C89" i="4" s="1"/>
  <c r="C88" i="4" s="1"/>
  <c r="H87" i="4"/>
  <c r="G87" i="4"/>
  <c r="H85" i="4"/>
  <c r="G85" i="4"/>
  <c r="H84" i="4"/>
  <c r="G84" i="4"/>
  <c r="F83" i="4"/>
  <c r="E83" i="4"/>
  <c r="H83" i="4" s="1"/>
  <c r="D83" i="4"/>
  <c r="C83" i="4"/>
  <c r="H82" i="4"/>
  <c r="G82" i="4"/>
  <c r="H80" i="4"/>
  <c r="F80" i="4"/>
  <c r="E80" i="4"/>
  <c r="D80" i="4"/>
  <c r="G80" i="4" s="1"/>
  <c r="C80" i="4"/>
  <c r="H79" i="4"/>
  <c r="G79" i="4"/>
  <c r="H78" i="4"/>
  <c r="G78" i="4"/>
  <c r="E78" i="4"/>
  <c r="D78" i="4"/>
  <c r="C78" i="4"/>
  <c r="H77" i="4"/>
  <c r="G77" i="4"/>
  <c r="E76" i="4"/>
  <c r="D76" i="4"/>
  <c r="C76" i="4"/>
  <c r="H75" i="4"/>
  <c r="G75" i="4"/>
  <c r="H74" i="4"/>
  <c r="E74" i="4"/>
  <c r="D74" i="4"/>
  <c r="C74" i="4"/>
  <c r="H73" i="4"/>
  <c r="G73" i="4"/>
  <c r="E72" i="4"/>
  <c r="D72" i="4"/>
  <c r="C72" i="4"/>
  <c r="H71" i="4"/>
  <c r="G71" i="4"/>
  <c r="G70" i="4"/>
  <c r="E70" i="4"/>
  <c r="H70" i="4" s="1"/>
  <c r="D70" i="4"/>
  <c r="C70" i="4"/>
  <c r="H69" i="4"/>
  <c r="G69" i="4"/>
  <c r="E68" i="4"/>
  <c r="D68" i="4"/>
  <c r="C68" i="4"/>
  <c r="E66" i="4"/>
  <c r="D66" i="4"/>
  <c r="C66" i="4"/>
  <c r="H65" i="4"/>
  <c r="G65" i="4"/>
  <c r="E64" i="4"/>
  <c r="D64" i="4"/>
  <c r="C64" i="4"/>
  <c r="H63" i="4"/>
  <c r="G63" i="4"/>
  <c r="E62" i="4"/>
  <c r="H62" i="4" s="1"/>
  <c r="D62" i="4"/>
  <c r="C62" i="4"/>
  <c r="C61" i="4" s="1"/>
  <c r="D61" i="4"/>
  <c r="H60" i="4"/>
  <c r="G60" i="4"/>
  <c r="H59" i="4"/>
  <c r="G59" i="4"/>
  <c r="H58" i="4"/>
  <c r="G58" i="4"/>
  <c r="H57" i="4"/>
  <c r="G57" i="4"/>
  <c r="F56" i="4"/>
  <c r="E56" i="4"/>
  <c r="G56" i="4" s="1"/>
  <c r="D56" i="4"/>
  <c r="C56" i="4"/>
  <c r="H55" i="4"/>
  <c r="G55" i="4"/>
  <c r="H54" i="4"/>
  <c r="G54" i="4"/>
  <c r="H53" i="4"/>
  <c r="H52" i="4"/>
  <c r="G52" i="4"/>
  <c r="F51" i="4"/>
  <c r="F50" i="4" s="1"/>
  <c r="E51" i="4"/>
  <c r="H51" i="4" s="1"/>
  <c r="D51" i="4"/>
  <c r="C51" i="4"/>
  <c r="C50" i="4" s="1"/>
  <c r="D50" i="4"/>
  <c r="H49" i="4"/>
  <c r="G49" i="4"/>
  <c r="F48" i="4"/>
  <c r="E48" i="4"/>
  <c r="H48" i="4" s="1"/>
  <c r="D48" i="4"/>
  <c r="C48" i="4"/>
  <c r="H47" i="4"/>
  <c r="G47" i="4"/>
  <c r="H46" i="4"/>
  <c r="G46" i="4"/>
  <c r="G45" i="4"/>
  <c r="G44" i="4" s="1"/>
  <c r="F44" i="4"/>
  <c r="E44" i="4"/>
  <c r="H44" i="4" s="1"/>
  <c r="H45" i="4" s="1"/>
  <c r="D44" i="4"/>
  <c r="C44" i="4"/>
  <c r="H43" i="4"/>
  <c r="G43" i="4"/>
  <c r="G42" i="4" s="1"/>
  <c r="F42" i="4"/>
  <c r="E42" i="4"/>
  <c r="D42" i="4"/>
  <c r="C42" i="4"/>
  <c r="H41" i="4"/>
  <c r="G41" i="4"/>
  <c r="F40" i="4"/>
  <c r="E40" i="4"/>
  <c r="G40" i="4" s="1"/>
  <c r="D40" i="4"/>
  <c r="C40" i="4"/>
  <c r="C39" i="4"/>
  <c r="C38" i="4" s="1"/>
  <c r="H37" i="4"/>
  <c r="G37" i="4"/>
  <c r="H36" i="4"/>
  <c r="G36" i="4"/>
  <c r="H35" i="4"/>
  <c r="G35" i="4"/>
  <c r="H34" i="4"/>
  <c r="G34" i="4"/>
  <c r="G33" i="4"/>
  <c r="F33" i="4"/>
  <c r="F32" i="4" s="1"/>
  <c r="E33" i="4"/>
  <c r="H33" i="4" s="1"/>
  <c r="D33" i="4"/>
  <c r="C33" i="4"/>
  <c r="C32" i="4" s="1"/>
  <c r="D32" i="4"/>
  <c r="H31" i="4"/>
  <c r="G31" i="4"/>
  <c r="H30" i="4"/>
  <c r="G30" i="4"/>
  <c r="F29" i="4"/>
  <c r="E29" i="4"/>
  <c r="H29" i="4" s="1"/>
  <c r="D29" i="4"/>
  <c r="C29" i="4"/>
  <c r="H28" i="4"/>
  <c r="G28" i="4"/>
  <c r="H27" i="4"/>
  <c r="H26" i="4"/>
  <c r="G26" i="4"/>
  <c r="H25" i="4"/>
  <c r="G25" i="4"/>
  <c r="H24" i="4"/>
  <c r="G24" i="4"/>
  <c r="H23" i="4"/>
  <c r="G23" i="4"/>
  <c r="H22" i="4"/>
  <c r="G22" i="4"/>
  <c r="F21" i="4"/>
  <c r="F20" i="4" s="1"/>
  <c r="E21" i="4"/>
  <c r="G21" i="4" s="1"/>
  <c r="D21" i="4"/>
  <c r="C21" i="4"/>
  <c r="D20" i="4"/>
  <c r="C20" i="4"/>
  <c r="H19" i="4"/>
  <c r="G19" i="4"/>
  <c r="H18" i="4"/>
  <c r="G18" i="4"/>
  <c r="H17" i="4"/>
  <c r="G17" i="4"/>
  <c r="H16" i="4"/>
  <c r="G16" i="4"/>
  <c r="F15" i="4"/>
  <c r="F14" i="4" s="1"/>
  <c r="E15" i="4"/>
  <c r="G15" i="4" s="1"/>
  <c r="D15" i="4"/>
  <c r="C15" i="4"/>
  <c r="D14" i="4"/>
  <c r="C14" i="4"/>
  <c r="H13" i="4"/>
  <c r="G13" i="4"/>
  <c r="H12" i="4"/>
  <c r="G12" i="4"/>
  <c r="H11" i="4"/>
  <c r="G11" i="4"/>
  <c r="F10" i="4"/>
  <c r="F9" i="4" s="1"/>
  <c r="E10" i="4"/>
  <c r="E9" i="4" s="1"/>
  <c r="D10" i="4"/>
  <c r="H10" i="4" s="1"/>
  <c r="C10" i="4"/>
  <c r="C9" i="4" s="1"/>
  <c r="E143" i="6" l="1"/>
  <c r="G143" i="6" s="1"/>
  <c r="G8" i="6"/>
  <c r="H92" i="6"/>
  <c r="G92" i="6"/>
  <c r="H20" i="5"/>
  <c r="F142" i="5"/>
  <c r="H39" i="5"/>
  <c r="E38" i="5"/>
  <c r="E8" i="5" s="1"/>
  <c r="G39" i="5"/>
  <c r="G92" i="5"/>
  <c r="E91" i="5"/>
  <c r="H92" i="5"/>
  <c r="G32" i="5"/>
  <c r="D8" i="5"/>
  <c r="D142" i="5" s="1"/>
  <c r="G9" i="5"/>
  <c r="H113" i="5"/>
  <c r="G113" i="5"/>
  <c r="H9" i="5"/>
  <c r="G83" i="4"/>
  <c r="H64" i="4"/>
  <c r="E61" i="4"/>
  <c r="G61" i="4" s="1"/>
  <c r="G62" i="4"/>
  <c r="G51" i="4"/>
  <c r="E50" i="4"/>
  <c r="H50" i="4" s="1"/>
  <c r="E32" i="4"/>
  <c r="H32" i="4" s="1"/>
  <c r="G29" i="4"/>
  <c r="G10" i="4"/>
  <c r="H42" i="4"/>
  <c r="D39" i="4"/>
  <c r="D38" i="4" s="1"/>
  <c r="G32" i="4"/>
  <c r="F110" i="4"/>
  <c r="F89" i="4"/>
  <c r="F88" i="4" s="1"/>
  <c r="F39" i="4"/>
  <c r="F38" i="4" s="1"/>
  <c r="F8" i="4" s="1"/>
  <c r="H111" i="4"/>
  <c r="G100" i="4"/>
  <c r="G93" i="4"/>
  <c r="H61" i="4"/>
  <c r="C8" i="4"/>
  <c r="C139" i="4" s="1"/>
  <c r="D9" i="4"/>
  <c r="H9" i="4"/>
  <c r="H15" i="4"/>
  <c r="H21" i="4"/>
  <c r="E39" i="4"/>
  <c r="G48" i="4"/>
  <c r="H56" i="4"/>
  <c r="D89" i="4"/>
  <c r="D88" i="4" s="1"/>
  <c r="H93" i="4"/>
  <c r="H100" i="4"/>
  <c r="E110" i="4"/>
  <c r="G111" i="4"/>
  <c r="G129" i="4"/>
  <c r="H40" i="4"/>
  <c r="G90" i="4"/>
  <c r="E14" i="4"/>
  <c r="E20" i="4"/>
  <c r="H138" i="3"/>
  <c r="H137" i="3"/>
  <c r="F136" i="3"/>
  <c r="E136" i="3"/>
  <c r="H136" i="3" s="1"/>
  <c r="H135" i="3"/>
  <c r="H133" i="3" s="1"/>
  <c r="H134" i="3"/>
  <c r="G134" i="3"/>
  <c r="G133" i="3" s="1"/>
  <c r="F133" i="3"/>
  <c r="E133" i="3"/>
  <c r="D133" i="3"/>
  <c r="C133" i="3"/>
  <c r="H132" i="3"/>
  <c r="G132" i="3"/>
  <c r="G131" i="3" s="1"/>
  <c r="H131" i="3"/>
  <c r="F131" i="3"/>
  <c r="E131" i="3"/>
  <c r="D131" i="3"/>
  <c r="C131" i="3"/>
  <c r="H130" i="3"/>
  <c r="G130" i="3"/>
  <c r="F129" i="3"/>
  <c r="E129" i="3"/>
  <c r="H129" i="3" s="1"/>
  <c r="D129" i="3"/>
  <c r="C129" i="3"/>
  <c r="H128" i="3"/>
  <c r="G128" i="3"/>
  <c r="H127" i="3"/>
  <c r="G127" i="3"/>
  <c r="H126" i="3"/>
  <c r="G126" i="3"/>
  <c r="H125" i="3"/>
  <c r="G125" i="3"/>
  <c r="H124" i="3"/>
  <c r="G124" i="3"/>
  <c r="H123" i="3"/>
  <c r="G123" i="3"/>
  <c r="H122" i="3"/>
  <c r="G122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F111" i="3"/>
  <c r="F110" i="3" s="1"/>
  <c r="E111" i="3"/>
  <c r="H111" i="3" s="1"/>
  <c r="D111" i="3"/>
  <c r="C111" i="3"/>
  <c r="D110" i="3"/>
  <c r="C110" i="3"/>
  <c r="C89" i="3" s="1"/>
  <c r="C88" i="3" s="1"/>
  <c r="H109" i="3"/>
  <c r="H107" i="3"/>
  <c r="G107" i="3"/>
  <c r="H106" i="3"/>
  <c r="G106" i="3"/>
  <c r="H104" i="3"/>
  <c r="G104" i="3"/>
  <c r="H103" i="3"/>
  <c r="G103" i="3"/>
  <c r="H102" i="3"/>
  <c r="G102" i="3"/>
  <c r="H101" i="3"/>
  <c r="G101" i="3"/>
  <c r="F100" i="3"/>
  <c r="F93" i="3" s="1"/>
  <c r="E100" i="3"/>
  <c r="E93" i="3" s="1"/>
  <c r="D100" i="3"/>
  <c r="C100" i="3"/>
  <c r="H99" i="3"/>
  <c r="G99" i="3"/>
  <c r="H98" i="3"/>
  <c r="G98" i="3"/>
  <c r="H97" i="3"/>
  <c r="H96" i="3"/>
  <c r="H95" i="3"/>
  <c r="G95" i="3"/>
  <c r="H94" i="3"/>
  <c r="G94" i="3"/>
  <c r="D93" i="3"/>
  <c r="C93" i="3"/>
  <c r="H92" i="3"/>
  <c r="G92" i="3"/>
  <c r="H91" i="3"/>
  <c r="G91" i="3"/>
  <c r="F90" i="3"/>
  <c r="E90" i="3"/>
  <c r="G90" i="3" s="1"/>
  <c r="D90" i="3"/>
  <c r="H90" i="3" s="1"/>
  <c r="C90" i="3"/>
  <c r="H87" i="3"/>
  <c r="G87" i="3"/>
  <c r="H85" i="3"/>
  <c r="G85" i="3"/>
  <c r="H84" i="3"/>
  <c r="G84" i="3"/>
  <c r="F83" i="3"/>
  <c r="E83" i="3"/>
  <c r="D83" i="3"/>
  <c r="C83" i="3"/>
  <c r="H82" i="3"/>
  <c r="G82" i="3"/>
  <c r="F80" i="3"/>
  <c r="E80" i="3"/>
  <c r="D80" i="3"/>
  <c r="H80" i="3" s="1"/>
  <c r="C80" i="3"/>
  <c r="H79" i="3"/>
  <c r="G79" i="3"/>
  <c r="H78" i="3"/>
  <c r="E78" i="3"/>
  <c r="G78" i="3" s="1"/>
  <c r="D78" i="3"/>
  <c r="C78" i="3"/>
  <c r="H77" i="3"/>
  <c r="G77" i="3"/>
  <c r="E76" i="3"/>
  <c r="D76" i="3"/>
  <c r="C76" i="3"/>
  <c r="H75" i="3"/>
  <c r="G75" i="3"/>
  <c r="H74" i="3"/>
  <c r="E74" i="3"/>
  <c r="D74" i="3"/>
  <c r="C74" i="3"/>
  <c r="H73" i="3"/>
  <c r="G73" i="3"/>
  <c r="E72" i="3"/>
  <c r="H71" i="3" s="1"/>
  <c r="D72" i="3"/>
  <c r="C72" i="3"/>
  <c r="G71" i="3"/>
  <c r="E70" i="3"/>
  <c r="G70" i="3" s="1"/>
  <c r="D70" i="3"/>
  <c r="C70" i="3"/>
  <c r="H69" i="3"/>
  <c r="G69" i="3"/>
  <c r="E68" i="3"/>
  <c r="D68" i="3"/>
  <c r="C68" i="3"/>
  <c r="E66" i="3"/>
  <c r="D66" i="3"/>
  <c r="C66" i="3"/>
  <c r="H65" i="3"/>
  <c r="G65" i="3"/>
  <c r="E64" i="3"/>
  <c r="D64" i="3"/>
  <c r="H64" i="3" s="1"/>
  <c r="C64" i="3"/>
  <c r="H63" i="3"/>
  <c r="G63" i="3"/>
  <c r="H62" i="3"/>
  <c r="E62" i="3"/>
  <c r="D62" i="3"/>
  <c r="C62" i="3"/>
  <c r="C61" i="3" s="1"/>
  <c r="H60" i="3"/>
  <c r="G60" i="3"/>
  <c r="H59" i="3"/>
  <c r="G59" i="3"/>
  <c r="H58" i="3"/>
  <c r="G58" i="3"/>
  <c r="H57" i="3"/>
  <c r="G57" i="3"/>
  <c r="F56" i="3"/>
  <c r="E56" i="3"/>
  <c r="D56" i="3"/>
  <c r="C56" i="3"/>
  <c r="H55" i="3"/>
  <c r="G55" i="3"/>
  <c r="H54" i="3"/>
  <c r="G54" i="3"/>
  <c r="H53" i="3"/>
  <c r="H52" i="3"/>
  <c r="G52" i="3"/>
  <c r="F51" i="3"/>
  <c r="F50" i="3" s="1"/>
  <c r="E51" i="3"/>
  <c r="H51" i="3" s="1"/>
  <c r="D51" i="3"/>
  <c r="C51" i="3"/>
  <c r="C50" i="3" s="1"/>
  <c r="D50" i="3"/>
  <c r="H49" i="3"/>
  <c r="G49" i="3"/>
  <c r="F48" i="3"/>
  <c r="E48" i="3"/>
  <c r="H48" i="3" s="1"/>
  <c r="D48" i="3"/>
  <c r="C48" i="3"/>
  <c r="H47" i="3"/>
  <c r="G47" i="3"/>
  <c r="H46" i="3"/>
  <c r="G46" i="3"/>
  <c r="G45" i="3"/>
  <c r="G44" i="3" s="1"/>
  <c r="F44" i="3"/>
  <c r="E44" i="3"/>
  <c r="D44" i="3"/>
  <c r="C44" i="3"/>
  <c r="H43" i="3"/>
  <c r="G43" i="3"/>
  <c r="G42" i="3" s="1"/>
  <c r="F42" i="3"/>
  <c r="F39" i="3" s="1"/>
  <c r="E42" i="3"/>
  <c r="H42" i="3" s="1"/>
  <c r="D42" i="3"/>
  <c r="C42" i="3"/>
  <c r="H41" i="3"/>
  <c r="G41" i="3"/>
  <c r="F40" i="3"/>
  <c r="E40" i="3"/>
  <c r="H40" i="3" s="1"/>
  <c r="D40" i="3"/>
  <c r="D39" i="3" s="1"/>
  <c r="D38" i="3" s="1"/>
  <c r="C40" i="3"/>
  <c r="C39" i="3"/>
  <c r="C38" i="3" s="1"/>
  <c r="H37" i="3"/>
  <c r="G37" i="3"/>
  <c r="H36" i="3"/>
  <c r="G36" i="3"/>
  <c r="H35" i="3"/>
  <c r="G35" i="3"/>
  <c r="H34" i="3"/>
  <c r="G34" i="3"/>
  <c r="G33" i="3"/>
  <c r="F33" i="3"/>
  <c r="F32" i="3" s="1"/>
  <c r="E33" i="3"/>
  <c r="H33" i="3" s="1"/>
  <c r="D33" i="3"/>
  <c r="C33" i="3"/>
  <c r="E32" i="3"/>
  <c r="D32" i="3"/>
  <c r="C32" i="3"/>
  <c r="H31" i="3"/>
  <c r="G31" i="3"/>
  <c r="H30" i="3"/>
  <c r="G30" i="3"/>
  <c r="F29" i="3"/>
  <c r="E29" i="3"/>
  <c r="H29" i="3" s="1"/>
  <c r="D29" i="3"/>
  <c r="C29" i="3"/>
  <c r="H28" i="3"/>
  <c r="G28" i="3"/>
  <c r="H27" i="3"/>
  <c r="H26" i="3"/>
  <c r="G26" i="3"/>
  <c r="H25" i="3"/>
  <c r="G25" i="3"/>
  <c r="H24" i="3"/>
  <c r="G24" i="3"/>
  <c r="H23" i="3"/>
  <c r="G23" i="3"/>
  <c r="H22" i="3"/>
  <c r="G22" i="3"/>
  <c r="F21" i="3"/>
  <c r="F20" i="3" s="1"/>
  <c r="E21" i="3"/>
  <c r="G21" i="3" s="1"/>
  <c r="D21" i="3"/>
  <c r="D20" i="3" s="1"/>
  <c r="C21" i="3"/>
  <c r="C20" i="3"/>
  <c r="H19" i="3"/>
  <c r="G19" i="3"/>
  <c r="H18" i="3"/>
  <c r="G18" i="3"/>
  <c r="H17" i="3"/>
  <c r="G17" i="3"/>
  <c r="H16" i="3"/>
  <c r="G16" i="3"/>
  <c r="F15" i="3"/>
  <c r="E15" i="3"/>
  <c r="G15" i="3" s="1"/>
  <c r="D15" i="3"/>
  <c r="D14" i="3" s="1"/>
  <c r="C15" i="3"/>
  <c r="F14" i="3"/>
  <c r="C14" i="3"/>
  <c r="H13" i="3"/>
  <c r="G13" i="3"/>
  <c r="H12" i="3"/>
  <c r="G12" i="3"/>
  <c r="H11" i="3"/>
  <c r="G11" i="3"/>
  <c r="F10" i="3"/>
  <c r="F9" i="3" s="1"/>
  <c r="E10" i="3"/>
  <c r="E9" i="3" s="1"/>
  <c r="G9" i="3" s="1"/>
  <c r="D10" i="3"/>
  <c r="C10" i="3"/>
  <c r="C9" i="3" s="1"/>
  <c r="D9" i="3"/>
  <c r="H143" i="6" l="1"/>
  <c r="H38" i="5"/>
  <c r="G38" i="5"/>
  <c r="H91" i="5"/>
  <c r="G91" i="5"/>
  <c r="G50" i="4"/>
  <c r="D8" i="4"/>
  <c r="F139" i="4"/>
  <c r="H14" i="4"/>
  <c r="G14" i="4"/>
  <c r="H110" i="4"/>
  <c r="G110" i="4"/>
  <c r="E89" i="4"/>
  <c r="H20" i="4"/>
  <c r="G20" i="4"/>
  <c r="G9" i="4"/>
  <c r="H39" i="4"/>
  <c r="G39" i="4"/>
  <c r="E38" i="4"/>
  <c r="D139" i="4"/>
  <c r="G83" i="3"/>
  <c r="D61" i="3"/>
  <c r="G80" i="3"/>
  <c r="G56" i="3"/>
  <c r="H44" i="3"/>
  <c r="H45" i="3" s="1"/>
  <c r="H32" i="3"/>
  <c r="D8" i="3"/>
  <c r="D139" i="3" s="1"/>
  <c r="G100" i="3"/>
  <c r="G93" i="3"/>
  <c r="H83" i="3"/>
  <c r="E61" i="3"/>
  <c r="H61" i="3" s="1"/>
  <c r="H70" i="3"/>
  <c r="H56" i="3"/>
  <c r="E50" i="3"/>
  <c r="H50" i="3" s="1"/>
  <c r="G51" i="3"/>
  <c r="H10" i="3"/>
  <c r="F89" i="3"/>
  <c r="F88" i="3" s="1"/>
  <c r="F38" i="3"/>
  <c r="F8" i="3" s="1"/>
  <c r="C8" i="3"/>
  <c r="C139" i="3" s="1"/>
  <c r="G32" i="3"/>
  <c r="E39" i="3"/>
  <c r="G40" i="3"/>
  <c r="G48" i="3"/>
  <c r="G50" i="3"/>
  <c r="D89" i="3"/>
  <c r="D88" i="3" s="1"/>
  <c r="H93" i="3"/>
  <c r="H100" i="3"/>
  <c r="E110" i="3"/>
  <c r="G111" i="3"/>
  <c r="G129" i="3"/>
  <c r="H15" i="3"/>
  <c r="H21" i="3"/>
  <c r="G10" i="3"/>
  <c r="G62" i="3"/>
  <c r="H9" i="3"/>
  <c r="G29" i="3"/>
  <c r="E14" i="3"/>
  <c r="E20" i="3"/>
  <c r="H97" i="2"/>
  <c r="D93" i="2"/>
  <c r="H8" i="5" l="1"/>
  <c r="G8" i="5"/>
  <c r="E142" i="5"/>
  <c r="H38" i="4"/>
  <c r="G38" i="4"/>
  <c r="E8" i="4"/>
  <c r="G89" i="4"/>
  <c r="E88" i="4"/>
  <c r="H89" i="4"/>
  <c r="G61" i="3"/>
  <c r="F139" i="3"/>
  <c r="H20" i="3"/>
  <c r="G20" i="3"/>
  <c r="H110" i="3"/>
  <c r="G110" i="3"/>
  <c r="H14" i="3"/>
  <c r="G14" i="3"/>
  <c r="E89" i="3"/>
  <c r="E8" i="3"/>
  <c r="H39" i="3"/>
  <c r="G39" i="3"/>
  <c r="E38" i="3"/>
  <c r="C133" i="2"/>
  <c r="C131" i="2"/>
  <c r="C129" i="2"/>
  <c r="C111" i="2"/>
  <c r="C110" i="2"/>
  <c r="C100" i="2"/>
  <c r="C93" i="2" s="1"/>
  <c r="C89" i="2" s="1"/>
  <c r="C88" i="2" s="1"/>
  <c r="C90" i="2"/>
  <c r="C83" i="2"/>
  <c r="C80" i="2"/>
  <c r="C78" i="2"/>
  <c r="C76" i="2"/>
  <c r="C74" i="2"/>
  <c r="C72" i="2"/>
  <c r="C70" i="2"/>
  <c r="C68" i="2"/>
  <c r="C66" i="2"/>
  <c r="C64" i="2"/>
  <c r="C62" i="2"/>
  <c r="C61" i="2"/>
  <c r="C8" i="2" s="1"/>
  <c r="C56" i="2"/>
  <c r="C51" i="2"/>
  <c r="C50" i="2"/>
  <c r="C48" i="2"/>
  <c r="C44" i="2"/>
  <c r="C42" i="2"/>
  <c r="C40" i="2"/>
  <c r="C39" i="2"/>
  <c r="C38" i="2" s="1"/>
  <c r="C33" i="2"/>
  <c r="C32" i="2"/>
  <c r="C29" i="2"/>
  <c r="C21" i="2"/>
  <c r="C20" i="2"/>
  <c r="C15" i="2"/>
  <c r="C14" i="2"/>
  <c r="C10" i="2"/>
  <c r="C9" i="2"/>
  <c r="H138" i="2"/>
  <c r="H137" i="2"/>
  <c r="H136" i="2"/>
  <c r="F136" i="2"/>
  <c r="E136" i="2"/>
  <c r="H135" i="2"/>
  <c r="H134" i="2"/>
  <c r="H133" i="2" s="1"/>
  <c r="G134" i="2"/>
  <c r="G133" i="2" s="1"/>
  <c r="F133" i="2"/>
  <c r="E133" i="2"/>
  <c r="D133" i="2"/>
  <c r="H132" i="2"/>
  <c r="H131" i="2" s="1"/>
  <c r="G132" i="2"/>
  <c r="G131" i="2" s="1"/>
  <c r="F131" i="2"/>
  <c r="E131" i="2"/>
  <c r="D131" i="2"/>
  <c r="H130" i="2"/>
  <c r="G130" i="2"/>
  <c r="F129" i="2"/>
  <c r="E129" i="2"/>
  <c r="H129" i="2" s="1"/>
  <c r="D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F111" i="2"/>
  <c r="E111" i="2"/>
  <c r="H111" i="2" s="1"/>
  <c r="D111" i="2"/>
  <c r="D110" i="2"/>
  <c r="H109" i="2"/>
  <c r="H107" i="2"/>
  <c r="G107" i="2"/>
  <c r="H106" i="2"/>
  <c r="G106" i="2"/>
  <c r="H104" i="2"/>
  <c r="G104" i="2"/>
  <c r="H103" i="2"/>
  <c r="G103" i="2"/>
  <c r="H102" i="2"/>
  <c r="G102" i="2"/>
  <c r="H101" i="2"/>
  <c r="G101" i="2"/>
  <c r="F100" i="2"/>
  <c r="F93" i="2" s="1"/>
  <c r="E100" i="2"/>
  <c r="E93" i="2" s="1"/>
  <c r="D100" i="2"/>
  <c r="H99" i="2"/>
  <c r="G99" i="2"/>
  <c r="H98" i="2"/>
  <c r="G98" i="2"/>
  <c r="H96" i="2"/>
  <c r="H95" i="2"/>
  <c r="G95" i="2"/>
  <c r="H94" i="2"/>
  <c r="G94" i="2"/>
  <c r="H92" i="2"/>
  <c r="G92" i="2"/>
  <c r="H91" i="2"/>
  <c r="G91" i="2"/>
  <c r="G90" i="2"/>
  <c r="F90" i="2"/>
  <c r="E90" i="2"/>
  <c r="H90" i="2" s="1"/>
  <c r="D90" i="2"/>
  <c r="H87" i="2"/>
  <c r="G87" i="2"/>
  <c r="H85" i="2"/>
  <c r="G85" i="2"/>
  <c r="H84" i="2"/>
  <c r="G84" i="2"/>
  <c r="G83" i="2"/>
  <c r="F83" i="2"/>
  <c r="E83" i="2"/>
  <c r="H83" i="2" s="1"/>
  <c r="D83" i="2"/>
  <c r="H82" i="2"/>
  <c r="G82" i="2"/>
  <c r="G80" i="2"/>
  <c r="F80" i="2"/>
  <c r="E80" i="2"/>
  <c r="H80" i="2" s="1"/>
  <c r="D80" i="2"/>
  <c r="H79" i="2"/>
  <c r="G79" i="2"/>
  <c r="E78" i="2"/>
  <c r="G78" i="2" s="1"/>
  <c r="D78" i="2"/>
  <c r="H77" i="2"/>
  <c r="G77" i="2"/>
  <c r="E76" i="2"/>
  <c r="D76" i="2"/>
  <c r="H75" i="2"/>
  <c r="G75" i="2"/>
  <c r="E74" i="2"/>
  <c r="H74" i="2" s="1"/>
  <c r="D74" i="2"/>
  <c r="H73" i="2"/>
  <c r="G73" i="2"/>
  <c r="E72" i="2"/>
  <c r="D72" i="2"/>
  <c r="H71" i="2"/>
  <c r="G71" i="2"/>
  <c r="E70" i="2"/>
  <c r="H70" i="2" s="1"/>
  <c r="D70" i="2"/>
  <c r="G70" i="2" s="1"/>
  <c r="H69" i="2"/>
  <c r="G69" i="2"/>
  <c r="E68" i="2"/>
  <c r="D68" i="2"/>
  <c r="E66" i="2"/>
  <c r="D66" i="2"/>
  <c r="H65" i="2"/>
  <c r="G65" i="2"/>
  <c r="E64" i="2"/>
  <c r="D64" i="2"/>
  <c r="H64" i="2" s="1"/>
  <c r="H63" i="2"/>
  <c r="G63" i="2"/>
  <c r="G62" i="2"/>
  <c r="E62" i="2"/>
  <c r="D62" i="2"/>
  <c r="H62" i="2" s="1"/>
  <c r="H60" i="2"/>
  <c r="G60" i="2"/>
  <c r="H59" i="2"/>
  <c r="G59" i="2"/>
  <c r="H58" i="2"/>
  <c r="G58" i="2"/>
  <c r="H57" i="2"/>
  <c r="G57" i="2"/>
  <c r="F56" i="2"/>
  <c r="E56" i="2"/>
  <c r="G56" i="2" s="1"/>
  <c r="D56" i="2"/>
  <c r="H55" i="2"/>
  <c r="G55" i="2"/>
  <c r="H54" i="2"/>
  <c r="G54" i="2"/>
  <c r="H53" i="2"/>
  <c r="H52" i="2"/>
  <c r="G52" i="2"/>
  <c r="F51" i="2"/>
  <c r="F50" i="2" s="1"/>
  <c r="E51" i="2"/>
  <c r="H51" i="2" s="1"/>
  <c r="D51" i="2"/>
  <c r="D50" i="2"/>
  <c r="H49" i="2"/>
  <c r="G49" i="2"/>
  <c r="G48" i="2"/>
  <c r="F48" i="2"/>
  <c r="E48" i="2"/>
  <c r="H48" i="2" s="1"/>
  <c r="D48" i="2"/>
  <c r="H47" i="2"/>
  <c r="G47" i="2"/>
  <c r="H46" i="2"/>
  <c r="G46" i="2"/>
  <c r="G45" i="2"/>
  <c r="G44" i="2" s="1"/>
  <c r="F44" i="2"/>
  <c r="E44" i="2"/>
  <c r="H44" i="2" s="1"/>
  <c r="H45" i="2" s="1"/>
  <c r="D44" i="2"/>
  <c r="H43" i="2"/>
  <c r="G43" i="2"/>
  <c r="G42" i="2" s="1"/>
  <c r="F42" i="2"/>
  <c r="E42" i="2"/>
  <c r="H42" i="2" s="1"/>
  <c r="D42" i="2"/>
  <c r="H41" i="2"/>
  <c r="G41" i="2"/>
  <c r="G40" i="2"/>
  <c r="F40" i="2"/>
  <c r="E40" i="2"/>
  <c r="H40" i="2" s="1"/>
  <c r="D40" i="2"/>
  <c r="D39" i="2" s="1"/>
  <c r="D38" i="2" s="1"/>
  <c r="F39" i="2"/>
  <c r="F38" i="2" s="1"/>
  <c r="H37" i="2"/>
  <c r="G37" i="2"/>
  <c r="H36" i="2"/>
  <c r="G36" i="2"/>
  <c r="H35" i="2"/>
  <c r="G35" i="2"/>
  <c r="H34" i="2"/>
  <c r="G34" i="2"/>
  <c r="F33" i="2"/>
  <c r="F32" i="2" s="1"/>
  <c r="E33" i="2"/>
  <c r="H33" i="2" s="1"/>
  <c r="D33" i="2"/>
  <c r="D32" i="2"/>
  <c r="H31" i="2"/>
  <c r="G31" i="2"/>
  <c r="H30" i="2"/>
  <c r="G30" i="2"/>
  <c r="F29" i="2"/>
  <c r="E29" i="2"/>
  <c r="H29" i="2" s="1"/>
  <c r="D29" i="2"/>
  <c r="H28" i="2"/>
  <c r="G28" i="2"/>
  <c r="H27" i="2"/>
  <c r="H26" i="2"/>
  <c r="G26" i="2"/>
  <c r="H25" i="2"/>
  <c r="G25" i="2"/>
  <c r="H24" i="2"/>
  <c r="G24" i="2"/>
  <c r="H23" i="2"/>
  <c r="G23" i="2"/>
  <c r="H22" i="2"/>
  <c r="G22" i="2"/>
  <c r="F21" i="2"/>
  <c r="E21" i="2"/>
  <c r="G21" i="2" s="1"/>
  <c r="D21" i="2"/>
  <c r="H21" i="2" s="1"/>
  <c r="F20" i="2"/>
  <c r="H19" i="2"/>
  <c r="G19" i="2"/>
  <c r="H18" i="2"/>
  <c r="G18" i="2"/>
  <c r="H17" i="2"/>
  <c r="G17" i="2"/>
  <c r="H16" i="2"/>
  <c r="G16" i="2"/>
  <c r="F15" i="2"/>
  <c r="E15" i="2"/>
  <c r="G15" i="2" s="1"/>
  <c r="D15" i="2"/>
  <c r="D14" i="2" s="1"/>
  <c r="F14" i="2"/>
  <c r="H13" i="2"/>
  <c r="G13" i="2"/>
  <c r="H12" i="2"/>
  <c r="G12" i="2"/>
  <c r="H11" i="2"/>
  <c r="G11" i="2"/>
  <c r="F10" i="2"/>
  <c r="F9" i="2" s="1"/>
  <c r="E10" i="2"/>
  <c r="G10" i="2" s="1"/>
  <c r="D10" i="2"/>
  <c r="H10" i="2" s="1"/>
  <c r="E9" i="2"/>
  <c r="G9" i="2" s="1"/>
  <c r="D9" i="2"/>
  <c r="H142" i="5" l="1"/>
  <c r="G142" i="5"/>
  <c r="H8" i="4"/>
  <c r="E139" i="4"/>
  <c r="G8" i="4"/>
  <c r="H88" i="4"/>
  <c r="G88" i="4"/>
  <c r="H8" i="3"/>
  <c r="G8" i="3"/>
  <c r="H38" i="3"/>
  <c r="G38" i="3"/>
  <c r="G89" i="3"/>
  <c r="E88" i="3"/>
  <c r="H89" i="3"/>
  <c r="F110" i="2"/>
  <c r="F89" i="2"/>
  <c r="F88" i="2" s="1"/>
  <c r="G100" i="2"/>
  <c r="E61" i="2"/>
  <c r="H56" i="2"/>
  <c r="E39" i="2"/>
  <c r="H39" i="2" s="1"/>
  <c r="C139" i="2"/>
  <c r="G61" i="2"/>
  <c r="F8" i="2"/>
  <c r="H9" i="2"/>
  <c r="H15" i="2"/>
  <c r="D20" i="2"/>
  <c r="D8" i="2" s="1"/>
  <c r="G29" i="2"/>
  <c r="E32" i="2"/>
  <c r="G33" i="2"/>
  <c r="E50" i="2"/>
  <c r="G51" i="2"/>
  <c r="D61" i="2"/>
  <c r="H78" i="2"/>
  <c r="H100" i="2"/>
  <c r="E110" i="2"/>
  <c r="G111" i="2"/>
  <c r="G129" i="2"/>
  <c r="E14" i="2"/>
  <c r="E20" i="2"/>
  <c r="G93" i="2"/>
  <c r="E93" i="1"/>
  <c r="F93" i="1"/>
  <c r="D93" i="1"/>
  <c r="H139" i="4" l="1"/>
  <c r="G139" i="4"/>
  <c r="H88" i="3"/>
  <c r="G88" i="3"/>
  <c r="E139" i="3"/>
  <c r="H61" i="2"/>
  <c r="G39" i="2"/>
  <c r="E38" i="2"/>
  <c r="H38" i="2" s="1"/>
  <c r="F139" i="2"/>
  <c r="H93" i="2"/>
  <c r="G20" i="2"/>
  <c r="E8" i="2"/>
  <c r="H20" i="2"/>
  <c r="H110" i="2"/>
  <c r="G110" i="2"/>
  <c r="E89" i="2"/>
  <c r="D89" i="2"/>
  <c r="D88" i="2" s="1"/>
  <c r="D139" i="2" s="1"/>
  <c r="G14" i="2"/>
  <c r="H14" i="2"/>
  <c r="H50" i="2"/>
  <c r="G50" i="2"/>
  <c r="H32" i="2"/>
  <c r="G32" i="2"/>
  <c r="F110" i="1"/>
  <c r="F99" i="1"/>
  <c r="F50" i="1"/>
  <c r="F51" i="1"/>
  <c r="H139" i="3" l="1"/>
  <c r="G139" i="3"/>
  <c r="G38" i="2"/>
  <c r="H89" i="2"/>
  <c r="G89" i="2"/>
  <c r="E88" i="2"/>
  <c r="G8" i="2"/>
  <c r="H8" i="2"/>
  <c r="E110" i="1"/>
  <c r="D110" i="1"/>
  <c r="D99" i="1"/>
  <c r="E99" i="1"/>
  <c r="H88" i="2" l="1"/>
  <c r="G88" i="2"/>
  <c r="E139" i="2"/>
  <c r="G94" i="1"/>
  <c r="H94" i="1"/>
  <c r="G95" i="1"/>
  <c r="H95" i="1"/>
  <c r="H96" i="1"/>
  <c r="G97" i="1"/>
  <c r="H97" i="1"/>
  <c r="G98" i="1"/>
  <c r="H98" i="1"/>
  <c r="C99" i="1"/>
  <c r="C93" i="1" s="1"/>
  <c r="G100" i="1"/>
  <c r="H100" i="1"/>
  <c r="G101" i="1"/>
  <c r="H101" i="1"/>
  <c r="H82" i="1"/>
  <c r="G82" i="1"/>
  <c r="F80" i="1"/>
  <c r="E80" i="1"/>
  <c r="D80" i="1"/>
  <c r="H79" i="1"/>
  <c r="G79" i="1"/>
  <c r="E78" i="1"/>
  <c r="D78" i="1"/>
  <c r="H77" i="1"/>
  <c r="G77" i="1"/>
  <c r="E76" i="1"/>
  <c r="D76" i="1"/>
  <c r="H75" i="1"/>
  <c r="G75" i="1"/>
  <c r="E74" i="1"/>
  <c r="D74" i="1"/>
  <c r="H73" i="1"/>
  <c r="G73" i="1"/>
  <c r="E72" i="1"/>
  <c r="H71" i="1" s="1"/>
  <c r="D72" i="1"/>
  <c r="G71" i="1"/>
  <c r="E70" i="1"/>
  <c r="D70" i="1"/>
  <c r="H69" i="1"/>
  <c r="G69" i="1"/>
  <c r="E68" i="1"/>
  <c r="D68" i="1"/>
  <c r="E66" i="1"/>
  <c r="D66" i="1"/>
  <c r="H65" i="1"/>
  <c r="G65" i="1"/>
  <c r="E64" i="1"/>
  <c r="D64" i="1"/>
  <c r="H63" i="1"/>
  <c r="G63" i="1"/>
  <c r="E62" i="1"/>
  <c r="D62" i="1"/>
  <c r="H139" i="2" l="1"/>
  <c r="G139" i="2"/>
  <c r="H74" i="1"/>
  <c r="H78" i="1"/>
  <c r="D61" i="1"/>
  <c r="H80" i="1"/>
  <c r="H64" i="1"/>
  <c r="H62" i="1"/>
  <c r="G80" i="1"/>
  <c r="E61" i="1"/>
  <c r="H70" i="1"/>
  <c r="H99" i="1"/>
  <c r="G99" i="1"/>
  <c r="G62" i="1"/>
  <c r="G78" i="1"/>
  <c r="G70" i="1"/>
  <c r="H137" i="1"/>
  <c r="H136" i="1"/>
  <c r="F135" i="1"/>
  <c r="E135" i="1"/>
  <c r="H135" i="1" s="1"/>
  <c r="H134" i="1"/>
  <c r="H133" i="1"/>
  <c r="G133" i="1"/>
  <c r="G132" i="1" s="1"/>
  <c r="F132" i="1"/>
  <c r="E132" i="1"/>
  <c r="D132" i="1"/>
  <c r="C132" i="1"/>
  <c r="H131" i="1"/>
  <c r="H130" i="1" s="1"/>
  <c r="G131" i="1"/>
  <c r="G130" i="1" s="1"/>
  <c r="F130" i="1"/>
  <c r="E130" i="1"/>
  <c r="D130" i="1"/>
  <c r="C130" i="1"/>
  <c r="H129" i="1"/>
  <c r="G129" i="1"/>
  <c r="F128" i="1"/>
  <c r="F109" i="1" s="1"/>
  <c r="E128" i="1"/>
  <c r="D128" i="1"/>
  <c r="C128" i="1"/>
  <c r="H124" i="1"/>
  <c r="G124" i="1"/>
  <c r="H127" i="1"/>
  <c r="G127" i="1"/>
  <c r="H126" i="1"/>
  <c r="G126" i="1"/>
  <c r="H125" i="1"/>
  <c r="G125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D109" i="1"/>
  <c r="C110" i="1"/>
  <c r="C109" i="1" s="1"/>
  <c r="H108" i="1"/>
  <c r="H106" i="1"/>
  <c r="G106" i="1"/>
  <c r="H105" i="1"/>
  <c r="G105" i="1"/>
  <c r="H103" i="1"/>
  <c r="G103" i="1"/>
  <c r="H102" i="1"/>
  <c r="G102" i="1"/>
  <c r="H92" i="1"/>
  <c r="G92" i="1"/>
  <c r="H91" i="1"/>
  <c r="G91" i="1"/>
  <c r="F90" i="1"/>
  <c r="E90" i="1"/>
  <c r="D90" i="1"/>
  <c r="C90" i="1"/>
  <c r="H87" i="1"/>
  <c r="G87" i="1"/>
  <c r="H85" i="1"/>
  <c r="G85" i="1"/>
  <c r="H84" i="1"/>
  <c r="G84" i="1"/>
  <c r="F83" i="1"/>
  <c r="E83" i="1"/>
  <c r="D83" i="1"/>
  <c r="C83" i="1"/>
  <c r="C67" i="1"/>
  <c r="C61" i="1" s="1"/>
  <c r="H60" i="1"/>
  <c r="G60" i="1"/>
  <c r="H59" i="1"/>
  <c r="G59" i="1"/>
  <c r="H58" i="1"/>
  <c r="G58" i="1"/>
  <c r="H57" i="1"/>
  <c r="G57" i="1"/>
  <c r="F56" i="1"/>
  <c r="E56" i="1"/>
  <c r="D56" i="1"/>
  <c r="C56" i="1"/>
  <c r="H55" i="1"/>
  <c r="G55" i="1"/>
  <c r="H54" i="1"/>
  <c r="G54" i="1"/>
  <c r="H53" i="1"/>
  <c r="H52" i="1"/>
  <c r="G52" i="1"/>
  <c r="E51" i="1"/>
  <c r="E50" i="1" s="1"/>
  <c r="D51" i="1"/>
  <c r="C51" i="1"/>
  <c r="C50" i="1" s="1"/>
  <c r="H49" i="1"/>
  <c r="G49" i="1"/>
  <c r="F48" i="1"/>
  <c r="E48" i="1"/>
  <c r="D48" i="1"/>
  <c r="C48" i="1"/>
  <c r="H47" i="1"/>
  <c r="G47" i="1"/>
  <c r="H46" i="1"/>
  <c r="G46" i="1"/>
  <c r="G45" i="1"/>
  <c r="G44" i="1" s="1"/>
  <c r="F44" i="1"/>
  <c r="E44" i="1"/>
  <c r="D44" i="1"/>
  <c r="C44" i="1"/>
  <c r="H43" i="1"/>
  <c r="G43" i="1"/>
  <c r="G42" i="1" s="1"/>
  <c r="F42" i="1"/>
  <c r="E42" i="1"/>
  <c r="D42" i="1"/>
  <c r="C42" i="1"/>
  <c r="H41" i="1"/>
  <c r="G41" i="1"/>
  <c r="F40" i="1"/>
  <c r="E40" i="1"/>
  <c r="D40" i="1"/>
  <c r="C40" i="1"/>
  <c r="H37" i="1"/>
  <c r="G37" i="1"/>
  <c r="H36" i="1"/>
  <c r="G36" i="1"/>
  <c r="H35" i="1"/>
  <c r="G35" i="1"/>
  <c r="H34" i="1"/>
  <c r="G34" i="1"/>
  <c r="F33" i="1"/>
  <c r="E33" i="1"/>
  <c r="E32" i="1" s="1"/>
  <c r="D33" i="1"/>
  <c r="C33" i="1"/>
  <c r="C32" i="1" s="1"/>
  <c r="F32" i="1"/>
  <c r="H31" i="1"/>
  <c r="G31" i="1"/>
  <c r="H30" i="1"/>
  <c r="G30" i="1"/>
  <c r="F29" i="1"/>
  <c r="E29" i="1"/>
  <c r="D29" i="1"/>
  <c r="C29" i="1"/>
  <c r="H28" i="1"/>
  <c r="G28" i="1"/>
  <c r="H27" i="1"/>
  <c r="H26" i="1"/>
  <c r="G26" i="1"/>
  <c r="H25" i="1"/>
  <c r="G25" i="1"/>
  <c r="H24" i="1"/>
  <c r="G24" i="1"/>
  <c r="H23" i="1"/>
  <c r="G23" i="1"/>
  <c r="H22" i="1"/>
  <c r="G22" i="1"/>
  <c r="F21" i="1"/>
  <c r="F20" i="1" s="1"/>
  <c r="E21" i="1"/>
  <c r="E20" i="1" s="1"/>
  <c r="D21" i="1"/>
  <c r="D20" i="1" s="1"/>
  <c r="C21" i="1"/>
  <c r="C20" i="1" s="1"/>
  <c r="H19" i="1"/>
  <c r="G19" i="1"/>
  <c r="H18" i="1"/>
  <c r="G18" i="1"/>
  <c r="H17" i="1"/>
  <c r="G17" i="1"/>
  <c r="H16" i="1"/>
  <c r="G16" i="1"/>
  <c r="F15" i="1"/>
  <c r="F14" i="1" s="1"/>
  <c r="E15" i="1"/>
  <c r="E14" i="1" s="1"/>
  <c r="D15" i="1"/>
  <c r="D14" i="1" s="1"/>
  <c r="C15" i="1"/>
  <c r="C14" i="1" s="1"/>
  <c r="H13" i="1"/>
  <c r="G13" i="1"/>
  <c r="H12" i="1"/>
  <c r="G12" i="1"/>
  <c r="H11" i="1"/>
  <c r="G11" i="1"/>
  <c r="F10" i="1"/>
  <c r="F9" i="1" s="1"/>
  <c r="E10" i="1"/>
  <c r="D10" i="1"/>
  <c r="D9" i="1" s="1"/>
  <c r="C10" i="1"/>
  <c r="C9" i="1" s="1"/>
  <c r="H61" i="1" l="1"/>
  <c r="F89" i="1"/>
  <c r="F88" i="1" s="1"/>
  <c r="H40" i="1"/>
  <c r="H90" i="1"/>
  <c r="G128" i="1"/>
  <c r="C39" i="1"/>
  <c r="C38" i="1" s="1"/>
  <c r="C8" i="1" s="1"/>
  <c r="G56" i="1"/>
  <c r="G21" i="1"/>
  <c r="G15" i="1"/>
  <c r="G93" i="1"/>
  <c r="H93" i="1"/>
  <c r="E39" i="1"/>
  <c r="E38" i="1" s="1"/>
  <c r="H48" i="1"/>
  <c r="H44" i="1"/>
  <c r="H45" i="1" s="1"/>
  <c r="H10" i="1"/>
  <c r="H15" i="1"/>
  <c r="H20" i="1"/>
  <c r="H21" i="1"/>
  <c r="D39" i="1"/>
  <c r="D38" i="1" s="1"/>
  <c r="H83" i="1"/>
  <c r="H110" i="1"/>
  <c r="H128" i="1"/>
  <c r="F39" i="1"/>
  <c r="F38" i="1" s="1"/>
  <c r="F8" i="1" s="1"/>
  <c r="G48" i="1"/>
  <c r="H132" i="1"/>
  <c r="H42" i="1"/>
  <c r="G33" i="1"/>
  <c r="C89" i="1"/>
  <c r="C88" i="1" s="1"/>
  <c r="G90" i="1"/>
  <c r="G83" i="1"/>
  <c r="G29" i="1"/>
  <c r="G40" i="1"/>
  <c r="H51" i="1"/>
  <c r="D89" i="1"/>
  <c r="D88" i="1" s="1"/>
  <c r="G61" i="1"/>
  <c r="H14" i="1"/>
  <c r="H29" i="1"/>
  <c r="H56" i="1"/>
  <c r="H33" i="1"/>
  <c r="E9" i="1"/>
  <c r="G10" i="1"/>
  <c r="G20" i="1"/>
  <c r="D32" i="1"/>
  <c r="H32" i="1" s="1"/>
  <c r="D50" i="1"/>
  <c r="H50" i="1" s="1"/>
  <c r="G51" i="1"/>
  <c r="E109" i="1"/>
  <c r="G110" i="1"/>
  <c r="G14" i="1"/>
  <c r="G38" i="1" l="1"/>
  <c r="C138" i="1"/>
  <c r="F138" i="1"/>
  <c r="H38" i="1"/>
  <c r="H39" i="1"/>
  <c r="G39" i="1"/>
  <c r="G50" i="1"/>
  <c r="G32" i="1"/>
  <c r="H109" i="1"/>
  <c r="G109" i="1"/>
  <c r="E89" i="1"/>
  <c r="E88" i="1" s="1"/>
  <c r="G9" i="1"/>
  <c r="H9" i="1"/>
  <c r="E8" i="1"/>
  <c r="D8" i="1"/>
  <c r="D138" i="1" s="1"/>
  <c r="H89" i="1" l="1"/>
  <c r="G89" i="1"/>
  <c r="E138" i="1"/>
  <c r="H8" i="1"/>
  <c r="G8" i="1"/>
  <c r="H138" i="1" l="1"/>
  <c r="G138" i="1"/>
  <c r="H88" i="1"/>
  <c r="G88" i="1"/>
</calcChain>
</file>

<file path=xl/sharedStrings.xml><?xml version="1.0" encoding="utf-8"?>
<sst xmlns="http://schemas.openxmlformats.org/spreadsheetml/2006/main" count="1989" uniqueCount="294">
  <si>
    <r>
      <rPr>
        <sz val="8"/>
        <rFont val="Times New Roman"/>
        <family val="1"/>
        <charset val="204"/>
      </rPr>
      <t>СПРАВКА ОБ ИСПОЛНЕНИИ</t>
    </r>
    <r>
      <rPr>
        <b/>
        <sz val="8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КОНСОЛИДИРОВАННОГО</t>
    </r>
    <r>
      <rPr>
        <b/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БЮДЖЕТА</t>
    </r>
  </si>
  <si>
    <t>первоначальный</t>
  </si>
  <si>
    <t>Отклонение</t>
  </si>
  <si>
    <t>Наименование доходов</t>
  </si>
  <si>
    <t>план</t>
  </si>
  <si>
    <t>годовой</t>
  </si>
  <si>
    <t>в %</t>
  </si>
  <si>
    <t>в сумме</t>
  </si>
  <si>
    <t>000 1 00 0000 00 0000 000</t>
  </si>
  <si>
    <t>000 1 01 00000 00 0000 000</t>
  </si>
  <si>
    <t>Налоги на прибыль,доходы</t>
  </si>
  <si>
    <t>000 1 01 02000 01 0000 110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</si>
  <si>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</si>
  <si>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НК РФ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</si>
  <si>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</si>
  <si>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Налог на доходы физических лиц с доходов, полученных физическими лицами в соответствии ст.228 НК РФ</t>
  </si>
  <si>
    <t>Акцизы по подакцизным товарам производимые на территории РФ</t>
  </si>
  <si>
    <t>Доходы от уплаты акцизов на дизельное топливо</t>
  </si>
  <si>
    <t>Доходы от уплаты акцизов на моторные масла</t>
  </si>
  <si>
    <t>Доходы от уплаты акцизов на автомобильный бензин</t>
  </si>
  <si>
    <t>Доходы от уплаты акцизов на прямогонный бензин</t>
  </si>
  <si>
    <t>000 1 05 00000 00 0000 000</t>
  </si>
  <si>
    <t>Налоги на совокупный доход</t>
  </si>
  <si>
    <t>000 1 05 01000 00 0000 110</t>
  </si>
  <si>
    <t>Налог,взимаемый в связи с применением упрощенной системы налогообложения</t>
  </si>
  <si>
    <t>000 1 05 01011 01 0000 110</t>
  </si>
  <si>
    <t>Налог,взимаемый с плательщиков,выбравших в качестве обьекта налогообложения доходы</t>
  </si>
  <si>
    <t>000 1 05 01021 01 0000 110</t>
  </si>
  <si>
    <t>Налог,взимаемый с плательщиков,выбравших в качестве обьекта налогообложения доходы,уменьшенные на величину расходов (в том числе минимальный налог)</t>
  </si>
  <si>
    <t>000 1 05 01022 01 0000 110</t>
  </si>
  <si>
    <t>Налог,взимаемый с плательщиков,выбравших в качестве обьекта налогообложения доходы,уменьшенные на величину расходов (за налоговые периоды, истекшие до 1 января 2011 года)(Минимальный налог)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</si>
  <si>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</si>
  <si>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</si>
  <si>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</si>
  <si>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сельхозналог</t>
  </si>
  <si>
    <t>000 1 05 03020 01 0000 110</t>
  </si>
  <si>
    <t>Единый сельхозналог(за налоговые периоды,истекшие до 1 января 2011 года)</t>
  </si>
  <si>
    <t>000 1 05 04020 02 0000 110</t>
  </si>
  <si>
    <t>Налог, взимаемый в связи с применением патентной системы налогообложения</t>
  </si>
  <si>
    <t>00 1 06 00000 00 0000 000</t>
  </si>
  <si>
    <t>Налоги на имущество</t>
  </si>
  <si>
    <t>000 1 06 01030 10 0000 110</t>
  </si>
  <si>
    <t>Налог на имущество физических лиц</t>
  </si>
  <si>
    <t>000 1 06 06000 10 0000 110</t>
  </si>
  <si>
    <t xml:space="preserve">Земельный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</si>
  <si>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</si>
  <si>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</si>
  <si>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</si>
  <si>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</si>
  <si>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</si>
  <si>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Гос. пошлина по делам рассм. в судах общей юрисдикции</t>
  </si>
  <si>
    <t>000 1 08 04020 01 1000 110</t>
  </si>
  <si>
    <t>Гос. пошлина за совершение нотариальных действий</t>
  </si>
  <si>
    <t>000 1 08 06000 01 1000 110</t>
  </si>
  <si>
    <t>Государственная пошлина за совершение действий,связанных с приобретением гражданства РФ</t>
  </si>
  <si>
    <t>000 1 08 07000 01 0000 110</t>
  </si>
  <si>
    <t>Государственная пошлина за выдачу и обмен паспорта гражданина Российской Федерации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</si>
  <si>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</si>
  <si>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</si>
  <si>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</si>
  <si>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</si>
  <si>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</si>
  <si>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</si>
  <si>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</si>
  <si>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 государственная собственность на которые разграничена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</si>
  <si>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</si>
  <si>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</si>
  <si>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</si>
  <si>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</si>
  <si>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</t>
  </si>
  <si>
    <t>000 1 11 09040 05 0000 120</t>
  </si>
  <si>
    <t>Прочие поступления от использования имущества</t>
  </si>
  <si>
    <t>000 1 11 09045 05 0000 120</t>
  </si>
  <si>
    <t>Прочие доходы от использования имущества</t>
  </si>
  <si>
    <t>000 1 12 00000 00 0000 000</t>
  </si>
  <si>
    <t>Платежи при пользовании природными ресурсами</t>
  </si>
  <si>
    <t>000 1 12 01000 01 0000 120</t>
  </si>
  <si>
    <t>Платежи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</si>
  <si>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</si>
  <si>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</si>
  <si>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</si>
  <si>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</si>
  <si>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</si>
  <si>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</si>
  <si>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</si>
  <si>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000 1 14 000 00 0000 000</t>
  </si>
  <si>
    <t>Доходы от продажи земельных участков</t>
  </si>
  <si>
    <t>000 1 14 02052 10 0000 440</t>
  </si>
  <si>
    <t>Доходы от реализации иного имущества, находящегося в собственности муниципальных районов,в части реализации материальных запасов по указанному имуществу</t>
  </si>
  <si>
    <t>000 1 14 06000 00 0000 430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</si>
  <si>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</si>
  <si>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</si>
  <si>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</si>
  <si>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</si>
  <si>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санкции,возмещение ущерба</t>
  </si>
  <si>
    <t>000 1 17 00000 00 0000 000</t>
  </si>
  <si>
    <t>Прочие неналоговые доходы</t>
  </si>
  <si>
    <t>Невыясненные поступления,зачисляемые в местные б-ты района</t>
  </si>
  <si>
    <t>000 1 17 01050 10 0000 180</t>
  </si>
  <si>
    <t>Невыясненные поступления,зачисляемые в местные б-ты поселений</t>
  </si>
  <si>
    <t>Прочие неналоговые доходы района</t>
  </si>
  <si>
    <t>Прочие неналоговые доходы поселений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</si>
  <si>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</si>
  <si>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</si>
  <si>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</si>
  <si>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</si>
  <si>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</si>
  <si>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</si>
  <si>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</si>
  <si>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</si>
  <si>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</si>
  <si>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</si>
  <si>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</si>
  <si>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суб. РФ и МО (межбюджетные субсидии)</t>
  </si>
  <si>
    <t>000 2 02 25497 05 0000 150</t>
  </si>
  <si>
    <r>
      <t xml:space="preserve">Субсидии молодым семьям </t>
    </r>
    <r>
      <rPr>
        <b/>
        <i/>
        <sz val="9"/>
        <rFont val="Times New Roman"/>
        <family val="1"/>
        <charset val="204"/>
      </rPr>
      <t>Ф</t>
    </r>
  </si>
  <si>
    <t>000 2 02 20216 10 0000 150</t>
  </si>
  <si>
    <t>Субсид.на проведение текущего ремонта дорожной сети</t>
  </si>
  <si>
    <t>000 2 02 25519 05 0000 150</t>
  </si>
  <si>
    <t>Субсидии на поддержку отрасли культуры</t>
  </si>
  <si>
    <t>000 2 02 29999 05 0000 150</t>
  </si>
  <si>
    <t>Прочие субсидии</t>
  </si>
  <si>
    <t>Субсидия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</si>
  <si>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</si>
  <si>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000 2 02 29999 10 0000 150</t>
  </si>
  <si>
    <t>000 2 02 29999 10 9000 150</t>
  </si>
  <si>
    <t>Субсидии бюджетам муниципальных районов на реализацию проектов развития сельских поселений, основанных на местных инициативах</t>
  </si>
  <si>
    <t>Судсидия на организацию подвоза обучающихся в муниципальных общеобразовательных организациях</t>
  </si>
  <si>
    <t>000 2 02 30000 00 0000 150</t>
  </si>
  <si>
    <t>Субвенции бюджетам суб.РФ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</si>
  <si>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</si>
  <si>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</si>
  <si>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</si>
  <si>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</si>
  <si>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</si>
  <si>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</si>
  <si>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Субв.на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</si>
  <si>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</si>
  <si>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Единая субвенция по содержанию детей в замещающих семьях</t>
  </si>
  <si>
    <t>000 2 02 30029 05 0000 150</t>
  </si>
  <si>
    <t>Выплата компенсации части родительской платы</t>
  </si>
  <si>
    <t>000 2 02 35082 05 0000 150</t>
  </si>
  <si>
    <t>000 2 02 35118 05 0000 150</t>
  </si>
  <si>
    <t>Субвенции на осущ. полном. по перв.воин. Учету</t>
  </si>
  <si>
    <t>000 2 02 35260 05 0000 150</t>
  </si>
  <si>
    <t>000 2 02 35930 05 0000 150</t>
  </si>
  <si>
    <t>000 2 02 39998 05 0000 150</t>
  </si>
  <si>
    <t>Единая субвенция на осуществление отдельных гос.полномочий</t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</si>
  <si>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</si>
  <si>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</si>
  <si>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000 2 02 39999 00 0000 150</t>
  </si>
  <si>
    <t>Прочие субвенции</t>
  </si>
  <si>
    <t>000 2 02 39999 05 0000 150</t>
  </si>
  <si>
    <t>Прочие субвенции, зачисл. в бюджеты мун. районов</t>
  </si>
  <si>
    <t>000 2 04 00000 00 0000 000</t>
  </si>
  <si>
    <t xml:space="preserve">Безвозмездные поступления от негосударственных организаций </t>
  </si>
  <si>
    <t>000 2 04 05099 10 9000 150</t>
  </si>
  <si>
    <t>000 2 07 00 000 00 0000 000</t>
  </si>
  <si>
    <t>Прочие безвозмездные поступления</t>
  </si>
  <si>
    <t>000 2 07 05030 10 9000 150</t>
  </si>
  <si>
    <t>000 2 07 05030 10 0000 150</t>
  </si>
  <si>
    <t>000 2 18 00000 00 0000 000</t>
  </si>
  <si>
    <t>Дох.бюдж.от возврата субсидий и субв. прошлых лет</t>
  </si>
  <si>
    <t>012 218 05030 05 0000 150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</si>
  <si>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</si>
  <si>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</si>
  <si>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</si>
  <si>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>Начальник финансового отдела</t>
  </si>
  <si>
    <t>администрации Александровского района</t>
  </si>
  <si>
    <t>Н.А.Данилова</t>
  </si>
  <si>
    <t>(2-17-99)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</si>
  <si>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</si>
  <si>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</si>
  <si>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</si>
  <si>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</si>
  <si>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</si>
  <si>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</si>
  <si>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</si>
  <si>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</si>
  <si>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</si>
  <si>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</si>
  <si>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</si>
  <si>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</si>
  <si>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</si>
  <si>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</si>
  <si>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</si>
  <si>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</si>
  <si>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</si>
  <si>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</si>
  <si>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</si>
  <si>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</si>
  <si>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</si>
  <si>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</si>
  <si>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</si>
  <si>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</si>
  <si>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</si>
  <si>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</si>
  <si>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</si>
  <si>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</si>
  <si>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</si>
  <si>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</si>
  <si>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</si>
  <si>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</si>
  <si>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</si>
  <si>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</si>
  <si>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посягаю-щие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</si>
  <si>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</si>
  <si>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</si>
  <si>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</si>
  <si>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</si>
  <si>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</si>
  <si>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</si>
  <si>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000 2 02 25097 05 0000 150</t>
  </si>
  <si>
    <t>Субс.на создание в общеобраз.орг.,условий для занятия физ.культурой</t>
  </si>
  <si>
    <t>000 1 11 05035 00 0000 120</t>
  </si>
  <si>
    <t>Плата по соглашениям об установлении сервитута, в отношении земельных участков, государственная собственность на которые не разграничена</t>
  </si>
  <si>
    <t>000 1 11 05310 00 0000 120</t>
  </si>
  <si>
    <t>Субсидии бюджетам сельских поселений на софинансирование кап вложений в объекты муниц собств</t>
  </si>
  <si>
    <t>Субсидии для центров образования цифрового и гуманитарного профилей "Точка роста"</t>
  </si>
  <si>
    <t>Субсидии на проведение кап роемонта в спортивных залах общеобразовательных организациях</t>
  </si>
  <si>
    <t>Субсидии на развитие инфраструктуры общего и дополн образования посредством кап ремонта школы</t>
  </si>
  <si>
    <t>Субсидии бюджетам мо на создание условитй для развития с/х производства, расширения рынка с/х продукции, сырья и продовольствия</t>
  </si>
  <si>
    <t xml:space="preserve">Субсидии на софинан мероприятий по капит ремонту объектов коммунальной инфраструктуры </t>
  </si>
  <si>
    <t xml:space="preserve">Субвенции на водоснабжение, водоотведение и в области обращения с твердыми коммунальными отходами </t>
  </si>
  <si>
    <t>Субвенции на обучение детей-инвалидов</t>
  </si>
  <si>
    <t>000 1 11 05020 00 0000 120</t>
  </si>
  <si>
    <t>000 1 11 05025 00 0000 120</t>
  </si>
  <si>
    <t>000 1 01 02010 01 0000 110</t>
  </si>
  <si>
    <t>000 1 01 02020 01 0000 110</t>
  </si>
  <si>
    <t>000 1 01 02030 01 0000 110</t>
  </si>
  <si>
    <t>Безвозмездные поступления от негосударственных организаций основанных на местных инициативах (организации)</t>
  </si>
  <si>
    <t>Прочие безвозмездные поступления в бюджеты сельских поселений основанных на местных инициативах (физ.лица, ИП)</t>
  </si>
  <si>
    <t>Прочие безвозмездные поступления в бюджеты сельских поселений</t>
  </si>
  <si>
    <t xml:space="preserve">Исполнитель: Е.М. Горяинова </t>
  </si>
  <si>
    <t>000 1 03 00000 00 0000 110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</si>
  <si>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</si>
  <si>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</si>
  <si>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</si>
  <si>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</si>
  <si>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</si>
  <si>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 xml:space="preserve"> Всего доходов</t>
  </si>
  <si>
    <t xml:space="preserve"> по доходам </t>
  </si>
  <si>
    <t xml:space="preserve"> Александровского района</t>
  </si>
  <si>
    <t xml:space="preserve"> на 1 февраля 2020 года</t>
  </si>
  <si>
    <t xml:space="preserve"> Налоговые и неналоговые доходы</t>
  </si>
  <si>
    <t xml:space="preserve">1 16 01060 01 0000 140 </t>
  </si>
  <si>
    <t>000 1 12 01030 01 0000 120</t>
  </si>
  <si>
    <t>000 1 17 01050 05 0000 180</t>
  </si>
  <si>
    <t>000 1 17 05000 05 0000 180</t>
  </si>
  <si>
    <t>000 1 17 05000 10 0000 180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</si>
  <si>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sz val="9"/>
        <rFont val="Times New Roman"/>
        <family val="1"/>
        <charset val="204"/>
      </rPr>
      <t>(80500)</t>
    </r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</si>
  <si>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sz val="9"/>
        <rFont val="Times New Roman"/>
        <family val="1"/>
        <charset val="204"/>
      </rPr>
      <t>(80510)</t>
    </r>
  </si>
  <si>
    <r>
      <t xml:space="preserve">Субвенции бюджетам МР на осуществление переданных полномочий по предоставлению жилых помещений детям-сиротам и детям,оставшимся без попечения родителей,лицам из их числа по договорам найма спец.жилых помещений </t>
    </r>
    <r>
      <rPr>
        <b/>
        <sz val="9"/>
        <rFont val="Times New Roman"/>
        <family val="1"/>
        <charset val="204"/>
      </rPr>
      <t>Ф(R0820)</t>
    </r>
  </si>
  <si>
    <r>
      <t xml:space="preserve">Субвенц. на выплату пособия при всех формах устройства детей,лишен.родит.попечения в семью </t>
    </r>
    <r>
      <rPr>
        <b/>
        <sz val="9"/>
        <rFont val="Times New Roman"/>
        <family val="1"/>
        <charset val="204"/>
      </rPr>
      <t>Ф</t>
    </r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</si>
  <si>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</si>
  <si>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 xml:space="preserve">Налоги на товары (работы,услуги) реализуемые на территории РФ </t>
  </si>
  <si>
    <t>000 2 02 20077 10 0000 150</t>
  </si>
  <si>
    <t>000 1 14 03051 05 0000 430</t>
  </si>
  <si>
    <t xml:space="preserve"> код бюджетной классификации</t>
  </si>
  <si>
    <t>план годовой</t>
  </si>
  <si>
    <t>факт на 1 февраля 2020</t>
  </si>
  <si>
    <t>факт на 1 февраля 2019</t>
  </si>
  <si>
    <t xml:space="preserve"> на 1 марта 2020 года</t>
  </si>
  <si>
    <t>факт на 1 марта 2020</t>
  </si>
  <si>
    <t>факт на 1 марта 2019</t>
  </si>
  <si>
    <t>Первоначальный план годовой</t>
  </si>
  <si>
    <t>Уточненный план годовой</t>
  </si>
  <si>
    <t>000 2 02 25467 05 0000 150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</si>
  <si>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 человек</t>
  </si>
  <si>
    <t xml:space="preserve"> на 1 апреля 2020 года</t>
  </si>
  <si>
    <t>факт на 1 апреля 2020</t>
  </si>
  <si>
    <t>факт на 1 апреля 2019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</si>
  <si>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</si>
  <si>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</si>
  <si>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на 1 мая 2020 года</t>
  </si>
  <si>
    <t>факт на 1 мая 2020</t>
  </si>
  <si>
    <t>факт на 1 мая 2019</t>
  </si>
  <si>
    <t xml:space="preserve"> на 1 июня 2020 года</t>
  </si>
  <si>
    <t>факт на 1 июня 2020</t>
  </si>
  <si>
    <t>факт на 1 июня 2019</t>
  </si>
  <si>
    <t>000 1 13 00000 00 0000 000</t>
  </si>
  <si>
    <t xml:space="preserve">Доходы от оказания платных услуг и компенсации затрат государства </t>
  </si>
  <si>
    <t>000 1 13 02990 00 0000 130</t>
  </si>
  <si>
    <t>Прочие доходы от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</si>
  <si>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</si>
  <si>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</si>
  <si>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 xml:space="preserve"> на 1 июля 2020 года</t>
  </si>
  <si>
    <t>факт на 1 июля 2020</t>
  </si>
  <si>
    <t>факт на 1 июля 2019</t>
  </si>
  <si>
    <t>000 1 13 02995 10 0000 130</t>
  </si>
  <si>
    <t>Прочие доходы от компенсации затрат бюджетов сельских поселений</t>
  </si>
  <si>
    <t xml:space="preserve"> на 1 августа 2020 года</t>
  </si>
  <si>
    <t>факт на 1 августа 2020</t>
  </si>
  <si>
    <t>факт на 1 августа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</si>
</sst>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0.00000"/>
    <numFmt numFmtId="166" formatCode="0.0"/>
    <numFmt numFmtId="167" formatCode="0.000"/>
  </numFmts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98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Fill="1" applyAlignment="1">
      <alignment horizontal="center"/>
    </xf>
    <xf numFmtId="0" fontId="6" fillId="0" borderId="0" xfId="0" applyFont="1" applyBorder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2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 vertical="top"/>
    </xf>
    <xf numFmtId="164" fontId="2" fillId="0" borderId="7" xfId="0" applyNumberFormat="1" applyFont="1" applyBorder="1"/>
    <xf numFmtId="164" fontId="2" fillId="0" borderId="8" xfId="0" applyNumberFormat="1" applyFont="1" applyBorder="1"/>
    <xf numFmtId="0" fontId="2" fillId="0" borderId="0" xfId="0" applyFont="1" applyBorder="1"/>
    <xf numFmtId="0" fontId="2" fillId="0" borderId="10" xfId="0" applyFont="1" applyBorder="1" applyAlignment="1">
      <alignment horizontal="center"/>
    </xf>
    <xf numFmtId="164" fontId="7" fillId="2" borderId="11" xfId="0" applyNumberFormat="1" applyFont="1" applyFill="1" applyBorder="1"/>
    <xf numFmtId="164" fontId="7" fillId="0" borderId="10" xfId="0" applyNumberFormat="1" applyFont="1" applyFill="1" applyBorder="1"/>
    <xf numFmtId="0" fontId="7" fillId="0" borderId="0" xfId="0" applyFont="1" applyBorder="1"/>
    <xf numFmtId="49" fontId="1" fillId="0" borderId="12" xfId="0" applyNumberFormat="1" applyFont="1" applyBorder="1"/>
    <xf numFmtId="0" fontId="1" fillId="0" borderId="12" xfId="0" applyFont="1" applyBorder="1"/>
    <xf numFmtId="164" fontId="1" fillId="2" borderId="13" xfId="0" applyNumberFormat="1" applyFont="1" applyFill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49" fontId="1" fillId="0" borderId="16" xfId="1" applyNumberFormat="1" applyFont="1" applyBorder="1" applyAlignment="1">
      <alignment vertical="center"/>
    </xf>
    <xf numFmtId="0" fontId="1" fillId="0" borderId="16" xfId="1" applyFont="1" applyBorder="1" applyAlignment="1">
      <alignment horizontal="left" wrapText="1"/>
    </xf>
    <xf numFmtId="164" fontId="1" fillId="2" borderId="16" xfId="0" applyNumberFormat="1" applyFont="1" applyFill="1" applyBorder="1"/>
    <xf numFmtId="164" fontId="1" fillId="0" borderId="16" xfId="0" applyNumberFormat="1" applyFont="1" applyFill="1" applyBorder="1"/>
    <xf numFmtId="164" fontId="1" fillId="0" borderId="16" xfId="0" applyNumberFormat="1" applyFont="1" applyBorder="1"/>
    <xf numFmtId="164" fontId="1" fillId="2" borderId="12" xfId="0" applyNumberFormat="1" applyFont="1" applyFill="1" applyBorder="1"/>
    <xf numFmtId="164" fontId="1" fillId="0" borderId="12" xfId="0" applyNumberFormat="1" applyFont="1" applyFill="1" applyBorder="1"/>
    <xf numFmtId="164" fontId="1" fillId="0" borderId="13" xfId="0" applyNumberFormat="1" applyFont="1" applyBorder="1"/>
    <xf numFmtId="0" fontId="1" fillId="0" borderId="16" xfId="1" applyFont="1" applyBorder="1" applyAlignment="1">
      <alignment horizontal="left" vertical="distributed" wrapText="1"/>
    </xf>
    <xf numFmtId="164" fontId="1" fillId="2" borderId="17" xfId="0" applyNumberFormat="1" applyFont="1" applyFill="1" applyBorder="1"/>
    <xf numFmtId="164" fontId="1" fillId="0" borderId="17" xfId="0" applyNumberFormat="1" applyFont="1" applyFill="1" applyBorder="1"/>
    <xf numFmtId="164" fontId="1" fillId="0" borderId="18" xfId="0" applyNumberFormat="1" applyFont="1" applyBorder="1"/>
    <xf numFmtId="164" fontId="1" fillId="0" borderId="11" xfId="0" applyNumberFormat="1" applyFont="1" applyBorder="1"/>
    <xf numFmtId="49" fontId="2" fillId="0" borderId="19" xfId="1" applyNumberFormat="1" applyFont="1" applyBorder="1" applyAlignment="1">
      <alignment vertical="center"/>
    </xf>
    <xf numFmtId="0" fontId="2" fillId="0" borderId="6" xfId="1" applyFont="1" applyBorder="1" applyAlignment="1">
      <alignment horizontal="center" vertical="distributed" wrapText="1"/>
    </xf>
    <xf numFmtId="164" fontId="2" fillId="2" borderId="6" xfId="0" applyNumberFormat="1" applyFont="1" applyFill="1" applyBorder="1"/>
    <xf numFmtId="164" fontId="2" fillId="0" borderId="5" xfId="0" applyNumberFormat="1" applyFont="1" applyFill="1" applyBorder="1"/>
    <xf numFmtId="164" fontId="2" fillId="0" borderId="11" xfId="0" applyNumberFormat="1" applyFont="1" applyBorder="1"/>
    <xf numFmtId="49" fontId="1" fillId="0" borderId="20" xfId="1" applyNumberFormat="1" applyFont="1" applyBorder="1" applyAlignment="1"/>
    <xf numFmtId="164" fontId="1" fillId="2" borderId="20" xfId="0" applyNumberFormat="1" applyFont="1" applyFill="1" applyBorder="1"/>
    <xf numFmtId="164" fontId="1" fillId="0" borderId="21" xfId="0" applyNumberFormat="1" applyFont="1" applyFill="1" applyBorder="1"/>
    <xf numFmtId="49" fontId="10" fillId="0" borderId="20" xfId="1" applyNumberFormat="1" applyFont="1" applyBorder="1" applyAlignment="1"/>
    <xf numFmtId="0" fontId="10" fillId="0" borderId="22" xfId="1" applyFont="1" applyBorder="1" applyAlignment="1">
      <alignment horizontal="left" wrapText="1"/>
    </xf>
    <xf numFmtId="164" fontId="10" fillId="2" borderId="16" xfId="0" applyNumberFormat="1" applyFont="1" applyFill="1" applyBorder="1"/>
    <xf numFmtId="164" fontId="10" fillId="0" borderId="16" xfId="0" applyNumberFormat="1" applyFont="1" applyFill="1" applyBorder="1"/>
    <xf numFmtId="164" fontId="10" fillId="0" borderId="16" xfId="0" applyNumberFormat="1" applyFont="1" applyBorder="1"/>
    <xf numFmtId="0" fontId="10" fillId="0" borderId="0" xfId="0" applyFont="1"/>
    <xf numFmtId="164" fontId="1" fillId="0" borderId="20" xfId="0" applyNumberFormat="1" applyFont="1" applyBorder="1"/>
    <xf numFmtId="49" fontId="10" fillId="0" borderId="13" xfId="1" applyNumberFormat="1" applyFont="1" applyBorder="1" applyAlignment="1"/>
    <xf numFmtId="0" fontId="10" fillId="0" borderId="17" xfId="1" applyFont="1" applyBorder="1" applyAlignment="1">
      <alignment horizontal="left" wrapText="1"/>
    </xf>
    <xf numFmtId="164" fontId="10" fillId="2" borderId="23" xfId="0" applyNumberFormat="1" applyFont="1" applyFill="1" applyBorder="1"/>
    <xf numFmtId="164" fontId="10" fillId="0" borderId="23" xfId="0" applyNumberFormat="1" applyFont="1" applyFill="1" applyBorder="1"/>
    <xf numFmtId="164" fontId="7" fillId="2" borderId="7" xfId="0" applyNumberFormat="1" applyFont="1" applyFill="1" applyBorder="1"/>
    <xf numFmtId="164" fontId="2" fillId="0" borderId="24" xfId="0" applyNumberFormat="1" applyFont="1" applyBorder="1"/>
    <xf numFmtId="0" fontId="7" fillId="0" borderId="0" xfId="0" applyFont="1"/>
    <xf numFmtId="0" fontId="1" fillId="0" borderId="20" xfId="0" applyFont="1" applyBorder="1"/>
    <xf numFmtId="0" fontId="1" fillId="0" borderId="15" xfId="0" applyFont="1" applyBorder="1" applyAlignment="1">
      <alignment wrapText="1"/>
    </xf>
    <xf numFmtId="0" fontId="1" fillId="0" borderId="22" xfId="0" applyFont="1" applyBorder="1" applyAlignment="1">
      <alignment vertical="center"/>
    </xf>
    <xf numFmtId="0" fontId="10" fillId="0" borderId="20" xfId="0" applyFont="1" applyBorder="1" applyAlignment="1">
      <alignment vertical="top" wrapText="1"/>
    </xf>
    <xf numFmtId="0" fontId="1" fillId="0" borderId="16" xfId="0" applyFont="1" applyBorder="1" applyAlignment="1">
      <alignment vertical="center"/>
    </xf>
    <xf numFmtId="0" fontId="10" fillId="0" borderId="20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" fillId="0" borderId="16" xfId="0" applyFont="1" applyBorder="1"/>
    <xf numFmtId="164" fontId="1" fillId="0" borderId="23" xfId="0" applyNumberFormat="1" applyFont="1" applyFill="1" applyBorder="1"/>
    <xf numFmtId="0" fontId="1" fillId="0" borderId="21" xfId="0" applyFont="1" applyBorder="1"/>
    <xf numFmtId="164" fontId="1" fillId="2" borderId="22" xfId="0" applyNumberFormat="1" applyFont="1" applyFill="1" applyBorder="1"/>
    <xf numFmtId="164" fontId="1" fillId="0" borderId="22" xfId="0" applyNumberFormat="1" applyFont="1" applyFill="1" applyBorder="1"/>
    <xf numFmtId="0" fontId="10" fillId="0" borderId="21" xfId="0" applyFont="1" applyBorder="1"/>
    <xf numFmtId="164" fontId="10" fillId="2" borderId="22" xfId="0" applyNumberFormat="1" applyFont="1" applyFill="1" applyBorder="1"/>
    <xf numFmtId="164" fontId="10" fillId="0" borderId="22" xfId="0" applyNumberFormat="1" applyFont="1" applyFill="1" applyBorder="1"/>
    <xf numFmtId="164" fontId="1" fillId="0" borderId="23" xfId="0" applyNumberFormat="1" applyFont="1" applyBorder="1"/>
    <xf numFmtId="0" fontId="2" fillId="0" borderId="24" xfId="0" applyFont="1" applyBorder="1" applyAlignment="1">
      <alignment horizontal="center"/>
    </xf>
    <xf numFmtId="164" fontId="2" fillId="0" borderId="6" xfId="0" applyNumberFormat="1" applyFont="1" applyBorder="1"/>
    <xf numFmtId="164" fontId="2" fillId="0" borderId="25" xfId="0" applyNumberFormat="1" applyFont="1" applyBorder="1"/>
    <xf numFmtId="164" fontId="2" fillId="0" borderId="26" xfId="0" applyNumberFormat="1" applyFont="1" applyBorder="1"/>
    <xf numFmtId="164" fontId="1" fillId="0" borderId="13" xfId="0" applyNumberFormat="1" applyFont="1" applyFill="1" applyBorder="1"/>
    <xf numFmtId="0" fontId="1" fillId="0" borderId="17" xfId="0" applyFont="1" applyBorder="1"/>
    <xf numFmtId="164" fontId="1" fillId="2" borderId="23" xfId="0" applyNumberFormat="1" applyFont="1" applyFill="1" applyBorder="1"/>
    <xf numFmtId="0" fontId="2" fillId="0" borderId="6" xfId="0" applyFont="1" applyBorder="1" applyAlignment="1">
      <alignment horizontal="center"/>
    </xf>
    <xf numFmtId="0" fontId="1" fillId="0" borderId="22" xfId="0" applyFont="1" applyBorder="1"/>
    <xf numFmtId="0" fontId="1" fillId="2" borderId="22" xfId="0" applyFont="1" applyFill="1" applyBorder="1" applyAlignment="1">
      <alignment vertical="center"/>
    </xf>
    <xf numFmtId="0" fontId="10" fillId="2" borderId="16" xfId="0" applyFont="1" applyFill="1" applyBorder="1" applyAlignment="1">
      <alignment wrapText="1"/>
    </xf>
    <xf numFmtId="0" fontId="1" fillId="2" borderId="17" xfId="0" applyFont="1" applyFill="1" applyBorder="1"/>
    <xf numFmtId="0" fontId="2" fillId="0" borderId="5" xfId="0" applyFont="1" applyBorder="1" applyAlignment="1">
      <alignment vertical="center"/>
    </xf>
    <xf numFmtId="0" fontId="2" fillId="0" borderId="19" xfId="0" applyFont="1" applyBorder="1" applyAlignment="1">
      <alignment horizontal="center" wrapText="1"/>
    </xf>
    <xf numFmtId="164" fontId="7" fillId="0" borderId="7" xfId="0" applyNumberFormat="1" applyFont="1" applyBorder="1"/>
    <xf numFmtId="164" fontId="7" fillId="0" borderId="7" xfId="0" applyNumberFormat="1" applyFont="1" applyFill="1" applyBorder="1"/>
    <xf numFmtId="0" fontId="1" fillId="2" borderId="21" xfId="0" applyFont="1" applyFill="1" applyBorder="1" applyAlignment="1">
      <alignment vertical="center"/>
    </xf>
    <xf numFmtId="0" fontId="1" fillId="2" borderId="0" xfId="0" applyFont="1" applyFill="1"/>
    <xf numFmtId="0" fontId="1" fillId="2" borderId="27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left" vertical="top" wrapText="1"/>
    </xf>
    <xf numFmtId="164" fontId="1" fillId="0" borderId="16" xfId="0" applyNumberFormat="1" applyFont="1" applyFill="1" applyBorder="1"/>
    <xf numFmtId="164" fontId="1" fillId="0" borderId="23" xfId="0" applyNumberFormat="1" applyFont="1" applyFill="1" applyBorder="1" applyAlignment="1">
      <alignment horizontal="right"/>
    </xf>
    <xf numFmtId="164" fontId="1" fillId="2" borderId="23" xfId="0" applyNumberFormat="1" applyFont="1" applyFill="1" applyBorder="1"/>
    <xf numFmtId="164" fontId="1" fillId="0" borderId="23" xfId="0" applyNumberFormat="1" applyFont="1" applyBorder="1"/>
    <xf numFmtId="164" fontId="1" fillId="0" borderId="13" xfId="0" applyNumberFormat="1" applyFont="1" applyBorder="1"/>
    <xf numFmtId="164" fontId="1" fillId="2" borderId="20" xfId="0" applyNumberFormat="1" applyFont="1" applyFill="1" applyBorder="1"/>
    <xf numFmtId="164" fontId="1" fillId="0" borderId="20" xfId="0" applyNumberFormat="1" applyFont="1" applyBorder="1"/>
    <xf numFmtId="0" fontId="1" fillId="2" borderId="28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0" fillId="2" borderId="16" xfId="0" applyFont="1" applyFill="1" applyBorder="1" applyAlignment="1">
      <alignment wrapText="1"/>
    </xf>
    <xf numFmtId="0" fontId="10" fillId="2" borderId="0" xfId="0" applyFont="1" applyFill="1"/>
    <xf numFmtId="164" fontId="1" fillId="0" borderId="23" xfId="0" applyNumberFormat="1" applyFont="1" applyFill="1" applyBorder="1"/>
    <xf numFmtId="164" fontId="1" fillId="2" borderId="16" xfId="0" applyNumberFormat="1" applyFont="1" applyFill="1" applyBorder="1"/>
    <xf numFmtId="164" fontId="1" fillId="0" borderId="20" xfId="0" applyNumberFormat="1" applyFont="1" applyFill="1" applyBorder="1"/>
    <xf numFmtId="0" fontId="1" fillId="0" borderId="23" xfId="0" applyFont="1" applyBorder="1" applyAlignment="1">
      <alignment vertical="center"/>
    </xf>
    <xf numFmtId="0" fontId="1" fillId="0" borderId="17" xfId="0" applyFont="1" applyBorder="1" applyAlignment="1">
      <alignment wrapText="1"/>
    </xf>
    <xf numFmtId="0" fontId="1" fillId="0" borderId="30" xfId="0" applyFont="1" applyBorder="1" applyAlignment="1">
      <alignment vertical="center"/>
    </xf>
    <xf numFmtId="164" fontId="1" fillId="2" borderId="18" xfId="0" applyNumberFormat="1" applyFont="1" applyFill="1" applyBorder="1"/>
    <xf numFmtId="164" fontId="10" fillId="2" borderId="18" xfId="0" applyNumberFormat="1" applyFont="1" applyFill="1" applyBorder="1"/>
    <xf numFmtId="0" fontId="1" fillId="0" borderId="12" xfId="0" applyFont="1" applyBorder="1" applyAlignment="1">
      <alignment vertical="top"/>
    </xf>
    <xf numFmtId="0" fontId="1" fillId="0" borderId="12" xfId="0" applyFont="1" applyBorder="1" applyAlignment="1">
      <alignment vertical="top" wrapText="1"/>
    </xf>
    <xf numFmtId="164" fontId="10" fillId="2" borderId="13" xfId="0" applyNumberFormat="1" applyFont="1" applyFill="1" applyBorder="1"/>
    <xf numFmtId="164" fontId="10" fillId="0" borderId="13" xfId="0" applyNumberFormat="1" applyFont="1" applyFill="1" applyBorder="1"/>
    <xf numFmtId="164" fontId="7" fillId="0" borderId="19" xfId="0" applyNumberFormat="1" applyFont="1" applyBorder="1"/>
    <xf numFmtId="0" fontId="1" fillId="0" borderId="17" xfId="0" applyFont="1" applyBorder="1" applyAlignment="1">
      <alignment vertical="top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wrapText="1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1" fillId="0" borderId="31" xfId="0" applyFont="1" applyBorder="1" applyAlignment="1">
      <alignment horizontal="left" vertical="top" wrapText="1"/>
    </xf>
    <xf numFmtId="164" fontId="1" fillId="2" borderId="31" xfId="0" applyNumberFormat="1" applyFont="1" applyFill="1" applyBorder="1"/>
    <xf numFmtId="164" fontId="1" fillId="0" borderId="31" xfId="0" applyNumberFormat="1" applyFont="1" applyFill="1" applyBorder="1"/>
    <xf numFmtId="0" fontId="1" fillId="0" borderId="16" xfId="0" applyFont="1" applyBorder="1" applyAlignment="1">
      <alignment horizontal="left" vertical="top" wrapText="1"/>
    </xf>
    <xf numFmtId="164" fontId="10" fillId="2" borderId="16" xfId="0" applyNumberFormat="1" applyFont="1" applyFill="1" applyBorder="1" applyAlignment="1">
      <alignment wrapText="1"/>
    </xf>
    <xf numFmtId="0" fontId="1" fillId="0" borderId="32" xfId="0" applyFont="1" applyBorder="1" applyAlignment="1">
      <alignment vertical="center"/>
    </xf>
    <xf numFmtId="0" fontId="1" fillId="0" borderId="12" xfId="0" applyFont="1" applyBorder="1" applyAlignment="1">
      <alignment horizontal="left" vertical="top" wrapText="1"/>
    </xf>
    <xf numFmtId="164" fontId="10" fillId="2" borderId="12" xfId="0" applyNumberFormat="1" applyFont="1" applyFill="1" applyBorder="1" applyAlignment="1">
      <alignment wrapText="1"/>
    </xf>
    <xf numFmtId="0" fontId="1" fillId="2" borderId="18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wrapText="1"/>
    </xf>
    <xf numFmtId="164" fontId="1" fillId="0" borderId="18" xfId="0" applyNumberFormat="1" applyFont="1" applyFill="1" applyBorder="1"/>
    <xf numFmtId="165" fontId="1" fillId="2" borderId="12" xfId="0" applyNumberFormat="1" applyFont="1" applyFill="1" applyBorder="1"/>
    <xf numFmtId="0" fontId="2" fillId="2" borderId="0" xfId="0" applyFont="1" applyFill="1"/>
    <xf numFmtId="0" fontId="1" fillId="0" borderId="17" xfId="0" applyFont="1" applyBorder="1" applyAlignment="1">
      <alignment vertical="center"/>
    </xf>
    <xf numFmtId="164" fontId="1" fillId="2" borderId="0" xfId="0" applyNumberFormat="1" applyFont="1" applyFill="1" applyBorder="1"/>
    <xf numFmtId="0" fontId="1" fillId="0" borderId="21" xfId="0" applyFont="1" applyBorder="1" applyAlignment="1">
      <alignment vertical="center"/>
    </xf>
    <xf numFmtId="164" fontId="1" fillId="2" borderId="21" xfId="0" applyNumberFormat="1" applyFont="1" applyFill="1" applyBorder="1"/>
    <xf numFmtId="164" fontId="1" fillId="0" borderId="33" xfId="0" applyNumberFormat="1" applyFont="1" applyFill="1" applyBorder="1"/>
    <xf numFmtId="164" fontId="1" fillId="2" borderId="33" xfId="0" applyNumberFormat="1" applyFont="1" applyFill="1" applyBorder="1"/>
    <xf numFmtId="0" fontId="2" fillId="0" borderId="9" xfId="0" applyFont="1" applyBorder="1"/>
    <xf numFmtId="0" fontId="2" fillId="0" borderId="34" xfId="0" applyFont="1" applyBorder="1" applyAlignment="1">
      <alignment horizontal="center"/>
    </xf>
    <xf numFmtId="164" fontId="2" fillId="0" borderId="34" xfId="0" applyNumberFormat="1" applyFont="1" applyBorder="1"/>
    <xf numFmtId="0" fontId="10" fillId="0" borderId="15" xfId="0" applyFont="1" applyBorder="1"/>
    <xf numFmtId="164" fontId="10" fillId="2" borderId="15" xfId="0" applyNumberFormat="1" applyFont="1" applyFill="1" applyBorder="1"/>
    <xf numFmtId="164" fontId="1" fillId="2" borderId="15" xfId="0" applyNumberFormat="1" applyFont="1" applyFill="1" applyBorder="1"/>
    <xf numFmtId="164" fontId="1" fillId="0" borderId="15" xfId="0" applyNumberFormat="1" applyFont="1" applyFill="1" applyBorder="1"/>
    <xf numFmtId="0" fontId="1" fillId="0" borderId="32" xfId="0" applyFont="1" applyBorder="1" applyAlignment="1">
      <alignment horizontal="left" vertical="center"/>
    </xf>
    <xf numFmtId="0" fontId="10" fillId="0" borderId="18" xfId="0" applyFont="1" applyBorder="1" applyAlignment="1">
      <alignment wrapText="1"/>
    </xf>
    <xf numFmtId="164" fontId="10" fillId="2" borderId="18" xfId="0" applyNumberFormat="1" applyFont="1" applyFill="1" applyBorder="1" applyAlignment="1">
      <alignment wrapText="1"/>
    </xf>
    <xf numFmtId="164" fontId="10" fillId="2" borderId="35" xfId="0" applyNumberFormat="1" applyFont="1" applyFill="1" applyBorder="1"/>
    <xf numFmtId="164" fontId="1" fillId="0" borderId="36" xfId="0" applyNumberFormat="1" applyFont="1" applyFill="1" applyBorder="1"/>
    <xf numFmtId="0" fontId="1" fillId="0" borderId="17" xfId="0" applyFont="1" applyFill="1" applyBorder="1"/>
    <xf numFmtId="0" fontId="10" fillId="0" borderId="16" xfId="0" applyFont="1" applyBorder="1"/>
    <xf numFmtId="164" fontId="10" fillId="2" borderId="37" xfId="0" applyNumberFormat="1" applyFont="1" applyFill="1" applyBorder="1"/>
    <xf numFmtId="164" fontId="1" fillId="0" borderId="38" xfId="0" applyNumberFormat="1" applyFont="1" applyFill="1" applyBorder="1"/>
    <xf numFmtId="164" fontId="10" fillId="2" borderId="39" xfId="0" applyNumberFormat="1" applyFont="1" applyFill="1" applyBorder="1"/>
    <xf numFmtId="0" fontId="10" fillId="0" borderId="13" xfId="0" applyFont="1" applyBorder="1"/>
    <xf numFmtId="164" fontId="10" fillId="2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30" xfId="0" applyFont="1" applyFill="1" applyBorder="1" applyAlignment="1">
      <alignment vertical="center"/>
    </xf>
    <xf numFmtId="164" fontId="10" fillId="2" borderId="40" xfId="0" applyNumberFormat="1" applyFont="1" applyFill="1" applyBorder="1"/>
    <xf numFmtId="0" fontId="2" fillId="0" borderId="24" xfId="0" applyFont="1" applyBorder="1"/>
    <xf numFmtId="164" fontId="1" fillId="2" borderId="37" xfId="0" applyNumberFormat="1" applyFont="1" applyFill="1" applyBorder="1"/>
    <xf numFmtId="0" fontId="1" fillId="0" borderId="23" xfId="0" applyFont="1" applyBorder="1"/>
    <xf numFmtId="164" fontId="1" fillId="0" borderId="41" xfId="0" applyNumberFormat="1" applyFont="1" applyFill="1" applyBorder="1"/>
    <xf numFmtId="164" fontId="2" fillId="2" borderId="24" xfId="0" applyNumberFormat="1" applyFont="1" applyFill="1" applyBorder="1"/>
    <xf numFmtId="164" fontId="1" fillId="2" borderId="42" xfId="0" applyNumberFormat="1" applyFont="1" applyFill="1" applyBorder="1"/>
    <xf numFmtId="164" fontId="1" fillId="2" borderId="39" xfId="0" applyNumberFormat="1" applyFont="1" applyFill="1" applyBorder="1"/>
    <xf numFmtId="0" fontId="10" fillId="2" borderId="22" xfId="0" applyFont="1" applyFill="1" applyBorder="1" applyAlignment="1">
      <alignment wrapText="1"/>
    </xf>
    <xf numFmtId="164" fontId="2" fillId="0" borderId="24" xfId="0" applyNumberFormat="1" applyFont="1" applyFill="1" applyBorder="1"/>
    <xf numFmtId="0" fontId="1" fillId="0" borderId="19" xfId="0" applyFont="1" applyBorder="1"/>
    <xf numFmtId="0" fontId="10" fillId="0" borderId="43" xfId="0" applyFont="1" applyBorder="1"/>
    <xf numFmtId="164" fontId="1" fillId="2" borderId="44" xfId="0" applyNumberFormat="1" applyFont="1" applyFill="1" applyBorder="1"/>
    <xf numFmtId="164" fontId="1" fillId="2" borderId="7" xfId="0" applyNumberFormat="1" applyFont="1" applyFill="1" applyBorder="1"/>
    <xf numFmtId="164" fontId="1" fillId="0" borderId="45" xfId="0" applyNumberFormat="1" applyFont="1" applyFill="1" applyBorder="1"/>
    <xf numFmtId="164" fontId="1" fillId="0" borderId="7" xfId="0" applyNumberFormat="1" applyFont="1" applyBorder="1"/>
    <xf numFmtId="0" fontId="2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top" wrapText="1"/>
    </xf>
    <xf numFmtId="164" fontId="10" fillId="2" borderId="11" xfId="0" applyNumberFormat="1" applyFont="1" applyFill="1" applyBorder="1"/>
    <xf numFmtId="164" fontId="1" fillId="2" borderId="11" xfId="0" applyNumberFormat="1" applyFont="1" applyFill="1" applyBorder="1"/>
    <xf numFmtId="164" fontId="1" fillId="0" borderId="11" xfId="0" applyNumberFormat="1" applyFont="1" applyFill="1" applyBorder="1"/>
    <xf numFmtId="164" fontId="2" fillId="2" borderId="34" xfId="0" applyNumberFormat="1" applyFont="1" applyFill="1" applyBorder="1"/>
    <xf numFmtId="0" fontId="1" fillId="0" borderId="46" xfId="0" applyFont="1" applyBorder="1"/>
    <xf numFmtId="0" fontId="1" fillId="0" borderId="18" xfId="0" applyFont="1" applyBorder="1" applyAlignment="1">
      <alignment horizontal="left"/>
    </xf>
    <xf numFmtId="164" fontId="1" fillId="0" borderId="47" xfId="0" applyNumberFormat="1" applyFont="1" applyBorder="1"/>
    <xf numFmtId="165" fontId="2" fillId="2" borderId="24" xfId="0" applyNumberFormat="1" applyFont="1" applyFill="1" applyBorder="1"/>
    <xf numFmtId="166" fontId="2" fillId="0" borderId="47" xfId="0" applyNumberFormat="1" applyFont="1" applyBorder="1"/>
    <xf numFmtId="1" fontId="2" fillId="0" borderId="48" xfId="0" applyNumberFormat="1" applyFont="1" applyBorder="1"/>
    <xf numFmtId="0" fontId="1" fillId="0" borderId="7" xfId="0" applyFont="1" applyBorder="1"/>
    <xf numFmtId="165" fontId="1" fillId="2" borderId="43" xfId="0" applyNumberFormat="1" applyFont="1" applyFill="1" applyBorder="1"/>
    <xf numFmtId="165" fontId="1" fillId="2" borderId="0" xfId="0" applyNumberFormat="1" applyFont="1" applyFill="1" applyBorder="1"/>
    <xf numFmtId="166" fontId="1" fillId="0" borderId="7" xfId="0" applyNumberFormat="1" applyFont="1" applyBorder="1"/>
    <xf numFmtId="1" fontId="1" fillId="0" borderId="7" xfId="0" applyNumberFormat="1" applyFont="1" applyBorder="1"/>
    <xf numFmtId="164" fontId="2" fillId="0" borderId="43" xfId="0" applyNumberFormat="1" applyFont="1" applyBorder="1"/>
    <xf numFmtId="0" fontId="10" fillId="0" borderId="0" xfId="0" applyFont="1" applyBorder="1"/>
    <xf numFmtId="0" fontId="10" fillId="2" borderId="0" xfId="0" applyFont="1" applyFill="1" applyBorder="1"/>
    <xf numFmtId="2" fontId="1" fillId="0" borderId="0" xfId="0" applyNumberFormat="1" applyFont="1" applyFill="1" applyBorder="1"/>
    <xf numFmtId="166" fontId="2" fillId="0" borderId="0" xfId="0" applyNumberFormat="1" applyFont="1" applyBorder="1"/>
    <xf numFmtId="167" fontId="2" fillId="2" borderId="0" xfId="0" applyNumberFormat="1" applyFont="1" applyFill="1" applyBorder="1"/>
    <xf numFmtId="165" fontId="2" fillId="2" borderId="0" xfId="0" applyNumberFormat="1" applyFont="1" applyFill="1" applyBorder="1"/>
    <xf numFmtId="166" fontId="2" fillId="0" borderId="0" xfId="0" applyNumberFormat="1" applyFont="1" applyFill="1" applyBorder="1"/>
    <xf numFmtId="165" fontId="2" fillId="0" borderId="0" xfId="0" applyNumberFormat="1" applyFont="1" applyFill="1" applyBorder="1"/>
    <xf numFmtId="0" fontId="7" fillId="2" borderId="0" xfId="0" applyFont="1" applyFill="1" applyBorder="1"/>
    <xf numFmtId="2" fontId="2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2" fillId="2" borderId="0" xfId="0" applyFont="1" applyFill="1" applyBorder="1"/>
    <xf numFmtId="165" fontId="2" fillId="2" borderId="0" xfId="0" applyNumberFormat="1" applyFont="1" applyFill="1"/>
    <xf numFmtId="0" fontId="2" fillId="0" borderId="0" xfId="0" applyFont="1" applyFill="1"/>
    <xf numFmtId="165" fontId="2" fillId="0" borderId="0" xfId="0" applyNumberFormat="1" applyFont="1" applyFill="1"/>
    <xf numFmtId="0" fontId="1" fillId="2" borderId="0" xfId="0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/>
    <xf numFmtId="0" fontId="0" fillId="2" borderId="0" xfId="0" applyFont="1" applyFill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justify" vertical="top" wrapText="1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justify" vertical="top" wrapText="1"/>
    </xf>
    <xf numFmtId="0" fontId="1" fillId="0" borderId="0" xfId="0" applyFont="1" applyAlignment="1">
      <alignment wrapText="1"/>
    </xf>
    <xf numFmtId="0" fontId="10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justify" vertical="top" wrapText="1"/>
    </xf>
    <xf numFmtId="0" fontId="1" fillId="2" borderId="2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wrapText="1"/>
    </xf>
    <xf numFmtId="164" fontId="1" fillId="0" borderId="16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0" fontId="9" fillId="0" borderId="0" xfId="0" applyFont="1" applyAlignment="1">
      <alignment horizontal="distributed" vertical="distributed"/>
    </xf>
    <xf numFmtId="0" fontId="1" fillId="0" borderId="40" xfId="0" applyFont="1" applyBorder="1" applyAlignment="1">
      <alignment vertical="center"/>
    </xf>
    <xf numFmtId="164" fontId="1" fillId="2" borderId="49" xfId="0" applyNumberFormat="1" applyFont="1" applyFill="1" applyBorder="1"/>
    <xf numFmtId="0" fontId="1" fillId="2" borderId="16" xfId="0" applyFont="1" applyFill="1" applyBorder="1" applyAlignment="1">
      <alignment wrapText="1"/>
    </xf>
    <xf numFmtId="0" fontId="1" fillId="2" borderId="18" xfId="0" applyFont="1" applyFill="1" applyBorder="1"/>
    <xf numFmtId="0" fontId="1" fillId="2" borderId="20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0" borderId="15" xfId="0" applyFont="1" applyBorder="1"/>
    <xf numFmtId="164" fontId="1" fillId="2" borderId="14" xfId="0" applyNumberFormat="1" applyFont="1" applyFill="1" applyBorder="1"/>
    <xf numFmtId="0" fontId="1" fillId="0" borderId="23" xfId="0" applyFont="1" applyBorder="1" applyAlignment="1">
      <alignment wrapText="1"/>
    </xf>
    <xf numFmtId="0" fontId="1" fillId="2" borderId="22" xfId="0" applyFont="1" applyFill="1" applyBorder="1" applyAlignment="1">
      <alignment wrapText="1"/>
    </xf>
    <xf numFmtId="0" fontId="11" fillId="0" borderId="23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1" fillId="0" borderId="22" xfId="0" applyFont="1" applyBorder="1" applyAlignment="1">
      <alignment wrapText="1"/>
    </xf>
    <xf numFmtId="164" fontId="1" fillId="2" borderId="15" xfId="0" applyNumberFormat="1" applyFont="1" applyFill="1" applyBorder="1" applyAlignment="1">
      <alignment wrapText="1"/>
    </xf>
    <xf numFmtId="164" fontId="1" fillId="2" borderId="20" xfId="0" applyNumberFormat="1" applyFont="1" applyFill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164" fontId="1" fillId="2" borderId="16" xfId="0" applyNumberFormat="1" applyFont="1" applyFill="1" applyBorder="1" applyAlignment="1">
      <alignment wrapText="1"/>
    </xf>
    <xf numFmtId="164" fontId="1" fillId="2" borderId="33" xfId="0" applyNumberFormat="1" applyFont="1" applyFill="1" applyBorder="1" applyAlignment="1">
      <alignment wrapText="1"/>
    </xf>
    <xf numFmtId="164" fontId="1" fillId="2" borderId="23" xfId="0" applyNumberFormat="1" applyFont="1" applyFill="1" applyBorder="1" applyAlignment="1">
      <alignment wrapText="1"/>
    </xf>
    <xf numFmtId="0" fontId="1" fillId="0" borderId="43" xfId="0" applyFont="1" applyBorder="1"/>
    <xf numFmtId="0" fontId="2" fillId="0" borderId="2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7" xfId="0" applyFont="1" applyFill="1" applyBorder="1" applyAlignment="1">
      <alignment vertical="center"/>
    </xf>
    <xf numFmtId="164" fontId="2" fillId="2" borderId="11" xfId="0" applyNumberFormat="1" applyFont="1" applyFill="1" applyBorder="1"/>
    <xf numFmtId="164" fontId="2" fillId="0" borderId="10" xfId="0" applyNumberFormat="1" applyFont="1" applyFill="1" applyBorder="1"/>
    <xf numFmtId="0" fontId="2" fillId="2" borderId="19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/>
    <xf numFmtId="164" fontId="2" fillId="2" borderId="7" xfId="0" applyNumberFormat="1" applyFont="1" applyFill="1" applyBorder="1"/>
    <xf numFmtId="164" fontId="2" fillId="2" borderId="8" xfId="0" applyNumberFormat="1" applyFont="1" applyFill="1" applyBorder="1"/>
    <xf numFmtId="0" fontId="1" fillId="2" borderId="20" xfId="0" applyFont="1" applyFill="1" applyBorder="1" applyAlignment="1">
      <alignment vertical="center"/>
    </xf>
    <xf numFmtId="0" fontId="9" fillId="0" borderId="0" xfId="0" applyFont="1"/>
    <xf numFmtId="0" fontId="1" fillId="2" borderId="18" xfId="0" applyFont="1" applyFill="1" applyBorder="1" applyAlignment="1">
      <alignment vertical="center"/>
    </xf>
    <xf numFmtId="0" fontId="1" fillId="2" borderId="18" xfId="0" applyFont="1" applyFill="1" applyBorder="1" applyAlignment="1">
      <alignment wrapText="1"/>
    </xf>
    <xf numFmtId="0" fontId="1" fillId="2" borderId="11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1" xfId="0" applyFont="1" applyFill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6"/>
  <sheetViews>
    <sheetView workbookViewId="0">
      <selection sqref="A1:XFD1048576"/>
    </sheetView>
  </sheetViews>
  <sheetFormatPr defaultRowHeight="12" x14ac:dyDescent="0.2"/>
  <cols>
    <col min="1" max="1" width="22" style="22" customWidth="1"/>
    <col min="2" max="2" width="68.140625" style="1" customWidth="1"/>
    <col min="3" max="3" width="13.85546875" style="217" hidden="1" customWidth="1"/>
    <col min="4" max="4" width="14.42578125" style="217" customWidth="1"/>
    <col min="5" max="5" width="14.28515625" style="94" customWidth="1"/>
    <col min="6" max="6" width="13.28515625" style="223" customWidth="1"/>
    <col min="7" max="7" width="9.5703125" style="1" customWidth="1"/>
    <col min="8" max="8" width="11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243</v>
      </c>
      <c r="C4" s="3"/>
      <c r="D4" s="3"/>
      <c r="E4" s="4"/>
      <c r="F4" s="5"/>
      <c r="G4" s="8"/>
      <c r="H4" s="8"/>
    </row>
    <row r="5" spans="1:8" s="10" customFormat="1" ht="24.75" customHeight="1" thickBot="1" x14ac:dyDescent="0.25">
      <c r="A5" s="281" t="s">
        <v>258</v>
      </c>
      <c r="B5" s="284" t="s">
        <v>3</v>
      </c>
      <c r="C5" s="9" t="s">
        <v>1</v>
      </c>
      <c r="D5" s="287" t="s">
        <v>259</v>
      </c>
      <c r="E5" s="290" t="s">
        <v>260</v>
      </c>
      <c r="F5" s="293" t="s">
        <v>261</v>
      </c>
      <c r="G5" s="279" t="s">
        <v>2</v>
      </c>
      <c r="H5" s="280"/>
    </row>
    <row r="6" spans="1:8" s="10" customFormat="1" ht="15" customHeight="1" x14ac:dyDescent="0.2">
      <c r="A6" s="282"/>
      <c r="B6" s="285"/>
      <c r="C6" s="11" t="s">
        <v>4</v>
      </c>
      <c r="D6" s="288"/>
      <c r="E6" s="291"/>
      <c r="F6" s="294"/>
      <c r="G6" s="296" t="s">
        <v>6</v>
      </c>
      <c r="H6" s="296" t="s">
        <v>7</v>
      </c>
    </row>
    <row r="7" spans="1:8" ht="7.5" customHeight="1" thickBot="1" x14ac:dyDescent="0.25">
      <c r="A7" s="283"/>
      <c r="B7" s="286"/>
      <c r="C7" s="11" t="s">
        <v>5</v>
      </c>
      <c r="D7" s="289"/>
      <c r="E7" s="292"/>
      <c r="F7" s="295"/>
      <c r="G7" s="297"/>
      <c r="H7" s="297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C9+C20+C32+C50+C61+C83+C38+C29+C14+C56</f>
        <v>115710.31668</v>
      </c>
      <c r="D8" s="14">
        <f>D9+D20+D32+D50+D61+D83+D38+D29+D14+D56</f>
        <v>131994.74546999999</v>
      </c>
      <c r="E8" s="14">
        <f>E9+E20+E32+E50+E61+E83+E38+E29+E14+E56</f>
        <v>7670.1757100000004</v>
      </c>
      <c r="F8" s="14">
        <f>F9+F20+F32+F50+F61+F83+F38+F29+F14+F56</f>
        <v>7227.479110000002</v>
      </c>
      <c r="G8" s="14">
        <f t="shared" ref="G8:G26" si="0">E8/D8*100</f>
        <v>5.8109704918089271</v>
      </c>
      <c r="H8" s="15">
        <f t="shared" ref="H8:H41" si="1">E8-D8</f>
        <v>-124324.56976</v>
      </c>
    </row>
    <row r="9" spans="1:8" s="20" customFormat="1" ht="12.75" thickBot="1" x14ac:dyDescent="0.25">
      <c r="A9" s="146" t="s">
        <v>9</v>
      </c>
      <c r="B9" s="17" t="s">
        <v>10</v>
      </c>
      <c r="C9" s="18">
        <f>C10</f>
        <v>60074.928</v>
      </c>
      <c r="D9" s="18">
        <f>D10</f>
        <v>65699.994299999991</v>
      </c>
      <c r="E9" s="18">
        <f>E10</f>
        <v>5616.2995000000001</v>
      </c>
      <c r="F9" s="19">
        <f>F10</f>
        <v>4419.9379600000002</v>
      </c>
      <c r="G9" s="14">
        <f t="shared" si="0"/>
        <v>8.548401807091178</v>
      </c>
      <c r="H9" s="15">
        <f t="shared" si="1"/>
        <v>-60083.69479999999</v>
      </c>
    </row>
    <row r="10" spans="1:8" x14ac:dyDescent="0.2">
      <c r="A10" s="21" t="s">
        <v>11</v>
      </c>
      <c r="B10" s="22" t="s">
        <v>12</v>
      </c>
      <c r="C10" s="23">
        <f>C11+C12+C13</f>
        <v>60074.928</v>
      </c>
      <c r="D10" s="23">
        <f>D11+D12+D13</f>
        <v>65699.994299999991</v>
      </c>
      <c r="E10" s="23">
        <f>E11+E12+E13</f>
        <v>5616.2995000000001</v>
      </c>
      <c r="F10" s="23">
        <f>F11+F12+F13</f>
        <v>4419.9379600000002</v>
      </c>
      <c r="G10" s="24">
        <f t="shared" si="0"/>
        <v>8.548401807091178</v>
      </c>
      <c r="H10" s="25">
        <f t="shared" si="1"/>
        <v>-60083.69479999999</v>
      </c>
    </row>
    <row r="11" spans="1:8" ht="24" x14ac:dyDescent="0.2">
      <c r="A11" s="26" t="s">
        <v>227</v>
      </c>
      <c r="B11" s="27" t="s">
        <v>13</v>
      </c>
      <c r="C11" s="28">
        <v>59776.928</v>
      </c>
      <c r="D11" s="28">
        <v>65175.994299999998</v>
      </c>
      <c r="E11" s="28">
        <v>5609.1290399999998</v>
      </c>
      <c r="F11" s="29">
        <v>4405.6064900000001</v>
      </c>
      <c r="G11" s="30">
        <f t="shared" si="0"/>
        <v>8.6061273023033866</v>
      </c>
      <c r="H11" s="30">
        <f t="shared" si="1"/>
        <v>-59566.865259999999</v>
      </c>
    </row>
    <row r="12" spans="1:8" ht="60" x14ac:dyDescent="0.2">
      <c r="A12" s="26" t="s">
        <v>228</v>
      </c>
      <c r="B12" s="239" t="s">
        <v>14</v>
      </c>
      <c r="C12" s="31">
        <v>152</v>
      </c>
      <c r="D12" s="31">
        <v>276</v>
      </c>
      <c r="E12" s="31">
        <v>0</v>
      </c>
      <c r="F12" s="32">
        <v>14.30513</v>
      </c>
      <c r="G12" s="33">
        <f t="shared" si="0"/>
        <v>0</v>
      </c>
      <c r="H12" s="30">
        <f t="shared" si="1"/>
        <v>-276</v>
      </c>
    </row>
    <row r="13" spans="1:8" ht="24.75" thickBot="1" x14ac:dyDescent="0.25">
      <c r="A13" s="26" t="s">
        <v>229</v>
      </c>
      <c r="B13" s="34" t="s">
        <v>15</v>
      </c>
      <c r="C13" s="35">
        <v>146</v>
      </c>
      <c r="D13" s="35">
        <v>248</v>
      </c>
      <c r="E13" s="35">
        <v>7.1704600000000003</v>
      </c>
      <c r="F13" s="36">
        <v>2.6339999999999999E-2</v>
      </c>
      <c r="G13" s="37">
        <f t="shared" si="0"/>
        <v>2.8913145161290323</v>
      </c>
      <c r="H13" s="38">
        <f t="shared" si="1"/>
        <v>-240.82954000000001</v>
      </c>
    </row>
    <row r="14" spans="1:8" ht="12.75" thickBot="1" x14ac:dyDescent="0.25">
      <c r="A14" s="39" t="s">
        <v>234</v>
      </c>
      <c r="B14" s="40" t="s">
        <v>255</v>
      </c>
      <c r="C14" s="41">
        <f>C15</f>
        <v>8655.5395100000005</v>
      </c>
      <c r="D14" s="41">
        <f>D15</f>
        <v>10048.58274</v>
      </c>
      <c r="E14" s="41">
        <f>E15</f>
        <v>785.32409999999993</v>
      </c>
      <c r="F14" s="42">
        <f>F15</f>
        <v>906.38697999999999</v>
      </c>
      <c r="G14" s="43">
        <f t="shared" si="0"/>
        <v>7.8152722659474261</v>
      </c>
      <c r="H14" s="15">
        <f t="shared" si="1"/>
        <v>-9263.25864</v>
      </c>
    </row>
    <row r="15" spans="1:8" x14ac:dyDescent="0.2">
      <c r="A15" s="44" t="s">
        <v>235</v>
      </c>
      <c r="B15" s="6" t="s">
        <v>16</v>
      </c>
      <c r="C15" s="45">
        <f>C16+C17+C18+C19</f>
        <v>8655.5395100000005</v>
      </c>
      <c r="D15" s="45">
        <f>D16+D17+D18+D19</f>
        <v>10048.58274</v>
      </c>
      <c r="E15" s="45">
        <f>E16+E17+E18+E19</f>
        <v>785.32409999999993</v>
      </c>
      <c r="F15" s="46">
        <f>F16+F17+F18+F19</f>
        <v>906.38697999999999</v>
      </c>
      <c r="G15" s="25">
        <f t="shared" si="0"/>
        <v>7.8152722659474261</v>
      </c>
      <c r="H15" s="25">
        <f t="shared" si="1"/>
        <v>-9263.25864</v>
      </c>
    </row>
    <row r="16" spans="1:8" s="52" customFormat="1" x14ac:dyDescent="0.2">
      <c r="A16" s="47" t="s">
        <v>236</v>
      </c>
      <c r="B16" s="48" t="s">
        <v>17</v>
      </c>
      <c r="C16" s="49">
        <v>3138.7247299999999</v>
      </c>
      <c r="D16" s="49">
        <v>4604.6117299999996</v>
      </c>
      <c r="E16" s="49">
        <v>357.75889999999998</v>
      </c>
      <c r="F16" s="50">
        <v>395.82434000000001</v>
      </c>
      <c r="G16" s="30">
        <f t="shared" si="0"/>
        <v>7.7695780008795667</v>
      </c>
      <c r="H16" s="51">
        <f t="shared" si="1"/>
        <v>-4246.8528299999998</v>
      </c>
    </row>
    <row r="17" spans="1:8" s="52" customFormat="1" x14ac:dyDescent="0.2">
      <c r="A17" s="47" t="s">
        <v>237</v>
      </c>
      <c r="B17" s="48" t="s">
        <v>18</v>
      </c>
      <c r="C17" s="49">
        <v>21.99173</v>
      </c>
      <c r="D17" s="49">
        <v>23.717680000000001</v>
      </c>
      <c r="E17" s="49">
        <v>2.4340199999999999</v>
      </c>
      <c r="F17" s="50">
        <v>2.9556200000000001</v>
      </c>
      <c r="G17" s="30">
        <f t="shared" si="0"/>
        <v>10.26247086561586</v>
      </c>
      <c r="H17" s="51">
        <f t="shared" si="1"/>
        <v>-21.283660000000001</v>
      </c>
    </row>
    <row r="18" spans="1:8" s="52" customFormat="1" x14ac:dyDescent="0.2">
      <c r="A18" s="47" t="s">
        <v>238</v>
      </c>
      <c r="B18" s="48" t="s">
        <v>19</v>
      </c>
      <c r="C18" s="49">
        <v>6078.4753700000001</v>
      </c>
      <c r="D18" s="49">
        <v>6014.4879300000002</v>
      </c>
      <c r="E18" s="49">
        <v>490.89990999999998</v>
      </c>
      <c r="F18" s="50">
        <v>576.10522000000003</v>
      </c>
      <c r="G18" s="53">
        <f t="shared" si="0"/>
        <v>8.1619568567327718</v>
      </c>
      <c r="H18" s="51">
        <f t="shared" si="1"/>
        <v>-5523.5880200000001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-583.65232000000003</v>
      </c>
      <c r="D19" s="56">
        <v>-594.2346</v>
      </c>
      <c r="E19" s="56">
        <v>-65.768730000000005</v>
      </c>
      <c r="F19" s="57">
        <v>-68.498199999999997</v>
      </c>
      <c r="G19" s="33">
        <f t="shared" si="0"/>
        <v>11.067805543467177</v>
      </c>
      <c r="H19" s="51">
        <f t="shared" si="1"/>
        <v>528.46587</v>
      </c>
    </row>
    <row r="20" spans="1:8" s="60" customFormat="1" ht="12.75" thickBot="1" x14ac:dyDescent="0.25">
      <c r="A20" s="168" t="s">
        <v>21</v>
      </c>
      <c r="B20" s="262" t="s">
        <v>22</v>
      </c>
      <c r="C20" s="58">
        <f>C21+C25+C26+C28+C27</f>
        <v>19685.705000000002</v>
      </c>
      <c r="D20" s="58">
        <f>D21+D25+D26+D28+D27</f>
        <v>24895.834999999999</v>
      </c>
      <c r="E20" s="58">
        <f>E21+E25+E26+E28+E27</f>
        <v>641.41088999999999</v>
      </c>
      <c r="F20" s="58">
        <f>F21+F25+F26+F28+F27</f>
        <v>766.12919000000011</v>
      </c>
      <c r="G20" s="59">
        <f t="shared" si="0"/>
        <v>2.5763782978156788</v>
      </c>
      <c r="H20" s="15">
        <f t="shared" si="1"/>
        <v>-24254.42411</v>
      </c>
    </row>
    <row r="21" spans="1:8" s="10" customFormat="1" x14ac:dyDescent="0.2">
      <c r="A21" s="61" t="s">
        <v>23</v>
      </c>
      <c r="B21" s="62" t="s">
        <v>24</v>
      </c>
      <c r="C21" s="45">
        <f>C22+C23+C24</f>
        <v>13821</v>
      </c>
      <c r="D21" s="45">
        <f>D22+D23+D24</f>
        <v>19088</v>
      </c>
      <c r="E21" s="45">
        <f>E22+E23+E24</f>
        <v>268.31943999999999</v>
      </c>
      <c r="F21" s="45">
        <f>F22+F23+F24</f>
        <v>401.60593</v>
      </c>
      <c r="G21" s="53">
        <f t="shared" si="0"/>
        <v>1.4056969823973178</v>
      </c>
      <c r="H21" s="25">
        <f t="shared" si="1"/>
        <v>-18819.680560000001</v>
      </c>
    </row>
    <row r="22" spans="1:8" s="60" customFormat="1" ht="24" x14ac:dyDescent="0.2">
      <c r="A22" s="63" t="s">
        <v>25</v>
      </c>
      <c r="B22" s="64" t="s">
        <v>26</v>
      </c>
      <c r="C22" s="49">
        <v>7308</v>
      </c>
      <c r="D22" s="49">
        <v>13617</v>
      </c>
      <c r="E22" s="49">
        <v>248.96986000000001</v>
      </c>
      <c r="F22" s="50">
        <v>284.96778999999998</v>
      </c>
      <c r="G22" s="30">
        <f t="shared" si="0"/>
        <v>1.8283752662113535</v>
      </c>
      <c r="H22" s="30">
        <f t="shared" si="1"/>
        <v>-13368.030140000001</v>
      </c>
    </row>
    <row r="23" spans="1:8" s="60" customFormat="1" ht="24" x14ac:dyDescent="0.2">
      <c r="A23" s="65" t="s">
        <v>27</v>
      </c>
      <c r="B23" s="66" t="s">
        <v>28</v>
      </c>
      <c r="C23" s="49">
        <v>6513</v>
      </c>
      <c r="D23" s="49">
        <v>5471</v>
      </c>
      <c r="E23" s="49">
        <v>19.34958</v>
      </c>
      <c r="F23" s="50">
        <v>116.59577</v>
      </c>
      <c r="G23" s="30">
        <f t="shared" si="0"/>
        <v>0.3536753792725279</v>
      </c>
      <c r="H23" s="30">
        <f t="shared" si="1"/>
        <v>-5451.6504199999999</v>
      </c>
    </row>
    <row r="24" spans="1:8" s="60" customFormat="1" ht="36" x14ac:dyDescent="0.2">
      <c r="A24" s="65" t="s">
        <v>29</v>
      </c>
      <c r="B24" s="67" t="s">
        <v>30</v>
      </c>
      <c r="C24" s="49"/>
      <c r="D24" s="49"/>
      <c r="E24" s="49"/>
      <c r="F24" s="50">
        <v>4.2369999999999998E-2</v>
      </c>
      <c r="G24" s="30" t="e">
        <f t="shared" si="0"/>
        <v>#DIV/0!</v>
      </c>
      <c r="H24" s="30">
        <f t="shared" si="1"/>
        <v>0</v>
      </c>
    </row>
    <row r="25" spans="1:8" x14ac:dyDescent="0.2">
      <c r="A25" s="65" t="s">
        <v>31</v>
      </c>
      <c r="B25" s="68" t="s">
        <v>32</v>
      </c>
      <c r="C25" s="28">
        <v>1323</v>
      </c>
      <c r="D25" s="35">
        <v>506</v>
      </c>
      <c r="E25" s="35">
        <v>287.62277999999998</v>
      </c>
      <c r="F25" s="69">
        <v>166.85415</v>
      </c>
      <c r="G25" s="30">
        <f t="shared" si="0"/>
        <v>56.842446640316204</v>
      </c>
      <c r="H25" s="30">
        <f t="shared" si="1"/>
        <v>-218.37722000000002</v>
      </c>
    </row>
    <row r="26" spans="1:8" x14ac:dyDescent="0.2">
      <c r="A26" s="70" t="s">
        <v>33</v>
      </c>
      <c r="B26" s="70" t="s">
        <v>34</v>
      </c>
      <c r="C26" s="71">
        <v>3715.7049999999999</v>
      </c>
      <c r="D26" s="71">
        <v>4464.085</v>
      </c>
      <c r="E26" s="71">
        <v>50.567300000000003</v>
      </c>
      <c r="F26" s="72">
        <v>103.64309</v>
      </c>
      <c r="G26" s="30">
        <f t="shared" si="0"/>
        <v>1.132758448819859</v>
      </c>
      <c r="H26" s="30">
        <f t="shared" si="1"/>
        <v>-4413.5177000000003</v>
      </c>
    </row>
    <row r="27" spans="1:8" s="52" customFormat="1" x14ac:dyDescent="0.2">
      <c r="A27" s="73" t="s">
        <v>35</v>
      </c>
      <c r="B27" s="73" t="s">
        <v>36</v>
      </c>
      <c r="C27" s="74"/>
      <c r="D27" s="74"/>
      <c r="E27" s="74"/>
      <c r="F27" s="75"/>
      <c r="G27" s="51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826</v>
      </c>
      <c r="D28" s="35">
        <v>837.75</v>
      </c>
      <c r="E28" s="35">
        <v>34.90137</v>
      </c>
      <c r="F28" s="36">
        <v>94.026020000000003</v>
      </c>
      <c r="G28" s="76">
        <f t="shared" ref="G28:G41" si="2">E28/D28*100</f>
        <v>4.1660841539838849</v>
      </c>
      <c r="H28" s="30">
        <f t="shared" si="1"/>
        <v>-802.84862999999996</v>
      </c>
    </row>
    <row r="29" spans="1:8" ht="12.75" thickBot="1" x14ac:dyDescent="0.25">
      <c r="A29" s="12" t="s">
        <v>39</v>
      </c>
      <c r="B29" s="77" t="s">
        <v>40</v>
      </c>
      <c r="C29" s="78">
        <f>C30+C31</f>
        <v>8083.6059999999998</v>
      </c>
      <c r="D29" s="59">
        <f>D30+D31</f>
        <v>10100.566340000001</v>
      </c>
      <c r="E29" s="79">
        <f>E30+E31</f>
        <v>223.88696999999999</v>
      </c>
      <c r="F29" s="14">
        <f>F30+F31</f>
        <v>427.34054000000003</v>
      </c>
      <c r="G29" s="80">
        <f t="shared" si="2"/>
        <v>2.2165783824751353</v>
      </c>
      <c r="H29" s="15">
        <f t="shared" si="1"/>
        <v>-9876.6793700000017</v>
      </c>
    </row>
    <row r="30" spans="1:8" x14ac:dyDescent="0.2">
      <c r="A30" s="22" t="s">
        <v>41</v>
      </c>
      <c r="B30" s="61" t="s">
        <v>42</v>
      </c>
      <c r="C30" s="31">
        <v>965.322</v>
      </c>
      <c r="D30" s="31">
        <v>794.27949999999998</v>
      </c>
      <c r="E30" s="23">
        <v>41.805489999999999</v>
      </c>
      <c r="F30" s="81">
        <v>27.963049999999999</v>
      </c>
      <c r="G30" s="25">
        <f t="shared" si="2"/>
        <v>5.263322293978379</v>
      </c>
      <c r="H30" s="25">
        <f t="shared" si="1"/>
        <v>-752.47401000000002</v>
      </c>
    </row>
    <row r="31" spans="1:8" ht="12.75" thickBot="1" x14ac:dyDescent="0.25">
      <c r="A31" s="82" t="s">
        <v>43</v>
      </c>
      <c r="B31" s="82" t="s">
        <v>44</v>
      </c>
      <c r="C31" s="35">
        <v>7118.2839999999997</v>
      </c>
      <c r="D31" s="35">
        <v>9306.2868400000007</v>
      </c>
      <c r="E31" s="83">
        <v>182.08148</v>
      </c>
      <c r="F31" s="69">
        <v>399.37749000000002</v>
      </c>
      <c r="G31" s="38">
        <f t="shared" si="2"/>
        <v>1.956542745033206</v>
      </c>
      <c r="H31" s="38">
        <f t="shared" si="1"/>
        <v>-9124.2053599999999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2870.55</v>
      </c>
      <c r="D32" s="14">
        <f>D33+D35+D37+D36</f>
        <v>1924.1518999999998</v>
      </c>
      <c r="E32" s="14">
        <f>E33+E35+E37+E36</f>
        <v>180.99351000000001</v>
      </c>
      <c r="F32" s="14">
        <f>F33+F35+F37+F36</f>
        <v>174.38551999999999</v>
      </c>
      <c r="G32" s="59">
        <f t="shared" si="2"/>
        <v>9.4064044527877471</v>
      </c>
      <c r="H32" s="15">
        <f t="shared" si="1"/>
        <v>-1743.1583899999998</v>
      </c>
    </row>
    <row r="33" spans="1:9" x14ac:dyDescent="0.2">
      <c r="A33" s="22" t="s">
        <v>47</v>
      </c>
      <c r="B33" s="22" t="s">
        <v>48</v>
      </c>
      <c r="C33" s="31">
        <f>C34</f>
        <v>1240</v>
      </c>
      <c r="D33" s="31">
        <f>D34</f>
        <v>1057.8</v>
      </c>
      <c r="E33" s="31">
        <f>E34</f>
        <v>139.37351000000001</v>
      </c>
      <c r="F33" s="32">
        <f>F34</f>
        <v>79.248019999999997</v>
      </c>
      <c r="G33" s="53">
        <f t="shared" si="2"/>
        <v>13.175790319531103</v>
      </c>
      <c r="H33" s="25">
        <f t="shared" si="1"/>
        <v>-918.42648999999994</v>
      </c>
    </row>
    <row r="34" spans="1:9" x14ac:dyDescent="0.2">
      <c r="A34" s="82" t="s">
        <v>49</v>
      </c>
      <c r="B34" s="85" t="s">
        <v>50</v>
      </c>
      <c r="C34" s="71">
        <v>1240</v>
      </c>
      <c r="D34" s="35">
        <v>1057.8</v>
      </c>
      <c r="E34" s="83">
        <v>139.37351000000001</v>
      </c>
      <c r="F34" s="69">
        <v>79.248019999999997</v>
      </c>
      <c r="G34" s="53">
        <f t="shared" si="2"/>
        <v>13.175790319531103</v>
      </c>
      <c r="H34" s="30">
        <f t="shared" si="1"/>
        <v>-918.42648999999994</v>
      </c>
    </row>
    <row r="35" spans="1:9" x14ac:dyDescent="0.2">
      <c r="A35" s="82" t="s">
        <v>51</v>
      </c>
      <c r="B35" s="82" t="s">
        <v>52</v>
      </c>
      <c r="C35" s="35">
        <v>100.55</v>
      </c>
      <c r="D35" s="35">
        <v>126.3519</v>
      </c>
      <c r="E35" s="71">
        <v>2.44</v>
      </c>
      <c r="F35" s="72">
        <v>4.5999999999999996</v>
      </c>
      <c r="G35" s="53">
        <f t="shared" si="2"/>
        <v>1.9311146092777394</v>
      </c>
      <c r="H35" s="30">
        <f t="shared" si="1"/>
        <v>-123.9119</v>
      </c>
    </row>
    <row r="36" spans="1:9" ht="24" x14ac:dyDescent="0.2">
      <c r="A36" s="86" t="s">
        <v>53</v>
      </c>
      <c r="B36" s="242" t="s">
        <v>54</v>
      </c>
      <c r="C36" s="35">
        <v>0</v>
      </c>
      <c r="D36" s="35">
        <v>58</v>
      </c>
      <c r="E36" s="35">
        <v>0</v>
      </c>
      <c r="F36" s="36">
        <v>12</v>
      </c>
      <c r="G36" s="103">
        <f t="shared" si="2"/>
        <v>0</v>
      </c>
      <c r="H36" s="30">
        <f t="shared" si="1"/>
        <v>-58</v>
      </c>
    </row>
    <row r="37" spans="1:9" ht="12.75" thickBot="1" x14ac:dyDescent="0.25">
      <c r="A37" s="88" t="s">
        <v>55</v>
      </c>
      <c r="B37" s="243" t="s">
        <v>56</v>
      </c>
      <c r="C37" s="35">
        <v>1530</v>
      </c>
      <c r="D37" s="35">
        <v>682</v>
      </c>
      <c r="E37" s="35">
        <v>39.18</v>
      </c>
      <c r="F37" s="36">
        <v>78.537499999999994</v>
      </c>
      <c r="G37" s="103">
        <f t="shared" si="2"/>
        <v>5.7448680351906161</v>
      </c>
      <c r="H37" s="101">
        <f t="shared" si="1"/>
        <v>-642.82000000000005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14644.542170000001</v>
      </c>
      <c r="D38" s="91">
        <f>D39+D47+D48+D46</f>
        <v>18608.722189999997</v>
      </c>
      <c r="E38" s="92">
        <f>E39+E47+E48</f>
        <v>114.70841999999999</v>
      </c>
      <c r="F38" s="91">
        <f>F39+F47+F48+F46</f>
        <v>449.98342000000008</v>
      </c>
      <c r="G38" s="14">
        <f t="shared" si="2"/>
        <v>0.61642287325694134</v>
      </c>
      <c r="H38" s="15">
        <f t="shared" si="1"/>
        <v>-18494.013769999998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14041.095800000001</v>
      </c>
      <c r="D39" s="110">
        <f>D40+D42+D44</f>
        <v>17577.762189999998</v>
      </c>
      <c r="E39" s="110">
        <f>E40+E42+E44+E46</f>
        <v>49.988569999999996</v>
      </c>
      <c r="F39" s="102">
        <f>F40+F42+F44</f>
        <v>338.31819000000002</v>
      </c>
      <c r="G39" s="24">
        <f t="shared" si="2"/>
        <v>0.28438529011638652</v>
      </c>
      <c r="H39" s="24">
        <f t="shared" si="1"/>
        <v>-17527.773619999996</v>
      </c>
    </row>
    <row r="40" spans="1:9" s="94" customFormat="1" ht="24" customHeight="1" x14ac:dyDescent="0.2">
      <c r="A40" s="86" t="s">
        <v>61</v>
      </c>
      <c r="B40" s="245" t="s">
        <v>62</v>
      </c>
      <c r="C40" s="97">
        <f>C41</f>
        <v>4305.6000000000004</v>
      </c>
      <c r="D40" s="97">
        <f>D41</f>
        <v>8214.2999999999993</v>
      </c>
      <c r="E40" s="109">
        <f>E41</f>
        <v>23.661079999999998</v>
      </c>
      <c r="F40" s="109">
        <f>F41</f>
        <v>273.36002999999999</v>
      </c>
      <c r="G40" s="30">
        <f t="shared" si="2"/>
        <v>0.28804742948273132</v>
      </c>
      <c r="H40" s="30">
        <f t="shared" si="1"/>
        <v>-8190.6389199999994</v>
      </c>
    </row>
    <row r="41" spans="1:9" s="94" customFormat="1" ht="27" customHeight="1" x14ac:dyDescent="0.2">
      <c r="A41" s="95" t="s">
        <v>63</v>
      </c>
      <c r="B41" s="96" t="s">
        <v>62</v>
      </c>
      <c r="C41" s="97">
        <v>4305.6000000000004</v>
      </c>
      <c r="D41" s="98">
        <v>8214.2999999999993</v>
      </c>
      <c r="E41" s="99">
        <v>23.661079999999998</v>
      </c>
      <c r="F41" s="99">
        <v>273.36002999999999</v>
      </c>
      <c r="G41" s="100">
        <f t="shared" si="2"/>
        <v>0.28804742948273132</v>
      </c>
      <c r="H41" s="101">
        <f t="shared" si="1"/>
        <v>-8190.6389199999994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9318.3678</v>
      </c>
      <c r="D42" s="97">
        <f>D43</f>
        <v>9060.1651899999997</v>
      </c>
      <c r="E42" s="109">
        <f>E43</f>
        <v>9.3451400000000007</v>
      </c>
      <c r="F42" s="99">
        <f>F43</f>
        <v>58.415480000000002</v>
      </c>
      <c r="G42" s="97">
        <f>G43</f>
        <v>0.10314535997991005</v>
      </c>
      <c r="H42" s="109">
        <f>E42-D42</f>
        <v>-9050.8200500000003</v>
      </c>
    </row>
    <row r="43" spans="1:9" s="94" customFormat="1" ht="24" x14ac:dyDescent="0.2">
      <c r="A43" s="105" t="s">
        <v>226</v>
      </c>
      <c r="B43" s="87" t="s">
        <v>64</v>
      </c>
      <c r="C43" s="29">
        <v>9318.3678</v>
      </c>
      <c r="D43" s="29">
        <v>9060.1651899999997</v>
      </c>
      <c r="E43" s="28">
        <v>9.3451400000000007</v>
      </c>
      <c r="F43" s="28">
        <v>58.415480000000002</v>
      </c>
      <c r="G43" s="29">
        <f>E43/D43*100</f>
        <v>0.10314535997991005</v>
      </c>
      <c r="H43" s="28">
        <f>E43-D43</f>
        <v>-9050.8200500000003</v>
      </c>
    </row>
    <row r="44" spans="1:9" s="94" customFormat="1" ht="51" customHeight="1" x14ac:dyDescent="0.2">
      <c r="A44" s="95" t="s">
        <v>65</v>
      </c>
      <c r="B44" s="242" t="s">
        <v>66</v>
      </c>
      <c r="C44" s="97">
        <f>C45</f>
        <v>417.12799999999999</v>
      </c>
      <c r="D44" s="97">
        <f>D45</f>
        <v>303.29700000000003</v>
      </c>
      <c r="E44" s="109">
        <f>E45</f>
        <v>16.98235</v>
      </c>
      <c r="F44" s="99">
        <f>F45</f>
        <v>6.5426799999999998</v>
      </c>
      <c r="G44" s="97">
        <f>G45</f>
        <v>5.5992476021853168</v>
      </c>
      <c r="H44" s="99">
        <f>E44-D44</f>
        <v>-286.31465000000003</v>
      </c>
      <c r="I44" s="139"/>
    </row>
    <row r="45" spans="1:9" s="107" customFormat="1" ht="36" customHeight="1" x14ac:dyDescent="0.2">
      <c r="A45" s="95" t="s">
        <v>214</v>
      </c>
      <c r="B45" s="106" t="s">
        <v>67</v>
      </c>
      <c r="C45" s="97">
        <v>417.12799999999999</v>
      </c>
      <c r="D45" s="108">
        <v>303.29700000000003</v>
      </c>
      <c r="E45" s="109">
        <v>16.98235</v>
      </c>
      <c r="F45" s="99">
        <v>6.5426799999999998</v>
      </c>
      <c r="G45" s="97">
        <f>E45/D45*100</f>
        <v>5.5992476021853168</v>
      </c>
      <c r="H45" s="109">
        <f>H44</f>
        <v>-286.31465000000003</v>
      </c>
    </row>
    <row r="46" spans="1:9" s="52" customFormat="1" ht="24" x14ac:dyDescent="0.2">
      <c r="A46" s="111" t="s">
        <v>68</v>
      </c>
      <c r="B46" s="112" t="s">
        <v>69</v>
      </c>
      <c r="C46" s="83">
        <v>11.75137</v>
      </c>
      <c r="D46" s="83">
        <v>181.27799999999999</v>
      </c>
      <c r="E46" s="56">
        <v>0</v>
      </c>
      <c r="F46" s="83">
        <v>4.5540500000000002</v>
      </c>
      <c r="G46" s="76">
        <f t="shared" ref="G46:G52" si="3">E46/D46*100</f>
        <v>0</v>
      </c>
      <c r="H46" s="76">
        <f t="shared" ref="H46:H111" si="4">E46-D46</f>
        <v>-181.27799999999999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340.42099999999999</v>
      </c>
      <c r="D47" s="114">
        <v>561.50800000000004</v>
      </c>
      <c r="E47" s="115">
        <v>52.222999999999999</v>
      </c>
      <c r="F47" s="114">
        <v>81.096760000000003</v>
      </c>
      <c r="G47" s="76">
        <f t="shared" si="3"/>
        <v>9.3004908211459139</v>
      </c>
      <c r="H47" s="76">
        <f t="shared" si="4"/>
        <v>-509.28500000000003</v>
      </c>
    </row>
    <row r="48" spans="1:9" s="60" customFormat="1" ht="12.75" thickBot="1" x14ac:dyDescent="0.25">
      <c r="A48" s="12" t="s">
        <v>70</v>
      </c>
      <c r="B48" s="263" t="s">
        <v>71</v>
      </c>
      <c r="C48" s="14">
        <f>C49</f>
        <v>251.274</v>
      </c>
      <c r="D48" s="14">
        <f>D49</f>
        <v>288.17399999999998</v>
      </c>
      <c r="E48" s="14">
        <f>E49</f>
        <v>12.49685</v>
      </c>
      <c r="F48" s="14">
        <f>F49</f>
        <v>26.014420000000001</v>
      </c>
      <c r="G48" s="14">
        <f t="shared" si="3"/>
        <v>4.3365640203488178</v>
      </c>
      <c r="H48" s="15">
        <f t="shared" si="4"/>
        <v>-275.67714999999998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251.274</v>
      </c>
      <c r="D49" s="23">
        <v>288.17399999999998</v>
      </c>
      <c r="E49" s="118">
        <v>12.49685</v>
      </c>
      <c r="F49" s="119">
        <v>26.014420000000001</v>
      </c>
      <c r="G49" s="33">
        <f t="shared" si="3"/>
        <v>4.3365640203488178</v>
      </c>
      <c r="H49" s="38">
        <f t="shared" si="4"/>
        <v>-275.67714999999998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184.476</v>
      </c>
      <c r="D50" s="120">
        <f>D51</f>
        <v>115.893</v>
      </c>
      <c r="E50" s="120">
        <f>+E51</f>
        <v>0</v>
      </c>
      <c r="F50" s="120">
        <f>+F51</f>
        <v>4.1070099999999998</v>
      </c>
      <c r="G50" s="14">
        <f t="shared" si="3"/>
        <v>0</v>
      </c>
      <c r="H50" s="15">
        <f t="shared" si="4"/>
        <v>-115.893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184.476</v>
      </c>
      <c r="D51" s="31">
        <f>D52+D53+D54+D55</f>
        <v>115.893</v>
      </c>
      <c r="E51" s="31">
        <f>E52+E53+E54+E55</f>
        <v>0</v>
      </c>
      <c r="F51" s="31">
        <f>F52+F53+F54+F55</f>
        <v>4.1070099999999998</v>
      </c>
      <c r="G51" s="25">
        <f t="shared" si="3"/>
        <v>0</v>
      </c>
      <c r="H51" s="25">
        <f t="shared" si="4"/>
        <v>-115.893</v>
      </c>
    </row>
    <row r="52" spans="1:9" s="52" customFormat="1" ht="13.5" customHeight="1" x14ac:dyDescent="0.2">
      <c r="A52" s="121" t="s">
        <v>78</v>
      </c>
      <c r="B52" s="122" t="s">
        <v>79</v>
      </c>
      <c r="C52" s="28">
        <v>80.34</v>
      </c>
      <c r="D52" s="28">
        <v>8.6370000000000005</v>
      </c>
      <c r="E52" s="49"/>
      <c r="F52" s="50">
        <v>0.76212000000000002</v>
      </c>
      <c r="G52" s="30">
        <f t="shared" si="3"/>
        <v>0</v>
      </c>
      <c r="H52" s="53">
        <f t="shared" si="4"/>
        <v>-8.6370000000000005</v>
      </c>
    </row>
    <row r="53" spans="1:9" s="52" customFormat="1" x14ac:dyDescent="0.2">
      <c r="A53" s="82" t="s">
        <v>246</v>
      </c>
      <c r="B53" s="123" t="s">
        <v>80</v>
      </c>
      <c r="C53" s="28"/>
      <c r="D53" s="28"/>
      <c r="E53" s="49"/>
      <c r="F53" s="50"/>
      <c r="G53" s="30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28">
        <v>104.136</v>
      </c>
      <c r="D54" s="28">
        <v>107.256</v>
      </c>
      <c r="E54" s="49"/>
      <c r="F54" s="50">
        <v>3.3448899999999999</v>
      </c>
      <c r="G54" s="30">
        <f t="shared" ref="G54:G61" si="5">E54/D54*100</f>
        <v>0</v>
      </c>
      <c r="H54" s="30">
        <f t="shared" si="4"/>
        <v>-107.256</v>
      </c>
    </row>
    <row r="55" spans="1:9" s="52" customFormat="1" ht="24.75" thickBot="1" x14ac:dyDescent="0.25">
      <c r="A55" s="65" t="s">
        <v>83</v>
      </c>
      <c r="B55" s="122" t="s">
        <v>84</v>
      </c>
      <c r="C55" s="28"/>
      <c r="D55" s="28"/>
      <c r="E55" s="49"/>
      <c r="F55" s="50"/>
      <c r="G55" s="53" t="e">
        <f t="shared" si="5"/>
        <v>#DIV/0!</v>
      </c>
      <c r="H55" s="30">
        <f t="shared" si="4"/>
        <v>0</v>
      </c>
    </row>
    <row r="56" spans="1:9" s="52" customFormat="1" ht="12.75" thickBot="1" x14ac:dyDescent="0.25">
      <c r="A56" s="124" t="s">
        <v>85</v>
      </c>
      <c r="B56" s="125" t="s">
        <v>86</v>
      </c>
      <c r="C56" s="41">
        <f>C57+C58+C59</f>
        <v>239</v>
      </c>
      <c r="D56" s="41">
        <f>D57+D58+D59+D60</f>
        <v>239</v>
      </c>
      <c r="E56" s="41">
        <f>E57+E58+E59+E60</f>
        <v>99.837940000000003</v>
      </c>
      <c r="F56" s="41">
        <f>F57+F58+F59+F60</f>
        <v>4.7368800000000002</v>
      </c>
      <c r="G56" s="14">
        <f t="shared" si="5"/>
        <v>41.773196652719669</v>
      </c>
      <c r="H56" s="15">
        <f t="shared" si="4"/>
        <v>-139.16206</v>
      </c>
    </row>
    <row r="57" spans="1:9" s="52" customFormat="1" ht="24" x14ac:dyDescent="0.2">
      <c r="A57" s="126" t="s">
        <v>87</v>
      </c>
      <c r="B57" s="127" t="s">
        <v>88</v>
      </c>
      <c r="C57" s="128"/>
      <c r="D57" s="128"/>
      <c r="E57" s="128"/>
      <c r="F57" s="129"/>
      <c r="G57" s="24" t="e">
        <f t="shared" si="5"/>
        <v>#DIV/0!</v>
      </c>
      <c r="H57" s="25">
        <f t="shared" si="4"/>
        <v>0</v>
      </c>
    </row>
    <row r="58" spans="1:9" s="52" customFormat="1" ht="24" x14ac:dyDescent="0.2">
      <c r="A58" s="65" t="s">
        <v>257</v>
      </c>
      <c r="B58" s="130" t="s">
        <v>88</v>
      </c>
      <c r="C58" s="131"/>
      <c r="D58" s="131"/>
      <c r="E58" s="28"/>
      <c r="F58" s="29"/>
      <c r="G58" s="30" t="e">
        <f t="shared" si="5"/>
        <v>#DIV/0!</v>
      </c>
      <c r="H58" s="30">
        <f t="shared" si="4"/>
        <v>0</v>
      </c>
    </row>
    <row r="59" spans="1:9" ht="36" x14ac:dyDescent="0.2">
      <c r="A59" s="132" t="s">
        <v>89</v>
      </c>
      <c r="B59" s="133" t="s">
        <v>90</v>
      </c>
      <c r="C59" s="134">
        <v>239</v>
      </c>
      <c r="D59" s="134"/>
      <c r="E59" s="31">
        <v>99.837940000000003</v>
      </c>
      <c r="F59" s="32">
        <v>4.7368800000000002</v>
      </c>
      <c r="G59" s="30" t="e">
        <f t="shared" si="5"/>
        <v>#DIV/0!</v>
      </c>
      <c r="H59" s="30">
        <f t="shared" si="4"/>
        <v>99.837940000000003</v>
      </c>
    </row>
    <row r="60" spans="1:9" s="139" customFormat="1" ht="36.75" thickBot="1" x14ac:dyDescent="0.25">
      <c r="A60" s="135" t="s">
        <v>91</v>
      </c>
      <c r="B60" s="136" t="s">
        <v>92</v>
      </c>
      <c r="C60" s="137"/>
      <c r="D60" s="137">
        <v>239</v>
      </c>
      <c r="E60" s="114"/>
      <c r="F60" s="114"/>
      <c r="G60" s="33">
        <f t="shared" si="5"/>
        <v>0</v>
      </c>
      <c r="H60" s="53">
        <f t="shared" si="4"/>
        <v>-239</v>
      </c>
      <c r="I60" s="138"/>
    </row>
    <row r="61" spans="1:9" ht="12.75" thickBot="1" x14ac:dyDescent="0.25">
      <c r="A61" s="12" t="s">
        <v>93</v>
      </c>
      <c r="B61" s="84" t="s">
        <v>94</v>
      </c>
      <c r="C61" s="91">
        <f>C62+C65+C67+C72+C76+C78+C80+C81</f>
        <v>998</v>
      </c>
      <c r="D61" s="92">
        <f>D62+D64+D66+D68+D70+D72+D74+D76+D78+D80</f>
        <v>88</v>
      </c>
      <c r="E61" s="92">
        <f>E62+E64+E66+E68+E70+E72+E74+E76+E78+E80</f>
        <v>7.7143800000000002</v>
      </c>
      <c r="F61" s="91">
        <v>21.53772</v>
      </c>
      <c r="G61" s="78">
        <f t="shared" si="5"/>
        <v>8.7663409090909106</v>
      </c>
      <c r="H61" s="59">
        <f>E61-D61</f>
        <v>-80.285619999999994</v>
      </c>
    </row>
    <row r="62" spans="1:9" s="10" customFormat="1" ht="36" x14ac:dyDescent="0.2">
      <c r="A62" s="224" t="s">
        <v>171</v>
      </c>
      <c r="B62" s="225" t="s">
        <v>172</v>
      </c>
      <c r="C62" s="31">
        <v>150</v>
      </c>
      <c r="D62" s="110">
        <f>D63</f>
        <v>4</v>
      </c>
      <c r="E62" s="110">
        <f t="shared" ref="E62" si="6">E63</f>
        <v>0</v>
      </c>
      <c r="F62" s="110"/>
      <c r="G62" s="102">
        <f>E62/D62*100</f>
        <v>0</v>
      </c>
      <c r="H62" s="102">
        <f t="shared" si="4"/>
        <v>-4</v>
      </c>
    </row>
    <row r="63" spans="1:9" ht="48" x14ac:dyDescent="0.2">
      <c r="A63" s="226" t="s">
        <v>173</v>
      </c>
      <c r="B63" s="227" t="s">
        <v>174</v>
      </c>
      <c r="C63" s="28"/>
      <c r="D63" s="110">
        <v>4</v>
      </c>
      <c r="E63" s="102"/>
      <c r="F63" s="234"/>
      <c r="G63" s="102">
        <f>E63/D63*100</f>
        <v>0</v>
      </c>
      <c r="H63" s="109">
        <f t="shared" si="4"/>
        <v>-4</v>
      </c>
    </row>
    <row r="64" spans="1:9" ht="48" x14ac:dyDescent="0.2">
      <c r="A64" s="224" t="s">
        <v>245</v>
      </c>
      <c r="B64" s="228" t="s">
        <v>175</v>
      </c>
      <c r="C64" s="35"/>
      <c r="D64" s="110">
        <f>D65</f>
        <v>3</v>
      </c>
      <c r="E64" s="110">
        <f>E65</f>
        <v>0</v>
      </c>
      <c r="F64" s="97"/>
      <c r="G64" s="109"/>
      <c r="H64" s="109">
        <f t="shared" si="4"/>
        <v>-3</v>
      </c>
    </row>
    <row r="65" spans="1:8" ht="60" x14ac:dyDescent="0.2">
      <c r="A65" s="226" t="s">
        <v>176</v>
      </c>
      <c r="B65" s="67" t="s">
        <v>177</v>
      </c>
      <c r="C65" s="35">
        <v>20</v>
      </c>
      <c r="D65" s="110">
        <v>3</v>
      </c>
      <c r="E65" s="102"/>
      <c r="F65" s="97"/>
      <c r="G65" s="109">
        <f>E65/D65*100</f>
        <v>0</v>
      </c>
      <c r="H65" s="235">
        <f t="shared" si="4"/>
        <v>-3</v>
      </c>
    </row>
    <row r="66" spans="1:8" ht="36" x14ac:dyDescent="0.2">
      <c r="A66" s="224" t="s">
        <v>178</v>
      </c>
      <c r="B66" s="123" t="s">
        <v>179</v>
      </c>
      <c r="C66" s="31"/>
      <c r="D66" s="110">
        <f>D67</f>
        <v>4</v>
      </c>
      <c r="E66" s="110">
        <f>E67</f>
        <v>0</v>
      </c>
      <c r="F66" s="110"/>
      <c r="G66" s="102"/>
      <c r="H66" s="236"/>
    </row>
    <row r="67" spans="1:8" ht="48" x14ac:dyDescent="0.2">
      <c r="A67" s="226" t="s">
        <v>180</v>
      </c>
      <c r="B67" s="67" t="s">
        <v>181</v>
      </c>
      <c r="C67" s="35">
        <f>C68+C69+C70</f>
        <v>125</v>
      </c>
      <c r="D67" s="110">
        <v>4</v>
      </c>
      <c r="E67" s="102"/>
      <c r="F67" s="97"/>
      <c r="G67" s="109"/>
      <c r="H67" s="109"/>
    </row>
    <row r="68" spans="1:8" ht="36" x14ac:dyDescent="0.2">
      <c r="A68" s="224" t="s">
        <v>182</v>
      </c>
      <c r="B68" s="123" t="s">
        <v>183</v>
      </c>
      <c r="C68" s="71"/>
      <c r="D68" s="110">
        <f>D69</f>
        <v>5</v>
      </c>
      <c r="E68" s="110">
        <f>E69</f>
        <v>0</v>
      </c>
      <c r="F68" s="97"/>
      <c r="G68" s="109"/>
      <c r="H68" s="109"/>
    </row>
    <row r="69" spans="1:8" ht="48" x14ac:dyDescent="0.2">
      <c r="A69" s="226" t="s">
        <v>184</v>
      </c>
      <c r="B69" s="67" t="s">
        <v>185</v>
      </c>
      <c r="C69" s="35">
        <v>30</v>
      </c>
      <c r="D69" s="110">
        <v>5</v>
      </c>
      <c r="E69" s="102"/>
      <c r="F69" s="109"/>
      <c r="G69" s="109">
        <f>E69/D69*100</f>
        <v>0</v>
      </c>
      <c r="H69" s="109">
        <f>E69-D69</f>
        <v>-5</v>
      </c>
    </row>
    <row r="70" spans="1:8" ht="36.75" customHeight="1" x14ac:dyDescent="0.2">
      <c r="A70" s="224" t="s">
        <v>186</v>
      </c>
      <c r="B70" s="123" t="s">
        <v>187</v>
      </c>
      <c r="C70" s="35">
        <v>95</v>
      </c>
      <c r="D70" s="110">
        <f>D71</f>
        <v>3</v>
      </c>
      <c r="E70" s="110">
        <f>E71</f>
        <v>0</v>
      </c>
      <c r="F70" s="97"/>
      <c r="G70" s="109">
        <f>E70/D70*100</f>
        <v>0</v>
      </c>
      <c r="H70" s="109">
        <f>E70-D70</f>
        <v>-3</v>
      </c>
    </row>
    <row r="71" spans="1:8" ht="60" x14ac:dyDescent="0.2">
      <c r="A71" s="226" t="s">
        <v>188</v>
      </c>
      <c r="B71" s="67" t="s">
        <v>189</v>
      </c>
      <c r="C71" s="35"/>
      <c r="D71" s="110">
        <v>3</v>
      </c>
      <c r="E71" s="102"/>
      <c r="F71" s="97"/>
      <c r="G71" s="109">
        <f>E71/D71*100</f>
        <v>0</v>
      </c>
      <c r="H71" s="109">
        <f>E72-D71</f>
        <v>-3</v>
      </c>
    </row>
    <row r="72" spans="1:8" ht="36" x14ac:dyDescent="0.2">
      <c r="A72" s="224" t="s">
        <v>190</v>
      </c>
      <c r="B72" s="123" t="s">
        <v>191</v>
      </c>
      <c r="C72" s="35"/>
      <c r="D72" s="110">
        <f>D73</f>
        <v>2</v>
      </c>
      <c r="E72" s="110">
        <f>E73</f>
        <v>0</v>
      </c>
      <c r="F72" s="110"/>
      <c r="G72" s="102"/>
      <c r="H72" s="109"/>
    </row>
    <row r="73" spans="1:8" ht="72" x14ac:dyDescent="0.2">
      <c r="A73" s="226" t="s">
        <v>192</v>
      </c>
      <c r="B73" s="67" t="s">
        <v>193</v>
      </c>
      <c r="C73" s="141"/>
      <c r="D73" s="110">
        <v>2</v>
      </c>
      <c r="E73" s="102"/>
      <c r="F73" s="97"/>
      <c r="G73" s="109">
        <f>E73/D73*100</f>
        <v>0</v>
      </c>
      <c r="H73" s="109">
        <f>E73-D73</f>
        <v>-2</v>
      </c>
    </row>
    <row r="74" spans="1:8" ht="36" x14ac:dyDescent="0.2">
      <c r="A74" s="224" t="s">
        <v>194</v>
      </c>
      <c r="B74" s="123" t="s">
        <v>195</v>
      </c>
      <c r="C74" s="141"/>
      <c r="D74" s="110">
        <f>D75</f>
        <v>2</v>
      </c>
      <c r="E74" s="110">
        <f>E75</f>
        <v>0</v>
      </c>
      <c r="F74" s="97"/>
      <c r="G74" s="109"/>
      <c r="H74" s="109">
        <f>E74-D74</f>
        <v>-2</v>
      </c>
    </row>
    <row r="75" spans="1:8" ht="48" x14ac:dyDescent="0.2">
      <c r="A75" s="226" t="s">
        <v>196</v>
      </c>
      <c r="B75" s="67" t="s">
        <v>197</v>
      </c>
      <c r="C75" s="141"/>
      <c r="D75" s="110">
        <v>2</v>
      </c>
      <c r="E75" s="102"/>
      <c r="F75" s="97"/>
      <c r="G75" s="109">
        <f>E75/D75*100</f>
        <v>0</v>
      </c>
      <c r="H75" s="237">
        <f>E75-D75</f>
        <v>-2</v>
      </c>
    </row>
    <row r="76" spans="1:8" ht="36" x14ac:dyDescent="0.2">
      <c r="A76" s="224" t="s">
        <v>198</v>
      </c>
      <c r="B76" s="123" t="s">
        <v>199</v>
      </c>
      <c r="C76" s="28"/>
      <c r="D76" s="110">
        <f>D77</f>
        <v>46</v>
      </c>
      <c r="E76" s="110">
        <f>E77</f>
        <v>0</v>
      </c>
      <c r="F76" s="110"/>
      <c r="G76" s="102"/>
      <c r="H76" s="238"/>
    </row>
    <row r="77" spans="1:8" ht="48" x14ac:dyDescent="0.2">
      <c r="A77" s="226" t="s">
        <v>200</v>
      </c>
      <c r="B77" s="67" t="s">
        <v>201</v>
      </c>
      <c r="C77" s="143"/>
      <c r="D77" s="110">
        <v>46</v>
      </c>
      <c r="E77" s="102"/>
      <c r="F77" s="97"/>
      <c r="G77" s="109">
        <f t="shared" ref="G77:G82" si="7">E77/D77*100</f>
        <v>0</v>
      </c>
      <c r="H77" s="109">
        <f t="shared" ref="H77:H82" si="8">E77-D77</f>
        <v>-46</v>
      </c>
    </row>
    <row r="78" spans="1:8" ht="36" x14ac:dyDescent="0.2">
      <c r="A78" s="224" t="s">
        <v>202</v>
      </c>
      <c r="B78" s="228" t="s">
        <v>203</v>
      </c>
      <c r="C78" s="71">
        <v>30</v>
      </c>
      <c r="D78" s="110">
        <f>D79</f>
        <v>19</v>
      </c>
      <c r="E78" s="110">
        <f>E79</f>
        <v>0</v>
      </c>
      <c r="F78" s="97"/>
      <c r="G78" s="109">
        <f t="shared" si="7"/>
        <v>0</v>
      </c>
      <c r="H78" s="109">
        <f t="shared" si="8"/>
        <v>-19</v>
      </c>
    </row>
    <row r="79" spans="1:8" ht="49.5" customHeight="1" x14ac:dyDescent="0.2">
      <c r="A79" s="229" t="s">
        <v>204</v>
      </c>
      <c r="B79" s="230" t="s">
        <v>205</v>
      </c>
      <c r="C79" s="28"/>
      <c r="D79" s="110">
        <v>19</v>
      </c>
      <c r="E79" s="102"/>
      <c r="F79" s="97"/>
      <c r="G79" s="109">
        <f t="shared" si="7"/>
        <v>0</v>
      </c>
      <c r="H79" s="109">
        <f t="shared" si="8"/>
        <v>-19</v>
      </c>
    </row>
    <row r="80" spans="1:8" ht="48" x14ac:dyDescent="0.2">
      <c r="A80" s="231" t="s">
        <v>206</v>
      </c>
      <c r="B80" s="175" t="s">
        <v>207</v>
      </c>
      <c r="C80" s="28">
        <v>70</v>
      </c>
      <c r="D80" s="97">
        <f>D81+D82</f>
        <v>0</v>
      </c>
      <c r="E80" s="97">
        <f t="shared" ref="E80:F80" si="9">E81+E82</f>
        <v>7.7143800000000002</v>
      </c>
      <c r="F80" s="97">
        <f t="shared" si="9"/>
        <v>0</v>
      </c>
      <c r="G80" s="109" t="e">
        <f t="shared" si="7"/>
        <v>#DIV/0!</v>
      </c>
      <c r="H80" s="109">
        <f t="shared" si="8"/>
        <v>7.7143800000000002</v>
      </c>
    </row>
    <row r="81" spans="1:8" ht="48" x14ac:dyDescent="0.2">
      <c r="A81" s="232" t="s">
        <v>208</v>
      </c>
      <c r="B81" s="233" t="s">
        <v>209</v>
      </c>
      <c r="C81" s="45">
        <v>603</v>
      </c>
      <c r="D81" s="108"/>
      <c r="E81" s="108">
        <v>5.5018799999999999</v>
      </c>
      <c r="F81" s="108"/>
      <c r="G81" s="109"/>
      <c r="H81" s="99"/>
    </row>
    <row r="82" spans="1:8" ht="48.75" thickBot="1" x14ac:dyDescent="0.25">
      <c r="A82" s="232" t="s">
        <v>210</v>
      </c>
      <c r="B82" s="233" t="s">
        <v>211</v>
      </c>
      <c r="C82" s="35"/>
      <c r="D82" s="108"/>
      <c r="E82" s="99">
        <v>2.2124999999999999</v>
      </c>
      <c r="F82" s="108"/>
      <c r="G82" s="109" t="e">
        <f t="shared" si="7"/>
        <v>#DIV/0!</v>
      </c>
      <c r="H82" s="99">
        <f t="shared" si="8"/>
        <v>2.2124999999999999</v>
      </c>
    </row>
    <row r="83" spans="1:8" ht="12.75" thickBot="1" x14ac:dyDescent="0.25">
      <c r="A83" s="12" t="s">
        <v>95</v>
      </c>
      <c r="B83" s="84" t="s">
        <v>96</v>
      </c>
      <c r="C83" s="91">
        <f>C84+C85+C87</f>
        <v>273.97000000000003</v>
      </c>
      <c r="D83" s="91">
        <f>D84+D85+D86+D87</f>
        <v>274</v>
      </c>
      <c r="E83" s="91">
        <f t="shared" ref="E83:F83" si="10">E84+E85+E86+E87</f>
        <v>0</v>
      </c>
      <c r="F83" s="91">
        <f t="shared" si="10"/>
        <v>52.933889999999998</v>
      </c>
      <c r="G83" s="78">
        <f>E83/D83*100</f>
        <v>0</v>
      </c>
      <c r="H83" s="59">
        <f t="shared" si="4"/>
        <v>-274</v>
      </c>
    </row>
    <row r="84" spans="1:8" x14ac:dyDescent="0.2">
      <c r="A84" s="22" t="s">
        <v>247</v>
      </c>
      <c r="B84" s="22" t="s">
        <v>97</v>
      </c>
      <c r="C84" s="31"/>
      <c r="D84" s="31"/>
      <c r="E84" s="143"/>
      <c r="F84" s="46">
        <v>0.10499</v>
      </c>
      <c r="G84" s="30" t="e">
        <f t="shared" ref="G84:G94" si="11">E84/D84*100</f>
        <v>#DIV/0!</v>
      </c>
      <c r="H84" s="25">
        <f t="shared" si="4"/>
        <v>0</v>
      </c>
    </row>
    <row r="85" spans="1:8" x14ac:dyDescent="0.2">
      <c r="A85" s="82" t="s">
        <v>98</v>
      </c>
      <c r="B85" s="85" t="s">
        <v>99</v>
      </c>
      <c r="C85" s="71"/>
      <c r="D85" s="71"/>
      <c r="E85" s="71"/>
      <c r="F85" s="46"/>
      <c r="G85" s="30" t="e">
        <f t="shared" si="11"/>
        <v>#DIV/0!</v>
      </c>
      <c r="H85" s="30">
        <f t="shared" si="4"/>
        <v>0</v>
      </c>
    </row>
    <row r="86" spans="1:8" x14ac:dyDescent="0.2">
      <c r="A86" s="82" t="s">
        <v>248</v>
      </c>
      <c r="B86" s="82" t="s">
        <v>100</v>
      </c>
      <c r="C86" s="35"/>
      <c r="D86" s="35"/>
      <c r="E86" s="35"/>
      <c r="F86" s="36">
        <v>52.828899999999997</v>
      </c>
      <c r="G86" s="30"/>
      <c r="H86" s="33"/>
    </row>
    <row r="87" spans="1:8" ht="12.75" thickBot="1" x14ac:dyDescent="0.25">
      <c r="A87" s="82" t="s">
        <v>249</v>
      </c>
      <c r="B87" s="82" t="s">
        <v>101</v>
      </c>
      <c r="C87" s="35">
        <v>273.97000000000003</v>
      </c>
      <c r="D87" s="35">
        <v>274</v>
      </c>
      <c r="E87" s="83"/>
      <c r="F87" s="69"/>
      <c r="G87" s="30">
        <f t="shared" si="11"/>
        <v>0</v>
      </c>
      <c r="H87" s="38">
        <f t="shared" si="4"/>
        <v>-274</v>
      </c>
    </row>
    <row r="88" spans="1:8" ht="12.75" thickBot="1" x14ac:dyDescent="0.25">
      <c r="A88" s="12" t="s">
        <v>102</v>
      </c>
      <c r="B88" s="77" t="s">
        <v>103</v>
      </c>
      <c r="C88" s="59" t="e">
        <f>C89+C130+C132</f>
        <v>#REF!</v>
      </c>
      <c r="D88" s="59">
        <f>D89+D130+D132</f>
        <v>518067.54134999996</v>
      </c>
      <c r="E88" s="59">
        <f>E89+E130+E132</f>
        <v>31139.19959</v>
      </c>
      <c r="F88" s="59">
        <f>F89+F130+F132</f>
        <v>27342.653200000001</v>
      </c>
      <c r="G88" s="14">
        <f t="shared" si="11"/>
        <v>6.0106447720805471</v>
      </c>
      <c r="H88" s="15">
        <f t="shared" si="4"/>
        <v>-486928.34175999998</v>
      </c>
    </row>
    <row r="89" spans="1:8" ht="12.75" thickBot="1" x14ac:dyDescent="0.25">
      <c r="A89" s="146" t="s">
        <v>104</v>
      </c>
      <c r="B89" s="147" t="s">
        <v>105</v>
      </c>
      <c r="C89" s="148" t="e">
        <f>C90+C93+C109</f>
        <v>#REF!</v>
      </c>
      <c r="D89" s="148">
        <f>D90+D93+D109</f>
        <v>517945.79999999993</v>
      </c>
      <c r="E89" s="148">
        <f>E90+E93+E109</f>
        <v>31139.19959</v>
      </c>
      <c r="F89" s="148">
        <f>F90+F93+F109</f>
        <v>27342.653200000001</v>
      </c>
      <c r="G89" s="14">
        <f t="shared" si="11"/>
        <v>6.0120575531262164</v>
      </c>
      <c r="H89" s="15">
        <f t="shared" si="4"/>
        <v>-486806.60040999996</v>
      </c>
    </row>
    <row r="90" spans="1:8" ht="12.75" thickBot="1" x14ac:dyDescent="0.25">
      <c r="A90" s="12" t="s">
        <v>106</v>
      </c>
      <c r="B90" s="77" t="s">
        <v>107</v>
      </c>
      <c r="C90" s="59">
        <f>C91+C92</f>
        <v>141422.6</v>
      </c>
      <c r="D90" s="59">
        <f>D91+D92</f>
        <v>154122</v>
      </c>
      <c r="E90" s="59">
        <f>E91+E92</f>
        <v>16421</v>
      </c>
      <c r="F90" s="59">
        <f>F91+F92</f>
        <v>15166</v>
      </c>
      <c r="G90" s="14">
        <f t="shared" si="11"/>
        <v>10.654546398307833</v>
      </c>
      <c r="H90" s="15">
        <f t="shared" si="4"/>
        <v>-137701</v>
      </c>
    </row>
    <row r="91" spans="1:8" x14ac:dyDescent="0.2">
      <c r="A91" s="70" t="s">
        <v>108</v>
      </c>
      <c r="B91" s="149" t="s">
        <v>109</v>
      </c>
      <c r="C91" s="150">
        <v>140004</v>
      </c>
      <c r="D91" s="150">
        <v>154122</v>
      </c>
      <c r="E91" s="151">
        <v>16421</v>
      </c>
      <c r="F91" s="152">
        <v>15166</v>
      </c>
      <c r="G91" s="25">
        <f t="shared" si="11"/>
        <v>10.654546398307833</v>
      </c>
      <c r="H91" s="25">
        <f t="shared" si="4"/>
        <v>-137701</v>
      </c>
    </row>
    <row r="92" spans="1:8" ht="24.75" thickBot="1" x14ac:dyDescent="0.25">
      <c r="A92" s="153" t="s">
        <v>110</v>
      </c>
      <c r="B92" s="154" t="s">
        <v>111</v>
      </c>
      <c r="C92" s="155">
        <v>1418.6</v>
      </c>
      <c r="D92" s="155"/>
      <c r="E92" s="114"/>
      <c r="F92" s="137">
        <v>0</v>
      </c>
      <c r="G92" s="38" t="e">
        <f t="shared" si="11"/>
        <v>#DIV/0!</v>
      </c>
      <c r="H92" s="38">
        <f t="shared" si="4"/>
        <v>0</v>
      </c>
    </row>
    <row r="93" spans="1:8" ht="12.75" thickBot="1" x14ac:dyDescent="0.25">
      <c r="A93" s="12" t="s">
        <v>112</v>
      </c>
      <c r="B93" s="77" t="s">
        <v>113</v>
      </c>
      <c r="C93" s="59">
        <f>C95+C99+C94+C96+C97+C98</f>
        <v>28312.200000000004</v>
      </c>
      <c r="D93" s="59">
        <f>D95+D99+D94+D96+D97+D98</f>
        <v>183607.6</v>
      </c>
      <c r="E93" s="59">
        <f t="shared" ref="E93:F93" si="12">E95+E99+E94+E96+E97+E98</f>
        <v>382.36662000000001</v>
      </c>
      <c r="F93" s="59">
        <f t="shared" si="12"/>
        <v>193.7</v>
      </c>
      <c r="G93" s="14">
        <f t="shared" si="11"/>
        <v>0.20825206581862624</v>
      </c>
      <c r="H93" s="15">
        <f t="shared" si="4"/>
        <v>-183225.23338000002</v>
      </c>
    </row>
    <row r="94" spans="1:8" x14ac:dyDescent="0.2">
      <c r="A94" s="70" t="s">
        <v>114</v>
      </c>
      <c r="B94" s="149" t="s">
        <v>115</v>
      </c>
      <c r="C94" s="156">
        <v>2508.4</v>
      </c>
      <c r="D94" s="150">
        <v>2943.3</v>
      </c>
      <c r="E94" s="151"/>
      <c r="F94" s="157"/>
      <c r="G94" s="25">
        <f t="shared" si="11"/>
        <v>0</v>
      </c>
      <c r="H94" s="25">
        <f t="shared" si="4"/>
        <v>-2943.3</v>
      </c>
    </row>
    <row r="95" spans="1:8" s="10" customFormat="1" x14ac:dyDescent="0.2">
      <c r="A95" s="158" t="s">
        <v>116</v>
      </c>
      <c r="B95" s="159" t="s">
        <v>117</v>
      </c>
      <c r="C95" s="160">
        <v>3268.9</v>
      </c>
      <c r="D95" s="56">
        <v>3247.7</v>
      </c>
      <c r="E95" s="83"/>
      <c r="F95" s="161"/>
      <c r="G95" s="30">
        <f>E95/D95*100</f>
        <v>0</v>
      </c>
      <c r="H95" s="53">
        <f t="shared" si="4"/>
        <v>-3247.7</v>
      </c>
    </row>
    <row r="96" spans="1:8" s="10" customFormat="1" x14ac:dyDescent="0.2">
      <c r="A96" s="158" t="s">
        <v>212</v>
      </c>
      <c r="B96" s="159" t="s">
        <v>213</v>
      </c>
      <c r="C96" s="162"/>
      <c r="D96" s="49">
        <v>441.5</v>
      </c>
      <c r="E96" s="28"/>
      <c r="F96" s="144"/>
      <c r="G96" s="30"/>
      <c r="H96" s="53">
        <f t="shared" si="4"/>
        <v>-441.5</v>
      </c>
    </row>
    <row r="97" spans="1:8" s="10" customFormat="1" x14ac:dyDescent="0.2">
      <c r="A97" s="158" t="s">
        <v>118</v>
      </c>
      <c r="B97" s="163" t="s">
        <v>119</v>
      </c>
      <c r="C97" s="164"/>
      <c r="D97" s="118">
        <v>89</v>
      </c>
      <c r="E97" s="23"/>
      <c r="F97" s="165"/>
      <c r="G97" s="30">
        <f>E97/D97*100</f>
        <v>0</v>
      </c>
      <c r="H97" s="53">
        <f t="shared" si="4"/>
        <v>-89</v>
      </c>
    </row>
    <row r="98" spans="1:8" s="10" customFormat="1" ht="24.75" thickBot="1" x14ac:dyDescent="0.25">
      <c r="A98" s="166" t="s">
        <v>256</v>
      </c>
      <c r="B98" s="154" t="s">
        <v>217</v>
      </c>
      <c r="C98" s="167">
        <v>9248</v>
      </c>
      <c r="D98" s="115">
        <v>87643.4</v>
      </c>
      <c r="E98" s="114"/>
      <c r="F98" s="137"/>
      <c r="G98" s="53">
        <f>E98/D98*100</f>
        <v>0</v>
      </c>
      <c r="H98" s="53">
        <f t="shared" si="4"/>
        <v>-87643.4</v>
      </c>
    </row>
    <row r="99" spans="1:8" ht="15.75" customHeight="1" thickBot="1" x14ac:dyDescent="0.25">
      <c r="A99" s="168" t="s">
        <v>120</v>
      </c>
      <c r="B99" s="183" t="s">
        <v>121</v>
      </c>
      <c r="C99" s="59">
        <f>C100+C101+C102+C103+C105+C106</f>
        <v>13286.900000000001</v>
      </c>
      <c r="D99" s="59">
        <f>D100+D101+D102+D103+D105+D106+D107+D108+D104</f>
        <v>89242.700000000012</v>
      </c>
      <c r="E99" s="59">
        <f t="shared" ref="E99:F99" si="13">E100+E101+E102+E103+E105+E106+E107+E108</f>
        <v>382.36662000000001</v>
      </c>
      <c r="F99" s="59">
        <f t="shared" si="13"/>
        <v>193.7</v>
      </c>
      <c r="G99" s="14">
        <f t="shared" ref="G99:G106" si="14">E99/D99*100</f>
        <v>0.42845702785774076</v>
      </c>
      <c r="H99" s="15">
        <f t="shared" si="4"/>
        <v>-88860.333380000011</v>
      </c>
    </row>
    <row r="100" spans="1:8" x14ac:dyDescent="0.2">
      <c r="A100" s="22" t="s">
        <v>120</v>
      </c>
      <c r="B100" s="246" t="s">
        <v>122</v>
      </c>
      <c r="C100" s="247">
        <v>959.3</v>
      </c>
      <c r="D100" s="151">
        <v>990</v>
      </c>
      <c r="E100" s="169"/>
      <c r="F100" s="152"/>
      <c r="G100" s="25">
        <f t="shared" si="14"/>
        <v>0</v>
      </c>
      <c r="H100" s="25">
        <f t="shared" si="4"/>
        <v>-990</v>
      </c>
    </row>
    <row r="101" spans="1:8" ht="24" x14ac:dyDescent="0.2">
      <c r="A101" s="140" t="s">
        <v>120</v>
      </c>
      <c r="B101" s="248" t="s">
        <v>123</v>
      </c>
      <c r="C101" s="99">
        <v>2182.3000000000002</v>
      </c>
      <c r="D101" s="109">
        <v>2097.1</v>
      </c>
      <c r="E101" s="169">
        <v>186.12</v>
      </c>
      <c r="F101" s="108">
        <v>193.7</v>
      </c>
      <c r="G101" s="30">
        <f t="shared" si="14"/>
        <v>8.8751132516332092</v>
      </c>
      <c r="H101" s="103">
        <f t="shared" si="4"/>
        <v>-1910.98</v>
      </c>
    </row>
    <row r="102" spans="1:8" ht="13.5" customHeight="1" x14ac:dyDescent="0.2">
      <c r="A102" s="82" t="s">
        <v>120</v>
      </c>
      <c r="B102" s="249" t="s">
        <v>218</v>
      </c>
      <c r="C102" s="109">
        <v>1322.5</v>
      </c>
      <c r="D102" s="109">
        <v>4220</v>
      </c>
      <c r="E102" s="169"/>
      <c r="F102" s="108"/>
      <c r="G102" s="30">
        <f t="shared" si="14"/>
        <v>0</v>
      </c>
      <c r="H102" s="103">
        <f t="shared" si="4"/>
        <v>-4220</v>
      </c>
    </row>
    <row r="103" spans="1:8" ht="24" x14ac:dyDescent="0.2">
      <c r="A103" s="82" t="s">
        <v>124</v>
      </c>
      <c r="B103" s="249" t="s">
        <v>219</v>
      </c>
      <c r="C103" s="99">
        <v>4662.8</v>
      </c>
      <c r="D103" s="35">
        <v>1894.8</v>
      </c>
      <c r="E103" s="35"/>
      <c r="F103" s="97"/>
      <c r="G103" s="30">
        <f t="shared" si="14"/>
        <v>0</v>
      </c>
      <c r="H103" s="103">
        <f t="shared" si="4"/>
        <v>-1894.8</v>
      </c>
    </row>
    <row r="104" spans="1:8" ht="24" x14ac:dyDescent="0.2">
      <c r="A104" s="111" t="s">
        <v>125</v>
      </c>
      <c r="B104" s="250" t="s">
        <v>222</v>
      </c>
      <c r="C104" s="99"/>
      <c r="D104" s="35">
        <v>1480</v>
      </c>
      <c r="E104" s="35"/>
      <c r="F104" s="108"/>
      <c r="G104" s="30"/>
      <c r="H104" s="103"/>
    </row>
    <row r="105" spans="1:8" ht="24" x14ac:dyDescent="0.2">
      <c r="A105" s="111" t="s">
        <v>125</v>
      </c>
      <c r="B105" s="250" t="s">
        <v>126</v>
      </c>
      <c r="C105" s="99"/>
      <c r="D105" s="99">
        <v>568.20000000000005</v>
      </c>
      <c r="E105" s="99"/>
      <c r="F105" s="108"/>
      <c r="G105" s="30">
        <f t="shared" si="14"/>
        <v>0</v>
      </c>
      <c r="H105" s="103">
        <f t="shared" si="4"/>
        <v>-568.20000000000005</v>
      </c>
    </row>
    <row r="106" spans="1:8" ht="24" x14ac:dyDescent="0.2">
      <c r="A106" s="68" t="s">
        <v>120</v>
      </c>
      <c r="B106" s="251" t="s">
        <v>127</v>
      </c>
      <c r="C106" s="109">
        <v>4160</v>
      </c>
      <c r="D106" s="109">
        <v>2000</v>
      </c>
      <c r="E106" s="109"/>
      <c r="F106" s="97"/>
      <c r="G106" s="30">
        <f t="shared" si="14"/>
        <v>0</v>
      </c>
      <c r="H106" s="103">
        <f t="shared" si="4"/>
        <v>-2000</v>
      </c>
    </row>
    <row r="107" spans="1:8" ht="24" x14ac:dyDescent="0.2">
      <c r="A107" s="68" t="s">
        <v>120</v>
      </c>
      <c r="B107" s="252" t="s">
        <v>221</v>
      </c>
      <c r="C107" s="99"/>
      <c r="D107" s="99">
        <v>3132</v>
      </c>
      <c r="E107" s="99">
        <v>196.24662000000001</v>
      </c>
      <c r="F107" s="97"/>
      <c r="G107" s="30"/>
      <c r="H107" s="103"/>
    </row>
    <row r="108" spans="1:8" ht="24.75" thickBot="1" x14ac:dyDescent="0.25">
      <c r="A108" s="170" t="s">
        <v>120</v>
      </c>
      <c r="B108" s="253" t="s">
        <v>220</v>
      </c>
      <c r="C108" s="99"/>
      <c r="D108" s="99">
        <v>72860.600000000006</v>
      </c>
      <c r="E108" s="99"/>
      <c r="F108" s="171"/>
      <c r="G108" s="38"/>
      <c r="H108" s="103">
        <f t="shared" si="4"/>
        <v>-72860.600000000006</v>
      </c>
    </row>
    <row r="109" spans="1:8" ht="12.75" thickBot="1" x14ac:dyDescent="0.25">
      <c r="A109" s="12" t="s">
        <v>128</v>
      </c>
      <c r="B109" s="77" t="s">
        <v>129</v>
      </c>
      <c r="C109" s="59" t="e">
        <f>C110+C121+C123+C125+C126+C127+C128+C124+C122</f>
        <v>#REF!</v>
      </c>
      <c r="D109" s="59">
        <f>D110+D121+D123+D125+D126+D127+D128+D124+D122</f>
        <v>180216.19999999995</v>
      </c>
      <c r="E109" s="59">
        <f>E110+E121+E123+E125+E126+E127+E128+E124+E122</f>
        <v>14335.832969999999</v>
      </c>
      <c r="F109" s="59">
        <f>F110+F121+F123+F125+F126+F127+F128+F124+F122</f>
        <v>11982.9532</v>
      </c>
      <c r="G109" s="14">
        <f>E109/D109*100</f>
        <v>7.9547970548707632</v>
      </c>
      <c r="H109" s="15">
        <f t="shared" si="4"/>
        <v>-165880.36702999996</v>
      </c>
    </row>
    <row r="110" spans="1:8" ht="12.75" thickBot="1" x14ac:dyDescent="0.25">
      <c r="A110" s="12" t="s">
        <v>130</v>
      </c>
      <c r="B110" s="77" t="s">
        <v>131</v>
      </c>
      <c r="C110" s="172" t="e">
        <f>#REF!+C113+C117+#REF!+#REF!+C112+C111+#REF!+C114+C118+C115+C116+C119+C120</f>
        <v>#REF!</v>
      </c>
      <c r="D110" s="172">
        <f>D113+D117+D112+D111+D114+D118+D115+D116+D119+D120</f>
        <v>135077.79999999999</v>
      </c>
      <c r="E110" s="172">
        <f>E113+E117+E112+E111+E114+E118+E115+E116+E119+E120</f>
        <v>10290.84</v>
      </c>
      <c r="F110" s="172">
        <f>F113+F117+F112+F111+F114+F118+F115+F116+F119+F120</f>
        <v>10253.469999999999</v>
      </c>
      <c r="G110" s="14">
        <f>E110/D110*100</f>
        <v>7.6184539576451504</v>
      </c>
      <c r="H110" s="15">
        <f t="shared" si="4"/>
        <v>-124786.95999999999</v>
      </c>
    </row>
    <row r="111" spans="1:8" ht="24" x14ac:dyDescent="0.2">
      <c r="A111" s="142" t="s">
        <v>132</v>
      </c>
      <c r="B111" s="62" t="s">
        <v>133</v>
      </c>
      <c r="C111" s="254">
        <v>1442</v>
      </c>
      <c r="D111" s="254">
        <v>2220.6999999999998</v>
      </c>
      <c r="E111" s="173"/>
      <c r="F111" s="152"/>
      <c r="G111" s="25">
        <f>E111/D111*100</f>
        <v>0</v>
      </c>
      <c r="H111" s="25">
        <f t="shared" si="4"/>
        <v>-2220.6999999999998</v>
      </c>
    </row>
    <row r="112" spans="1:8" ht="24" x14ac:dyDescent="0.2">
      <c r="A112" s="70" t="s">
        <v>132</v>
      </c>
      <c r="B112" s="249" t="s">
        <v>223</v>
      </c>
      <c r="C112" s="255">
        <v>18.2</v>
      </c>
      <c r="D112" s="255">
        <v>19</v>
      </c>
      <c r="E112" s="173"/>
      <c r="F112" s="110"/>
      <c r="G112" s="30">
        <f t="shared" ref="G112:G127" si="15">E112/D112*100</f>
        <v>0</v>
      </c>
      <c r="H112" s="103">
        <f t="shared" ref="H112:H127" si="16">E112-D112</f>
        <v>-19</v>
      </c>
    </row>
    <row r="113" spans="1:8" x14ac:dyDescent="0.2">
      <c r="A113" s="70" t="s">
        <v>132</v>
      </c>
      <c r="B113" s="68" t="s">
        <v>134</v>
      </c>
      <c r="C113" s="109">
        <v>95816.9</v>
      </c>
      <c r="D113" s="109">
        <v>96521.1</v>
      </c>
      <c r="E113" s="174">
        <v>8035</v>
      </c>
      <c r="F113" s="97">
        <v>7977</v>
      </c>
      <c r="G113" s="30">
        <f t="shared" si="15"/>
        <v>8.3246046719318354</v>
      </c>
      <c r="H113" s="103">
        <f t="shared" si="16"/>
        <v>-88486.1</v>
      </c>
    </row>
    <row r="114" spans="1:8" x14ac:dyDescent="0.2">
      <c r="A114" s="70" t="s">
        <v>132</v>
      </c>
      <c r="B114" s="68" t="s">
        <v>135</v>
      </c>
      <c r="C114" s="109">
        <v>15571.9</v>
      </c>
      <c r="D114" s="109">
        <v>16398</v>
      </c>
      <c r="E114" s="174">
        <v>1365</v>
      </c>
      <c r="F114" s="97">
        <v>1296</v>
      </c>
      <c r="G114" s="30">
        <f t="shared" si="15"/>
        <v>8.3241858763263821</v>
      </c>
      <c r="H114" s="103">
        <f t="shared" si="16"/>
        <v>-15033</v>
      </c>
    </row>
    <row r="115" spans="1:8" x14ac:dyDescent="0.2">
      <c r="A115" s="70" t="s">
        <v>132</v>
      </c>
      <c r="B115" s="68" t="s">
        <v>136</v>
      </c>
      <c r="C115" s="109">
        <v>543.20000000000005</v>
      </c>
      <c r="D115" s="109">
        <v>543.20000000000005</v>
      </c>
      <c r="E115" s="174"/>
      <c r="F115" s="97"/>
      <c r="G115" s="103">
        <f t="shared" si="15"/>
        <v>0</v>
      </c>
      <c r="H115" s="103">
        <f t="shared" si="16"/>
        <v>-543.20000000000005</v>
      </c>
    </row>
    <row r="116" spans="1:8" ht="17.25" customHeight="1" x14ac:dyDescent="0.2">
      <c r="A116" s="70" t="s">
        <v>132</v>
      </c>
      <c r="B116" s="123" t="s">
        <v>137</v>
      </c>
      <c r="C116" s="109">
        <v>150.5</v>
      </c>
      <c r="D116" s="109">
        <v>150.9</v>
      </c>
      <c r="E116" s="174"/>
      <c r="F116" s="97"/>
      <c r="G116" s="30">
        <f t="shared" si="15"/>
        <v>0</v>
      </c>
      <c r="H116" s="103">
        <f t="shared" si="16"/>
        <v>-150.9</v>
      </c>
    </row>
    <row r="117" spans="1:8" x14ac:dyDescent="0.2">
      <c r="A117" s="70" t="s">
        <v>132</v>
      </c>
      <c r="B117" s="68" t="s">
        <v>224</v>
      </c>
      <c r="C117" s="109"/>
      <c r="D117" s="109">
        <v>305.10000000000002</v>
      </c>
      <c r="E117" s="174">
        <v>25.43</v>
      </c>
      <c r="F117" s="97"/>
      <c r="G117" s="103">
        <f t="shared" si="15"/>
        <v>8.3349721402818737</v>
      </c>
      <c r="H117" s="103">
        <f t="shared" si="16"/>
        <v>-279.67</v>
      </c>
    </row>
    <row r="118" spans="1:8" ht="34.5" customHeight="1" x14ac:dyDescent="0.2">
      <c r="A118" s="142" t="s">
        <v>132</v>
      </c>
      <c r="B118" s="123" t="s">
        <v>250</v>
      </c>
      <c r="C118" s="102">
        <v>3289.3</v>
      </c>
      <c r="D118" s="109">
        <v>2640.4</v>
      </c>
      <c r="E118" s="169"/>
      <c r="F118" s="108"/>
      <c r="G118" s="103">
        <f t="shared" si="15"/>
        <v>0</v>
      </c>
      <c r="H118" s="103">
        <f t="shared" si="16"/>
        <v>-2640.4</v>
      </c>
    </row>
    <row r="119" spans="1:8" x14ac:dyDescent="0.2">
      <c r="A119" s="70" t="s">
        <v>132</v>
      </c>
      <c r="B119" s="68" t="s">
        <v>138</v>
      </c>
      <c r="C119" s="102">
        <v>12629.4</v>
      </c>
      <c r="D119" s="109">
        <v>10575.3</v>
      </c>
      <c r="E119" s="169">
        <v>865.41</v>
      </c>
      <c r="F119" s="108">
        <v>980.47</v>
      </c>
      <c r="G119" s="30">
        <f t="shared" si="15"/>
        <v>8.1833139485404676</v>
      </c>
      <c r="H119" s="103">
        <f t="shared" si="16"/>
        <v>-9709.89</v>
      </c>
    </row>
    <row r="120" spans="1:8" ht="36.75" thickBot="1" x14ac:dyDescent="0.25">
      <c r="A120" s="240" t="s">
        <v>132</v>
      </c>
      <c r="B120" s="256" t="s">
        <v>251</v>
      </c>
      <c r="C120" s="114">
        <v>2601.4</v>
      </c>
      <c r="D120" s="114">
        <v>5704.1</v>
      </c>
      <c r="E120" s="241"/>
      <c r="F120" s="137"/>
      <c r="G120" s="37">
        <f t="shared" si="15"/>
        <v>0</v>
      </c>
      <c r="H120" s="37">
        <f t="shared" si="16"/>
        <v>-5704.1</v>
      </c>
    </row>
    <row r="121" spans="1:8" ht="16.5" customHeight="1" x14ac:dyDescent="0.2">
      <c r="A121" s="70" t="s">
        <v>139</v>
      </c>
      <c r="B121" s="257" t="s">
        <v>140</v>
      </c>
      <c r="C121" s="102">
        <v>1453.2</v>
      </c>
      <c r="D121" s="102">
        <v>1765.9</v>
      </c>
      <c r="E121" s="141"/>
      <c r="F121" s="110"/>
      <c r="G121" s="103">
        <f t="shared" si="15"/>
        <v>0</v>
      </c>
      <c r="H121" s="103">
        <f t="shared" si="16"/>
        <v>-1765.9</v>
      </c>
    </row>
    <row r="122" spans="1:8" ht="36" x14ac:dyDescent="0.2">
      <c r="A122" s="142" t="s">
        <v>141</v>
      </c>
      <c r="B122" s="257" t="s">
        <v>252</v>
      </c>
      <c r="C122" s="102">
        <v>1252.8</v>
      </c>
      <c r="D122" s="109">
        <v>1211.3</v>
      </c>
      <c r="E122" s="169"/>
      <c r="F122" s="97"/>
      <c r="G122" s="30">
        <f t="shared" si="15"/>
        <v>0</v>
      </c>
      <c r="H122" s="103">
        <f t="shared" si="16"/>
        <v>-1211.3</v>
      </c>
    </row>
    <row r="123" spans="1:8" x14ac:dyDescent="0.2">
      <c r="A123" s="85" t="s">
        <v>142</v>
      </c>
      <c r="B123" s="68" t="s">
        <v>143</v>
      </c>
      <c r="C123" s="109">
        <v>1528.9</v>
      </c>
      <c r="D123" s="145">
        <v>1567.1</v>
      </c>
      <c r="E123" s="145">
        <v>391.77499999999998</v>
      </c>
      <c r="F123" s="110"/>
      <c r="G123" s="30">
        <f t="shared" si="15"/>
        <v>25</v>
      </c>
      <c r="H123" s="103">
        <f t="shared" si="16"/>
        <v>-1175.3249999999998</v>
      </c>
    </row>
    <row r="124" spans="1:8" ht="24" x14ac:dyDescent="0.2">
      <c r="A124" s="63" t="s">
        <v>148</v>
      </c>
      <c r="B124" s="248" t="s">
        <v>149</v>
      </c>
      <c r="C124" s="260"/>
      <c r="D124" s="260">
        <v>7</v>
      </c>
      <c r="E124" s="99"/>
      <c r="F124" s="108"/>
      <c r="G124" s="103">
        <f>E124/D124*100</f>
        <v>0</v>
      </c>
      <c r="H124" s="103">
        <f>E124-D124</f>
        <v>-7</v>
      </c>
    </row>
    <row r="125" spans="1:8" ht="24" x14ac:dyDescent="0.2">
      <c r="A125" s="63" t="s">
        <v>144</v>
      </c>
      <c r="B125" s="123" t="s">
        <v>253</v>
      </c>
      <c r="C125" s="258">
        <v>442.2</v>
      </c>
      <c r="D125" s="259">
        <v>245.3</v>
      </c>
      <c r="E125" s="145"/>
      <c r="F125" s="97"/>
      <c r="G125" s="103">
        <f t="shared" si="15"/>
        <v>0</v>
      </c>
      <c r="H125" s="103">
        <f t="shared" si="16"/>
        <v>-245.3</v>
      </c>
    </row>
    <row r="126" spans="1:8" x14ac:dyDescent="0.2">
      <c r="A126" s="85" t="s">
        <v>145</v>
      </c>
      <c r="B126" s="123" t="s">
        <v>254</v>
      </c>
      <c r="C126" s="258">
        <v>814.6</v>
      </c>
      <c r="D126" s="259">
        <v>613.5</v>
      </c>
      <c r="E126" s="145">
        <v>50.157940000000004</v>
      </c>
      <c r="F126" s="97">
        <v>67.882999999999996</v>
      </c>
      <c r="G126" s="30">
        <f t="shared" si="15"/>
        <v>8.1757033414832918</v>
      </c>
      <c r="H126" s="103">
        <f t="shared" si="16"/>
        <v>-563.34205999999995</v>
      </c>
    </row>
    <row r="127" spans="1:8" ht="12.75" thickBot="1" x14ac:dyDescent="0.25">
      <c r="A127" s="85" t="s">
        <v>146</v>
      </c>
      <c r="B127" s="68" t="s">
        <v>147</v>
      </c>
      <c r="C127" s="109">
        <v>1233.8</v>
      </c>
      <c r="D127" s="145">
        <v>1469.3</v>
      </c>
      <c r="E127" s="145">
        <v>92.060029999999998</v>
      </c>
      <c r="F127" s="97">
        <v>79.600200000000001</v>
      </c>
      <c r="G127" s="30">
        <f t="shared" si="15"/>
        <v>6.2655706799156068</v>
      </c>
      <c r="H127" s="103">
        <f t="shared" si="16"/>
        <v>-1377.2399699999999</v>
      </c>
    </row>
    <row r="128" spans="1:8" ht="12.75" thickBot="1" x14ac:dyDescent="0.25">
      <c r="A128" s="168" t="s">
        <v>150</v>
      </c>
      <c r="B128" s="77" t="s">
        <v>151</v>
      </c>
      <c r="C128" s="172">
        <f>C129</f>
        <v>36287</v>
      </c>
      <c r="D128" s="172">
        <f>D129</f>
        <v>38259</v>
      </c>
      <c r="E128" s="172">
        <f>E129</f>
        <v>3511</v>
      </c>
      <c r="F128" s="176">
        <f>F129</f>
        <v>1582</v>
      </c>
      <c r="G128" s="14">
        <f>E128/D128*100</f>
        <v>9.1769256906871579</v>
      </c>
      <c r="H128" s="15">
        <f>E128-D128</f>
        <v>-34748</v>
      </c>
    </row>
    <row r="129" spans="1:8" ht="12.75" thickBot="1" x14ac:dyDescent="0.25">
      <c r="A129" s="177" t="s">
        <v>152</v>
      </c>
      <c r="B129" s="261" t="s">
        <v>153</v>
      </c>
      <c r="C129" s="179">
        <v>36287</v>
      </c>
      <c r="D129" s="23">
        <v>38259</v>
      </c>
      <c r="E129" s="180">
        <v>3511</v>
      </c>
      <c r="F129" s="181">
        <v>1582</v>
      </c>
      <c r="G129" s="182">
        <f>E129/D129*100</f>
        <v>9.1769256906871579</v>
      </c>
      <c r="H129" s="182">
        <f>E129-D129</f>
        <v>-34748</v>
      </c>
    </row>
    <row r="130" spans="1:8" ht="12.75" thickBot="1" x14ac:dyDescent="0.25">
      <c r="A130" s="168" t="s">
        <v>154</v>
      </c>
      <c r="B130" s="183" t="s">
        <v>155</v>
      </c>
      <c r="C130" s="172">
        <f t="shared" ref="C130:H130" si="17">C131</f>
        <v>0</v>
      </c>
      <c r="D130" s="172">
        <f t="shared" si="17"/>
        <v>121.74135</v>
      </c>
      <c r="E130" s="172">
        <f t="shared" si="17"/>
        <v>0</v>
      </c>
      <c r="F130" s="172">
        <f t="shared" si="17"/>
        <v>0</v>
      </c>
      <c r="G130" s="172">
        <f t="shared" si="17"/>
        <v>0</v>
      </c>
      <c r="H130" s="172">
        <f t="shared" si="17"/>
        <v>-121.74135</v>
      </c>
    </row>
    <row r="131" spans="1:8" ht="24.75" thickBot="1" x14ac:dyDescent="0.25">
      <c r="A131" s="184" t="s">
        <v>156</v>
      </c>
      <c r="B131" s="185" t="s">
        <v>230</v>
      </c>
      <c r="C131" s="186"/>
      <c r="D131" s="186">
        <v>121.74135</v>
      </c>
      <c r="E131" s="187"/>
      <c r="F131" s="188"/>
      <c r="G131" s="38">
        <f>E131/D131*100</f>
        <v>0</v>
      </c>
      <c r="H131" s="38">
        <f>E131-D131</f>
        <v>-121.74135</v>
      </c>
    </row>
    <row r="132" spans="1:8" ht="12.75" thickBot="1" x14ac:dyDescent="0.25">
      <c r="A132" s="146" t="s">
        <v>157</v>
      </c>
      <c r="B132" s="147" t="s">
        <v>158</v>
      </c>
      <c r="C132" s="189">
        <f t="shared" ref="C132:H132" si="18">C133+C134</f>
        <v>45</v>
      </c>
      <c r="D132" s="189">
        <f t="shared" si="18"/>
        <v>0</v>
      </c>
      <c r="E132" s="189">
        <f t="shared" si="18"/>
        <v>0</v>
      </c>
      <c r="F132" s="189">
        <f t="shared" si="18"/>
        <v>0</v>
      </c>
      <c r="G132" s="189" t="e">
        <f t="shared" si="18"/>
        <v>#DIV/0!</v>
      </c>
      <c r="H132" s="189">
        <f t="shared" si="18"/>
        <v>0</v>
      </c>
    </row>
    <row r="133" spans="1:8" ht="24" x14ac:dyDescent="0.2">
      <c r="A133" s="65" t="s">
        <v>159</v>
      </c>
      <c r="B133" s="130" t="s">
        <v>231</v>
      </c>
      <c r="C133" s="28">
        <v>45</v>
      </c>
      <c r="D133" s="28"/>
      <c r="E133" s="28"/>
      <c r="F133" s="29"/>
      <c r="G133" s="30" t="e">
        <f>E133/D133*100</f>
        <v>#DIV/0!</v>
      </c>
      <c r="H133" s="30">
        <f>E133-D133</f>
        <v>0</v>
      </c>
    </row>
    <row r="134" spans="1:8" ht="12.75" thickBot="1" x14ac:dyDescent="0.25">
      <c r="A134" s="190" t="s">
        <v>160</v>
      </c>
      <c r="B134" s="191" t="s">
        <v>232</v>
      </c>
      <c r="C134" s="114"/>
      <c r="D134" s="114"/>
      <c r="E134" s="114"/>
      <c r="F134" s="137"/>
      <c r="G134" s="192">
        <v>0</v>
      </c>
      <c r="H134" s="37">
        <f>E134-C134</f>
        <v>0</v>
      </c>
    </row>
    <row r="135" spans="1:8" ht="12.75" thickBot="1" x14ac:dyDescent="0.25">
      <c r="A135" s="168" t="s">
        <v>161</v>
      </c>
      <c r="B135" s="77" t="s">
        <v>162</v>
      </c>
      <c r="C135" s="193"/>
      <c r="D135" s="193"/>
      <c r="E135" s="193">
        <f>E136</f>
        <v>0</v>
      </c>
      <c r="F135" s="193">
        <f>F136</f>
        <v>0</v>
      </c>
      <c r="G135" s="194">
        <v>0</v>
      </c>
      <c r="H135" s="195">
        <f>E135-D135</f>
        <v>0</v>
      </c>
    </row>
    <row r="136" spans="1:8" ht="12.75" thickBot="1" x14ac:dyDescent="0.25">
      <c r="A136" s="196" t="s">
        <v>163</v>
      </c>
      <c r="B136" s="178" t="s">
        <v>164</v>
      </c>
      <c r="C136" s="197"/>
      <c r="D136" s="197"/>
      <c r="E136" s="197"/>
      <c r="F136" s="198"/>
      <c r="G136" s="199">
        <v>0</v>
      </c>
      <c r="H136" s="200">
        <f>E136-D136</f>
        <v>0</v>
      </c>
    </row>
    <row r="137" spans="1:8" ht="12.75" thickBot="1" x14ac:dyDescent="0.25">
      <c r="A137" s="168" t="s">
        <v>165</v>
      </c>
      <c r="B137" s="77" t="s">
        <v>166</v>
      </c>
      <c r="C137" s="172"/>
      <c r="D137" s="172"/>
      <c r="E137" s="172"/>
      <c r="F137" s="176"/>
      <c r="G137" s="201">
        <v>0</v>
      </c>
      <c r="H137" s="15">
        <f>E137-C137</f>
        <v>0</v>
      </c>
    </row>
    <row r="138" spans="1:8" ht="12.75" thickBot="1" x14ac:dyDescent="0.25">
      <c r="A138" s="12"/>
      <c r="B138" s="77" t="s">
        <v>240</v>
      </c>
      <c r="C138" s="172" t="e">
        <f>C8+C88</f>
        <v>#REF!</v>
      </c>
      <c r="D138" s="172">
        <f>D8+D88</f>
        <v>650062.28681999992</v>
      </c>
      <c r="E138" s="172">
        <f>E8+E88</f>
        <v>38809.3753</v>
      </c>
      <c r="F138" s="172">
        <f>F8+F88</f>
        <v>34570.132310000001</v>
      </c>
      <c r="G138" s="14">
        <f>E138/D138*100</f>
        <v>5.9701010329101258</v>
      </c>
      <c r="H138" s="15">
        <f>E138-D138</f>
        <v>-611252.91151999997</v>
      </c>
    </row>
    <row r="139" spans="1:8" x14ac:dyDescent="0.2">
      <c r="A139" s="1"/>
      <c r="B139" s="202"/>
      <c r="C139" s="203"/>
      <c r="D139" s="203"/>
      <c r="E139" s="198"/>
      <c r="F139" s="204"/>
      <c r="G139" s="204"/>
      <c r="H139" s="205"/>
    </row>
    <row r="140" spans="1:8" x14ac:dyDescent="0.2">
      <c r="A140" s="16" t="s">
        <v>167</v>
      </c>
      <c r="B140" s="16"/>
      <c r="C140" s="206"/>
      <c r="D140" s="206"/>
      <c r="E140" s="207"/>
      <c r="F140" s="208"/>
      <c r="G140" s="209"/>
      <c r="H140" s="16"/>
    </row>
    <row r="141" spans="1:8" x14ac:dyDescent="0.2">
      <c r="A141" s="16" t="s">
        <v>168</v>
      </c>
      <c r="B141" s="20"/>
      <c r="C141" s="210"/>
      <c r="D141" s="210"/>
      <c r="E141" s="207" t="s">
        <v>169</v>
      </c>
      <c r="F141" s="211"/>
      <c r="G141" s="211"/>
      <c r="H141" s="16"/>
    </row>
    <row r="142" spans="1:8" x14ac:dyDescent="0.2">
      <c r="A142" s="16"/>
      <c r="B142" s="20"/>
      <c r="C142" s="210"/>
      <c r="D142" s="210"/>
      <c r="E142" s="207"/>
      <c r="F142" s="211"/>
      <c r="G142" s="211"/>
      <c r="H142" s="16"/>
    </row>
    <row r="143" spans="1:8" x14ac:dyDescent="0.2">
      <c r="A143" s="212" t="s">
        <v>233</v>
      </c>
      <c r="B143" s="16"/>
      <c r="C143" s="213"/>
      <c r="D143" s="213"/>
      <c r="E143" s="214"/>
      <c r="F143" s="215"/>
      <c r="G143" s="216"/>
      <c r="H143" s="1"/>
    </row>
    <row r="144" spans="1:8" x14ac:dyDescent="0.2">
      <c r="A144" s="212" t="s">
        <v>170</v>
      </c>
      <c r="C144" s="213"/>
      <c r="D144" s="213"/>
      <c r="E144" s="214"/>
      <c r="F144" s="215"/>
      <c r="G144" s="215"/>
      <c r="H144" s="1"/>
    </row>
    <row r="145" spans="1:8" x14ac:dyDescent="0.2">
      <c r="A145" s="1"/>
      <c r="E145" s="198"/>
      <c r="F145" s="218"/>
      <c r="G145" s="219"/>
      <c r="H145" s="1"/>
    </row>
    <row r="146" spans="1:8" customFormat="1" ht="15" x14ac:dyDescent="0.25">
      <c r="C146" s="220"/>
      <c r="D146" s="220"/>
      <c r="E146" s="221"/>
      <c r="F146" s="222"/>
    </row>
    <row r="147" spans="1:8" customFormat="1" ht="15" x14ac:dyDescent="0.25">
      <c r="C147" s="220"/>
      <c r="D147" s="220"/>
      <c r="E147" s="221"/>
      <c r="F147" s="222"/>
    </row>
    <row r="148" spans="1:8" customFormat="1" ht="15" x14ac:dyDescent="0.25">
      <c r="C148" s="220"/>
      <c r="D148" s="220"/>
      <c r="E148" s="221"/>
      <c r="F148" s="222"/>
    </row>
    <row r="149" spans="1:8" customFormat="1" ht="15" x14ac:dyDescent="0.25">
      <c r="C149" s="220"/>
      <c r="D149" s="220"/>
      <c r="E149" s="221"/>
      <c r="F149" s="222"/>
    </row>
    <row r="150" spans="1:8" customFormat="1" ht="15" x14ac:dyDescent="0.25">
      <c r="C150" s="220"/>
      <c r="D150" s="220"/>
      <c r="E150" s="221"/>
      <c r="F150" s="222"/>
    </row>
    <row r="151" spans="1:8" customFormat="1" ht="15" x14ac:dyDescent="0.25">
      <c r="C151" s="220"/>
      <c r="D151" s="220"/>
      <c r="E151" s="221"/>
      <c r="F151" s="222"/>
    </row>
    <row r="152" spans="1:8" customFormat="1" ht="15" x14ac:dyDescent="0.25">
      <c r="C152" s="220"/>
      <c r="D152" s="220"/>
      <c r="E152" s="221"/>
      <c r="F152" s="222"/>
    </row>
    <row r="153" spans="1:8" customFormat="1" ht="15" x14ac:dyDescent="0.25">
      <c r="C153" s="220"/>
      <c r="D153" s="220"/>
      <c r="E153" s="221"/>
      <c r="F153" s="222"/>
    </row>
    <row r="154" spans="1:8" customFormat="1" ht="15" x14ac:dyDescent="0.25">
      <c r="C154" s="220"/>
      <c r="D154" s="220"/>
      <c r="E154" s="221"/>
      <c r="F154" s="222"/>
    </row>
    <row r="155" spans="1:8" customFormat="1" ht="15" x14ac:dyDescent="0.25">
      <c r="C155" s="220"/>
      <c r="D155" s="220"/>
      <c r="E155" s="221"/>
      <c r="F155" s="222"/>
    </row>
    <row r="156" spans="1:8" customFormat="1" ht="15" x14ac:dyDescent="0.25">
      <c r="C156" s="220"/>
      <c r="D156" s="220"/>
      <c r="E156" s="221"/>
      <c r="F156" s="222"/>
    </row>
    <row r="157" spans="1:8" customFormat="1" ht="15" x14ac:dyDescent="0.25">
      <c r="C157" s="220"/>
      <c r="D157" s="220"/>
      <c r="E157" s="221"/>
      <c r="F157" s="222"/>
    </row>
    <row r="158" spans="1:8" customFormat="1" ht="15" x14ac:dyDescent="0.25">
      <c r="C158" s="220"/>
      <c r="D158" s="220"/>
      <c r="E158" s="221"/>
      <c r="F158" s="222"/>
    </row>
    <row r="159" spans="1:8" customFormat="1" ht="15" x14ac:dyDescent="0.25">
      <c r="C159" s="220"/>
      <c r="D159" s="220"/>
      <c r="E159" s="221"/>
      <c r="F159" s="222"/>
    </row>
    <row r="160" spans="1:8" customFormat="1" ht="15" x14ac:dyDescent="0.25">
      <c r="C160" s="220"/>
      <c r="D160" s="220"/>
      <c r="E160" s="221"/>
      <c r="F160" s="222"/>
    </row>
    <row r="161" spans="3:6" customFormat="1" ht="15" x14ac:dyDescent="0.25">
      <c r="C161" s="220"/>
      <c r="D161" s="220"/>
      <c r="E161" s="221"/>
      <c r="F161" s="222"/>
    </row>
    <row r="162" spans="3:6" customFormat="1" ht="15" x14ac:dyDescent="0.25">
      <c r="C162" s="220"/>
      <c r="D162" s="220"/>
      <c r="E162" s="221"/>
      <c r="F162" s="222"/>
    </row>
    <row r="163" spans="3:6" customFormat="1" ht="15" x14ac:dyDescent="0.25">
      <c r="C163" s="220"/>
      <c r="D163" s="220"/>
      <c r="E163" s="221"/>
      <c r="F163" s="222"/>
    </row>
    <row r="164" spans="3:6" customFormat="1" ht="15" x14ac:dyDescent="0.25">
      <c r="C164" s="220"/>
      <c r="D164" s="220"/>
      <c r="E164" s="221"/>
      <c r="F164" s="222"/>
    </row>
    <row r="165" spans="3:6" customFormat="1" ht="15" x14ac:dyDescent="0.25">
      <c r="C165" s="220"/>
      <c r="D165" s="220"/>
      <c r="E165" s="221"/>
      <c r="F165" s="222"/>
    </row>
    <row r="166" spans="3:6" customFormat="1" ht="15" x14ac:dyDescent="0.25">
      <c r="C166" s="220"/>
      <c r="D166" s="220"/>
      <c r="E166" s="221"/>
      <c r="F166" s="222"/>
    </row>
    <row r="167" spans="3:6" customFormat="1" ht="15" x14ac:dyDescent="0.25">
      <c r="C167" s="220"/>
      <c r="D167" s="220"/>
      <c r="E167" s="221"/>
      <c r="F167" s="222"/>
    </row>
    <row r="168" spans="3:6" customFormat="1" ht="15" x14ac:dyDescent="0.25">
      <c r="C168" s="220"/>
      <c r="D168" s="220"/>
      <c r="E168" s="221"/>
      <c r="F168" s="222"/>
    </row>
    <row r="169" spans="3:6" customFormat="1" ht="15" x14ac:dyDescent="0.25">
      <c r="C169" s="220"/>
      <c r="D169" s="220"/>
      <c r="E169" s="221"/>
      <c r="F169" s="222"/>
    </row>
    <row r="170" spans="3:6" customFormat="1" ht="15" x14ac:dyDescent="0.25">
      <c r="C170" s="220"/>
      <c r="D170" s="220"/>
      <c r="E170" s="221"/>
      <c r="F170" s="222"/>
    </row>
    <row r="171" spans="3:6" customFormat="1" ht="15" x14ac:dyDescent="0.25">
      <c r="C171" s="220"/>
      <c r="D171" s="220"/>
      <c r="E171" s="221"/>
      <c r="F171" s="222"/>
    </row>
    <row r="172" spans="3:6" customFormat="1" ht="15" x14ac:dyDescent="0.25">
      <c r="C172" s="220"/>
      <c r="D172" s="220"/>
      <c r="E172" s="221"/>
      <c r="F172" s="222"/>
    </row>
    <row r="173" spans="3:6" customFormat="1" ht="15" x14ac:dyDescent="0.25">
      <c r="C173" s="220"/>
      <c r="D173" s="220"/>
      <c r="E173" s="221"/>
      <c r="F173" s="222"/>
    </row>
    <row r="174" spans="3:6" customFormat="1" ht="15" x14ac:dyDescent="0.25">
      <c r="C174" s="220"/>
      <c r="D174" s="220"/>
      <c r="E174" s="221"/>
      <c r="F174" s="222"/>
    </row>
    <row r="175" spans="3:6" customFormat="1" ht="15" x14ac:dyDescent="0.25">
      <c r="C175" s="220"/>
      <c r="D175" s="220"/>
      <c r="E175" s="221"/>
      <c r="F175" s="222"/>
    </row>
    <row r="176" spans="3:6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</sheetData>
  <mergeCells count="8">
    <mergeCell ref="G5:H5"/>
    <mergeCell ref="A5:A7"/>
    <mergeCell ref="B5:B7"/>
    <mergeCell ref="D5:D7"/>
    <mergeCell ref="E5:E7"/>
    <mergeCell ref="F5:F7"/>
    <mergeCell ref="G6:G7"/>
    <mergeCell ref="H6:H7"/>
  </mergeCells>
  <pageMargins left="0" right="0" top="0.74803149606299213" bottom="0" header="0.31496062992125984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7"/>
  <sheetViews>
    <sheetView workbookViewId="0">
      <selection sqref="A1:XFD1048576"/>
    </sheetView>
  </sheetViews>
  <sheetFormatPr defaultRowHeight="12" x14ac:dyDescent="0.2"/>
  <cols>
    <col min="1" max="1" width="22" style="22" customWidth="1"/>
    <col min="2" max="2" width="68.140625" style="1" customWidth="1"/>
    <col min="3" max="4" width="14.42578125" style="217" customWidth="1"/>
    <col min="5" max="5" width="14.28515625" style="94" customWidth="1"/>
    <col min="6" max="6" width="13.28515625" style="223" customWidth="1"/>
    <col min="7" max="7" width="9.5703125" style="1" customWidth="1"/>
    <col min="8" max="8" width="11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262</v>
      </c>
      <c r="C4" s="3"/>
      <c r="D4" s="3"/>
      <c r="E4" s="4"/>
      <c r="F4" s="5"/>
      <c r="G4" s="8"/>
      <c r="H4" s="8"/>
    </row>
    <row r="5" spans="1:8" s="10" customFormat="1" ht="12.75" thickBot="1" x14ac:dyDescent="0.25">
      <c r="A5" s="281" t="s">
        <v>258</v>
      </c>
      <c r="B5" s="284" t="s">
        <v>3</v>
      </c>
      <c r="C5" s="290" t="s">
        <v>265</v>
      </c>
      <c r="D5" s="290" t="s">
        <v>266</v>
      </c>
      <c r="E5" s="290" t="s">
        <v>263</v>
      </c>
      <c r="F5" s="293" t="s">
        <v>264</v>
      </c>
      <c r="G5" s="279" t="s">
        <v>2</v>
      </c>
      <c r="H5" s="280"/>
    </row>
    <row r="6" spans="1:8" s="10" customFormat="1" x14ac:dyDescent="0.2">
      <c r="A6" s="282"/>
      <c r="B6" s="285"/>
      <c r="C6" s="291"/>
      <c r="D6" s="291"/>
      <c r="E6" s="291"/>
      <c r="F6" s="294"/>
      <c r="G6" s="296" t="s">
        <v>6</v>
      </c>
      <c r="H6" s="296" t="s">
        <v>7</v>
      </c>
    </row>
    <row r="7" spans="1:8" ht="12.75" thickBot="1" x14ac:dyDescent="0.25">
      <c r="A7" s="283"/>
      <c r="B7" s="286"/>
      <c r="C7" s="292"/>
      <c r="D7" s="292"/>
      <c r="E7" s="292"/>
      <c r="F7" s="295"/>
      <c r="G7" s="297"/>
      <c r="H7" s="297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C9+C20+C32+C50+C61+C83+C38+C29+C14+C56</f>
        <v>131994.74546999999</v>
      </c>
      <c r="D8" s="14">
        <f>D9+D20+D32+D50+D61+D83+D38+D29+D14+D56</f>
        <v>131994.74546999999</v>
      </c>
      <c r="E8" s="14">
        <f>E9+E20+E32+E50+E61+E83+E38+E29+E14+E56</f>
        <v>14779.30154</v>
      </c>
      <c r="F8" s="14">
        <f>F9+F20+F32+F50+F61+F83+F38+F29+F14+F56</f>
        <v>16777.473200000004</v>
      </c>
      <c r="G8" s="14">
        <f t="shared" ref="G8:G26" si="0">E8/D8*100</f>
        <v>11.196886275566982</v>
      </c>
      <c r="H8" s="15">
        <f t="shared" ref="H8:H41" si="1">E8-D8</f>
        <v>-117215.44392999999</v>
      </c>
    </row>
    <row r="9" spans="1:8" s="20" customFormat="1" ht="12.75" thickBot="1" x14ac:dyDescent="0.25">
      <c r="A9" s="146" t="s">
        <v>9</v>
      </c>
      <c r="B9" s="17" t="s">
        <v>10</v>
      </c>
      <c r="C9" s="18">
        <f>C10</f>
        <v>65699.994299999991</v>
      </c>
      <c r="D9" s="18">
        <f>D10</f>
        <v>65699.994299999991</v>
      </c>
      <c r="E9" s="18">
        <f>E10</f>
        <v>10649.183490000001</v>
      </c>
      <c r="F9" s="19">
        <f>F10</f>
        <v>10850.438390000001</v>
      </c>
      <c r="G9" s="14">
        <f t="shared" si="0"/>
        <v>16.208804282955626</v>
      </c>
      <c r="H9" s="15">
        <f t="shared" si="1"/>
        <v>-55050.810809999988</v>
      </c>
    </row>
    <row r="10" spans="1:8" x14ac:dyDescent="0.2">
      <c r="A10" s="21" t="s">
        <v>11</v>
      </c>
      <c r="B10" s="22" t="s">
        <v>12</v>
      </c>
      <c r="C10" s="23">
        <f>C11+C12+C13</f>
        <v>65699.994299999991</v>
      </c>
      <c r="D10" s="23">
        <f>D11+D12+D13</f>
        <v>65699.994299999991</v>
      </c>
      <c r="E10" s="23">
        <f>E11+E12+E13</f>
        <v>10649.183490000001</v>
      </c>
      <c r="F10" s="23">
        <f>F11+F12+F13</f>
        <v>10850.438390000001</v>
      </c>
      <c r="G10" s="24">
        <f t="shared" si="0"/>
        <v>16.208804282955626</v>
      </c>
      <c r="H10" s="25">
        <f t="shared" si="1"/>
        <v>-55050.810809999988</v>
      </c>
    </row>
    <row r="11" spans="1:8" ht="24" x14ac:dyDescent="0.2">
      <c r="A11" s="26" t="s">
        <v>227</v>
      </c>
      <c r="B11" s="27" t="s">
        <v>13</v>
      </c>
      <c r="C11" s="109">
        <v>65175.994299999998</v>
      </c>
      <c r="D11" s="109">
        <v>65175.994299999998</v>
      </c>
      <c r="E11" s="109">
        <v>10602.19879</v>
      </c>
      <c r="F11" s="97">
        <v>10808.857330000001</v>
      </c>
      <c r="G11" s="30">
        <f t="shared" si="0"/>
        <v>16.267030375016468</v>
      </c>
      <c r="H11" s="30">
        <f t="shared" si="1"/>
        <v>-54573.795509999996</v>
      </c>
    </row>
    <row r="12" spans="1:8" ht="60" x14ac:dyDescent="0.2">
      <c r="A12" s="26" t="s">
        <v>228</v>
      </c>
      <c r="B12" s="239" t="s">
        <v>14</v>
      </c>
      <c r="C12" s="31">
        <v>276</v>
      </c>
      <c r="D12" s="31">
        <v>276</v>
      </c>
      <c r="E12" s="31">
        <v>0</v>
      </c>
      <c r="F12" s="32">
        <v>14.30513</v>
      </c>
      <c r="G12" s="101">
        <f t="shared" si="0"/>
        <v>0</v>
      </c>
      <c r="H12" s="30">
        <f t="shared" si="1"/>
        <v>-276</v>
      </c>
    </row>
    <row r="13" spans="1:8" ht="24.75" thickBot="1" x14ac:dyDescent="0.25">
      <c r="A13" s="26" t="s">
        <v>229</v>
      </c>
      <c r="B13" s="34" t="s">
        <v>15</v>
      </c>
      <c r="C13" s="35">
        <v>248</v>
      </c>
      <c r="D13" s="35">
        <v>248</v>
      </c>
      <c r="E13" s="35">
        <v>46.984699999999997</v>
      </c>
      <c r="F13" s="36">
        <v>27.275929999999999</v>
      </c>
      <c r="G13" s="37">
        <f t="shared" si="0"/>
        <v>18.945443548387093</v>
      </c>
      <c r="H13" s="38">
        <f t="shared" si="1"/>
        <v>-201.0153</v>
      </c>
    </row>
    <row r="14" spans="1:8" ht="12.75" thickBot="1" x14ac:dyDescent="0.25">
      <c r="A14" s="39" t="s">
        <v>234</v>
      </c>
      <c r="B14" s="40" t="s">
        <v>255</v>
      </c>
      <c r="C14" s="41">
        <f>C15</f>
        <v>10048.58274</v>
      </c>
      <c r="D14" s="41">
        <f>D15</f>
        <v>10048.58274</v>
      </c>
      <c r="E14" s="41">
        <f>E15</f>
        <v>1484.6841899999999</v>
      </c>
      <c r="F14" s="42">
        <f>F15</f>
        <v>1622.31933</v>
      </c>
      <c r="G14" s="43">
        <f t="shared" si="0"/>
        <v>14.775060607203599</v>
      </c>
      <c r="H14" s="15">
        <f t="shared" si="1"/>
        <v>-8563.8985499999999</v>
      </c>
    </row>
    <row r="15" spans="1:8" x14ac:dyDescent="0.2">
      <c r="A15" s="44" t="s">
        <v>235</v>
      </c>
      <c r="B15" s="6" t="s">
        <v>16</v>
      </c>
      <c r="C15" s="102">
        <f>C16+C17+C18+C19</f>
        <v>10048.58274</v>
      </c>
      <c r="D15" s="102">
        <f>D16+D17+D18+D19</f>
        <v>10048.58274</v>
      </c>
      <c r="E15" s="102">
        <f>E16+E17+E18+E19</f>
        <v>1484.6841899999999</v>
      </c>
      <c r="F15" s="46">
        <f>F16+F17+F18+F19</f>
        <v>1622.31933</v>
      </c>
      <c r="G15" s="25">
        <f t="shared" si="0"/>
        <v>14.775060607203599</v>
      </c>
      <c r="H15" s="25">
        <f t="shared" si="1"/>
        <v>-8563.8985499999999</v>
      </c>
    </row>
    <row r="16" spans="1:8" s="52" customFormat="1" x14ac:dyDescent="0.2">
      <c r="A16" s="47" t="s">
        <v>236</v>
      </c>
      <c r="B16" s="48" t="s">
        <v>17</v>
      </c>
      <c r="C16" s="49">
        <v>4604.6117299999996</v>
      </c>
      <c r="D16" s="49">
        <v>4604.6117299999996</v>
      </c>
      <c r="E16" s="49">
        <v>662.07412999999997</v>
      </c>
      <c r="F16" s="50">
        <v>718.56257000000005</v>
      </c>
      <c r="G16" s="30">
        <f t="shared" si="0"/>
        <v>14.378500703684738</v>
      </c>
      <c r="H16" s="51">
        <f t="shared" si="1"/>
        <v>-3942.5375999999997</v>
      </c>
    </row>
    <row r="17" spans="1:8" s="52" customFormat="1" x14ac:dyDescent="0.2">
      <c r="A17" s="47" t="s">
        <v>237</v>
      </c>
      <c r="B17" s="48" t="s">
        <v>18</v>
      </c>
      <c r="C17" s="49">
        <v>23.717680000000001</v>
      </c>
      <c r="D17" s="49">
        <v>23.717680000000001</v>
      </c>
      <c r="E17" s="49">
        <v>4.1487600000000002</v>
      </c>
      <c r="F17" s="50">
        <v>4.8756599999999999</v>
      </c>
      <c r="G17" s="30">
        <f t="shared" si="0"/>
        <v>17.492267371850872</v>
      </c>
      <c r="H17" s="51">
        <f t="shared" si="1"/>
        <v>-19.568920000000002</v>
      </c>
    </row>
    <row r="18" spans="1:8" s="52" customFormat="1" x14ac:dyDescent="0.2">
      <c r="A18" s="47" t="s">
        <v>238</v>
      </c>
      <c r="B18" s="48" t="s">
        <v>19</v>
      </c>
      <c r="C18" s="49">
        <v>6014.4879300000002</v>
      </c>
      <c r="D18" s="49">
        <v>6014.4879300000002</v>
      </c>
      <c r="E18" s="49">
        <v>947.71622000000002</v>
      </c>
      <c r="F18" s="50">
        <v>1055.42552</v>
      </c>
      <c r="G18" s="103">
        <f t="shared" si="0"/>
        <v>15.75722207825596</v>
      </c>
      <c r="H18" s="51">
        <f t="shared" si="1"/>
        <v>-5066.77171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-594.2346</v>
      </c>
      <c r="D19" s="56">
        <v>-594.2346</v>
      </c>
      <c r="E19" s="56">
        <v>-129.25492</v>
      </c>
      <c r="F19" s="57">
        <v>-156.54442</v>
      </c>
      <c r="G19" s="101">
        <f t="shared" si="0"/>
        <v>21.751496799412216</v>
      </c>
      <c r="H19" s="51">
        <f t="shared" si="1"/>
        <v>464.97968000000003</v>
      </c>
    </row>
    <row r="20" spans="1:8" s="60" customFormat="1" ht="12.75" thickBot="1" x14ac:dyDescent="0.25">
      <c r="A20" s="168" t="s">
        <v>21</v>
      </c>
      <c r="B20" s="262" t="s">
        <v>22</v>
      </c>
      <c r="C20" s="58">
        <f>C21+C25+C26+C28+C27</f>
        <v>24895.834999999999</v>
      </c>
      <c r="D20" s="58">
        <f>D21+D25+D26+D28+D27</f>
        <v>24895.834999999999</v>
      </c>
      <c r="E20" s="58">
        <f>E21+E25+E26+E28+E27</f>
        <v>769.50254999999993</v>
      </c>
      <c r="F20" s="58">
        <f>F21+F25+F26+F28+F27</f>
        <v>1440.8904</v>
      </c>
      <c r="G20" s="59">
        <f t="shared" si="0"/>
        <v>3.0908886968442713</v>
      </c>
      <c r="H20" s="15">
        <f t="shared" si="1"/>
        <v>-24126.332449999998</v>
      </c>
    </row>
    <row r="21" spans="1:8" s="10" customFormat="1" x14ac:dyDescent="0.2">
      <c r="A21" s="61" t="s">
        <v>23</v>
      </c>
      <c r="B21" s="62" t="s">
        <v>24</v>
      </c>
      <c r="C21" s="102">
        <f>C22+C23+C24</f>
        <v>19088</v>
      </c>
      <c r="D21" s="102">
        <f>D22+D23+D24</f>
        <v>19088</v>
      </c>
      <c r="E21" s="102">
        <f>E22+E23+E24</f>
        <v>289.33247</v>
      </c>
      <c r="F21" s="102">
        <f>F22+F23+F24</f>
        <v>951.11293000000001</v>
      </c>
      <c r="G21" s="103">
        <f t="shared" si="0"/>
        <v>1.5157820096395642</v>
      </c>
      <c r="H21" s="25">
        <f t="shared" si="1"/>
        <v>-18798.667529999999</v>
      </c>
    </row>
    <row r="22" spans="1:8" s="60" customFormat="1" ht="24" x14ac:dyDescent="0.2">
      <c r="A22" s="63" t="s">
        <v>25</v>
      </c>
      <c r="B22" s="64" t="s">
        <v>26</v>
      </c>
      <c r="C22" s="49">
        <v>13617</v>
      </c>
      <c r="D22" s="49">
        <v>13617</v>
      </c>
      <c r="E22" s="49">
        <v>251.10275999999999</v>
      </c>
      <c r="F22" s="50">
        <v>501.15134999999998</v>
      </c>
      <c r="G22" s="30">
        <f t="shared" si="0"/>
        <v>1.8440387750605862</v>
      </c>
      <c r="H22" s="30">
        <f t="shared" si="1"/>
        <v>-13365.89724</v>
      </c>
    </row>
    <row r="23" spans="1:8" s="60" customFormat="1" ht="24" x14ac:dyDescent="0.2">
      <c r="A23" s="65" t="s">
        <v>27</v>
      </c>
      <c r="B23" s="66" t="s">
        <v>28</v>
      </c>
      <c r="C23" s="49">
        <v>5471</v>
      </c>
      <c r="D23" s="49">
        <v>5471</v>
      </c>
      <c r="E23" s="49">
        <v>38.229709999999997</v>
      </c>
      <c r="F23" s="50">
        <v>455.07920999999999</v>
      </c>
      <c r="G23" s="30">
        <f t="shared" si="0"/>
        <v>0.69877006031804056</v>
      </c>
      <c r="H23" s="30">
        <f t="shared" si="1"/>
        <v>-5432.7702900000004</v>
      </c>
    </row>
    <row r="24" spans="1:8" s="60" customFormat="1" ht="36" x14ac:dyDescent="0.2">
      <c r="A24" s="65" t="s">
        <v>29</v>
      </c>
      <c r="B24" s="67" t="s">
        <v>30</v>
      </c>
      <c r="C24" s="49"/>
      <c r="D24" s="49"/>
      <c r="E24" s="49"/>
      <c r="F24" s="50">
        <v>-5.1176300000000001</v>
      </c>
      <c r="G24" s="30" t="e">
        <f t="shared" si="0"/>
        <v>#DIV/0!</v>
      </c>
      <c r="H24" s="30">
        <f t="shared" si="1"/>
        <v>0</v>
      </c>
    </row>
    <row r="25" spans="1:8" x14ac:dyDescent="0.2">
      <c r="A25" s="65" t="s">
        <v>31</v>
      </c>
      <c r="B25" s="68" t="s">
        <v>32</v>
      </c>
      <c r="C25" s="35">
        <v>506</v>
      </c>
      <c r="D25" s="35">
        <v>506</v>
      </c>
      <c r="E25" s="35">
        <v>333.30282999999997</v>
      </c>
      <c r="F25" s="108">
        <v>188.39094</v>
      </c>
      <c r="G25" s="30">
        <f t="shared" si="0"/>
        <v>65.870124505928857</v>
      </c>
      <c r="H25" s="30">
        <f t="shared" si="1"/>
        <v>-172.69717000000003</v>
      </c>
    </row>
    <row r="26" spans="1:8" x14ac:dyDescent="0.2">
      <c r="A26" s="70" t="s">
        <v>33</v>
      </c>
      <c r="B26" s="70" t="s">
        <v>34</v>
      </c>
      <c r="C26" s="71">
        <v>4464.085</v>
      </c>
      <c r="D26" s="71">
        <v>4464.085</v>
      </c>
      <c r="E26" s="71">
        <v>67.887789999999995</v>
      </c>
      <c r="F26" s="72">
        <v>137.58439999999999</v>
      </c>
      <c r="G26" s="30">
        <f t="shared" si="0"/>
        <v>1.5207548691389163</v>
      </c>
      <c r="H26" s="30">
        <f t="shared" si="1"/>
        <v>-4396.1972100000003</v>
      </c>
    </row>
    <row r="27" spans="1:8" s="52" customFormat="1" x14ac:dyDescent="0.2">
      <c r="A27" s="73" t="s">
        <v>35</v>
      </c>
      <c r="B27" s="73" t="s">
        <v>36</v>
      </c>
      <c r="C27" s="74"/>
      <c r="D27" s="74"/>
      <c r="E27" s="74"/>
      <c r="F27" s="75"/>
      <c r="G27" s="51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837.75</v>
      </c>
      <c r="D28" s="35">
        <v>837.75</v>
      </c>
      <c r="E28" s="35">
        <v>78.979460000000003</v>
      </c>
      <c r="F28" s="36">
        <v>163.80213000000001</v>
      </c>
      <c r="G28" s="100">
        <f t="shared" ref="G28:G41" si="2">E28/D28*100</f>
        <v>9.4275690838555661</v>
      </c>
      <c r="H28" s="30">
        <f t="shared" si="1"/>
        <v>-758.77053999999998</v>
      </c>
    </row>
    <row r="29" spans="1:8" ht="12.75" thickBot="1" x14ac:dyDescent="0.25">
      <c r="A29" s="12" t="s">
        <v>39</v>
      </c>
      <c r="B29" s="77" t="s">
        <v>40</v>
      </c>
      <c r="C29" s="59">
        <f>C30+C31</f>
        <v>10100.566340000001</v>
      </c>
      <c r="D29" s="59">
        <f>D30+D31</f>
        <v>10100.566340000001</v>
      </c>
      <c r="E29" s="79">
        <f>E30+E31</f>
        <v>510.21024</v>
      </c>
      <c r="F29" s="14">
        <f>F30+F31</f>
        <v>873.56678999999997</v>
      </c>
      <c r="G29" s="80">
        <f t="shared" si="2"/>
        <v>5.0513032915736478</v>
      </c>
      <c r="H29" s="15">
        <f t="shared" si="1"/>
        <v>-9590.3561000000009</v>
      </c>
    </row>
    <row r="30" spans="1:8" x14ac:dyDescent="0.2">
      <c r="A30" s="22" t="s">
        <v>41</v>
      </c>
      <c r="B30" s="61" t="s">
        <v>42</v>
      </c>
      <c r="C30" s="31">
        <v>794.27949999999998</v>
      </c>
      <c r="D30" s="31">
        <v>794.27949999999998</v>
      </c>
      <c r="E30" s="23">
        <v>62.46537</v>
      </c>
      <c r="F30" s="81">
        <v>59.149279999999997</v>
      </c>
      <c r="G30" s="25">
        <f t="shared" si="2"/>
        <v>7.8644066729658766</v>
      </c>
      <c r="H30" s="25">
        <f t="shared" si="1"/>
        <v>-731.81412999999998</v>
      </c>
    </row>
    <row r="31" spans="1:8" ht="12.75" thickBot="1" x14ac:dyDescent="0.25">
      <c r="A31" s="82" t="s">
        <v>43</v>
      </c>
      <c r="B31" s="82" t="s">
        <v>44</v>
      </c>
      <c r="C31" s="35">
        <v>9306.2868400000007</v>
      </c>
      <c r="D31" s="35">
        <v>9306.2868400000007</v>
      </c>
      <c r="E31" s="99">
        <v>447.74486999999999</v>
      </c>
      <c r="F31" s="108">
        <v>814.41750999999999</v>
      </c>
      <c r="G31" s="38">
        <f t="shared" si="2"/>
        <v>4.8112085700552072</v>
      </c>
      <c r="H31" s="38">
        <f t="shared" si="1"/>
        <v>-8858.5419700000002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1924.1518999999998</v>
      </c>
      <c r="D32" s="14">
        <f>D33+D35+D37+D36</f>
        <v>1924.1518999999998</v>
      </c>
      <c r="E32" s="14">
        <f>E33+E35+E37+E36</f>
        <v>380.20684</v>
      </c>
      <c r="F32" s="14">
        <f>F33+F35+F37+F36</f>
        <v>387.72847000000002</v>
      </c>
      <c r="G32" s="59">
        <f t="shared" si="2"/>
        <v>19.759710239092872</v>
      </c>
      <c r="H32" s="15">
        <f t="shared" si="1"/>
        <v>-1543.9450599999998</v>
      </c>
    </row>
    <row r="33" spans="1:9" x14ac:dyDescent="0.2">
      <c r="A33" s="22" t="s">
        <v>47</v>
      </c>
      <c r="B33" s="22" t="s">
        <v>48</v>
      </c>
      <c r="C33" s="31">
        <f>C34</f>
        <v>1057.8</v>
      </c>
      <c r="D33" s="31">
        <f>D34</f>
        <v>1057.8</v>
      </c>
      <c r="E33" s="31">
        <f>E34</f>
        <v>265.98099999999999</v>
      </c>
      <c r="F33" s="32">
        <f>F34</f>
        <v>181.54722000000001</v>
      </c>
      <c r="G33" s="103">
        <f t="shared" si="2"/>
        <v>25.144734354320285</v>
      </c>
      <c r="H33" s="25">
        <f t="shared" si="1"/>
        <v>-791.81899999999996</v>
      </c>
    </row>
    <row r="34" spans="1:9" x14ac:dyDescent="0.2">
      <c r="A34" s="82" t="s">
        <v>49</v>
      </c>
      <c r="B34" s="85" t="s">
        <v>50</v>
      </c>
      <c r="C34" s="35">
        <v>1057.8</v>
      </c>
      <c r="D34" s="35">
        <v>1057.8</v>
      </c>
      <c r="E34" s="99">
        <v>265.98099999999999</v>
      </c>
      <c r="F34" s="108">
        <v>181.54722000000001</v>
      </c>
      <c r="G34" s="103">
        <f t="shared" si="2"/>
        <v>25.144734354320285</v>
      </c>
      <c r="H34" s="30">
        <f t="shared" si="1"/>
        <v>-791.81899999999996</v>
      </c>
    </row>
    <row r="35" spans="1:9" x14ac:dyDescent="0.2">
      <c r="A35" s="82" t="s">
        <v>51</v>
      </c>
      <c r="B35" s="82" t="s">
        <v>52</v>
      </c>
      <c r="C35" s="35">
        <v>126.3519</v>
      </c>
      <c r="D35" s="35">
        <v>126.3519</v>
      </c>
      <c r="E35" s="71">
        <v>4.99</v>
      </c>
      <c r="F35" s="72">
        <v>11.2</v>
      </c>
      <c r="G35" s="103">
        <f t="shared" si="2"/>
        <v>3.9492876640557046</v>
      </c>
      <c r="H35" s="30">
        <f t="shared" si="1"/>
        <v>-121.36190000000001</v>
      </c>
    </row>
    <row r="36" spans="1:9" ht="24" x14ac:dyDescent="0.2">
      <c r="A36" s="86" t="s">
        <v>53</v>
      </c>
      <c r="B36" s="242" t="s">
        <v>54</v>
      </c>
      <c r="C36" s="35">
        <v>58</v>
      </c>
      <c r="D36" s="35">
        <v>58</v>
      </c>
      <c r="E36" s="35">
        <v>0</v>
      </c>
      <c r="F36" s="36">
        <v>19</v>
      </c>
      <c r="G36" s="103">
        <f t="shared" si="2"/>
        <v>0</v>
      </c>
      <c r="H36" s="30">
        <f t="shared" si="1"/>
        <v>-58</v>
      </c>
    </row>
    <row r="37" spans="1:9" ht="12.75" thickBot="1" x14ac:dyDescent="0.25">
      <c r="A37" s="88" t="s">
        <v>55</v>
      </c>
      <c r="B37" s="243" t="s">
        <v>56</v>
      </c>
      <c r="C37" s="35">
        <v>682</v>
      </c>
      <c r="D37" s="35">
        <v>682</v>
      </c>
      <c r="E37" s="35">
        <v>109.23584</v>
      </c>
      <c r="F37" s="36">
        <v>175.98124999999999</v>
      </c>
      <c r="G37" s="103">
        <f t="shared" si="2"/>
        <v>16.016985337243401</v>
      </c>
      <c r="H37" s="101">
        <f t="shared" si="1"/>
        <v>-572.76415999999995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18608.722189999997</v>
      </c>
      <c r="D38" s="91">
        <f>D39+D47+D48+D46</f>
        <v>18608.722189999997</v>
      </c>
      <c r="E38" s="92">
        <f>E39+E47+E48</f>
        <v>827.30883000000006</v>
      </c>
      <c r="F38" s="91">
        <f>F39+F47+F48+F46</f>
        <v>1389.4809699999998</v>
      </c>
      <c r="G38" s="14">
        <f t="shared" si="2"/>
        <v>4.4458121388075824</v>
      </c>
      <c r="H38" s="15">
        <f t="shared" si="1"/>
        <v>-17781.413359999995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17577.762189999998</v>
      </c>
      <c r="D39" s="110">
        <f>D40+D42+D44</f>
        <v>17577.762189999998</v>
      </c>
      <c r="E39" s="110">
        <f>E40+E42+E44+E46</f>
        <v>730.15021999999999</v>
      </c>
      <c r="F39" s="102">
        <f>F40+F42+F44</f>
        <v>1255.6470099999999</v>
      </c>
      <c r="G39" s="24">
        <f t="shared" si="2"/>
        <v>4.1538292082218691</v>
      </c>
      <c r="H39" s="24">
        <f t="shared" si="1"/>
        <v>-16847.611969999998</v>
      </c>
    </row>
    <row r="40" spans="1:9" s="94" customFormat="1" ht="24" x14ac:dyDescent="0.2">
      <c r="A40" s="86" t="s">
        <v>61</v>
      </c>
      <c r="B40" s="245" t="s">
        <v>62</v>
      </c>
      <c r="C40" s="97">
        <f>C41</f>
        <v>8214.2999999999993</v>
      </c>
      <c r="D40" s="97">
        <f>D41</f>
        <v>8214.2999999999993</v>
      </c>
      <c r="E40" s="109">
        <f>E41</f>
        <v>506.0034</v>
      </c>
      <c r="F40" s="109">
        <f>F41</f>
        <v>1121.1484399999999</v>
      </c>
      <c r="G40" s="30">
        <f t="shared" si="2"/>
        <v>6.1600306782075167</v>
      </c>
      <c r="H40" s="30">
        <f t="shared" si="1"/>
        <v>-7708.2965999999997</v>
      </c>
    </row>
    <row r="41" spans="1:9" s="94" customFormat="1" ht="24" x14ac:dyDescent="0.2">
      <c r="A41" s="95" t="s">
        <v>63</v>
      </c>
      <c r="B41" s="96" t="s">
        <v>62</v>
      </c>
      <c r="C41" s="98">
        <v>8214.2999999999993</v>
      </c>
      <c r="D41" s="98">
        <v>8214.2999999999993</v>
      </c>
      <c r="E41" s="99">
        <v>506.0034</v>
      </c>
      <c r="F41" s="99">
        <v>1121.1484399999999</v>
      </c>
      <c r="G41" s="100">
        <f t="shared" si="2"/>
        <v>6.1600306782075167</v>
      </c>
      <c r="H41" s="101">
        <f t="shared" si="1"/>
        <v>-7708.2965999999997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9060.1651899999997</v>
      </c>
      <c r="D42" s="97">
        <f>D43</f>
        <v>9060.1651899999997</v>
      </c>
      <c r="E42" s="109">
        <f>E43</f>
        <v>146.06056000000001</v>
      </c>
      <c r="F42" s="99">
        <f>F43</f>
        <v>119.30261</v>
      </c>
      <c r="G42" s="97">
        <f>G43</f>
        <v>1.6121180677943028</v>
      </c>
      <c r="H42" s="109">
        <f>E42-D42</f>
        <v>-8914.1046299999998</v>
      </c>
    </row>
    <row r="43" spans="1:9" s="94" customFormat="1" ht="24" x14ac:dyDescent="0.2">
      <c r="A43" s="105" t="s">
        <v>226</v>
      </c>
      <c r="B43" s="106" t="s">
        <v>64</v>
      </c>
      <c r="C43" s="97">
        <v>9060.1651899999997</v>
      </c>
      <c r="D43" s="97">
        <v>9060.1651899999997</v>
      </c>
      <c r="E43" s="109">
        <v>146.06056000000001</v>
      </c>
      <c r="F43" s="109">
        <v>119.30261</v>
      </c>
      <c r="G43" s="97">
        <f>E43/D43*100</f>
        <v>1.6121180677943028</v>
      </c>
      <c r="H43" s="109">
        <f>E43-D43</f>
        <v>-8914.1046299999998</v>
      </c>
    </row>
    <row r="44" spans="1:9" s="94" customFormat="1" ht="48" x14ac:dyDescent="0.2">
      <c r="A44" s="95" t="s">
        <v>65</v>
      </c>
      <c r="B44" s="242" t="s">
        <v>66</v>
      </c>
      <c r="C44" s="97">
        <f>C45</f>
        <v>303.29700000000003</v>
      </c>
      <c r="D44" s="97">
        <f>D45</f>
        <v>303.29700000000003</v>
      </c>
      <c r="E44" s="109">
        <f>E45</f>
        <v>67.133260000000007</v>
      </c>
      <c r="F44" s="99">
        <f>F45</f>
        <v>15.195959999999999</v>
      </c>
      <c r="G44" s="97">
        <f>G45</f>
        <v>22.134495230747419</v>
      </c>
      <c r="H44" s="99">
        <f>E44-D44</f>
        <v>-236.16374000000002</v>
      </c>
      <c r="I44" s="139"/>
    </row>
    <row r="45" spans="1:9" s="107" customFormat="1" ht="36" x14ac:dyDescent="0.2">
      <c r="A45" s="95" t="s">
        <v>214</v>
      </c>
      <c r="B45" s="106" t="s">
        <v>67</v>
      </c>
      <c r="C45" s="108">
        <v>303.29700000000003</v>
      </c>
      <c r="D45" s="108">
        <v>303.29700000000003</v>
      </c>
      <c r="E45" s="109">
        <v>67.133260000000007</v>
      </c>
      <c r="F45" s="99">
        <v>15.195959999999999</v>
      </c>
      <c r="G45" s="97">
        <f>E45/D45*100</f>
        <v>22.134495230747419</v>
      </c>
      <c r="H45" s="109">
        <f>H44</f>
        <v>-236.16374000000002</v>
      </c>
    </row>
    <row r="46" spans="1:9" s="52" customFormat="1" ht="24" x14ac:dyDescent="0.2">
      <c r="A46" s="111" t="s">
        <v>68</v>
      </c>
      <c r="B46" s="112" t="s">
        <v>69</v>
      </c>
      <c r="C46" s="99">
        <v>181.27799999999999</v>
      </c>
      <c r="D46" s="99">
        <v>181.27799999999999</v>
      </c>
      <c r="E46" s="56">
        <v>10.952999999999999</v>
      </c>
      <c r="F46" s="99">
        <v>20.34778</v>
      </c>
      <c r="G46" s="100">
        <f t="shared" ref="G46:G52" si="3">E46/D46*100</f>
        <v>6.0421010823155594</v>
      </c>
      <c r="H46" s="100">
        <f t="shared" ref="H46:H112" si="4">E46-D46</f>
        <v>-170.32499999999999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561.50800000000004</v>
      </c>
      <c r="D47" s="114">
        <v>561.50800000000004</v>
      </c>
      <c r="E47" s="115">
        <v>53.261330000000001</v>
      </c>
      <c r="F47" s="114">
        <v>81.096760000000003</v>
      </c>
      <c r="G47" s="100">
        <f t="shared" si="3"/>
        <v>9.485408934512062</v>
      </c>
      <c r="H47" s="100">
        <f t="shared" si="4"/>
        <v>-508.24667000000005</v>
      </c>
    </row>
    <row r="48" spans="1:9" s="60" customFormat="1" ht="12.75" thickBot="1" x14ac:dyDescent="0.25">
      <c r="A48" s="12" t="s">
        <v>70</v>
      </c>
      <c r="B48" s="263" t="s">
        <v>71</v>
      </c>
      <c r="C48" s="14">
        <f>C49</f>
        <v>288.17399999999998</v>
      </c>
      <c r="D48" s="14">
        <f>D49</f>
        <v>288.17399999999998</v>
      </c>
      <c r="E48" s="14">
        <f>E49</f>
        <v>43.897280000000002</v>
      </c>
      <c r="F48" s="14">
        <f>F49</f>
        <v>32.389420000000001</v>
      </c>
      <c r="G48" s="14">
        <f t="shared" si="3"/>
        <v>15.232907895923992</v>
      </c>
      <c r="H48" s="15">
        <f t="shared" si="4"/>
        <v>-244.27671999999998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288.17399999999998</v>
      </c>
      <c r="D49" s="23">
        <v>288.17399999999998</v>
      </c>
      <c r="E49" s="118">
        <v>43.897280000000002</v>
      </c>
      <c r="F49" s="119">
        <v>32.389420000000001</v>
      </c>
      <c r="G49" s="101">
        <f t="shared" si="3"/>
        <v>15.232907895923992</v>
      </c>
      <c r="H49" s="38">
        <f t="shared" si="4"/>
        <v>-244.27671999999998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115.893</v>
      </c>
      <c r="D50" s="120">
        <f>D51</f>
        <v>115.893</v>
      </c>
      <c r="E50" s="120">
        <f>+E51</f>
        <v>1.26623</v>
      </c>
      <c r="F50" s="120">
        <f>+F51</f>
        <v>17.75047</v>
      </c>
      <c r="G50" s="14">
        <f t="shared" si="3"/>
        <v>1.0925854020518928</v>
      </c>
      <c r="H50" s="15">
        <f t="shared" si="4"/>
        <v>-114.62677000000001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115.893</v>
      </c>
      <c r="D51" s="31">
        <f>D52+D53+D54+D55</f>
        <v>115.893</v>
      </c>
      <c r="E51" s="31">
        <f>E52+E53+E54+E55</f>
        <v>1.26623</v>
      </c>
      <c r="F51" s="31">
        <f>F52+F53+F54+F55</f>
        <v>17.75047</v>
      </c>
      <c r="G51" s="25">
        <f t="shared" si="3"/>
        <v>1.0925854020518928</v>
      </c>
      <c r="H51" s="25">
        <f t="shared" si="4"/>
        <v>-114.62677000000001</v>
      </c>
    </row>
    <row r="52" spans="1:9" s="52" customFormat="1" ht="24" x14ac:dyDescent="0.2">
      <c r="A52" s="121" t="s">
        <v>78</v>
      </c>
      <c r="B52" s="122" t="s">
        <v>79</v>
      </c>
      <c r="C52" s="109">
        <v>8.6370000000000005</v>
      </c>
      <c r="D52" s="109">
        <v>8.6370000000000005</v>
      </c>
      <c r="E52" s="49">
        <v>0.14058000000000001</v>
      </c>
      <c r="F52" s="50">
        <v>5.8025099999999998</v>
      </c>
      <c r="G52" s="30">
        <f t="shared" si="3"/>
        <v>1.6276484890587011</v>
      </c>
      <c r="H52" s="103">
        <f t="shared" si="4"/>
        <v>-8.4964200000000005</v>
      </c>
    </row>
    <row r="53" spans="1:9" s="52" customFormat="1" x14ac:dyDescent="0.2">
      <c r="A53" s="82" t="s">
        <v>246</v>
      </c>
      <c r="B53" s="123" t="s">
        <v>80</v>
      </c>
      <c r="C53" s="109"/>
      <c r="D53" s="109"/>
      <c r="E53" s="49"/>
      <c r="F53" s="50"/>
      <c r="G53" s="30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109">
        <v>107.256</v>
      </c>
      <c r="D54" s="109">
        <v>107.256</v>
      </c>
      <c r="E54" s="49">
        <v>1.12565</v>
      </c>
      <c r="F54" s="50">
        <v>11.94796</v>
      </c>
      <c r="G54" s="30">
        <f t="shared" ref="G54:G61" si="5">E54/D54*100</f>
        <v>1.0494983963601106</v>
      </c>
      <c r="H54" s="30">
        <f t="shared" si="4"/>
        <v>-106.13035000000001</v>
      </c>
    </row>
    <row r="55" spans="1:9" s="52" customFormat="1" ht="24.75" thickBot="1" x14ac:dyDescent="0.25">
      <c r="A55" s="65" t="s">
        <v>83</v>
      </c>
      <c r="B55" s="122" t="s">
        <v>84</v>
      </c>
      <c r="C55" s="109"/>
      <c r="D55" s="109"/>
      <c r="E55" s="49"/>
      <c r="F55" s="50"/>
      <c r="G55" s="103" t="e">
        <f t="shared" si="5"/>
        <v>#DIV/0!</v>
      </c>
      <c r="H55" s="30">
        <f t="shared" si="4"/>
        <v>0</v>
      </c>
    </row>
    <row r="56" spans="1:9" s="52" customFormat="1" ht="12.75" thickBot="1" x14ac:dyDescent="0.25">
      <c r="A56" s="124" t="s">
        <v>85</v>
      </c>
      <c r="B56" s="125" t="s">
        <v>86</v>
      </c>
      <c r="C56" s="41">
        <f>C57+C58+C59+C60</f>
        <v>239</v>
      </c>
      <c r="D56" s="41">
        <f>D57+D58+D59+D60</f>
        <v>239</v>
      </c>
      <c r="E56" s="41">
        <f>E57+E58+E59+E60</f>
        <v>123.2397</v>
      </c>
      <c r="F56" s="41">
        <f>F57+F58+F59+F60</f>
        <v>29.936879999999999</v>
      </c>
      <c r="G56" s="14">
        <f t="shared" si="5"/>
        <v>51.564728033472804</v>
      </c>
      <c r="H56" s="15">
        <f t="shared" si="4"/>
        <v>-115.7603</v>
      </c>
    </row>
    <row r="57" spans="1:9" s="52" customFormat="1" ht="24" x14ac:dyDescent="0.2">
      <c r="A57" s="126" t="s">
        <v>87</v>
      </c>
      <c r="B57" s="127" t="s">
        <v>88</v>
      </c>
      <c r="C57" s="128"/>
      <c r="D57" s="128"/>
      <c r="E57" s="128"/>
      <c r="F57" s="129"/>
      <c r="G57" s="24" t="e">
        <f t="shared" si="5"/>
        <v>#DIV/0!</v>
      </c>
      <c r="H57" s="25">
        <f t="shared" si="4"/>
        <v>0</v>
      </c>
    </row>
    <row r="58" spans="1:9" s="52" customFormat="1" ht="24" x14ac:dyDescent="0.2">
      <c r="A58" s="65" t="s">
        <v>257</v>
      </c>
      <c r="B58" s="130" t="s">
        <v>88</v>
      </c>
      <c r="C58" s="131"/>
      <c r="D58" s="131"/>
      <c r="E58" s="109"/>
      <c r="F58" s="97">
        <v>25.2</v>
      </c>
      <c r="G58" s="30" t="e">
        <f t="shared" si="5"/>
        <v>#DIV/0!</v>
      </c>
      <c r="H58" s="30">
        <f t="shared" si="4"/>
        <v>0</v>
      </c>
    </row>
    <row r="59" spans="1:9" ht="36" x14ac:dyDescent="0.2">
      <c r="A59" s="132" t="s">
        <v>89</v>
      </c>
      <c r="B59" s="133" t="s">
        <v>90</v>
      </c>
      <c r="C59" s="134"/>
      <c r="D59" s="134"/>
      <c r="E59" s="31">
        <v>123.2397</v>
      </c>
      <c r="F59" s="32">
        <v>4.7368800000000002</v>
      </c>
      <c r="G59" s="30" t="e">
        <f t="shared" si="5"/>
        <v>#DIV/0!</v>
      </c>
      <c r="H59" s="30">
        <f t="shared" si="4"/>
        <v>123.2397</v>
      </c>
    </row>
    <row r="60" spans="1:9" s="139" customFormat="1" ht="36.75" thickBot="1" x14ac:dyDescent="0.25">
      <c r="A60" s="135" t="s">
        <v>91</v>
      </c>
      <c r="B60" s="136" t="s">
        <v>92</v>
      </c>
      <c r="C60" s="137">
        <v>239</v>
      </c>
      <c r="D60" s="137">
        <v>239</v>
      </c>
      <c r="E60" s="114"/>
      <c r="F60" s="114"/>
      <c r="G60" s="101">
        <f t="shared" si="5"/>
        <v>0</v>
      </c>
      <c r="H60" s="103">
        <f t="shared" si="4"/>
        <v>-239</v>
      </c>
      <c r="I60" s="138"/>
    </row>
    <row r="61" spans="1:9" ht="12.75" thickBot="1" x14ac:dyDescent="0.25">
      <c r="A61" s="12" t="s">
        <v>93</v>
      </c>
      <c r="B61" s="84" t="s">
        <v>94</v>
      </c>
      <c r="C61" s="92">
        <f>C62+C64+C66+C68+C70+C72+C74+C76+C78+C80</f>
        <v>88</v>
      </c>
      <c r="D61" s="92">
        <f>D62+D64+D66+D68+D70+D72+D74+D76+D78+D80</f>
        <v>88</v>
      </c>
      <c r="E61" s="92">
        <f>E62+E64+E66+E68+E70+E72+E74+E76+E78+E80</f>
        <v>33.699469999999998</v>
      </c>
      <c r="F61" s="91">
        <v>108.59309</v>
      </c>
      <c r="G61" s="78">
        <f t="shared" si="5"/>
        <v>38.294852272727269</v>
      </c>
      <c r="H61" s="59">
        <f>E61-D61</f>
        <v>-54.300530000000002</v>
      </c>
    </row>
    <row r="62" spans="1:9" s="10" customFormat="1" ht="36" x14ac:dyDescent="0.2">
      <c r="A62" s="224" t="s">
        <v>171</v>
      </c>
      <c r="B62" s="225" t="s">
        <v>172</v>
      </c>
      <c r="C62" s="110">
        <f>C63</f>
        <v>4</v>
      </c>
      <c r="D62" s="110">
        <f>D63</f>
        <v>4</v>
      </c>
      <c r="E62" s="110">
        <f t="shared" ref="E62" si="6">E63</f>
        <v>0</v>
      </c>
      <c r="F62" s="110"/>
      <c r="G62" s="102">
        <f>E62/D62*100</f>
        <v>0</v>
      </c>
      <c r="H62" s="102">
        <f t="shared" si="4"/>
        <v>-4</v>
      </c>
    </row>
    <row r="63" spans="1:9" ht="48" x14ac:dyDescent="0.2">
      <c r="A63" s="226" t="s">
        <v>173</v>
      </c>
      <c r="B63" s="227" t="s">
        <v>174</v>
      </c>
      <c r="C63" s="110">
        <v>4</v>
      </c>
      <c r="D63" s="110">
        <v>4</v>
      </c>
      <c r="E63" s="102"/>
      <c r="F63" s="234"/>
      <c r="G63" s="102">
        <f>E63/D63*100</f>
        <v>0</v>
      </c>
      <c r="H63" s="109">
        <f t="shared" si="4"/>
        <v>-4</v>
      </c>
    </row>
    <row r="64" spans="1:9" ht="48" x14ac:dyDescent="0.2">
      <c r="A64" s="224" t="s">
        <v>245</v>
      </c>
      <c r="B64" s="228" t="s">
        <v>175</v>
      </c>
      <c r="C64" s="110">
        <f>C65</f>
        <v>3</v>
      </c>
      <c r="D64" s="110">
        <f>D65</f>
        <v>3</v>
      </c>
      <c r="E64" s="110">
        <f>E65</f>
        <v>0</v>
      </c>
      <c r="F64" s="97"/>
      <c r="G64" s="109"/>
      <c r="H64" s="109">
        <f t="shared" si="4"/>
        <v>-3</v>
      </c>
    </row>
    <row r="65" spans="1:8" ht="60" x14ac:dyDescent="0.2">
      <c r="A65" s="226" t="s">
        <v>176</v>
      </c>
      <c r="B65" s="67" t="s">
        <v>177</v>
      </c>
      <c r="C65" s="110">
        <v>3</v>
      </c>
      <c r="D65" s="110">
        <v>3</v>
      </c>
      <c r="E65" s="102"/>
      <c r="F65" s="97"/>
      <c r="G65" s="109">
        <f>E65/D65*100</f>
        <v>0</v>
      </c>
      <c r="H65" s="235">
        <f t="shared" si="4"/>
        <v>-3</v>
      </c>
    </row>
    <row r="66" spans="1:8" ht="36" x14ac:dyDescent="0.2">
      <c r="A66" s="224" t="s">
        <v>178</v>
      </c>
      <c r="B66" s="123" t="s">
        <v>179</v>
      </c>
      <c r="C66" s="110">
        <f>C67</f>
        <v>4</v>
      </c>
      <c r="D66" s="110">
        <f>D67</f>
        <v>4</v>
      </c>
      <c r="E66" s="110">
        <f>E67</f>
        <v>0</v>
      </c>
      <c r="F66" s="110"/>
      <c r="G66" s="102"/>
      <c r="H66" s="236"/>
    </row>
    <row r="67" spans="1:8" ht="48" x14ac:dyDescent="0.2">
      <c r="A67" s="226" t="s">
        <v>180</v>
      </c>
      <c r="B67" s="67" t="s">
        <v>181</v>
      </c>
      <c r="C67" s="110">
        <v>4</v>
      </c>
      <c r="D67" s="110">
        <v>4</v>
      </c>
      <c r="E67" s="102"/>
      <c r="F67" s="97"/>
      <c r="G67" s="109"/>
      <c r="H67" s="109"/>
    </row>
    <row r="68" spans="1:8" ht="36" x14ac:dyDescent="0.2">
      <c r="A68" s="224" t="s">
        <v>182</v>
      </c>
      <c r="B68" s="123" t="s">
        <v>183</v>
      </c>
      <c r="C68" s="110">
        <f>C69</f>
        <v>5</v>
      </c>
      <c r="D68" s="110">
        <f>D69</f>
        <v>5</v>
      </c>
      <c r="E68" s="110">
        <f>E69</f>
        <v>0</v>
      </c>
      <c r="F68" s="97"/>
      <c r="G68" s="109"/>
      <c r="H68" s="109"/>
    </row>
    <row r="69" spans="1:8" ht="48" x14ac:dyDescent="0.2">
      <c r="A69" s="226" t="s">
        <v>184</v>
      </c>
      <c r="B69" s="67" t="s">
        <v>185</v>
      </c>
      <c r="C69" s="110">
        <v>5</v>
      </c>
      <c r="D69" s="110">
        <v>5</v>
      </c>
      <c r="E69" s="102"/>
      <c r="F69" s="109"/>
      <c r="G69" s="109">
        <f>E69/D69*100</f>
        <v>0</v>
      </c>
      <c r="H69" s="109">
        <f>E69-D69</f>
        <v>-5</v>
      </c>
    </row>
    <row r="70" spans="1:8" ht="48" x14ac:dyDescent="0.2">
      <c r="A70" s="224" t="s">
        <v>186</v>
      </c>
      <c r="B70" s="123" t="s">
        <v>187</v>
      </c>
      <c r="C70" s="110">
        <f>C71</f>
        <v>3</v>
      </c>
      <c r="D70" s="110">
        <f>D71</f>
        <v>3</v>
      </c>
      <c r="E70" s="110">
        <f>E71</f>
        <v>0.25</v>
      </c>
      <c r="F70" s="97"/>
      <c r="G70" s="109">
        <f>E70/D70*100</f>
        <v>8.3333333333333321</v>
      </c>
      <c r="H70" s="109">
        <f>E70-D70</f>
        <v>-2.75</v>
      </c>
    </row>
    <row r="71" spans="1:8" ht="60" x14ac:dyDescent="0.2">
      <c r="A71" s="226" t="s">
        <v>188</v>
      </c>
      <c r="B71" s="67" t="s">
        <v>189</v>
      </c>
      <c r="C71" s="110">
        <v>3</v>
      </c>
      <c r="D71" s="110">
        <v>3</v>
      </c>
      <c r="E71" s="102">
        <v>0.25</v>
      </c>
      <c r="F71" s="97"/>
      <c r="G71" s="109">
        <f>E71/D71*100</f>
        <v>8.3333333333333321</v>
      </c>
      <c r="H71" s="109">
        <f>E72-D71</f>
        <v>-3</v>
      </c>
    </row>
    <row r="72" spans="1:8" ht="36" x14ac:dyDescent="0.2">
      <c r="A72" s="224" t="s">
        <v>190</v>
      </c>
      <c r="B72" s="123" t="s">
        <v>191</v>
      </c>
      <c r="C72" s="110">
        <f>C73</f>
        <v>2</v>
      </c>
      <c r="D72" s="110">
        <f>D73</f>
        <v>2</v>
      </c>
      <c r="E72" s="110">
        <f>E73</f>
        <v>0</v>
      </c>
      <c r="F72" s="110"/>
      <c r="G72" s="102"/>
      <c r="H72" s="109"/>
    </row>
    <row r="73" spans="1:8" ht="72" x14ac:dyDescent="0.2">
      <c r="A73" s="226" t="s">
        <v>192</v>
      </c>
      <c r="B73" s="67" t="s">
        <v>193</v>
      </c>
      <c r="C73" s="110">
        <v>2</v>
      </c>
      <c r="D73" s="110">
        <v>2</v>
      </c>
      <c r="E73" s="102"/>
      <c r="F73" s="97"/>
      <c r="G73" s="109">
        <f>E73/D73*100</f>
        <v>0</v>
      </c>
      <c r="H73" s="109">
        <f>E73-D73</f>
        <v>-2</v>
      </c>
    </row>
    <row r="74" spans="1:8" ht="36" x14ac:dyDescent="0.2">
      <c r="A74" s="224" t="s">
        <v>194</v>
      </c>
      <c r="B74" s="123" t="s">
        <v>195</v>
      </c>
      <c r="C74" s="110">
        <f>C75</f>
        <v>2</v>
      </c>
      <c r="D74" s="110">
        <f>D75</f>
        <v>2</v>
      </c>
      <c r="E74" s="110">
        <f>E75</f>
        <v>0.25</v>
      </c>
      <c r="F74" s="97"/>
      <c r="G74" s="109"/>
      <c r="H74" s="109">
        <f>E74-D74</f>
        <v>-1.75</v>
      </c>
    </row>
    <row r="75" spans="1:8" ht="48" x14ac:dyDescent="0.2">
      <c r="A75" s="226" t="s">
        <v>196</v>
      </c>
      <c r="B75" s="67" t="s">
        <v>197</v>
      </c>
      <c r="C75" s="110">
        <v>2</v>
      </c>
      <c r="D75" s="110">
        <v>2</v>
      </c>
      <c r="E75" s="102">
        <v>0.25</v>
      </c>
      <c r="F75" s="97"/>
      <c r="G75" s="109">
        <f>E75/D75*100</f>
        <v>12.5</v>
      </c>
      <c r="H75" s="237">
        <f>E75-D75</f>
        <v>-1.75</v>
      </c>
    </row>
    <row r="76" spans="1:8" ht="36" x14ac:dyDescent="0.2">
      <c r="A76" s="224" t="s">
        <v>198</v>
      </c>
      <c r="B76" s="123" t="s">
        <v>199</v>
      </c>
      <c r="C76" s="110">
        <f>C77</f>
        <v>46</v>
      </c>
      <c r="D76" s="110">
        <f>D77</f>
        <v>46</v>
      </c>
      <c r="E76" s="110">
        <f>E77</f>
        <v>0</v>
      </c>
      <c r="F76" s="110"/>
      <c r="G76" s="102"/>
      <c r="H76" s="238"/>
    </row>
    <row r="77" spans="1:8" ht="48" x14ac:dyDescent="0.2">
      <c r="A77" s="226" t="s">
        <v>200</v>
      </c>
      <c r="B77" s="67" t="s">
        <v>201</v>
      </c>
      <c r="C77" s="110">
        <v>46</v>
      </c>
      <c r="D77" s="110">
        <v>46</v>
      </c>
      <c r="E77" s="102"/>
      <c r="F77" s="97"/>
      <c r="G77" s="109">
        <f t="shared" ref="G77:G82" si="7">E77/D77*100</f>
        <v>0</v>
      </c>
      <c r="H77" s="109">
        <f t="shared" ref="H77:H82" si="8">E77-D77</f>
        <v>-46</v>
      </c>
    </row>
    <row r="78" spans="1:8" ht="36" x14ac:dyDescent="0.2">
      <c r="A78" s="224" t="s">
        <v>202</v>
      </c>
      <c r="B78" s="228" t="s">
        <v>203</v>
      </c>
      <c r="C78" s="110">
        <f>C79</f>
        <v>19</v>
      </c>
      <c r="D78" s="110">
        <f>D79</f>
        <v>19</v>
      </c>
      <c r="E78" s="110">
        <f>E79</f>
        <v>6.15</v>
      </c>
      <c r="F78" s="97"/>
      <c r="G78" s="109">
        <f t="shared" si="7"/>
        <v>32.368421052631582</v>
      </c>
      <c r="H78" s="109">
        <f t="shared" si="8"/>
        <v>-12.85</v>
      </c>
    </row>
    <row r="79" spans="1:8" ht="60" x14ac:dyDescent="0.2">
      <c r="A79" s="229" t="s">
        <v>204</v>
      </c>
      <c r="B79" s="230" t="s">
        <v>205</v>
      </c>
      <c r="C79" s="110">
        <v>19</v>
      </c>
      <c r="D79" s="110">
        <v>19</v>
      </c>
      <c r="E79" s="102">
        <v>6.15</v>
      </c>
      <c r="F79" s="97"/>
      <c r="G79" s="109">
        <f t="shared" si="7"/>
        <v>32.368421052631582</v>
      </c>
      <c r="H79" s="109">
        <f t="shared" si="8"/>
        <v>-12.85</v>
      </c>
    </row>
    <row r="80" spans="1:8" ht="48" x14ac:dyDescent="0.2">
      <c r="A80" s="231" t="s">
        <v>206</v>
      </c>
      <c r="B80" s="175" t="s">
        <v>207</v>
      </c>
      <c r="C80" s="97">
        <f>C81+C82</f>
        <v>0</v>
      </c>
      <c r="D80" s="97">
        <f>D81+D82</f>
        <v>0</v>
      </c>
      <c r="E80" s="97">
        <f t="shared" ref="E80:F80" si="9">E81+E82</f>
        <v>27.049469999999999</v>
      </c>
      <c r="F80" s="97">
        <f t="shared" si="9"/>
        <v>0</v>
      </c>
      <c r="G80" s="109" t="e">
        <f t="shared" si="7"/>
        <v>#DIV/0!</v>
      </c>
      <c r="H80" s="109">
        <f t="shared" si="8"/>
        <v>27.049469999999999</v>
      </c>
    </row>
    <row r="81" spans="1:8" ht="48" x14ac:dyDescent="0.2">
      <c r="A81" s="232" t="s">
        <v>208</v>
      </c>
      <c r="B81" s="233" t="s">
        <v>209</v>
      </c>
      <c r="C81" s="108"/>
      <c r="D81" s="108"/>
      <c r="E81" s="108">
        <v>24.561969999999999</v>
      </c>
      <c r="F81" s="108"/>
      <c r="G81" s="109"/>
      <c r="H81" s="99"/>
    </row>
    <row r="82" spans="1:8" ht="48.75" thickBot="1" x14ac:dyDescent="0.25">
      <c r="A82" s="232" t="s">
        <v>210</v>
      </c>
      <c r="B82" s="233" t="s">
        <v>211</v>
      </c>
      <c r="C82" s="108"/>
      <c r="D82" s="108"/>
      <c r="E82" s="99">
        <v>2.4874999999999998</v>
      </c>
      <c r="F82" s="108"/>
      <c r="G82" s="109" t="e">
        <f t="shared" si="7"/>
        <v>#DIV/0!</v>
      </c>
      <c r="H82" s="99">
        <f t="shared" si="8"/>
        <v>2.4874999999999998</v>
      </c>
    </row>
    <row r="83" spans="1:8" ht="12.75" thickBot="1" x14ac:dyDescent="0.25">
      <c r="A83" s="12" t="s">
        <v>95</v>
      </c>
      <c r="B83" s="84" t="s">
        <v>96</v>
      </c>
      <c r="C83" s="91">
        <f>C84+C85+C86+C87</f>
        <v>274</v>
      </c>
      <c r="D83" s="91">
        <f>D84+D85+D86+D87</f>
        <v>274</v>
      </c>
      <c r="E83" s="91">
        <f t="shared" ref="E83:F83" si="10">E84+E85+E86+E87</f>
        <v>0</v>
      </c>
      <c r="F83" s="91">
        <f t="shared" si="10"/>
        <v>56.768410000000003</v>
      </c>
      <c r="G83" s="78">
        <f>E83/D83*100</f>
        <v>0</v>
      </c>
      <c r="H83" s="59">
        <f t="shared" si="4"/>
        <v>-274</v>
      </c>
    </row>
    <row r="84" spans="1:8" x14ac:dyDescent="0.2">
      <c r="A84" s="22" t="s">
        <v>247</v>
      </c>
      <c r="B84" s="22" t="s">
        <v>97</v>
      </c>
      <c r="C84" s="31"/>
      <c r="D84" s="31"/>
      <c r="E84" s="143"/>
      <c r="F84" s="46">
        <v>2.1049899999999999</v>
      </c>
      <c r="G84" s="30" t="e">
        <f t="shared" ref="G84:G94" si="11">E84/D84*100</f>
        <v>#DIV/0!</v>
      </c>
      <c r="H84" s="25">
        <f t="shared" si="4"/>
        <v>0</v>
      </c>
    </row>
    <row r="85" spans="1:8" x14ac:dyDescent="0.2">
      <c r="A85" s="82" t="s">
        <v>98</v>
      </c>
      <c r="B85" s="85" t="s">
        <v>99</v>
      </c>
      <c r="C85" s="71"/>
      <c r="D85" s="71"/>
      <c r="E85" s="71"/>
      <c r="F85" s="46"/>
      <c r="G85" s="30" t="e">
        <f t="shared" si="11"/>
        <v>#DIV/0!</v>
      </c>
      <c r="H85" s="30">
        <f t="shared" si="4"/>
        <v>0</v>
      </c>
    </row>
    <row r="86" spans="1:8" x14ac:dyDescent="0.2">
      <c r="A86" s="82" t="s">
        <v>248</v>
      </c>
      <c r="B86" s="82" t="s">
        <v>100</v>
      </c>
      <c r="C86" s="35"/>
      <c r="D86" s="35"/>
      <c r="E86" s="35"/>
      <c r="F86" s="36">
        <v>54.663420000000002</v>
      </c>
      <c r="G86" s="30"/>
      <c r="H86" s="101"/>
    </row>
    <row r="87" spans="1:8" ht="12.75" thickBot="1" x14ac:dyDescent="0.25">
      <c r="A87" s="82" t="s">
        <v>249</v>
      </c>
      <c r="B87" s="82" t="s">
        <v>101</v>
      </c>
      <c r="C87" s="35">
        <v>274</v>
      </c>
      <c r="D87" s="35">
        <v>274</v>
      </c>
      <c r="E87" s="99"/>
      <c r="F87" s="108"/>
      <c r="G87" s="30">
        <f t="shared" si="11"/>
        <v>0</v>
      </c>
      <c r="H87" s="38">
        <f t="shared" si="4"/>
        <v>-274</v>
      </c>
    </row>
    <row r="88" spans="1:8" ht="12.75" thickBot="1" x14ac:dyDescent="0.25">
      <c r="A88" s="12" t="s">
        <v>102</v>
      </c>
      <c r="B88" s="77" t="s">
        <v>103</v>
      </c>
      <c r="C88" s="59">
        <f>C89+C131+C133</f>
        <v>518067.54134999996</v>
      </c>
      <c r="D88" s="59">
        <f>D89+D131+D133</f>
        <v>521582.18134999997</v>
      </c>
      <c r="E88" s="59">
        <f>E89+E131+E133</f>
        <v>58200.91747</v>
      </c>
      <c r="F88" s="59">
        <f>F89+F131+F133</f>
        <v>53108.364249999999</v>
      </c>
      <c r="G88" s="14">
        <f t="shared" si="11"/>
        <v>11.158532547902579</v>
      </c>
      <c r="H88" s="15">
        <f t="shared" si="4"/>
        <v>-463381.26387999998</v>
      </c>
    </row>
    <row r="89" spans="1:8" ht="12.75" thickBot="1" x14ac:dyDescent="0.25">
      <c r="A89" s="146" t="s">
        <v>104</v>
      </c>
      <c r="B89" s="147" t="s">
        <v>105</v>
      </c>
      <c r="C89" s="148">
        <f>C90+C93+C110</f>
        <v>517945.79999999993</v>
      </c>
      <c r="D89" s="148">
        <f>D90+D93+D110</f>
        <v>521460.43999999994</v>
      </c>
      <c r="E89" s="148">
        <f>E90+E93+E110</f>
        <v>58200.91747</v>
      </c>
      <c r="F89" s="148">
        <f>F90+F93+F110</f>
        <v>53108.364249999999</v>
      </c>
      <c r="G89" s="14">
        <f t="shared" si="11"/>
        <v>11.16113764449706</v>
      </c>
      <c r="H89" s="15">
        <f t="shared" si="4"/>
        <v>-463259.52252999996</v>
      </c>
    </row>
    <row r="90" spans="1:8" ht="12.75" thickBot="1" x14ac:dyDescent="0.25">
      <c r="A90" s="12" t="s">
        <v>106</v>
      </c>
      <c r="B90" s="77" t="s">
        <v>107</v>
      </c>
      <c r="C90" s="59">
        <f>C91+C92</f>
        <v>154122</v>
      </c>
      <c r="D90" s="59">
        <f>D91+D92</f>
        <v>154122</v>
      </c>
      <c r="E90" s="59">
        <f>E91+E92</f>
        <v>29225</v>
      </c>
      <c r="F90" s="59">
        <f>F91+F92</f>
        <v>26843</v>
      </c>
      <c r="G90" s="14">
        <f t="shared" si="11"/>
        <v>18.962250684522651</v>
      </c>
      <c r="H90" s="15">
        <f t="shared" si="4"/>
        <v>-124897</v>
      </c>
    </row>
    <row r="91" spans="1:8" x14ac:dyDescent="0.2">
      <c r="A91" s="70" t="s">
        <v>108</v>
      </c>
      <c r="B91" s="149" t="s">
        <v>109</v>
      </c>
      <c r="C91" s="150">
        <v>154122</v>
      </c>
      <c r="D91" s="150">
        <v>154122</v>
      </c>
      <c r="E91" s="151">
        <v>29225</v>
      </c>
      <c r="F91" s="152">
        <v>26843</v>
      </c>
      <c r="G91" s="25">
        <f t="shared" si="11"/>
        <v>18.962250684522651</v>
      </c>
      <c r="H91" s="25">
        <f t="shared" si="4"/>
        <v>-124897</v>
      </c>
    </row>
    <row r="92" spans="1:8" ht="24.75" thickBot="1" x14ac:dyDescent="0.25">
      <c r="A92" s="153" t="s">
        <v>110</v>
      </c>
      <c r="B92" s="154" t="s">
        <v>111</v>
      </c>
      <c r="C92" s="155"/>
      <c r="D92" s="155"/>
      <c r="E92" s="114"/>
      <c r="F92" s="137">
        <v>0</v>
      </c>
      <c r="G92" s="38" t="e">
        <f t="shared" si="11"/>
        <v>#DIV/0!</v>
      </c>
      <c r="H92" s="38">
        <f t="shared" si="4"/>
        <v>0</v>
      </c>
    </row>
    <row r="93" spans="1:8" ht="12.75" thickBot="1" x14ac:dyDescent="0.25">
      <c r="A93" s="12" t="s">
        <v>112</v>
      </c>
      <c r="B93" s="77" t="s">
        <v>113</v>
      </c>
      <c r="C93" s="59">
        <f>C95+C100+C94+C96+C98+C99</f>
        <v>183607.6</v>
      </c>
      <c r="D93" s="59">
        <f>D95+D100+D94+D96+D98+D99+D97</f>
        <v>187122.24000000002</v>
      </c>
      <c r="E93" s="59">
        <f t="shared" ref="E93:F93" si="12">E95+E100+E94+E96+E98+E99</f>
        <v>699.81825000000003</v>
      </c>
      <c r="F93" s="59">
        <f t="shared" si="12"/>
        <v>387.4</v>
      </c>
      <c r="G93" s="14">
        <f t="shared" si="11"/>
        <v>0.37398988490090757</v>
      </c>
      <c r="H93" s="15">
        <f t="shared" si="4"/>
        <v>-186422.42175000001</v>
      </c>
    </row>
    <row r="94" spans="1:8" x14ac:dyDescent="0.2">
      <c r="A94" s="70" t="s">
        <v>114</v>
      </c>
      <c r="B94" s="149" t="s">
        <v>115</v>
      </c>
      <c r="C94" s="150">
        <v>2943.3</v>
      </c>
      <c r="D94" s="150">
        <v>2943.3</v>
      </c>
      <c r="E94" s="151"/>
      <c r="F94" s="157"/>
      <c r="G94" s="25">
        <f t="shared" si="11"/>
        <v>0</v>
      </c>
      <c r="H94" s="25">
        <f t="shared" si="4"/>
        <v>-2943.3</v>
      </c>
    </row>
    <row r="95" spans="1:8" s="10" customFormat="1" x14ac:dyDescent="0.2">
      <c r="A95" s="158" t="s">
        <v>116</v>
      </c>
      <c r="B95" s="159" t="s">
        <v>117</v>
      </c>
      <c r="C95" s="56">
        <v>3247.7</v>
      </c>
      <c r="D95" s="56">
        <v>3247.7</v>
      </c>
      <c r="E95" s="99"/>
      <c r="F95" s="161"/>
      <c r="G95" s="30">
        <f>E95/D95*100</f>
        <v>0</v>
      </c>
      <c r="H95" s="103">
        <f t="shared" si="4"/>
        <v>-3247.7</v>
      </c>
    </row>
    <row r="96" spans="1:8" s="10" customFormat="1" x14ac:dyDescent="0.2">
      <c r="A96" s="158" t="s">
        <v>212</v>
      </c>
      <c r="B96" s="159" t="s">
        <v>213</v>
      </c>
      <c r="C96" s="49">
        <v>441.5</v>
      </c>
      <c r="D96" s="49">
        <v>441.5</v>
      </c>
      <c r="E96" s="109"/>
      <c r="F96" s="144"/>
      <c r="G96" s="30"/>
      <c r="H96" s="103">
        <f t="shared" si="4"/>
        <v>-441.5</v>
      </c>
    </row>
    <row r="97" spans="1:8" s="10" customFormat="1" ht="24" x14ac:dyDescent="0.2">
      <c r="A97" s="264" t="s">
        <v>267</v>
      </c>
      <c r="B97" s="175" t="s">
        <v>268</v>
      </c>
      <c r="C97" s="49"/>
      <c r="D97" s="49">
        <v>3514.64</v>
      </c>
      <c r="E97" s="109"/>
      <c r="F97" s="144"/>
      <c r="G97" s="30"/>
      <c r="H97" s="103">
        <f t="shared" si="4"/>
        <v>-3514.64</v>
      </c>
    </row>
    <row r="98" spans="1:8" s="10" customFormat="1" x14ac:dyDescent="0.2">
      <c r="A98" s="158" t="s">
        <v>118</v>
      </c>
      <c r="B98" s="163" t="s">
        <v>119</v>
      </c>
      <c r="C98" s="118">
        <v>89</v>
      </c>
      <c r="D98" s="118">
        <v>89</v>
      </c>
      <c r="E98" s="23"/>
      <c r="F98" s="165"/>
      <c r="G98" s="30">
        <f>E98/D98*100</f>
        <v>0</v>
      </c>
      <c r="H98" s="103">
        <f t="shared" si="4"/>
        <v>-89</v>
      </c>
    </row>
    <row r="99" spans="1:8" s="10" customFormat="1" ht="24.75" thickBot="1" x14ac:dyDescent="0.25">
      <c r="A99" s="166" t="s">
        <v>256</v>
      </c>
      <c r="B99" s="154" t="s">
        <v>217</v>
      </c>
      <c r="C99" s="115">
        <v>87643.4</v>
      </c>
      <c r="D99" s="115">
        <v>87643.4</v>
      </c>
      <c r="E99" s="114"/>
      <c r="F99" s="137"/>
      <c r="G99" s="103">
        <f>E99/D99*100</f>
        <v>0</v>
      </c>
      <c r="H99" s="103">
        <f t="shared" si="4"/>
        <v>-87643.4</v>
      </c>
    </row>
    <row r="100" spans="1:8" ht="12.75" thickBot="1" x14ac:dyDescent="0.25">
      <c r="A100" s="168" t="s">
        <v>120</v>
      </c>
      <c r="B100" s="183" t="s">
        <v>121</v>
      </c>
      <c r="C100" s="59">
        <f>C101+C102+C103+C104+C106+C107+C108+C109+C105</f>
        <v>89242.700000000012</v>
      </c>
      <c r="D100" s="59">
        <f>D101+D102+D103+D104+D106+D107+D108+D109+D105</f>
        <v>89242.700000000012</v>
      </c>
      <c r="E100" s="59">
        <f t="shared" ref="E100:F100" si="13">E101+E102+E103+E104+E106+E107+E108+E109</f>
        <v>699.81825000000003</v>
      </c>
      <c r="F100" s="59">
        <f t="shared" si="13"/>
        <v>387.4</v>
      </c>
      <c r="G100" s="14">
        <f t="shared" ref="G100:G107" si="14">E100/D100*100</f>
        <v>0.78417422377404533</v>
      </c>
      <c r="H100" s="15">
        <f t="shared" si="4"/>
        <v>-88542.881750000015</v>
      </c>
    </row>
    <row r="101" spans="1:8" x14ac:dyDescent="0.2">
      <c r="A101" s="22" t="s">
        <v>120</v>
      </c>
      <c r="B101" s="246" t="s">
        <v>122</v>
      </c>
      <c r="C101" s="151">
        <v>990</v>
      </c>
      <c r="D101" s="151">
        <v>990</v>
      </c>
      <c r="E101" s="169"/>
      <c r="F101" s="152"/>
      <c r="G101" s="25">
        <f t="shared" si="14"/>
        <v>0</v>
      </c>
      <c r="H101" s="25">
        <f t="shared" si="4"/>
        <v>-990</v>
      </c>
    </row>
    <row r="102" spans="1:8" ht="24" x14ac:dyDescent="0.2">
      <c r="A102" s="140" t="s">
        <v>120</v>
      </c>
      <c r="B102" s="248" t="s">
        <v>123</v>
      </c>
      <c r="C102" s="109">
        <v>2097.1</v>
      </c>
      <c r="D102" s="109">
        <v>2097.1</v>
      </c>
      <c r="E102" s="169">
        <v>421.92</v>
      </c>
      <c r="F102" s="108">
        <v>387.4</v>
      </c>
      <c r="G102" s="30">
        <f t="shared" si="14"/>
        <v>20.119212245481858</v>
      </c>
      <c r="H102" s="103">
        <f t="shared" si="4"/>
        <v>-1675.1799999999998</v>
      </c>
    </row>
    <row r="103" spans="1:8" ht="24" x14ac:dyDescent="0.2">
      <c r="A103" s="82" t="s">
        <v>120</v>
      </c>
      <c r="B103" s="249" t="s">
        <v>218</v>
      </c>
      <c r="C103" s="109">
        <v>4220</v>
      </c>
      <c r="D103" s="109">
        <v>4220</v>
      </c>
      <c r="E103" s="169"/>
      <c r="F103" s="108"/>
      <c r="G103" s="30">
        <f t="shared" si="14"/>
        <v>0</v>
      </c>
      <c r="H103" s="103">
        <f t="shared" si="4"/>
        <v>-4220</v>
      </c>
    </row>
    <row r="104" spans="1:8" ht="24" x14ac:dyDescent="0.2">
      <c r="A104" s="82" t="s">
        <v>124</v>
      </c>
      <c r="B104" s="249" t="s">
        <v>219</v>
      </c>
      <c r="C104" s="35">
        <v>1894.8</v>
      </c>
      <c r="D104" s="35">
        <v>1894.8</v>
      </c>
      <c r="E104" s="35"/>
      <c r="F104" s="97"/>
      <c r="G104" s="30">
        <f t="shared" si="14"/>
        <v>0</v>
      </c>
      <c r="H104" s="103">
        <f t="shared" si="4"/>
        <v>-1894.8</v>
      </c>
    </row>
    <row r="105" spans="1:8" ht="24" x14ac:dyDescent="0.2">
      <c r="A105" s="111" t="s">
        <v>125</v>
      </c>
      <c r="B105" s="250" t="s">
        <v>222</v>
      </c>
      <c r="C105" s="35">
        <v>1480</v>
      </c>
      <c r="D105" s="35">
        <v>1480</v>
      </c>
      <c r="E105" s="35"/>
      <c r="F105" s="108"/>
      <c r="G105" s="30"/>
      <c r="H105" s="103"/>
    </row>
    <row r="106" spans="1:8" ht="24" x14ac:dyDescent="0.2">
      <c r="A106" s="111" t="s">
        <v>125</v>
      </c>
      <c r="B106" s="250" t="s">
        <v>126</v>
      </c>
      <c r="C106" s="99">
        <v>568.20000000000005</v>
      </c>
      <c r="D106" s="99">
        <v>568.20000000000005</v>
      </c>
      <c r="E106" s="99"/>
      <c r="F106" s="108"/>
      <c r="G106" s="30">
        <f t="shared" si="14"/>
        <v>0</v>
      </c>
      <c r="H106" s="103">
        <f t="shared" si="4"/>
        <v>-568.20000000000005</v>
      </c>
    </row>
    <row r="107" spans="1:8" ht="24" x14ac:dyDescent="0.2">
      <c r="A107" s="68" t="s">
        <v>120</v>
      </c>
      <c r="B107" s="251" t="s">
        <v>127</v>
      </c>
      <c r="C107" s="109">
        <v>2000</v>
      </c>
      <c r="D107" s="109">
        <v>2000</v>
      </c>
      <c r="E107" s="109"/>
      <c r="F107" s="97"/>
      <c r="G107" s="30">
        <f t="shared" si="14"/>
        <v>0</v>
      </c>
      <c r="H107" s="103">
        <f t="shared" si="4"/>
        <v>-2000</v>
      </c>
    </row>
    <row r="108" spans="1:8" ht="24" x14ac:dyDescent="0.2">
      <c r="A108" s="68" t="s">
        <v>120</v>
      </c>
      <c r="B108" s="252" t="s">
        <v>221</v>
      </c>
      <c r="C108" s="99">
        <v>3132</v>
      </c>
      <c r="D108" s="99">
        <v>3132</v>
      </c>
      <c r="E108" s="99">
        <v>277.89825000000002</v>
      </c>
      <c r="F108" s="97"/>
      <c r="G108" s="30"/>
      <c r="H108" s="103"/>
    </row>
    <row r="109" spans="1:8" ht="24.75" thickBot="1" x14ac:dyDescent="0.25">
      <c r="A109" s="170" t="s">
        <v>120</v>
      </c>
      <c r="B109" s="253" t="s">
        <v>220</v>
      </c>
      <c r="C109" s="99">
        <v>72860.600000000006</v>
      </c>
      <c r="D109" s="99">
        <v>72860.600000000006</v>
      </c>
      <c r="E109" s="99"/>
      <c r="F109" s="171"/>
      <c r="G109" s="38"/>
      <c r="H109" s="103">
        <f t="shared" si="4"/>
        <v>-72860.600000000006</v>
      </c>
    </row>
    <row r="110" spans="1:8" ht="12.75" thickBot="1" x14ac:dyDescent="0.25">
      <c r="A110" s="12" t="s">
        <v>128</v>
      </c>
      <c r="B110" s="77" t="s">
        <v>129</v>
      </c>
      <c r="C110" s="59">
        <f>C111+C122+C124+C126+C127+C128+C129+C125+C123</f>
        <v>180216.19999999995</v>
      </c>
      <c r="D110" s="59">
        <f>D111+D122+D124+D126+D127+D128+D129+D125+D123</f>
        <v>180216.19999999995</v>
      </c>
      <c r="E110" s="59">
        <f>E111+E122+E124+E126+E127+E128+E129+E125+E123</f>
        <v>28276.09922</v>
      </c>
      <c r="F110" s="59">
        <f>F111+F122+F124+F126+F127+F128+F129+F125+F123</f>
        <v>25877.964249999997</v>
      </c>
      <c r="G110" s="14">
        <f>E110/D110*100</f>
        <v>15.690098459516962</v>
      </c>
      <c r="H110" s="15">
        <f t="shared" si="4"/>
        <v>-151940.10077999995</v>
      </c>
    </row>
    <row r="111" spans="1:8" ht="12.75" thickBot="1" x14ac:dyDescent="0.25">
      <c r="A111" s="12" t="s">
        <v>130</v>
      </c>
      <c r="B111" s="77" t="s">
        <v>131</v>
      </c>
      <c r="C111" s="172">
        <f>C114+C118+C113+C112+C115+C119+C116+C117+C120+C121</f>
        <v>135077.79999999999</v>
      </c>
      <c r="D111" s="172">
        <f>D114+D118+D113+D112+D115+D119+D116+D117+D120+D121</f>
        <v>135077.79999999999</v>
      </c>
      <c r="E111" s="172">
        <f>E114+E118+E113+E112+E115+E119+E116+E117+E120+E121</f>
        <v>20588.580000000002</v>
      </c>
      <c r="F111" s="172">
        <f>F114+F118+F113+F112+F115+F119+F116+F117+F120+F121</f>
        <v>20500.733</v>
      </c>
      <c r="G111" s="14">
        <f>E111/D111*100</f>
        <v>15.24201608258352</v>
      </c>
      <c r="H111" s="15">
        <f t="shared" si="4"/>
        <v>-114489.21999999999</v>
      </c>
    </row>
    <row r="112" spans="1:8" ht="24" x14ac:dyDescent="0.2">
      <c r="A112" s="142" t="s">
        <v>132</v>
      </c>
      <c r="B112" s="62" t="s">
        <v>133</v>
      </c>
      <c r="C112" s="254">
        <v>2220.6999999999998</v>
      </c>
      <c r="D112" s="254">
        <v>2220.6999999999998</v>
      </c>
      <c r="E112" s="173"/>
      <c r="F112" s="152"/>
      <c r="G112" s="25">
        <f>E112/D112*100</f>
        <v>0</v>
      </c>
      <c r="H112" s="25">
        <f t="shared" si="4"/>
        <v>-2220.6999999999998</v>
      </c>
    </row>
    <row r="113" spans="1:8" ht="24" x14ac:dyDescent="0.2">
      <c r="A113" s="70" t="s">
        <v>132</v>
      </c>
      <c r="B113" s="249" t="s">
        <v>223</v>
      </c>
      <c r="C113" s="255">
        <v>19</v>
      </c>
      <c r="D113" s="255">
        <v>19</v>
      </c>
      <c r="E113" s="173"/>
      <c r="F113" s="110"/>
      <c r="G113" s="30">
        <f t="shared" ref="G113:G128" si="15">E113/D113*100</f>
        <v>0</v>
      </c>
      <c r="H113" s="103">
        <f t="shared" ref="H113:H128" si="16">E113-D113</f>
        <v>-19</v>
      </c>
    </row>
    <row r="114" spans="1:8" x14ac:dyDescent="0.2">
      <c r="A114" s="70" t="s">
        <v>132</v>
      </c>
      <c r="B114" s="68" t="s">
        <v>134</v>
      </c>
      <c r="C114" s="109">
        <v>96521.1</v>
      </c>
      <c r="D114" s="109">
        <v>96521.1</v>
      </c>
      <c r="E114" s="174">
        <v>16070</v>
      </c>
      <c r="F114" s="97">
        <v>15954</v>
      </c>
      <c r="G114" s="30">
        <f t="shared" si="15"/>
        <v>16.649209343863671</v>
      </c>
      <c r="H114" s="103">
        <f t="shared" si="16"/>
        <v>-80451.100000000006</v>
      </c>
    </row>
    <row r="115" spans="1:8" x14ac:dyDescent="0.2">
      <c r="A115" s="70" t="s">
        <v>132</v>
      </c>
      <c r="B115" s="68" t="s">
        <v>135</v>
      </c>
      <c r="C115" s="109">
        <v>16398</v>
      </c>
      <c r="D115" s="109">
        <v>16398</v>
      </c>
      <c r="E115" s="174">
        <v>2730</v>
      </c>
      <c r="F115" s="97">
        <v>2592</v>
      </c>
      <c r="G115" s="30">
        <f t="shared" si="15"/>
        <v>16.648371752652764</v>
      </c>
      <c r="H115" s="103">
        <f t="shared" si="16"/>
        <v>-13668</v>
      </c>
    </row>
    <row r="116" spans="1:8" x14ac:dyDescent="0.2">
      <c r="A116" s="70" t="s">
        <v>132</v>
      </c>
      <c r="B116" s="68" t="s">
        <v>136</v>
      </c>
      <c r="C116" s="109">
        <v>543.20000000000005</v>
      </c>
      <c r="D116" s="109">
        <v>543.20000000000005</v>
      </c>
      <c r="E116" s="174"/>
      <c r="F116" s="97"/>
      <c r="G116" s="103">
        <f t="shared" si="15"/>
        <v>0</v>
      </c>
      <c r="H116" s="103">
        <f t="shared" si="16"/>
        <v>-543.20000000000005</v>
      </c>
    </row>
    <row r="117" spans="1:8" x14ac:dyDescent="0.2">
      <c r="A117" s="70" t="s">
        <v>132</v>
      </c>
      <c r="B117" s="123" t="s">
        <v>137</v>
      </c>
      <c r="C117" s="109">
        <v>150.9</v>
      </c>
      <c r="D117" s="109">
        <v>150.9</v>
      </c>
      <c r="E117" s="174"/>
      <c r="F117" s="97"/>
      <c r="G117" s="30">
        <f t="shared" si="15"/>
        <v>0</v>
      </c>
      <c r="H117" s="103">
        <f t="shared" si="16"/>
        <v>-150.9</v>
      </c>
    </row>
    <row r="118" spans="1:8" x14ac:dyDescent="0.2">
      <c r="A118" s="70" t="s">
        <v>132</v>
      </c>
      <c r="B118" s="68" t="s">
        <v>224</v>
      </c>
      <c r="C118" s="109">
        <v>305.10000000000002</v>
      </c>
      <c r="D118" s="109">
        <v>305.10000000000002</v>
      </c>
      <c r="E118" s="174">
        <v>25.43</v>
      </c>
      <c r="F118" s="97"/>
      <c r="G118" s="103">
        <f t="shared" si="15"/>
        <v>8.3349721402818737</v>
      </c>
      <c r="H118" s="103">
        <f t="shared" si="16"/>
        <v>-279.67</v>
      </c>
    </row>
    <row r="119" spans="1:8" ht="36" x14ac:dyDescent="0.2">
      <c r="A119" s="142" t="s">
        <v>132</v>
      </c>
      <c r="B119" s="123" t="s">
        <v>250</v>
      </c>
      <c r="C119" s="109">
        <v>2640.4</v>
      </c>
      <c r="D119" s="109">
        <v>2640.4</v>
      </c>
      <c r="E119" s="169"/>
      <c r="F119" s="108"/>
      <c r="G119" s="103">
        <f t="shared" si="15"/>
        <v>0</v>
      </c>
      <c r="H119" s="103">
        <f t="shared" si="16"/>
        <v>-2640.4</v>
      </c>
    </row>
    <row r="120" spans="1:8" x14ac:dyDescent="0.2">
      <c r="A120" s="70" t="s">
        <v>132</v>
      </c>
      <c r="B120" s="68" t="s">
        <v>138</v>
      </c>
      <c r="C120" s="109">
        <v>10575.3</v>
      </c>
      <c r="D120" s="109">
        <v>10575.3</v>
      </c>
      <c r="E120" s="169">
        <v>1763.15</v>
      </c>
      <c r="F120" s="108">
        <v>1954.7329999999999</v>
      </c>
      <c r="G120" s="30">
        <f t="shared" si="15"/>
        <v>16.672340264578782</v>
      </c>
      <c r="H120" s="103">
        <f t="shared" si="16"/>
        <v>-8812.15</v>
      </c>
    </row>
    <row r="121" spans="1:8" ht="36.75" thickBot="1" x14ac:dyDescent="0.25">
      <c r="A121" s="240" t="s">
        <v>132</v>
      </c>
      <c r="B121" s="256" t="s">
        <v>251</v>
      </c>
      <c r="C121" s="114">
        <v>5704.1</v>
      </c>
      <c r="D121" s="114">
        <v>5704.1</v>
      </c>
      <c r="E121" s="241"/>
      <c r="F121" s="137"/>
      <c r="G121" s="37">
        <f t="shared" si="15"/>
        <v>0</v>
      </c>
      <c r="H121" s="37">
        <f t="shared" si="16"/>
        <v>-5704.1</v>
      </c>
    </row>
    <row r="122" spans="1:8" x14ac:dyDescent="0.2">
      <c r="A122" s="70" t="s">
        <v>139</v>
      </c>
      <c r="B122" s="257" t="s">
        <v>140</v>
      </c>
      <c r="C122" s="102">
        <v>1765.9</v>
      </c>
      <c r="D122" s="102">
        <v>1765.9</v>
      </c>
      <c r="E122" s="141"/>
      <c r="F122" s="110"/>
      <c r="G122" s="103">
        <f t="shared" si="15"/>
        <v>0</v>
      </c>
      <c r="H122" s="103">
        <f t="shared" si="16"/>
        <v>-1765.9</v>
      </c>
    </row>
    <row r="123" spans="1:8" ht="36" x14ac:dyDescent="0.2">
      <c r="A123" s="142" t="s">
        <v>141</v>
      </c>
      <c r="B123" s="257" t="s">
        <v>252</v>
      </c>
      <c r="C123" s="109">
        <v>1211.3</v>
      </c>
      <c r="D123" s="109">
        <v>1211.3</v>
      </c>
      <c r="E123" s="169"/>
      <c r="F123" s="97"/>
      <c r="G123" s="30">
        <f t="shared" si="15"/>
        <v>0</v>
      </c>
      <c r="H123" s="103">
        <f t="shared" si="16"/>
        <v>-1211.3</v>
      </c>
    </row>
    <row r="124" spans="1:8" x14ac:dyDescent="0.2">
      <c r="A124" s="85" t="s">
        <v>142</v>
      </c>
      <c r="B124" s="68" t="s">
        <v>143</v>
      </c>
      <c r="C124" s="145">
        <v>1567.1</v>
      </c>
      <c r="D124" s="145">
        <v>1567.1</v>
      </c>
      <c r="E124" s="145">
        <v>391.77499999999998</v>
      </c>
      <c r="F124" s="110">
        <v>382.22500000000002</v>
      </c>
      <c r="G124" s="30">
        <f t="shared" si="15"/>
        <v>25</v>
      </c>
      <c r="H124" s="103">
        <f t="shared" si="16"/>
        <v>-1175.3249999999998</v>
      </c>
    </row>
    <row r="125" spans="1:8" ht="24" x14ac:dyDescent="0.2">
      <c r="A125" s="63" t="s">
        <v>148</v>
      </c>
      <c r="B125" s="248" t="s">
        <v>149</v>
      </c>
      <c r="C125" s="260">
        <v>7</v>
      </c>
      <c r="D125" s="260">
        <v>7</v>
      </c>
      <c r="E125" s="99"/>
      <c r="F125" s="108"/>
      <c r="G125" s="103">
        <f>E125/D125*100</f>
        <v>0</v>
      </c>
      <c r="H125" s="103">
        <f>E125-D125</f>
        <v>-7</v>
      </c>
    </row>
    <row r="126" spans="1:8" ht="24" x14ac:dyDescent="0.2">
      <c r="A126" s="63" t="s">
        <v>144</v>
      </c>
      <c r="B126" s="123" t="s">
        <v>253</v>
      </c>
      <c r="C126" s="259">
        <v>245.3</v>
      </c>
      <c r="D126" s="259">
        <v>245.3</v>
      </c>
      <c r="E126" s="145"/>
      <c r="F126" s="97">
        <v>19.272950000000002</v>
      </c>
      <c r="G126" s="103">
        <f t="shared" si="15"/>
        <v>0</v>
      </c>
      <c r="H126" s="103">
        <f t="shared" si="16"/>
        <v>-245.3</v>
      </c>
    </row>
    <row r="127" spans="1:8" x14ac:dyDescent="0.2">
      <c r="A127" s="85" t="s">
        <v>145</v>
      </c>
      <c r="B127" s="123" t="s">
        <v>254</v>
      </c>
      <c r="C127" s="259">
        <v>613.5</v>
      </c>
      <c r="D127" s="259">
        <v>613.5</v>
      </c>
      <c r="E127" s="145">
        <v>90.862669999999994</v>
      </c>
      <c r="F127" s="97">
        <v>105.93191</v>
      </c>
      <c r="G127" s="30">
        <f t="shared" si="15"/>
        <v>14.810541157294214</v>
      </c>
      <c r="H127" s="103">
        <f t="shared" si="16"/>
        <v>-522.63733000000002</v>
      </c>
    </row>
    <row r="128" spans="1:8" ht="12.75" thickBot="1" x14ac:dyDescent="0.25">
      <c r="A128" s="85" t="s">
        <v>146</v>
      </c>
      <c r="B128" s="68" t="s">
        <v>147</v>
      </c>
      <c r="C128" s="145">
        <v>1469.3</v>
      </c>
      <c r="D128" s="145">
        <v>1469.3</v>
      </c>
      <c r="E128" s="145">
        <v>185.88155</v>
      </c>
      <c r="F128" s="97">
        <v>132.80139</v>
      </c>
      <c r="G128" s="30">
        <f t="shared" si="15"/>
        <v>12.651027700265432</v>
      </c>
      <c r="H128" s="103">
        <f t="shared" si="16"/>
        <v>-1283.4184499999999</v>
      </c>
    </row>
    <row r="129" spans="1:8" ht="12.75" thickBot="1" x14ac:dyDescent="0.25">
      <c r="A129" s="168" t="s">
        <v>150</v>
      </c>
      <c r="B129" s="77" t="s">
        <v>151</v>
      </c>
      <c r="C129" s="172">
        <f>C130</f>
        <v>38259</v>
      </c>
      <c r="D129" s="172">
        <f>D130</f>
        <v>38259</v>
      </c>
      <c r="E129" s="172">
        <f>E130</f>
        <v>7019</v>
      </c>
      <c r="F129" s="176">
        <f>F130</f>
        <v>4737</v>
      </c>
      <c r="G129" s="14">
        <f>E129/D129*100</f>
        <v>18.346010089129354</v>
      </c>
      <c r="H129" s="15">
        <f>E129-D129</f>
        <v>-31240</v>
      </c>
    </row>
    <row r="130" spans="1:8" ht="12.75" thickBot="1" x14ac:dyDescent="0.25">
      <c r="A130" s="177" t="s">
        <v>152</v>
      </c>
      <c r="B130" s="261" t="s">
        <v>153</v>
      </c>
      <c r="C130" s="23">
        <v>38259</v>
      </c>
      <c r="D130" s="23">
        <v>38259</v>
      </c>
      <c r="E130" s="180">
        <v>7019</v>
      </c>
      <c r="F130" s="181">
        <v>4737</v>
      </c>
      <c r="G130" s="182">
        <f>E130/D130*100</f>
        <v>18.346010089129354</v>
      </c>
      <c r="H130" s="182">
        <f>E130-D130</f>
        <v>-31240</v>
      </c>
    </row>
    <row r="131" spans="1:8" ht="12.75" thickBot="1" x14ac:dyDescent="0.25">
      <c r="A131" s="168" t="s">
        <v>154</v>
      </c>
      <c r="B131" s="183" t="s">
        <v>155</v>
      </c>
      <c r="C131" s="172">
        <f t="shared" ref="C131:H131" si="17">C132</f>
        <v>121.74135</v>
      </c>
      <c r="D131" s="172">
        <f t="shared" si="17"/>
        <v>121.74135</v>
      </c>
      <c r="E131" s="172">
        <f t="shared" si="17"/>
        <v>0</v>
      </c>
      <c r="F131" s="172">
        <f t="shared" si="17"/>
        <v>0</v>
      </c>
      <c r="G131" s="172">
        <f t="shared" si="17"/>
        <v>0</v>
      </c>
      <c r="H131" s="172">
        <f t="shared" si="17"/>
        <v>-121.74135</v>
      </c>
    </row>
    <row r="132" spans="1:8" ht="24.75" thickBot="1" x14ac:dyDescent="0.25">
      <c r="A132" s="184" t="s">
        <v>156</v>
      </c>
      <c r="B132" s="185" t="s">
        <v>230</v>
      </c>
      <c r="C132" s="186">
        <v>121.74135</v>
      </c>
      <c r="D132" s="186">
        <v>121.74135</v>
      </c>
      <c r="E132" s="187"/>
      <c r="F132" s="188"/>
      <c r="G132" s="38">
        <f>E132/D132*100</f>
        <v>0</v>
      </c>
      <c r="H132" s="38">
        <f>E132-D132</f>
        <v>-121.74135</v>
      </c>
    </row>
    <row r="133" spans="1:8" ht="12.75" thickBot="1" x14ac:dyDescent="0.25">
      <c r="A133" s="146" t="s">
        <v>157</v>
      </c>
      <c r="B133" s="147" t="s">
        <v>158</v>
      </c>
      <c r="C133" s="189">
        <f t="shared" ref="C133" si="18">C134+C135</f>
        <v>0</v>
      </c>
      <c r="D133" s="189">
        <f t="shared" ref="D133:H133" si="19">D134+D135</f>
        <v>0</v>
      </c>
      <c r="E133" s="189">
        <f t="shared" si="19"/>
        <v>0</v>
      </c>
      <c r="F133" s="189">
        <f t="shared" si="19"/>
        <v>0</v>
      </c>
      <c r="G133" s="189" t="e">
        <f t="shared" si="19"/>
        <v>#DIV/0!</v>
      </c>
      <c r="H133" s="189">
        <f t="shared" si="19"/>
        <v>0</v>
      </c>
    </row>
    <row r="134" spans="1:8" ht="24" x14ac:dyDescent="0.2">
      <c r="A134" s="65" t="s">
        <v>159</v>
      </c>
      <c r="B134" s="130" t="s">
        <v>231</v>
      </c>
      <c r="C134" s="109"/>
      <c r="D134" s="109"/>
      <c r="E134" s="109"/>
      <c r="F134" s="97"/>
      <c r="G134" s="30" t="e">
        <f>E134/D134*100</f>
        <v>#DIV/0!</v>
      </c>
      <c r="H134" s="30">
        <f>E134-D134</f>
        <v>0</v>
      </c>
    </row>
    <row r="135" spans="1:8" ht="12.75" thickBot="1" x14ac:dyDescent="0.25">
      <c r="A135" s="190" t="s">
        <v>160</v>
      </c>
      <c r="B135" s="191" t="s">
        <v>232</v>
      </c>
      <c r="C135" s="114"/>
      <c r="D135" s="114"/>
      <c r="E135" s="114"/>
      <c r="F135" s="137"/>
      <c r="G135" s="192">
        <v>0</v>
      </c>
      <c r="H135" s="37">
        <f>E135-C135</f>
        <v>0</v>
      </c>
    </row>
    <row r="136" spans="1:8" ht="12.75" thickBot="1" x14ac:dyDescent="0.25">
      <c r="A136" s="168" t="s">
        <v>161</v>
      </c>
      <c r="B136" s="77" t="s">
        <v>162</v>
      </c>
      <c r="C136" s="193"/>
      <c r="D136" s="193"/>
      <c r="E136" s="193">
        <f>E137</f>
        <v>0</v>
      </c>
      <c r="F136" s="193">
        <f>F137</f>
        <v>0</v>
      </c>
      <c r="G136" s="194">
        <v>0</v>
      </c>
      <c r="H136" s="195">
        <f>E136-D136</f>
        <v>0</v>
      </c>
    </row>
    <row r="137" spans="1:8" ht="12.75" thickBot="1" x14ac:dyDescent="0.25">
      <c r="A137" s="196" t="s">
        <v>163</v>
      </c>
      <c r="B137" s="178" t="s">
        <v>164</v>
      </c>
      <c r="C137" s="197"/>
      <c r="D137" s="197"/>
      <c r="E137" s="197"/>
      <c r="F137" s="198"/>
      <c r="G137" s="199">
        <v>0</v>
      </c>
      <c r="H137" s="200">
        <f>E137-D137</f>
        <v>0</v>
      </c>
    </row>
    <row r="138" spans="1:8" ht="12.75" thickBot="1" x14ac:dyDescent="0.25">
      <c r="A138" s="168" t="s">
        <v>165</v>
      </c>
      <c r="B138" s="77" t="s">
        <v>166</v>
      </c>
      <c r="C138" s="172"/>
      <c r="D138" s="172"/>
      <c r="E138" s="172"/>
      <c r="F138" s="176"/>
      <c r="G138" s="201">
        <v>0</v>
      </c>
      <c r="H138" s="15">
        <f>E138-C138</f>
        <v>0</v>
      </c>
    </row>
    <row r="139" spans="1:8" ht="12.75" thickBot="1" x14ac:dyDescent="0.25">
      <c r="A139" s="12"/>
      <c r="B139" s="77" t="s">
        <v>240</v>
      </c>
      <c r="C139" s="172">
        <f>C8+C88</f>
        <v>650062.28681999992</v>
      </c>
      <c r="D139" s="172">
        <f>D8+D88</f>
        <v>653576.92681999994</v>
      </c>
      <c r="E139" s="172">
        <f>E8+E88</f>
        <v>72980.219010000001</v>
      </c>
      <c r="F139" s="172">
        <f>F8+F88</f>
        <v>69885.837450000006</v>
      </c>
      <c r="G139" s="14">
        <f>E139/D139*100</f>
        <v>11.166278369875702</v>
      </c>
      <c r="H139" s="15">
        <f>E139-D139</f>
        <v>-580596.70780999993</v>
      </c>
    </row>
    <row r="140" spans="1:8" x14ac:dyDescent="0.2">
      <c r="A140" s="1"/>
      <c r="B140" s="202"/>
      <c r="C140" s="203"/>
      <c r="D140" s="203"/>
      <c r="E140" s="198"/>
      <c r="F140" s="204"/>
      <c r="G140" s="204"/>
      <c r="H140" s="205"/>
    </row>
    <row r="141" spans="1:8" x14ac:dyDescent="0.2">
      <c r="A141" s="16" t="s">
        <v>167</v>
      </c>
      <c r="B141" s="16"/>
      <c r="C141" s="206"/>
      <c r="D141" s="206"/>
      <c r="E141" s="207"/>
      <c r="F141" s="208"/>
      <c r="G141" s="209"/>
      <c r="H141" s="16"/>
    </row>
    <row r="142" spans="1:8" x14ac:dyDescent="0.2">
      <c r="A142" s="16" t="s">
        <v>168</v>
      </c>
      <c r="B142" s="20"/>
      <c r="C142" s="210"/>
      <c r="D142" s="210"/>
      <c r="E142" s="207" t="s">
        <v>169</v>
      </c>
      <c r="F142" s="211"/>
      <c r="G142" s="211"/>
      <c r="H142" s="16"/>
    </row>
    <row r="143" spans="1:8" x14ac:dyDescent="0.2">
      <c r="A143" s="16"/>
      <c r="B143" s="20"/>
      <c r="C143" s="210"/>
      <c r="D143" s="210"/>
      <c r="E143" s="207"/>
      <c r="F143" s="211"/>
      <c r="G143" s="211"/>
      <c r="H143" s="16"/>
    </row>
    <row r="144" spans="1:8" x14ac:dyDescent="0.2">
      <c r="A144" s="212" t="s">
        <v>233</v>
      </c>
      <c r="B144" s="16"/>
      <c r="C144" s="213"/>
      <c r="D144" s="213"/>
      <c r="E144" s="214"/>
      <c r="F144" s="215"/>
      <c r="G144" s="216"/>
      <c r="H144" s="1"/>
    </row>
    <row r="145" spans="1:8" x14ac:dyDescent="0.2">
      <c r="A145" s="212" t="s">
        <v>170</v>
      </c>
      <c r="C145" s="213"/>
      <c r="D145" s="213"/>
      <c r="E145" s="214"/>
      <c r="F145" s="215"/>
      <c r="G145" s="215"/>
      <c r="H145" s="1"/>
    </row>
    <row r="146" spans="1:8" x14ac:dyDescent="0.2">
      <c r="A146" s="1"/>
      <c r="E146" s="198"/>
      <c r="F146" s="218"/>
      <c r="G146" s="219"/>
      <c r="H146" s="1"/>
    </row>
    <row r="147" spans="1:8" customFormat="1" ht="15" x14ac:dyDescent="0.25">
      <c r="C147" s="220"/>
      <c r="D147" s="220"/>
      <c r="E147" s="221"/>
      <c r="F147" s="222"/>
    </row>
    <row r="148" spans="1:8" customFormat="1" ht="15" x14ac:dyDescent="0.25">
      <c r="C148" s="220"/>
      <c r="D148" s="220"/>
      <c r="E148" s="221"/>
      <c r="F148" s="222"/>
    </row>
    <row r="149" spans="1:8" customFormat="1" ht="15" x14ac:dyDescent="0.25">
      <c r="C149" s="220"/>
      <c r="D149" s="220"/>
      <c r="E149" s="221"/>
      <c r="F149" s="222"/>
    </row>
    <row r="150" spans="1:8" customFormat="1" ht="15" x14ac:dyDescent="0.25">
      <c r="C150" s="220"/>
      <c r="D150" s="220"/>
      <c r="E150" s="221"/>
      <c r="F150" s="222"/>
    </row>
    <row r="151" spans="1:8" customFormat="1" ht="15" x14ac:dyDescent="0.25">
      <c r="C151" s="220"/>
      <c r="D151" s="220"/>
      <c r="E151" s="221"/>
      <c r="F151" s="222"/>
    </row>
    <row r="152" spans="1:8" customFormat="1" ht="15" x14ac:dyDescent="0.25">
      <c r="C152" s="220"/>
      <c r="D152" s="220"/>
      <c r="E152" s="221"/>
      <c r="F152" s="222"/>
    </row>
    <row r="153" spans="1:8" customFormat="1" ht="15" x14ac:dyDescent="0.25">
      <c r="C153" s="220"/>
      <c r="D153" s="220"/>
      <c r="E153" s="221"/>
      <c r="F153" s="222"/>
    </row>
    <row r="154" spans="1:8" customFormat="1" ht="15" x14ac:dyDescent="0.25">
      <c r="C154" s="220"/>
      <c r="D154" s="220"/>
      <c r="E154" s="221"/>
      <c r="F154" s="222"/>
    </row>
    <row r="155" spans="1:8" customFormat="1" ht="15" x14ac:dyDescent="0.25">
      <c r="C155" s="220"/>
      <c r="D155" s="220"/>
      <c r="E155" s="221"/>
      <c r="F155" s="222"/>
    </row>
    <row r="156" spans="1:8" customFormat="1" ht="15" x14ac:dyDescent="0.25">
      <c r="C156" s="220"/>
      <c r="D156" s="220"/>
      <c r="E156" s="221"/>
      <c r="F156" s="222"/>
    </row>
    <row r="157" spans="1:8" customFormat="1" ht="15" x14ac:dyDescent="0.25">
      <c r="C157" s="220"/>
      <c r="D157" s="220"/>
      <c r="E157" s="221"/>
      <c r="F157" s="222"/>
    </row>
    <row r="158" spans="1:8" customFormat="1" ht="15" x14ac:dyDescent="0.25">
      <c r="C158" s="220"/>
      <c r="D158" s="220"/>
      <c r="E158" s="221"/>
      <c r="F158" s="222"/>
    </row>
    <row r="159" spans="1:8" customFormat="1" ht="15" x14ac:dyDescent="0.25">
      <c r="C159" s="220"/>
      <c r="D159" s="220"/>
      <c r="E159" s="221"/>
      <c r="F159" s="222"/>
    </row>
    <row r="160" spans="1:8" customFormat="1" ht="15" x14ac:dyDescent="0.25">
      <c r="C160" s="220"/>
      <c r="D160" s="220"/>
      <c r="E160" s="221"/>
      <c r="F160" s="222"/>
    </row>
    <row r="161" spans="3:6" customFormat="1" ht="15" x14ac:dyDescent="0.25">
      <c r="C161" s="220"/>
      <c r="D161" s="220"/>
      <c r="E161" s="221"/>
      <c r="F161" s="222"/>
    </row>
    <row r="162" spans="3:6" customFormat="1" ht="15" x14ac:dyDescent="0.25">
      <c r="C162" s="220"/>
      <c r="D162" s="220"/>
      <c r="E162" s="221"/>
      <c r="F162" s="222"/>
    </row>
    <row r="163" spans="3:6" customFormat="1" ht="15" x14ac:dyDescent="0.25">
      <c r="C163" s="220"/>
      <c r="D163" s="220"/>
      <c r="E163" s="221"/>
      <c r="F163" s="222"/>
    </row>
    <row r="164" spans="3:6" customFormat="1" ht="15" x14ac:dyDescent="0.25">
      <c r="C164" s="220"/>
      <c r="D164" s="220"/>
      <c r="E164" s="221"/>
      <c r="F164" s="222"/>
    </row>
    <row r="165" spans="3:6" customFormat="1" ht="15" x14ac:dyDescent="0.25">
      <c r="C165" s="220"/>
      <c r="D165" s="220"/>
      <c r="E165" s="221"/>
      <c r="F165" s="222"/>
    </row>
    <row r="166" spans="3:6" customFormat="1" ht="15" x14ac:dyDescent="0.25">
      <c r="C166" s="220"/>
      <c r="D166" s="220"/>
      <c r="E166" s="221"/>
      <c r="F166" s="222"/>
    </row>
    <row r="167" spans="3:6" customFormat="1" ht="15" x14ac:dyDescent="0.25">
      <c r="C167" s="220"/>
      <c r="D167" s="220"/>
      <c r="E167" s="221"/>
      <c r="F167" s="222"/>
    </row>
    <row r="168" spans="3:6" customFormat="1" ht="15" x14ac:dyDescent="0.25">
      <c r="C168" s="220"/>
      <c r="D168" s="220"/>
      <c r="E168" s="221"/>
      <c r="F168" s="222"/>
    </row>
    <row r="169" spans="3:6" customFormat="1" ht="15" x14ac:dyDescent="0.25">
      <c r="C169" s="220"/>
      <c r="D169" s="220"/>
      <c r="E169" s="221"/>
      <c r="F169" s="222"/>
    </row>
    <row r="170" spans="3:6" customFormat="1" ht="15" x14ac:dyDescent="0.25">
      <c r="C170" s="220"/>
      <c r="D170" s="220"/>
      <c r="E170" s="221"/>
      <c r="F170" s="222"/>
    </row>
    <row r="171" spans="3:6" customFormat="1" ht="15" x14ac:dyDescent="0.25">
      <c r="C171" s="220"/>
      <c r="D171" s="220"/>
      <c r="E171" s="221"/>
      <c r="F171" s="222"/>
    </row>
    <row r="172" spans="3:6" customFormat="1" ht="15" x14ac:dyDescent="0.25">
      <c r="C172" s="220"/>
      <c r="D172" s="220"/>
      <c r="E172" s="221"/>
      <c r="F172" s="222"/>
    </row>
    <row r="173" spans="3:6" customFormat="1" ht="15" x14ac:dyDescent="0.25">
      <c r="C173" s="220"/>
      <c r="D173" s="220"/>
      <c r="E173" s="221"/>
      <c r="F173" s="222"/>
    </row>
    <row r="174" spans="3:6" customFormat="1" ht="15" x14ac:dyDescent="0.25">
      <c r="C174" s="220"/>
      <c r="D174" s="220"/>
      <c r="E174" s="221"/>
      <c r="F174" s="222"/>
    </row>
    <row r="175" spans="3:6" customFormat="1" ht="15" x14ac:dyDescent="0.25">
      <c r="C175" s="220"/>
      <c r="D175" s="220"/>
      <c r="E175" s="221"/>
      <c r="F175" s="222"/>
    </row>
    <row r="176" spans="3:6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  <row r="1837" spans="3:6" customFormat="1" ht="15" x14ac:dyDescent="0.25">
      <c r="C1837" s="220"/>
      <c r="D1837" s="220"/>
      <c r="E1837" s="221"/>
      <c r="F1837" s="222"/>
    </row>
  </sheetData>
  <mergeCells count="9">
    <mergeCell ref="G5:H5"/>
    <mergeCell ref="G6:G7"/>
    <mergeCell ref="H6:H7"/>
    <mergeCell ref="C5:C7"/>
    <mergeCell ref="A5:A7"/>
    <mergeCell ref="B5:B7"/>
    <mergeCell ref="D5:D7"/>
    <mergeCell ref="E5:E7"/>
    <mergeCell ref="F5:F7"/>
  </mergeCells>
  <pageMargins left="0" right="0" top="0.74803149606299213" bottom="0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7"/>
  <sheetViews>
    <sheetView zoomScaleNormal="100" workbookViewId="0">
      <selection sqref="A1:XFD1048576"/>
    </sheetView>
  </sheetViews>
  <sheetFormatPr defaultRowHeight="12" x14ac:dyDescent="0.2"/>
  <cols>
    <col min="1" max="1" width="22" style="22" customWidth="1"/>
    <col min="2" max="2" width="68.140625" style="1" customWidth="1"/>
    <col min="3" max="4" width="14.42578125" style="217" customWidth="1"/>
    <col min="5" max="5" width="14.28515625" style="94" customWidth="1"/>
    <col min="6" max="6" width="13.28515625" style="223" customWidth="1"/>
    <col min="7" max="7" width="9.5703125" style="1" customWidth="1"/>
    <col min="8" max="8" width="11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269</v>
      </c>
      <c r="C4" s="3"/>
      <c r="D4" s="3"/>
      <c r="E4" s="4"/>
      <c r="F4" s="5"/>
      <c r="G4" s="8"/>
      <c r="H4" s="8"/>
    </row>
    <row r="5" spans="1:8" s="10" customFormat="1" ht="12.75" thickBot="1" x14ac:dyDescent="0.25">
      <c r="A5" s="281" t="s">
        <v>258</v>
      </c>
      <c r="B5" s="284" t="s">
        <v>3</v>
      </c>
      <c r="C5" s="290" t="s">
        <v>265</v>
      </c>
      <c r="D5" s="290" t="s">
        <v>266</v>
      </c>
      <c r="E5" s="290" t="s">
        <v>270</v>
      </c>
      <c r="F5" s="293" t="s">
        <v>271</v>
      </c>
      <c r="G5" s="279" t="s">
        <v>2</v>
      </c>
      <c r="H5" s="280"/>
    </row>
    <row r="6" spans="1:8" s="10" customFormat="1" x14ac:dyDescent="0.2">
      <c r="A6" s="282"/>
      <c r="B6" s="285"/>
      <c r="C6" s="291"/>
      <c r="D6" s="291"/>
      <c r="E6" s="291"/>
      <c r="F6" s="294"/>
      <c r="G6" s="296" t="s">
        <v>6</v>
      </c>
      <c r="H6" s="296" t="s">
        <v>7</v>
      </c>
    </row>
    <row r="7" spans="1:8" ht="12.75" thickBot="1" x14ac:dyDescent="0.25">
      <c r="A7" s="283"/>
      <c r="B7" s="286"/>
      <c r="C7" s="292"/>
      <c r="D7" s="292"/>
      <c r="E7" s="292"/>
      <c r="F7" s="295"/>
      <c r="G7" s="297"/>
      <c r="H7" s="297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C9+C20+C32+C50+C61+C83+C38+C29+C14+C56</f>
        <v>131994.74546999999</v>
      </c>
      <c r="D8" s="14">
        <f>D9+D20+D32+D50+D61+D83+D38+D29+D14+D56</f>
        <v>133257.22267999998</v>
      </c>
      <c r="E8" s="14">
        <f>E9+E20+E32+E50+E61+E83+E38+E29+E14+E56</f>
        <v>27983.133120000002</v>
      </c>
      <c r="F8" s="14">
        <f>F9+F20+F32+F50+F61+F83+F38+F29+F14+F56</f>
        <v>29561.538620000007</v>
      </c>
      <c r="G8" s="14">
        <f t="shared" ref="G8:G26" si="0">E8/D8*100</f>
        <v>20.999336889376636</v>
      </c>
      <c r="H8" s="15">
        <f t="shared" ref="H8:H41" si="1">E8-D8</f>
        <v>-105274.08955999998</v>
      </c>
    </row>
    <row r="9" spans="1:8" s="16" customFormat="1" ht="12.75" thickBot="1" x14ac:dyDescent="0.25">
      <c r="A9" s="146" t="s">
        <v>9</v>
      </c>
      <c r="B9" s="17" t="s">
        <v>10</v>
      </c>
      <c r="C9" s="265">
        <f>C10</f>
        <v>65699.994299999991</v>
      </c>
      <c r="D9" s="265">
        <f>D10</f>
        <v>65699.994299999991</v>
      </c>
      <c r="E9" s="265">
        <f>E10</f>
        <v>17182.549780000001</v>
      </c>
      <c r="F9" s="266">
        <f>F10</f>
        <v>16640.838860000003</v>
      </c>
      <c r="G9" s="14">
        <f t="shared" si="0"/>
        <v>26.153046074160773</v>
      </c>
      <c r="H9" s="15">
        <f t="shared" si="1"/>
        <v>-48517.44451999999</v>
      </c>
    </row>
    <row r="10" spans="1:8" x14ac:dyDescent="0.2">
      <c r="A10" s="21" t="s">
        <v>11</v>
      </c>
      <c r="B10" s="22" t="s">
        <v>12</v>
      </c>
      <c r="C10" s="23">
        <f>C11+C12+C13</f>
        <v>65699.994299999991</v>
      </c>
      <c r="D10" s="23">
        <f>D11+D12+D13</f>
        <v>65699.994299999991</v>
      </c>
      <c r="E10" s="23">
        <f>E11+E12+E13</f>
        <v>17182.549780000001</v>
      </c>
      <c r="F10" s="23">
        <f>F11+F12+F13</f>
        <v>16640.838860000003</v>
      </c>
      <c r="G10" s="24">
        <f t="shared" si="0"/>
        <v>26.153046074160773</v>
      </c>
      <c r="H10" s="25">
        <f t="shared" si="1"/>
        <v>-48517.44451999999</v>
      </c>
    </row>
    <row r="11" spans="1:8" ht="24" x14ac:dyDescent="0.2">
      <c r="A11" s="26" t="s">
        <v>227</v>
      </c>
      <c r="B11" s="27" t="s">
        <v>13</v>
      </c>
      <c r="C11" s="109">
        <v>65175.994299999998</v>
      </c>
      <c r="D11" s="109">
        <v>65175.994299999998</v>
      </c>
      <c r="E11" s="109">
        <v>17107.304830000001</v>
      </c>
      <c r="F11" s="97">
        <v>16580.399460000001</v>
      </c>
      <c r="G11" s="30">
        <f t="shared" si="0"/>
        <v>26.247861676273654</v>
      </c>
      <c r="H11" s="30">
        <f t="shared" si="1"/>
        <v>-48068.689469999998</v>
      </c>
    </row>
    <row r="12" spans="1:8" ht="60" x14ac:dyDescent="0.2">
      <c r="A12" s="26" t="s">
        <v>228</v>
      </c>
      <c r="B12" s="239" t="s">
        <v>14</v>
      </c>
      <c r="C12" s="31">
        <v>276</v>
      </c>
      <c r="D12" s="31">
        <v>276</v>
      </c>
      <c r="E12" s="31">
        <v>6.1034600000000001</v>
      </c>
      <c r="F12" s="32">
        <v>31.112130000000001</v>
      </c>
      <c r="G12" s="101">
        <f t="shared" si="0"/>
        <v>2.2113985507246374</v>
      </c>
      <c r="H12" s="30">
        <f t="shared" si="1"/>
        <v>-269.89654000000002</v>
      </c>
    </row>
    <row r="13" spans="1:8" ht="24.75" thickBot="1" x14ac:dyDescent="0.25">
      <c r="A13" s="26" t="s">
        <v>229</v>
      </c>
      <c r="B13" s="34" t="s">
        <v>15</v>
      </c>
      <c r="C13" s="35">
        <v>248</v>
      </c>
      <c r="D13" s="35">
        <v>248</v>
      </c>
      <c r="E13" s="35">
        <v>69.141490000000005</v>
      </c>
      <c r="F13" s="36">
        <v>29.327269999999999</v>
      </c>
      <c r="G13" s="37">
        <f t="shared" si="0"/>
        <v>27.879633064516128</v>
      </c>
      <c r="H13" s="38">
        <f t="shared" si="1"/>
        <v>-178.85851</v>
      </c>
    </row>
    <row r="14" spans="1:8" ht="12.75" thickBot="1" x14ac:dyDescent="0.25">
      <c r="A14" s="39" t="s">
        <v>234</v>
      </c>
      <c r="B14" s="40" t="s">
        <v>255</v>
      </c>
      <c r="C14" s="41">
        <f>C15</f>
        <v>10048.58274</v>
      </c>
      <c r="D14" s="41">
        <f>D15</f>
        <v>10048.58274</v>
      </c>
      <c r="E14" s="41">
        <f>E15</f>
        <v>2186.8498799999998</v>
      </c>
      <c r="F14" s="42">
        <f>F15</f>
        <v>2337.07008</v>
      </c>
      <c r="G14" s="43">
        <f t="shared" si="0"/>
        <v>21.762769303723719</v>
      </c>
      <c r="H14" s="15">
        <f t="shared" si="1"/>
        <v>-7861.7328600000001</v>
      </c>
    </row>
    <row r="15" spans="1:8" x14ac:dyDescent="0.2">
      <c r="A15" s="44" t="s">
        <v>235</v>
      </c>
      <c r="B15" s="6" t="s">
        <v>16</v>
      </c>
      <c r="C15" s="102">
        <f>C16+C17+C18+C19</f>
        <v>10048.58274</v>
      </c>
      <c r="D15" s="102">
        <f>D16+D17+D18+D19</f>
        <v>10048.58274</v>
      </c>
      <c r="E15" s="102">
        <f>E16+E17+E18+E19</f>
        <v>2186.8498799999998</v>
      </c>
      <c r="F15" s="46">
        <f>F16+F17+F18+F19</f>
        <v>2337.07008</v>
      </c>
      <c r="G15" s="25">
        <f t="shared" si="0"/>
        <v>21.762769303723719</v>
      </c>
      <c r="H15" s="25">
        <f t="shared" si="1"/>
        <v>-7861.7328600000001</v>
      </c>
    </row>
    <row r="16" spans="1:8" s="52" customFormat="1" x14ac:dyDescent="0.2">
      <c r="A16" s="47" t="s">
        <v>236</v>
      </c>
      <c r="B16" s="48" t="s">
        <v>17</v>
      </c>
      <c r="C16" s="49">
        <v>4604.6117299999996</v>
      </c>
      <c r="D16" s="49">
        <v>4604.6117299999996</v>
      </c>
      <c r="E16" s="49">
        <v>992.43696</v>
      </c>
      <c r="F16" s="50">
        <v>1026.65822</v>
      </c>
      <c r="G16" s="30">
        <f t="shared" si="0"/>
        <v>21.553108452859718</v>
      </c>
      <c r="H16" s="51">
        <f t="shared" si="1"/>
        <v>-3612.1747699999996</v>
      </c>
    </row>
    <row r="17" spans="1:8" s="52" customFormat="1" x14ac:dyDescent="0.2">
      <c r="A17" s="47" t="s">
        <v>237</v>
      </c>
      <c r="B17" s="48" t="s">
        <v>18</v>
      </c>
      <c r="C17" s="49">
        <v>23.717680000000001</v>
      </c>
      <c r="D17" s="49">
        <v>23.717680000000001</v>
      </c>
      <c r="E17" s="49">
        <v>6.4696699999999998</v>
      </c>
      <c r="F17" s="50">
        <v>7.1732500000000003</v>
      </c>
      <c r="G17" s="30">
        <f t="shared" si="0"/>
        <v>27.277836618084063</v>
      </c>
      <c r="H17" s="51">
        <f t="shared" si="1"/>
        <v>-17.248010000000001</v>
      </c>
    </row>
    <row r="18" spans="1:8" s="52" customFormat="1" x14ac:dyDescent="0.2">
      <c r="A18" s="47" t="s">
        <v>238</v>
      </c>
      <c r="B18" s="48" t="s">
        <v>19</v>
      </c>
      <c r="C18" s="49">
        <v>6014.4879300000002</v>
      </c>
      <c r="D18" s="49">
        <v>6014.4879300000002</v>
      </c>
      <c r="E18" s="49">
        <v>1392.9380699999999</v>
      </c>
      <c r="F18" s="50">
        <v>1505.29278</v>
      </c>
      <c r="G18" s="103">
        <f t="shared" si="0"/>
        <v>23.159711786137045</v>
      </c>
      <c r="H18" s="51">
        <f t="shared" si="1"/>
        <v>-4621.5498600000001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-594.2346</v>
      </c>
      <c r="D19" s="56">
        <v>-594.2346</v>
      </c>
      <c r="E19" s="56">
        <v>-204.99482</v>
      </c>
      <c r="F19" s="57">
        <v>-202.05417</v>
      </c>
      <c r="G19" s="101">
        <f t="shared" si="0"/>
        <v>34.497287771529969</v>
      </c>
      <c r="H19" s="51">
        <f t="shared" si="1"/>
        <v>389.23978</v>
      </c>
    </row>
    <row r="20" spans="1:8" s="60" customFormat="1" ht="12.75" thickBot="1" x14ac:dyDescent="0.25">
      <c r="A20" s="168" t="s">
        <v>21</v>
      </c>
      <c r="B20" s="262" t="s">
        <v>22</v>
      </c>
      <c r="C20" s="58">
        <f>C21+C25+C26+C28+C27</f>
        <v>24895.834999999999</v>
      </c>
      <c r="D20" s="58">
        <f>D21+D25+D26+D28+D27</f>
        <v>24898.834999999999</v>
      </c>
      <c r="E20" s="58">
        <f>E21+E25+E26+E28+E27</f>
        <v>4046.02963</v>
      </c>
      <c r="F20" s="58">
        <f>F21+F25+F26+F28+F27</f>
        <v>5663.0111999999999</v>
      </c>
      <c r="G20" s="59">
        <f t="shared" si="0"/>
        <v>16.249875265248352</v>
      </c>
      <c r="H20" s="15">
        <f t="shared" si="1"/>
        <v>-20852.805369999998</v>
      </c>
    </row>
    <row r="21" spans="1:8" s="10" customFormat="1" x14ac:dyDescent="0.2">
      <c r="A21" s="61" t="s">
        <v>23</v>
      </c>
      <c r="B21" s="62" t="s">
        <v>24</v>
      </c>
      <c r="C21" s="102">
        <f>C22+C23+C24</f>
        <v>19088</v>
      </c>
      <c r="D21" s="102">
        <f>D22+D23+D24</f>
        <v>19088</v>
      </c>
      <c r="E21" s="102">
        <f>E22+E23+E24</f>
        <v>1496.03676</v>
      </c>
      <c r="F21" s="102">
        <f>F22+F23+F24</f>
        <v>2475.89311</v>
      </c>
      <c r="G21" s="103">
        <f t="shared" si="0"/>
        <v>7.8375773260687343</v>
      </c>
      <c r="H21" s="25">
        <f t="shared" si="1"/>
        <v>-17591.963240000001</v>
      </c>
    </row>
    <row r="22" spans="1:8" s="60" customFormat="1" ht="24" x14ac:dyDescent="0.2">
      <c r="A22" s="63" t="s">
        <v>25</v>
      </c>
      <c r="B22" s="64" t="s">
        <v>26</v>
      </c>
      <c r="C22" s="49">
        <v>13617</v>
      </c>
      <c r="D22" s="49">
        <v>13617</v>
      </c>
      <c r="E22" s="49">
        <v>552.91417000000001</v>
      </c>
      <c r="F22" s="50">
        <v>770.40764999999999</v>
      </c>
      <c r="G22" s="30">
        <f t="shared" si="0"/>
        <v>4.0604697804215322</v>
      </c>
      <c r="H22" s="30">
        <f t="shared" si="1"/>
        <v>-13064.08583</v>
      </c>
    </row>
    <row r="23" spans="1:8" s="60" customFormat="1" ht="24" x14ac:dyDescent="0.2">
      <c r="A23" s="65" t="s">
        <v>27</v>
      </c>
      <c r="B23" s="66" t="s">
        <v>28</v>
      </c>
      <c r="C23" s="49">
        <v>5471</v>
      </c>
      <c r="D23" s="49">
        <v>5471</v>
      </c>
      <c r="E23" s="49">
        <v>943.12258999999995</v>
      </c>
      <c r="F23" s="50">
        <v>1710.6030900000001</v>
      </c>
      <c r="G23" s="30">
        <f t="shared" si="0"/>
        <v>17.238577773715953</v>
      </c>
      <c r="H23" s="30">
        <f t="shared" si="1"/>
        <v>-4527.8774100000001</v>
      </c>
    </row>
    <row r="24" spans="1:8" s="60" customFormat="1" ht="36" x14ac:dyDescent="0.2">
      <c r="A24" s="65" t="s">
        <v>29</v>
      </c>
      <c r="B24" s="67" t="s">
        <v>30</v>
      </c>
      <c r="C24" s="49"/>
      <c r="D24" s="49"/>
      <c r="E24" s="49"/>
      <c r="F24" s="50">
        <v>-5.1176300000000001</v>
      </c>
      <c r="G24" s="30" t="e">
        <f t="shared" si="0"/>
        <v>#DIV/0!</v>
      </c>
      <c r="H24" s="30">
        <f t="shared" si="1"/>
        <v>0</v>
      </c>
    </row>
    <row r="25" spans="1:8" x14ac:dyDescent="0.2">
      <c r="A25" s="65" t="s">
        <v>31</v>
      </c>
      <c r="B25" s="68" t="s">
        <v>32</v>
      </c>
      <c r="C25" s="35">
        <v>506</v>
      </c>
      <c r="D25" s="35">
        <v>506</v>
      </c>
      <c r="E25" s="35">
        <v>362.56898000000001</v>
      </c>
      <c r="F25" s="108">
        <v>190.63564</v>
      </c>
      <c r="G25" s="30">
        <f t="shared" si="0"/>
        <v>71.653948616600786</v>
      </c>
      <c r="H25" s="30">
        <f t="shared" si="1"/>
        <v>-143.43101999999999</v>
      </c>
    </row>
    <row r="26" spans="1:8" x14ac:dyDescent="0.2">
      <c r="A26" s="70" t="s">
        <v>33</v>
      </c>
      <c r="B26" s="70" t="s">
        <v>34</v>
      </c>
      <c r="C26" s="71">
        <v>4464.085</v>
      </c>
      <c r="D26" s="71">
        <v>4467.085</v>
      </c>
      <c r="E26" s="71">
        <v>1963.3177900000001</v>
      </c>
      <c r="F26" s="72">
        <v>2742.5351099999998</v>
      </c>
      <c r="G26" s="30">
        <f t="shared" si="0"/>
        <v>43.950759611693087</v>
      </c>
      <c r="H26" s="30">
        <f t="shared" si="1"/>
        <v>-2503.76721</v>
      </c>
    </row>
    <row r="27" spans="1:8" s="52" customFormat="1" x14ac:dyDescent="0.2">
      <c r="A27" s="73" t="s">
        <v>35</v>
      </c>
      <c r="B27" s="73" t="s">
        <v>36</v>
      </c>
      <c r="C27" s="74"/>
      <c r="D27" s="74"/>
      <c r="E27" s="74"/>
      <c r="F27" s="75"/>
      <c r="G27" s="51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837.75</v>
      </c>
      <c r="D28" s="35">
        <v>837.75</v>
      </c>
      <c r="E28" s="35">
        <v>224.1061</v>
      </c>
      <c r="F28" s="36">
        <v>253.94734</v>
      </c>
      <c r="G28" s="100">
        <f t="shared" ref="G28:G41" si="2">E28/D28*100</f>
        <v>26.750951954640406</v>
      </c>
      <c r="H28" s="30">
        <f t="shared" si="1"/>
        <v>-613.64390000000003</v>
      </c>
    </row>
    <row r="29" spans="1:8" ht="12.75" thickBot="1" x14ac:dyDescent="0.25">
      <c r="A29" s="12" t="s">
        <v>39</v>
      </c>
      <c r="B29" s="77" t="s">
        <v>40</v>
      </c>
      <c r="C29" s="59">
        <f>C30+C31</f>
        <v>10100.566340000001</v>
      </c>
      <c r="D29" s="59">
        <f>D30+D31</f>
        <v>10100.566340000001</v>
      </c>
      <c r="E29" s="79">
        <f>E30+E31</f>
        <v>1322.1007400000001</v>
      </c>
      <c r="F29" s="14">
        <f>F30+F31</f>
        <v>1407.2015799999999</v>
      </c>
      <c r="G29" s="80">
        <f t="shared" si="2"/>
        <v>13.089372372757465</v>
      </c>
      <c r="H29" s="15">
        <f t="shared" si="1"/>
        <v>-8778.4656000000014</v>
      </c>
    </row>
    <row r="30" spans="1:8" x14ac:dyDescent="0.2">
      <c r="A30" s="22" t="s">
        <v>41</v>
      </c>
      <c r="B30" s="61" t="s">
        <v>42</v>
      </c>
      <c r="C30" s="31">
        <v>794.27949999999998</v>
      </c>
      <c r="D30" s="31">
        <v>794.27949999999998</v>
      </c>
      <c r="E30" s="23">
        <v>94.565659999999994</v>
      </c>
      <c r="F30" s="81">
        <v>98.122749999999996</v>
      </c>
      <c r="G30" s="25">
        <f t="shared" si="2"/>
        <v>11.905841709373085</v>
      </c>
      <c r="H30" s="25">
        <f t="shared" si="1"/>
        <v>-699.71384</v>
      </c>
    </row>
    <row r="31" spans="1:8" ht="12.75" thickBot="1" x14ac:dyDescent="0.25">
      <c r="A31" s="82" t="s">
        <v>43</v>
      </c>
      <c r="B31" s="82" t="s">
        <v>44</v>
      </c>
      <c r="C31" s="35">
        <v>9306.2868400000007</v>
      </c>
      <c r="D31" s="35">
        <v>9306.2868400000007</v>
      </c>
      <c r="E31" s="99">
        <v>1227.5350800000001</v>
      </c>
      <c r="F31" s="108">
        <v>1309.0788299999999</v>
      </c>
      <c r="G31" s="38">
        <f t="shared" si="2"/>
        <v>13.190385178370454</v>
      </c>
      <c r="H31" s="38">
        <f t="shared" si="1"/>
        <v>-8078.751760000001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1924.1518999999998</v>
      </c>
      <c r="D32" s="14">
        <f>D33+D35+D37+D36</f>
        <v>1997.1518999999998</v>
      </c>
      <c r="E32" s="14">
        <f>E33+E35+E37+E36</f>
        <v>606.16508999999996</v>
      </c>
      <c r="F32" s="14">
        <f>F33+F35+F37+F36</f>
        <v>596.8264999999999</v>
      </c>
      <c r="G32" s="59">
        <f t="shared" si="2"/>
        <v>30.351476520138505</v>
      </c>
      <c r="H32" s="15">
        <f t="shared" si="1"/>
        <v>-1390.9868099999999</v>
      </c>
    </row>
    <row r="33" spans="1:9" x14ac:dyDescent="0.2">
      <c r="A33" s="22" t="s">
        <v>47</v>
      </c>
      <c r="B33" s="22" t="s">
        <v>48</v>
      </c>
      <c r="C33" s="31">
        <f>C34</f>
        <v>1057.8</v>
      </c>
      <c r="D33" s="31">
        <f>D34</f>
        <v>1057.8</v>
      </c>
      <c r="E33" s="31">
        <f>E34</f>
        <v>425.91424999999998</v>
      </c>
      <c r="F33" s="32">
        <f>F34</f>
        <v>282.30149999999998</v>
      </c>
      <c r="G33" s="103">
        <f t="shared" si="2"/>
        <v>40.264156740404609</v>
      </c>
      <c r="H33" s="25">
        <f t="shared" si="1"/>
        <v>-631.88574999999992</v>
      </c>
    </row>
    <row r="34" spans="1:9" x14ac:dyDescent="0.2">
      <c r="A34" s="82" t="s">
        <v>49</v>
      </c>
      <c r="B34" s="85" t="s">
        <v>50</v>
      </c>
      <c r="C34" s="35">
        <v>1057.8</v>
      </c>
      <c r="D34" s="35">
        <v>1057.8</v>
      </c>
      <c r="E34" s="99">
        <v>425.91424999999998</v>
      </c>
      <c r="F34" s="108">
        <v>282.30149999999998</v>
      </c>
      <c r="G34" s="103">
        <f t="shared" si="2"/>
        <v>40.264156740404609</v>
      </c>
      <c r="H34" s="30">
        <f t="shared" si="1"/>
        <v>-631.88574999999992</v>
      </c>
    </row>
    <row r="35" spans="1:9" x14ac:dyDescent="0.2">
      <c r="A35" s="82" t="s">
        <v>51</v>
      </c>
      <c r="B35" s="82" t="s">
        <v>52</v>
      </c>
      <c r="C35" s="35">
        <v>126.3519</v>
      </c>
      <c r="D35" s="35">
        <v>126.3519</v>
      </c>
      <c r="E35" s="71">
        <v>8.0399999999999991</v>
      </c>
      <c r="F35" s="72">
        <v>29.7</v>
      </c>
      <c r="G35" s="103">
        <f t="shared" si="2"/>
        <v>6.3631809256528786</v>
      </c>
      <c r="H35" s="30">
        <f t="shared" si="1"/>
        <v>-118.31190000000001</v>
      </c>
    </row>
    <row r="36" spans="1:9" ht="24" x14ac:dyDescent="0.2">
      <c r="A36" s="86" t="s">
        <v>53</v>
      </c>
      <c r="B36" s="242" t="s">
        <v>54</v>
      </c>
      <c r="C36" s="35">
        <v>58</v>
      </c>
      <c r="D36" s="35">
        <v>58</v>
      </c>
      <c r="E36" s="35">
        <v>0</v>
      </c>
      <c r="F36" s="36">
        <v>26</v>
      </c>
      <c r="G36" s="103">
        <f t="shared" si="2"/>
        <v>0</v>
      </c>
      <c r="H36" s="30">
        <f t="shared" si="1"/>
        <v>-58</v>
      </c>
    </row>
    <row r="37" spans="1:9" ht="12.75" thickBot="1" x14ac:dyDescent="0.25">
      <c r="A37" s="88" t="s">
        <v>55</v>
      </c>
      <c r="B37" s="243" t="s">
        <v>56</v>
      </c>
      <c r="C37" s="35">
        <v>682</v>
      </c>
      <c r="D37" s="35">
        <v>755</v>
      </c>
      <c r="E37" s="35">
        <v>172.21083999999999</v>
      </c>
      <c r="F37" s="36">
        <v>258.82499999999999</v>
      </c>
      <c r="G37" s="103">
        <f t="shared" si="2"/>
        <v>22.809382781456954</v>
      </c>
      <c r="H37" s="101">
        <f t="shared" si="1"/>
        <v>-582.78916000000004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18608.722189999997</v>
      </c>
      <c r="D38" s="91">
        <f>D39+D47+D48+D46</f>
        <v>19394.799399999996</v>
      </c>
      <c r="E38" s="92">
        <f>E39+E47+E48</f>
        <v>1662.0926699999998</v>
      </c>
      <c r="F38" s="91">
        <f>F39+F47+F48+F46</f>
        <v>2508.0065399999999</v>
      </c>
      <c r="G38" s="14">
        <f t="shared" si="2"/>
        <v>8.569785310592076</v>
      </c>
      <c r="H38" s="15">
        <f t="shared" si="1"/>
        <v>-17732.706729999998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17577.762189999998</v>
      </c>
      <c r="D39" s="110">
        <f>D40+D42+D44</f>
        <v>18363.839399999997</v>
      </c>
      <c r="E39" s="110">
        <f>E40+E42+E44+E46</f>
        <v>1537.21453</v>
      </c>
      <c r="F39" s="102">
        <f>F40+F42+F44</f>
        <v>2330.547</v>
      </c>
      <c r="G39" s="24">
        <f t="shared" si="2"/>
        <v>8.3708776608011508</v>
      </c>
      <c r="H39" s="24">
        <f t="shared" si="1"/>
        <v>-16826.624869999996</v>
      </c>
    </row>
    <row r="40" spans="1:9" s="94" customFormat="1" ht="24" x14ac:dyDescent="0.2">
      <c r="A40" s="86" t="s">
        <v>61</v>
      </c>
      <c r="B40" s="245" t="s">
        <v>62</v>
      </c>
      <c r="C40" s="97">
        <f>C41</f>
        <v>8214.2999999999993</v>
      </c>
      <c r="D40" s="97">
        <f>D41</f>
        <v>8214.2999999999993</v>
      </c>
      <c r="E40" s="109">
        <f>E41</f>
        <v>685.75734999999997</v>
      </c>
      <c r="F40" s="109">
        <f>F41</f>
        <v>1445.77378</v>
      </c>
      <c r="G40" s="30">
        <f t="shared" si="2"/>
        <v>8.3483358289811669</v>
      </c>
      <c r="H40" s="30">
        <f t="shared" si="1"/>
        <v>-7528.5426499999994</v>
      </c>
    </row>
    <row r="41" spans="1:9" s="94" customFormat="1" ht="24" x14ac:dyDescent="0.2">
      <c r="A41" s="95" t="s">
        <v>63</v>
      </c>
      <c r="B41" s="96" t="s">
        <v>62</v>
      </c>
      <c r="C41" s="98">
        <v>8214.2999999999993</v>
      </c>
      <c r="D41" s="98">
        <v>8214.2999999999993</v>
      </c>
      <c r="E41" s="99">
        <v>685.75734999999997</v>
      </c>
      <c r="F41" s="99">
        <v>1445.77378</v>
      </c>
      <c r="G41" s="100">
        <f t="shared" si="2"/>
        <v>8.3483358289811669</v>
      </c>
      <c r="H41" s="101">
        <f t="shared" si="1"/>
        <v>-7528.5426499999994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9060.1651899999997</v>
      </c>
      <c r="D42" s="97">
        <f>D43</f>
        <v>9819.2423999999992</v>
      </c>
      <c r="E42" s="109">
        <f>E43</f>
        <v>743.24589000000003</v>
      </c>
      <c r="F42" s="99">
        <f>F43</f>
        <v>834.71734000000004</v>
      </c>
      <c r="G42" s="97">
        <f>G43</f>
        <v>7.5692793773988116</v>
      </c>
      <c r="H42" s="109">
        <f>E42-D42</f>
        <v>-9075.996509999999</v>
      </c>
    </row>
    <row r="43" spans="1:9" s="94" customFormat="1" ht="24" x14ac:dyDescent="0.2">
      <c r="A43" s="105" t="s">
        <v>226</v>
      </c>
      <c r="B43" s="106" t="s">
        <v>64</v>
      </c>
      <c r="C43" s="97">
        <v>9060.1651899999997</v>
      </c>
      <c r="D43" s="97">
        <v>9819.2423999999992</v>
      </c>
      <c r="E43" s="109">
        <v>743.24589000000003</v>
      </c>
      <c r="F43" s="109">
        <v>834.71734000000004</v>
      </c>
      <c r="G43" s="97">
        <f>E43/D43*100</f>
        <v>7.5692793773988116</v>
      </c>
      <c r="H43" s="109">
        <f>E43-D43</f>
        <v>-9075.996509999999</v>
      </c>
    </row>
    <row r="44" spans="1:9" s="94" customFormat="1" ht="48" x14ac:dyDescent="0.2">
      <c r="A44" s="95" t="s">
        <v>65</v>
      </c>
      <c r="B44" s="242" t="s">
        <v>66</v>
      </c>
      <c r="C44" s="97">
        <f>C45</f>
        <v>303.29700000000003</v>
      </c>
      <c r="D44" s="97">
        <f>D45</f>
        <v>330.29700000000003</v>
      </c>
      <c r="E44" s="109">
        <f>E45</f>
        <v>86.305289999999999</v>
      </c>
      <c r="F44" s="99">
        <f>F45</f>
        <v>50.055880000000002</v>
      </c>
      <c r="G44" s="97">
        <f>G45</f>
        <v>26.129601540431789</v>
      </c>
      <c r="H44" s="99">
        <f>E44-D44</f>
        <v>-243.99171000000001</v>
      </c>
      <c r="I44" s="139"/>
    </row>
    <row r="45" spans="1:9" s="107" customFormat="1" ht="36" x14ac:dyDescent="0.2">
      <c r="A45" s="95" t="s">
        <v>214</v>
      </c>
      <c r="B45" s="106" t="s">
        <v>67</v>
      </c>
      <c r="C45" s="108">
        <v>303.29700000000003</v>
      </c>
      <c r="D45" s="108">
        <v>330.29700000000003</v>
      </c>
      <c r="E45" s="109">
        <v>86.305289999999999</v>
      </c>
      <c r="F45" s="99">
        <v>50.055880000000002</v>
      </c>
      <c r="G45" s="97">
        <f>E45/D45*100</f>
        <v>26.129601540431789</v>
      </c>
      <c r="H45" s="109">
        <f>H44</f>
        <v>-243.99171000000001</v>
      </c>
    </row>
    <row r="46" spans="1:9" s="52" customFormat="1" ht="24" x14ac:dyDescent="0.2">
      <c r="A46" s="111" t="s">
        <v>68</v>
      </c>
      <c r="B46" s="112" t="s">
        <v>69</v>
      </c>
      <c r="C46" s="99">
        <v>181.27799999999999</v>
      </c>
      <c r="D46" s="99">
        <v>181.27799999999999</v>
      </c>
      <c r="E46" s="56">
        <v>21.905999999999999</v>
      </c>
      <c r="F46" s="99">
        <v>33.848280000000003</v>
      </c>
      <c r="G46" s="100">
        <f t="shared" ref="G46:G52" si="3">E46/D46*100</f>
        <v>12.084202164631119</v>
      </c>
      <c r="H46" s="100">
        <f t="shared" ref="H46:H112" si="4">E46-D46</f>
        <v>-159.37199999999999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561.50800000000004</v>
      </c>
      <c r="D47" s="114">
        <v>561.50800000000004</v>
      </c>
      <c r="E47" s="115">
        <v>54.299660000000003</v>
      </c>
      <c r="F47" s="114">
        <v>82.931280000000001</v>
      </c>
      <c r="G47" s="100">
        <f t="shared" si="3"/>
        <v>9.6703270478782137</v>
      </c>
      <c r="H47" s="100">
        <f t="shared" si="4"/>
        <v>-507.20834000000002</v>
      </c>
    </row>
    <row r="48" spans="1:9" s="60" customFormat="1" ht="12.75" thickBot="1" x14ac:dyDescent="0.25">
      <c r="A48" s="12" t="s">
        <v>70</v>
      </c>
      <c r="B48" s="263" t="s">
        <v>71</v>
      </c>
      <c r="C48" s="14">
        <f>C49</f>
        <v>288.17399999999998</v>
      </c>
      <c r="D48" s="14">
        <f>D49</f>
        <v>288.17399999999998</v>
      </c>
      <c r="E48" s="14">
        <f>E49</f>
        <v>70.578479999999999</v>
      </c>
      <c r="F48" s="14">
        <f>F49</f>
        <v>60.67998</v>
      </c>
      <c r="G48" s="14">
        <f t="shared" si="3"/>
        <v>24.491619646463597</v>
      </c>
      <c r="H48" s="15">
        <f t="shared" si="4"/>
        <v>-217.59551999999996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288.17399999999998</v>
      </c>
      <c r="D49" s="23">
        <v>288.17399999999998</v>
      </c>
      <c r="E49" s="118">
        <v>70.578479999999999</v>
      </c>
      <c r="F49" s="119">
        <v>60.67998</v>
      </c>
      <c r="G49" s="101">
        <f t="shared" si="3"/>
        <v>24.491619646463597</v>
      </c>
      <c r="H49" s="38">
        <f t="shared" si="4"/>
        <v>-217.59551999999996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115.893</v>
      </c>
      <c r="D50" s="120">
        <f>D51</f>
        <v>115.893</v>
      </c>
      <c r="E50" s="120">
        <f>+E51</f>
        <v>24.558430000000001</v>
      </c>
      <c r="F50" s="120">
        <f>+F51</f>
        <v>36.958170000000003</v>
      </c>
      <c r="G50" s="14">
        <f t="shared" si="3"/>
        <v>21.190606852872911</v>
      </c>
      <c r="H50" s="15">
        <f t="shared" si="4"/>
        <v>-91.334569999999999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115.893</v>
      </c>
      <c r="D51" s="31">
        <f>D52+D53+D54+D55</f>
        <v>115.893</v>
      </c>
      <c r="E51" s="31">
        <f>E52+E53+E54+E55</f>
        <v>24.558430000000001</v>
      </c>
      <c r="F51" s="31">
        <f>F52+F53+F54+F55</f>
        <v>36.958170000000003</v>
      </c>
      <c r="G51" s="25">
        <f t="shared" si="3"/>
        <v>21.190606852872911</v>
      </c>
      <c r="H51" s="25">
        <f t="shared" si="4"/>
        <v>-91.334569999999999</v>
      </c>
    </row>
    <row r="52" spans="1:9" s="52" customFormat="1" ht="24" x14ac:dyDescent="0.2">
      <c r="A52" s="121" t="s">
        <v>78</v>
      </c>
      <c r="B52" s="122" t="s">
        <v>79</v>
      </c>
      <c r="C52" s="109">
        <v>8.6370000000000005</v>
      </c>
      <c r="D52" s="109">
        <v>8.6370000000000005</v>
      </c>
      <c r="E52" s="49">
        <v>20.50685</v>
      </c>
      <c r="F52" s="50">
        <v>11.719810000000001</v>
      </c>
      <c r="G52" s="30">
        <f t="shared" si="3"/>
        <v>237.43024198216972</v>
      </c>
      <c r="H52" s="103">
        <f t="shared" si="4"/>
        <v>11.86985</v>
      </c>
    </row>
    <row r="53" spans="1:9" s="52" customFormat="1" x14ac:dyDescent="0.2">
      <c r="A53" s="82" t="s">
        <v>246</v>
      </c>
      <c r="B53" s="123" t="s">
        <v>80</v>
      </c>
      <c r="C53" s="109"/>
      <c r="D53" s="109"/>
      <c r="E53" s="49"/>
      <c r="F53" s="50"/>
      <c r="G53" s="30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109">
        <v>107.256</v>
      </c>
      <c r="D54" s="109">
        <v>107.256</v>
      </c>
      <c r="E54" s="49">
        <v>4.0515800000000004</v>
      </c>
      <c r="F54" s="50">
        <v>25.23836</v>
      </c>
      <c r="G54" s="30">
        <f t="shared" ref="G54:G61" si="5">E54/D54*100</f>
        <v>3.7774856418288953</v>
      </c>
      <c r="H54" s="30">
        <f t="shared" si="4"/>
        <v>-103.20442</v>
      </c>
    </row>
    <row r="55" spans="1:9" s="52" customFormat="1" ht="24.75" thickBot="1" x14ac:dyDescent="0.25">
      <c r="A55" s="65" t="s">
        <v>83</v>
      </c>
      <c r="B55" s="122" t="s">
        <v>84</v>
      </c>
      <c r="C55" s="109"/>
      <c r="D55" s="109"/>
      <c r="E55" s="49"/>
      <c r="F55" s="50"/>
      <c r="G55" s="103" t="e">
        <f t="shared" si="5"/>
        <v>#DIV/0!</v>
      </c>
      <c r="H55" s="30">
        <f t="shared" si="4"/>
        <v>0</v>
      </c>
    </row>
    <row r="56" spans="1:9" s="52" customFormat="1" ht="12.75" thickBot="1" x14ac:dyDescent="0.25">
      <c r="A56" s="124" t="s">
        <v>85</v>
      </c>
      <c r="B56" s="125" t="s">
        <v>86</v>
      </c>
      <c r="C56" s="41">
        <f>C57+C58+C59+C60</f>
        <v>239</v>
      </c>
      <c r="D56" s="41">
        <f>D57+D58+D59+D60</f>
        <v>364</v>
      </c>
      <c r="E56" s="41">
        <f>E57+E58+E59+E60</f>
        <v>577.18682000000001</v>
      </c>
      <c r="F56" s="41">
        <f>F57+F58+F59+F60</f>
        <v>105.20338000000001</v>
      </c>
      <c r="G56" s="14">
        <f t="shared" si="5"/>
        <v>158.5678076923077</v>
      </c>
      <c r="H56" s="15">
        <f t="shared" si="4"/>
        <v>213.18682000000001</v>
      </c>
    </row>
    <row r="57" spans="1:9" s="52" customFormat="1" ht="24" x14ac:dyDescent="0.2">
      <c r="A57" s="126" t="s">
        <v>87</v>
      </c>
      <c r="B57" s="127" t="s">
        <v>88</v>
      </c>
      <c r="C57" s="128"/>
      <c r="D57" s="128"/>
      <c r="E57" s="128"/>
      <c r="F57" s="129"/>
      <c r="G57" s="24" t="e">
        <f t="shared" si="5"/>
        <v>#DIV/0!</v>
      </c>
      <c r="H57" s="25">
        <f t="shared" si="4"/>
        <v>0</v>
      </c>
    </row>
    <row r="58" spans="1:9" s="52" customFormat="1" ht="24" x14ac:dyDescent="0.2">
      <c r="A58" s="65" t="s">
        <v>257</v>
      </c>
      <c r="B58" s="130" t="s">
        <v>88</v>
      </c>
      <c r="C58" s="131"/>
      <c r="D58" s="131"/>
      <c r="E58" s="109"/>
      <c r="F58" s="97">
        <v>25.2</v>
      </c>
      <c r="G58" s="30" t="e">
        <f t="shared" si="5"/>
        <v>#DIV/0!</v>
      </c>
      <c r="H58" s="30">
        <f t="shared" si="4"/>
        <v>0</v>
      </c>
    </row>
    <row r="59" spans="1:9" ht="36" x14ac:dyDescent="0.2">
      <c r="A59" s="132" t="s">
        <v>272</v>
      </c>
      <c r="B59" s="133" t="s">
        <v>273</v>
      </c>
      <c r="C59" s="134"/>
      <c r="D59" s="134">
        <v>125</v>
      </c>
      <c r="E59" s="31">
        <v>571.42362000000003</v>
      </c>
      <c r="F59" s="32">
        <v>80.003380000000007</v>
      </c>
      <c r="G59" s="30">
        <f t="shared" si="5"/>
        <v>457.13889600000005</v>
      </c>
      <c r="H59" s="30">
        <f t="shared" si="4"/>
        <v>446.42362000000003</v>
      </c>
    </row>
    <row r="60" spans="1:9" s="139" customFormat="1" ht="36.75" thickBot="1" x14ac:dyDescent="0.25">
      <c r="A60" s="135" t="s">
        <v>91</v>
      </c>
      <c r="B60" s="136" t="s">
        <v>92</v>
      </c>
      <c r="C60" s="137">
        <v>239</v>
      </c>
      <c r="D60" s="137">
        <v>239</v>
      </c>
      <c r="E60" s="114">
        <v>5.7632000000000003</v>
      </c>
      <c r="F60" s="114"/>
      <c r="G60" s="101">
        <f t="shared" si="5"/>
        <v>2.4113807531380753</v>
      </c>
      <c r="H60" s="103">
        <f t="shared" si="4"/>
        <v>-233.23679999999999</v>
      </c>
      <c r="I60" s="138"/>
    </row>
    <row r="61" spans="1:9" ht="12.75" thickBot="1" x14ac:dyDescent="0.25">
      <c r="A61" s="12" t="s">
        <v>93</v>
      </c>
      <c r="B61" s="84" t="s">
        <v>94</v>
      </c>
      <c r="C61" s="92">
        <f>C62+C64+C66+C68+C70+C72+C74+C76+C78+C80</f>
        <v>88</v>
      </c>
      <c r="D61" s="92">
        <f>D62+D64+D66+D68+D70+D72+D74+D76+D78+D80</f>
        <v>116</v>
      </c>
      <c r="E61" s="92">
        <f>E62+E64+E66+E68+E70+E72+E74+E76+E78+E80</f>
        <v>120.29394000000001</v>
      </c>
      <c r="F61" s="91">
        <v>219.37110999999999</v>
      </c>
      <c r="G61" s="78">
        <f t="shared" si="5"/>
        <v>103.7016724137931</v>
      </c>
      <c r="H61" s="59">
        <f>E61-D61</f>
        <v>4.2939400000000063</v>
      </c>
    </row>
    <row r="62" spans="1:9" s="10" customFormat="1" ht="36" x14ac:dyDescent="0.2">
      <c r="A62" s="224" t="s">
        <v>171</v>
      </c>
      <c r="B62" s="225" t="s">
        <v>172</v>
      </c>
      <c r="C62" s="110">
        <f>C63</f>
        <v>4</v>
      </c>
      <c r="D62" s="110">
        <f>D63</f>
        <v>4</v>
      </c>
      <c r="E62" s="110">
        <f t="shared" ref="E62" si="6">E63</f>
        <v>0</v>
      </c>
      <c r="F62" s="110"/>
      <c r="G62" s="102">
        <f>E62/D62*100</f>
        <v>0</v>
      </c>
      <c r="H62" s="102">
        <f t="shared" si="4"/>
        <v>-4</v>
      </c>
    </row>
    <row r="63" spans="1:9" ht="48" x14ac:dyDescent="0.2">
      <c r="A63" s="226" t="s">
        <v>173</v>
      </c>
      <c r="B63" s="227" t="s">
        <v>174</v>
      </c>
      <c r="C63" s="110">
        <v>4</v>
      </c>
      <c r="D63" s="110">
        <v>4</v>
      </c>
      <c r="E63" s="102"/>
      <c r="F63" s="234"/>
      <c r="G63" s="102">
        <f>E63/D63*100</f>
        <v>0</v>
      </c>
      <c r="H63" s="109">
        <f t="shared" si="4"/>
        <v>-4</v>
      </c>
    </row>
    <row r="64" spans="1:9" ht="48" x14ac:dyDescent="0.2">
      <c r="A64" s="224" t="s">
        <v>245</v>
      </c>
      <c r="B64" s="228" t="s">
        <v>175</v>
      </c>
      <c r="C64" s="110">
        <f>C65</f>
        <v>3</v>
      </c>
      <c r="D64" s="110">
        <f>D65</f>
        <v>3</v>
      </c>
      <c r="E64" s="110">
        <f>E65</f>
        <v>0</v>
      </c>
      <c r="F64" s="97"/>
      <c r="G64" s="109"/>
      <c r="H64" s="109">
        <f t="shared" si="4"/>
        <v>-3</v>
      </c>
    </row>
    <row r="65" spans="1:8" ht="60" x14ac:dyDescent="0.2">
      <c r="A65" s="226" t="s">
        <v>176</v>
      </c>
      <c r="B65" s="67" t="s">
        <v>177</v>
      </c>
      <c r="C65" s="110">
        <v>3</v>
      </c>
      <c r="D65" s="110">
        <v>3</v>
      </c>
      <c r="E65" s="102"/>
      <c r="F65" s="97"/>
      <c r="G65" s="109">
        <f>E65/D65*100</f>
        <v>0</v>
      </c>
      <c r="H65" s="235">
        <f t="shared" si="4"/>
        <v>-3</v>
      </c>
    </row>
    <row r="66" spans="1:8" ht="36" x14ac:dyDescent="0.2">
      <c r="A66" s="224" t="s">
        <v>178</v>
      </c>
      <c r="B66" s="123" t="s">
        <v>179</v>
      </c>
      <c r="C66" s="110">
        <f>C67</f>
        <v>4</v>
      </c>
      <c r="D66" s="110">
        <f>D67</f>
        <v>4</v>
      </c>
      <c r="E66" s="110">
        <f>E67</f>
        <v>0</v>
      </c>
      <c r="F66" s="110"/>
      <c r="G66" s="102"/>
      <c r="H66" s="236"/>
    </row>
    <row r="67" spans="1:8" ht="48" x14ac:dyDescent="0.2">
      <c r="A67" s="226" t="s">
        <v>180</v>
      </c>
      <c r="B67" s="67" t="s">
        <v>181</v>
      </c>
      <c r="C67" s="110">
        <v>4</v>
      </c>
      <c r="D67" s="110">
        <v>4</v>
      </c>
      <c r="E67" s="102"/>
      <c r="F67" s="97"/>
      <c r="G67" s="109"/>
      <c r="H67" s="109"/>
    </row>
    <row r="68" spans="1:8" ht="36" x14ac:dyDescent="0.2">
      <c r="A68" s="224" t="s">
        <v>182</v>
      </c>
      <c r="B68" s="123" t="s">
        <v>183</v>
      </c>
      <c r="C68" s="110">
        <f>C69</f>
        <v>5</v>
      </c>
      <c r="D68" s="110">
        <f>D69</f>
        <v>5</v>
      </c>
      <c r="E68" s="110">
        <f>E69</f>
        <v>0</v>
      </c>
      <c r="F68" s="97"/>
      <c r="G68" s="109"/>
      <c r="H68" s="109"/>
    </row>
    <row r="69" spans="1:8" ht="48" x14ac:dyDescent="0.2">
      <c r="A69" s="226" t="s">
        <v>184</v>
      </c>
      <c r="B69" s="67" t="s">
        <v>185</v>
      </c>
      <c r="C69" s="110">
        <v>5</v>
      </c>
      <c r="D69" s="110">
        <v>5</v>
      </c>
      <c r="E69" s="102"/>
      <c r="F69" s="109"/>
      <c r="G69" s="109">
        <f>E69/D69*100</f>
        <v>0</v>
      </c>
      <c r="H69" s="109">
        <f>E69-D69</f>
        <v>-5</v>
      </c>
    </row>
    <row r="70" spans="1:8" ht="48" x14ac:dyDescent="0.2">
      <c r="A70" s="224" t="s">
        <v>186</v>
      </c>
      <c r="B70" s="123" t="s">
        <v>187</v>
      </c>
      <c r="C70" s="110">
        <f>C71</f>
        <v>3</v>
      </c>
      <c r="D70" s="110">
        <f>D71</f>
        <v>3</v>
      </c>
      <c r="E70" s="110">
        <f>E71</f>
        <v>0.75</v>
      </c>
      <c r="F70" s="97"/>
      <c r="G70" s="109">
        <f>E70/D70*100</f>
        <v>25</v>
      </c>
      <c r="H70" s="109">
        <f>E70-D70</f>
        <v>-2.25</v>
      </c>
    </row>
    <row r="71" spans="1:8" ht="60" x14ac:dyDescent="0.2">
      <c r="A71" s="226" t="s">
        <v>188</v>
      </c>
      <c r="B71" s="67" t="s">
        <v>189</v>
      </c>
      <c r="C71" s="110">
        <v>3</v>
      </c>
      <c r="D71" s="110">
        <v>3</v>
      </c>
      <c r="E71" s="102">
        <v>0.75</v>
      </c>
      <c r="F71" s="97"/>
      <c r="G71" s="109">
        <f>E71/D71*100</f>
        <v>25</v>
      </c>
      <c r="H71" s="109">
        <f>E72-D71</f>
        <v>-3</v>
      </c>
    </row>
    <row r="72" spans="1:8" ht="36" x14ac:dyDescent="0.2">
      <c r="A72" s="224" t="s">
        <v>190</v>
      </c>
      <c r="B72" s="123" t="s">
        <v>191</v>
      </c>
      <c r="C72" s="110">
        <f>C73</f>
        <v>2</v>
      </c>
      <c r="D72" s="110">
        <f>D73</f>
        <v>2</v>
      </c>
      <c r="E72" s="110">
        <f>E73</f>
        <v>0</v>
      </c>
      <c r="F72" s="110"/>
      <c r="G72" s="102"/>
      <c r="H72" s="109"/>
    </row>
    <row r="73" spans="1:8" ht="72" x14ac:dyDescent="0.2">
      <c r="A73" s="226" t="s">
        <v>192</v>
      </c>
      <c r="B73" s="67" t="s">
        <v>193</v>
      </c>
      <c r="C73" s="110">
        <v>2</v>
      </c>
      <c r="D73" s="110">
        <v>2</v>
      </c>
      <c r="E73" s="102"/>
      <c r="F73" s="97"/>
      <c r="G73" s="109">
        <f>E73/D73*100</f>
        <v>0</v>
      </c>
      <c r="H73" s="109">
        <f>E73-D73</f>
        <v>-2</v>
      </c>
    </row>
    <row r="74" spans="1:8" ht="36" x14ac:dyDescent="0.2">
      <c r="A74" s="224" t="s">
        <v>194</v>
      </c>
      <c r="B74" s="123" t="s">
        <v>195</v>
      </c>
      <c r="C74" s="110">
        <f>C75</f>
        <v>2</v>
      </c>
      <c r="D74" s="110">
        <f>D75</f>
        <v>2</v>
      </c>
      <c r="E74" s="110">
        <f>E75</f>
        <v>0.25</v>
      </c>
      <c r="F74" s="97"/>
      <c r="G74" s="109"/>
      <c r="H74" s="109">
        <f>E74-D74</f>
        <v>-1.75</v>
      </c>
    </row>
    <row r="75" spans="1:8" ht="48" x14ac:dyDescent="0.2">
      <c r="A75" s="226" t="s">
        <v>196</v>
      </c>
      <c r="B75" s="67" t="s">
        <v>197</v>
      </c>
      <c r="C75" s="110">
        <v>2</v>
      </c>
      <c r="D75" s="110">
        <v>2</v>
      </c>
      <c r="E75" s="102">
        <v>0.25</v>
      </c>
      <c r="F75" s="97"/>
      <c r="G75" s="109">
        <f>E75/D75*100</f>
        <v>12.5</v>
      </c>
      <c r="H75" s="237">
        <f>E75-D75</f>
        <v>-1.75</v>
      </c>
    </row>
    <row r="76" spans="1:8" ht="36" x14ac:dyDescent="0.2">
      <c r="A76" s="224" t="s">
        <v>198</v>
      </c>
      <c r="B76" s="123" t="s">
        <v>199</v>
      </c>
      <c r="C76" s="110">
        <f>C77</f>
        <v>46</v>
      </c>
      <c r="D76" s="110">
        <f>D77</f>
        <v>46</v>
      </c>
      <c r="E76" s="110">
        <f>E77</f>
        <v>3</v>
      </c>
      <c r="F76" s="110"/>
      <c r="G76" s="102"/>
      <c r="H76" s="238"/>
    </row>
    <row r="77" spans="1:8" ht="48" x14ac:dyDescent="0.2">
      <c r="A77" s="226" t="s">
        <v>200</v>
      </c>
      <c r="B77" s="67" t="s">
        <v>201</v>
      </c>
      <c r="C77" s="110">
        <v>46</v>
      </c>
      <c r="D77" s="110">
        <v>46</v>
      </c>
      <c r="E77" s="102">
        <v>3</v>
      </c>
      <c r="F77" s="97"/>
      <c r="G77" s="109">
        <f t="shared" ref="G77:G82" si="7">E77/D77*100</f>
        <v>6.5217391304347823</v>
      </c>
      <c r="H77" s="109">
        <f t="shared" ref="H77:H82" si="8">E77-D77</f>
        <v>-43</v>
      </c>
    </row>
    <row r="78" spans="1:8" ht="36" x14ac:dyDescent="0.2">
      <c r="A78" s="224" t="s">
        <v>202</v>
      </c>
      <c r="B78" s="228" t="s">
        <v>203</v>
      </c>
      <c r="C78" s="110">
        <f>C79</f>
        <v>19</v>
      </c>
      <c r="D78" s="110">
        <f>D79</f>
        <v>19</v>
      </c>
      <c r="E78" s="110">
        <f>E79</f>
        <v>10.45</v>
      </c>
      <c r="F78" s="97"/>
      <c r="G78" s="109">
        <f t="shared" si="7"/>
        <v>54.999999999999993</v>
      </c>
      <c r="H78" s="109">
        <f t="shared" si="8"/>
        <v>-8.5500000000000007</v>
      </c>
    </row>
    <row r="79" spans="1:8" ht="60" x14ac:dyDescent="0.2">
      <c r="A79" s="229" t="s">
        <v>204</v>
      </c>
      <c r="B79" s="230" t="s">
        <v>205</v>
      </c>
      <c r="C79" s="110">
        <v>19</v>
      </c>
      <c r="D79" s="110">
        <v>19</v>
      </c>
      <c r="E79" s="102">
        <v>10.45</v>
      </c>
      <c r="F79" s="97"/>
      <c r="G79" s="109">
        <f t="shared" si="7"/>
        <v>54.999999999999993</v>
      </c>
      <c r="H79" s="109">
        <f t="shared" si="8"/>
        <v>-8.5500000000000007</v>
      </c>
    </row>
    <row r="80" spans="1:8" ht="48" x14ac:dyDescent="0.2">
      <c r="A80" s="231" t="s">
        <v>206</v>
      </c>
      <c r="B80" s="175" t="s">
        <v>207</v>
      </c>
      <c r="C80" s="97">
        <f>C81+C82</f>
        <v>0</v>
      </c>
      <c r="D80" s="97">
        <f>D81+D82</f>
        <v>28</v>
      </c>
      <c r="E80" s="97">
        <f t="shared" ref="E80:F80" si="9">E81+E82</f>
        <v>105.84394</v>
      </c>
      <c r="F80" s="97">
        <f t="shared" si="9"/>
        <v>0</v>
      </c>
      <c r="G80" s="109">
        <f t="shared" si="7"/>
        <v>378.01407142857147</v>
      </c>
      <c r="H80" s="109">
        <f t="shared" si="8"/>
        <v>77.843940000000003</v>
      </c>
    </row>
    <row r="81" spans="1:8" ht="48" x14ac:dyDescent="0.2">
      <c r="A81" s="232" t="s">
        <v>208</v>
      </c>
      <c r="B81" s="233" t="s">
        <v>209</v>
      </c>
      <c r="C81" s="108"/>
      <c r="D81" s="108">
        <v>25</v>
      </c>
      <c r="E81" s="108">
        <v>104.06144</v>
      </c>
      <c r="F81" s="108"/>
      <c r="G81" s="109"/>
      <c r="H81" s="99"/>
    </row>
    <row r="82" spans="1:8" ht="48.75" thickBot="1" x14ac:dyDescent="0.25">
      <c r="A82" s="232" t="s">
        <v>210</v>
      </c>
      <c r="B82" s="233" t="s">
        <v>211</v>
      </c>
      <c r="C82" s="108"/>
      <c r="D82" s="108">
        <v>3</v>
      </c>
      <c r="E82" s="99">
        <v>1.7825</v>
      </c>
      <c r="F82" s="108"/>
      <c r="G82" s="109">
        <f t="shared" si="7"/>
        <v>59.416666666666664</v>
      </c>
      <c r="H82" s="99">
        <f t="shared" si="8"/>
        <v>-1.2175</v>
      </c>
    </row>
    <row r="83" spans="1:8" ht="12.75" thickBot="1" x14ac:dyDescent="0.25">
      <c r="A83" s="12" t="s">
        <v>95</v>
      </c>
      <c r="B83" s="84" t="s">
        <v>96</v>
      </c>
      <c r="C83" s="91">
        <f>C84+C85+C86+C87</f>
        <v>274</v>
      </c>
      <c r="D83" s="91">
        <f>D84+D85+D86+D87</f>
        <v>521.4</v>
      </c>
      <c r="E83" s="91">
        <f t="shared" ref="E83:F83" si="10">E84+E85+E86+E87</f>
        <v>255.30614</v>
      </c>
      <c r="F83" s="91">
        <f t="shared" si="10"/>
        <v>47.051200000000001</v>
      </c>
      <c r="G83" s="78">
        <f>E83/D83*100</f>
        <v>48.965504411200619</v>
      </c>
      <c r="H83" s="59">
        <f t="shared" si="4"/>
        <v>-266.09385999999995</v>
      </c>
    </row>
    <row r="84" spans="1:8" x14ac:dyDescent="0.2">
      <c r="A84" s="22" t="s">
        <v>247</v>
      </c>
      <c r="B84" s="22" t="s">
        <v>97</v>
      </c>
      <c r="C84" s="31"/>
      <c r="D84" s="31"/>
      <c r="E84" s="143"/>
      <c r="F84" s="46">
        <v>11.34243</v>
      </c>
      <c r="G84" s="30" t="e">
        <f t="shared" ref="G84:G94" si="11">E84/D84*100</f>
        <v>#DIV/0!</v>
      </c>
      <c r="H84" s="25">
        <f t="shared" si="4"/>
        <v>0</v>
      </c>
    </row>
    <row r="85" spans="1:8" x14ac:dyDescent="0.2">
      <c r="A85" s="82" t="s">
        <v>98</v>
      </c>
      <c r="B85" s="85" t="s">
        <v>99</v>
      </c>
      <c r="C85" s="71"/>
      <c r="D85" s="71"/>
      <c r="E85" s="71">
        <v>7.9061399999999997</v>
      </c>
      <c r="F85" s="46">
        <v>-70.056079999999994</v>
      </c>
      <c r="G85" s="30" t="e">
        <f t="shared" si="11"/>
        <v>#DIV/0!</v>
      </c>
      <c r="H85" s="30">
        <f t="shared" si="4"/>
        <v>7.9061399999999997</v>
      </c>
    </row>
    <row r="86" spans="1:8" x14ac:dyDescent="0.2">
      <c r="A86" s="82" t="s">
        <v>248</v>
      </c>
      <c r="B86" s="82" t="s">
        <v>100</v>
      </c>
      <c r="C86" s="35"/>
      <c r="D86" s="35"/>
      <c r="E86" s="35"/>
      <c r="F86" s="36">
        <v>52.828899999999997</v>
      </c>
      <c r="G86" s="30"/>
      <c r="H86" s="101"/>
    </row>
    <row r="87" spans="1:8" ht="12.75" thickBot="1" x14ac:dyDescent="0.25">
      <c r="A87" s="82" t="s">
        <v>249</v>
      </c>
      <c r="B87" s="82" t="s">
        <v>101</v>
      </c>
      <c r="C87" s="35">
        <v>274</v>
      </c>
      <c r="D87" s="35">
        <v>521.4</v>
      </c>
      <c r="E87" s="99">
        <v>247.4</v>
      </c>
      <c r="F87" s="108">
        <v>52.935949999999998</v>
      </c>
      <c r="G87" s="30">
        <f t="shared" si="11"/>
        <v>47.449175297276568</v>
      </c>
      <c r="H87" s="38">
        <f t="shared" si="4"/>
        <v>-274</v>
      </c>
    </row>
    <row r="88" spans="1:8" ht="12.75" thickBot="1" x14ac:dyDescent="0.25">
      <c r="A88" s="12" t="s">
        <v>102</v>
      </c>
      <c r="B88" s="77" t="s">
        <v>103</v>
      </c>
      <c r="C88" s="59">
        <f>C89+C131+C133</f>
        <v>518067.54134999996</v>
      </c>
      <c r="D88" s="59">
        <f>D89+D131+D133</f>
        <v>521582.18134999997</v>
      </c>
      <c r="E88" s="59">
        <f>E89+E131+E133</f>
        <v>87203.861120000016</v>
      </c>
      <c r="F88" s="59">
        <f>F89+F131+F133</f>
        <v>94984.259949999992</v>
      </c>
      <c r="G88" s="14">
        <f t="shared" si="11"/>
        <v>16.719102806444063</v>
      </c>
      <c r="H88" s="15">
        <f t="shared" si="4"/>
        <v>-434378.32022999995</v>
      </c>
    </row>
    <row r="89" spans="1:8" ht="12.75" thickBot="1" x14ac:dyDescent="0.25">
      <c r="A89" s="146" t="s">
        <v>104</v>
      </c>
      <c r="B89" s="147" t="s">
        <v>105</v>
      </c>
      <c r="C89" s="148">
        <f>C90+C93+C110</f>
        <v>517945.79999999993</v>
      </c>
      <c r="D89" s="148">
        <f>D90+D93+D110</f>
        <v>521460.43999999994</v>
      </c>
      <c r="E89" s="148">
        <f>E90+E93+E110</f>
        <v>87203.861120000016</v>
      </c>
      <c r="F89" s="148">
        <f>F90+F93+F110</f>
        <v>94884.259949999992</v>
      </c>
      <c r="G89" s="14">
        <f t="shared" si="11"/>
        <v>16.72300608652116</v>
      </c>
      <c r="H89" s="15">
        <f t="shared" si="4"/>
        <v>-434256.57887999993</v>
      </c>
    </row>
    <row r="90" spans="1:8" ht="12.75" thickBot="1" x14ac:dyDescent="0.25">
      <c r="A90" s="12" t="s">
        <v>106</v>
      </c>
      <c r="B90" s="77" t="s">
        <v>107</v>
      </c>
      <c r="C90" s="59">
        <f>C91+C92</f>
        <v>154122</v>
      </c>
      <c r="D90" s="59">
        <f>D91+D92</f>
        <v>154122</v>
      </c>
      <c r="E90" s="59">
        <f>E91+E92</f>
        <v>42995.7</v>
      </c>
      <c r="F90" s="59">
        <f>F91+F92</f>
        <v>54320</v>
      </c>
      <c r="G90" s="14">
        <f t="shared" si="11"/>
        <v>27.897185346673414</v>
      </c>
      <c r="H90" s="15">
        <f t="shared" si="4"/>
        <v>-111126.3</v>
      </c>
    </row>
    <row r="91" spans="1:8" x14ac:dyDescent="0.2">
      <c r="A91" s="70" t="s">
        <v>108</v>
      </c>
      <c r="B91" s="149" t="s">
        <v>109</v>
      </c>
      <c r="C91" s="150">
        <v>154122</v>
      </c>
      <c r="D91" s="150">
        <v>154122</v>
      </c>
      <c r="E91" s="151">
        <v>42995.7</v>
      </c>
      <c r="F91" s="152">
        <v>54320</v>
      </c>
      <c r="G91" s="25">
        <f t="shared" si="11"/>
        <v>27.897185346673414</v>
      </c>
      <c r="H91" s="25">
        <f t="shared" si="4"/>
        <v>-111126.3</v>
      </c>
    </row>
    <row r="92" spans="1:8" ht="24.75" thickBot="1" x14ac:dyDescent="0.25">
      <c r="A92" s="153" t="s">
        <v>110</v>
      </c>
      <c r="B92" s="154" t="s">
        <v>111</v>
      </c>
      <c r="C92" s="155"/>
      <c r="D92" s="155"/>
      <c r="E92" s="114"/>
      <c r="F92" s="137">
        <v>0</v>
      </c>
      <c r="G92" s="38" t="e">
        <f t="shared" si="11"/>
        <v>#DIV/0!</v>
      </c>
      <c r="H92" s="38">
        <f t="shared" si="4"/>
        <v>0</v>
      </c>
    </row>
    <row r="93" spans="1:8" ht="12.75" thickBot="1" x14ac:dyDescent="0.25">
      <c r="A93" s="12" t="s">
        <v>112</v>
      </c>
      <c r="B93" s="77" t="s">
        <v>113</v>
      </c>
      <c r="C93" s="59">
        <f>C95+C100+C94+C96+C98+C99</f>
        <v>183607.6</v>
      </c>
      <c r="D93" s="59">
        <f>D95+D100+D94+D96+D98+D99+D97</f>
        <v>187122.24000000002</v>
      </c>
      <c r="E93" s="59">
        <f t="shared" ref="E93:F93" si="12">E95+E100+E94+E96+E98+E99</f>
        <v>1438.34365</v>
      </c>
      <c r="F93" s="59">
        <f t="shared" si="12"/>
        <v>645.64</v>
      </c>
      <c r="G93" s="14">
        <f t="shared" si="11"/>
        <v>0.76866525860314616</v>
      </c>
      <c r="H93" s="15">
        <f t="shared" si="4"/>
        <v>-185683.89635000002</v>
      </c>
    </row>
    <row r="94" spans="1:8" x14ac:dyDescent="0.2">
      <c r="A94" s="70" t="s">
        <v>114</v>
      </c>
      <c r="B94" s="149" t="s">
        <v>115</v>
      </c>
      <c r="C94" s="150">
        <v>2943.3</v>
      </c>
      <c r="D94" s="150">
        <v>2943.3</v>
      </c>
      <c r="E94" s="151"/>
      <c r="F94" s="157"/>
      <c r="G94" s="25">
        <f t="shared" si="11"/>
        <v>0</v>
      </c>
      <c r="H94" s="25">
        <f t="shared" si="4"/>
        <v>-2943.3</v>
      </c>
    </row>
    <row r="95" spans="1:8" s="10" customFormat="1" x14ac:dyDescent="0.2">
      <c r="A95" s="158" t="s">
        <v>116</v>
      </c>
      <c r="B95" s="159" t="s">
        <v>117</v>
      </c>
      <c r="C95" s="56">
        <v>3247.7</v>
      </c>
      <c r="D95" s="56">
        <v>3247.7</v>
      </c>
      <c r="E95" s="99"/>
      <c r="F95" s="161"/>
      <c r="G95" s="30">
        <f>E95/D95*100</f>
        <v>0</v>
      </c>
      <c r="H95" s="103">
        <f t="shared" si="4"/>
        <v>-3247.7</v>
      </c>
    </row>
    <row r="96" spans="1:8" s="10" customFormat="1" x14ac:dyDescent="0.2">
      <c r="A96" s="158" t="s">
        <v>212</v>
      </c>
      <c r="B96" s="159" t="s">
        <v>213</v>
      </c>
      <c r="C96" s="49">
        <v>441.5</v>
      </c>
      <c r="D96" s="49">
        <v>441.5</v>
      </c>
      <c r="E96" s="109"/>
      <c r="F96" s="144"/>
      <c r="G96" s="30"/>
      <c r="H96" s="103">
        <f t="shared" si="4"/>
        <v>-441.5</v>
      </c>
    </row>
    <row r="97" spans="1:8" s="10" customFormat="1" ht="24" x14ac:dyDescent="0.2">
      <c r="A97" s="264" t="s">
        <v>267</v>
      </c>
      <c r="B97" s="175" t="s">
        <v>268</v>
      </c>
      <c r="C97" s="49"/>
      <c r="D97" s="49">
        <v>3514.64</v>
      </c>
      <c r="E97" s="109"/>
      <c r="F97" s="144"/>
      <c r="G97" s="30"/>
      <c r="H97" s="103">
        <f t="shared" si="4"/>
        <v>-3514.64</v>
      </c>
    </row>
    <row r="98" spans="1:8" s="10" customFormat="1" x14ac:dyDescent="0.2">
      <c r="A98" s="158" t="s">
        <v>118</v>
      </c>
      <c r="B98" s="163" t="s">
        <v>119</v>
      </c>
      <c r="C98" s="118">
        <v>89</v>
      </c>
      <c r="D98" s="118">
        <v>89</v>
      </c>
      <c r="E98" s="23"/>
      <c r="F98" s="165"/>
      <c r="G98" s="30">
        <f>E98/D98*100</f>
        <v>0</v>
      </c>
      <c r="H98" s="103">
        <f t="shared" si="4"/>
        <v>-89</v>
      </c>
    </row>
    <row r="99" spans="1:8" s="10" customFormat="1" ht="24.75" thickBot="1" x14ac:dyDescent="0.25">
      <c r="A99" s="166" t="s">
        <v>256</v>
      </c>
      <c r="B99" s="154" t="s">
        <v>217</v>
      </c>
      <c r="C99" s="115">
        <v>87643.4</v>
      </c>
      <c r="D99" s="115">
        <v>87643.4</v>
      </c>
      <c r="E99" s="114"/>
      <c r="F99" s="137"/>
      <c r="G99" s="103">
        <f>E99/D99*100</f>
        <v>0</v>
      </c>
      <c r="H99" s="103">
        <f t="shared" si="4"/>
        <v>-87643.4</v>
      </c>
    </row>
    <row r="100" spans="1:8" ht="12.75" thickBot="1" x14ac:dyDescent="0.25">
      <c r="A100" s="168" t="s">
        <v>120</v>
      </c>
      <c r="B100" s="183" t="s">
        <v>121</v>
      </c>
      <c r="C100" s="59">
        <f>C101+C102+C103+C104+C106+C107+C108+C109+C105</f>
        <v>89242.700000000012</v>
      </c>
      <c r="D100" s="59">
        <f>D101+D102+D103+D104+D106+D107+D108+D109+D105</f>
        <v>89242.700000000012</v>
      </c>
      <c r="E100" s="59">
        <f t="shared" ref="E100:F100" si="13">E101+E102+E103+E104+E106+E107+E108+E109</f>
        <v>1438.34365</v>
      </c>
      <c r="F100" s="59">
        <f t="shared" si="13"/>
        <v>645.64</v>
      </c>
      <c r="G100" s="14">
        <f t="shared" ref="G100:G107" si="14">E100/D100*100</f>
        <v>1.6117213508779988</v>
      </c>
      <c r="H100" s="15">
        <f t="shared" si="4"/>
        <v>-87804.356350000016</v>
      </c>
    </row>
    <row r="101" spans="1:8" x14ac:dyDescent="0.2">
      <c r="A101" s="22" t="s">
        <v>120</v>
      </c>
      <c r="B101" s="246" t="s">
        <v>122</v>
      </c>
      <c r="C101" s="151">
        <v>990</v>
      </c>
      <c r="D101" s="151">
        <v>990</v>
      </c>
      <c r="E101" s="169"/>
      <c r="F101" s="152"/>
      <c r="G101" s="25">
        <f t="shared" si="14"/>
        <v>0</v>
      </c>
      <c r="H101" s="25">
        <f t="shared" si="4"/>
        <v>-990</v>
      </c>
    </row>
    <row r="102" spans="1:8" ht="24" x14ac:dyDescent="0.2">
      <c r="A102" s="140" t="s">
        <v>120</v>
      </c>
      <c r="B102" s="248" t="s">
        <v>123</v>
      </c>
      <c r="C102" s="109">
        <v>2097.1</v>
      </c>
      <c r="D102" s="109">
        <v>2097.1</v>
      </c>
      <c r="E102" s="169">
        <v>608.04</v>
      </c>
      <c r="F102" s="108">
        <v>645.64</v>
      </c>
      <c r="G102" s="30">
        <f t="shared" si="14"/>
        <v>28.994325497115064</v>
      </c>
      <c r="H102" s="103">
        <f t="shared" si="4"/>
        <v>-1489.06</v>
      </c>
    </row>
    <row r="103" spans="1:8" ht="24" x14ac:dyDescent="0.2">
      <c r="A103" s="82" t="s">
        <v>120</v>
      </c>
      <c r="B103" s="249" t="s">
        <v>218</v>
      </c>
      <c r="C103" s="109">
        <v>4220</v>
      </c>
      <c r="D103" s="109">
        <v>4220</v>
      </c>
      <c r="E103" s="169">
        <v>320</v>
      </c>
      <c r="F103" s="108"/>
      <c r="G103" s="30">
        <f t="shared" si="14"/>
        <v>7.5829383886255926</v>
      </c>
      <c r="H103" s="103">
        <f t="shared" si="4"/>
        <v>-3900</v>
      </c>
    </row>
    <row r="104" spans="1:8" ht="24" x14ac:dyDescent="0.2">
      <c r="A104" s="82" t="s">
        <v>124</v>
      </c>
      <c r="B104" s="249" t="s">
        <v>219</v>
      </c>
      <c r="C104" s="35">
        <v>1894.8</v>
      </c>
      <c r="D104" s="35">
        <v>1894.8</v>
      </c>
      <c r="E104" s="35"/>
      <c r="F104" s="97"/>
      <c r="G104" s="30">
        <f t="shared" si="14"/>
        <v>0</v>
      </c>
      <c r="H104" s="103">
        <f t="shared" si="4"/>
        <v>-1894.8</v>
      </c>
    </row>
    <row r="105" spans="1:8" ht="24" x14ac:dyDescent="0.2">
      <c r="A105" s="111" t="s">
        <v>125</v>
      </c>
      <c r="B105" s="250" t="s">
        <v>222</v>
      </c>
      <c r="C105" s="35">
        <v>1480</v>
      </c>
      <c r="D105" s="35">
        <v>1480</v>
      </c>
      <c r="E105" s="35"/>
      <c r="F105" s="108"/>
      <c r="G105" s="30"/>
      <c r="H105" s="103"/>
    </row>
    <row r="106" spans="1:8" ht="24" x14ac:dyDescent="0.2">
      <c r="A106" s="111" t="s">
        <v>125</v>
      </c>
      <c r="B106" s="250" t="s">
        <v>126</v>
      </c>
      <c r="C106" s="99">
        <v>568.20000000000005</v>
      </c>
      <c r="D106" s="99">
        <v>568.20000000000005</v>
      </c>
      <c r="E106" s="99"/>
      <c r="F106" s="108"/>
      <c r="G106" s="30">
        <f t="shared" si="14"/>
        <v>0</v>
      </c>
      <c r="H106" s="103">
        <f t="shared" si="4"/>
        <v>-568.20000000000005</v>
      </c>
    </row>
    <row r="107" spans="1:8" ht="24" x14ac:dyDescent="0.2">
      <c r="A107" s="68" t="s">
        <v>120</v>
      </c>
      <c r="B107" s="251" t="s">
        <v>127</v>
      </c>
      <c r="C107" s="109">
        <v>2000</v>
      </c>
      <c r="D107" s="109">
        <v>2000</v>
      </c>
      <c r="E107" s="109"/>
      <c r="F107" s="97"/>
      <c r="G107" s="30">
        <f t="shared" si="14"/>
        <v>0</v>
      </c>
      <c r="H107" s="103">
        <f t="shared" si="4"/>
        <v>-2000</v>
      </c>
    </row>
    <row r="108" spans="1:8" ht="24" x14ac:dyDescent="0.2">
      <c r="A108" s="68" t="s">
        <v>120</v>
      </c>
      <c r="B108" s="252" t="s">
        <v>221</v>
      </c>
      <c r="C108" s="99">
        <v>3132</v>
      </c>
      <c r="D108" s="99">
        <v>3132</v>
      </c>
      <c r="E108" s="99">
        <v>510.30365</v>
      </c>
      <c r="F108" s="97"/>
      <c r="G108" s="30"/>
      <c r="H108" s="103"/>
    </row>
    <row r="109" spans="1:8" ht="24.75" thickBot="1" x14ac:dyDescent="0.25">
      <c r="A109" s="170" t="s">
        <v>120</v>
      </c>
      <c r="B109" s="253" t="s">
        <v>220</v>
      </c>
      <c r="C109" s="99">
        <v>72860.600000000006</v>
      </c>
      <c r="D109" s="99">
        <v>72860.600000000006</v>
      </c>
      <c r="E109" s="99"/>
      <c r="F109" s="171"/>
      <c r="G109" s="38"/>
      <c r="H109" s="103">
        <f t="shared" si="4"/>
        <v>-72860.600000000006</v>
      </c>
    </row>
    <row r="110" spans="1:8" ht="12.75" thickBot="1" x14ac:dyDescent="0.25">
      <c r="A110" s="12" t="s">
        <v>128</v>
      </c>
      <c r="B110" s="77" t="s">
        <v>129</v>
      </c>
      <c r="C110" s="59">
        <f>C111+C122+C124+C126+C127+C128+C129+C125+C123</f>
        <v>180216.19999999995</v>
      </c>
      <c r="D110" s="59">
        <f>D111+D122+D124+D126+D127+D128+D129+D125+D123</f>
        <v>180216.19999999995</v>
      </c>
      <c r="E110" s="59">
        <f>E111+E122+E124+E126+E127+E128+E129+E125+E123</f>
        <v>42769.817470000009</v>
      </c>
      <c r="F110" s="59">
        <f>F111+F122+F124+F126+F127+F128+F129+F125+F123</f>
        <v>39918.619949999993</v>
      </c>
      <c r="G110" s="14">
        <f>E110/D110*100</f>
        <v>23.732504330909219</v>
      </c>
      <c r="H110" s="15">
        <f t="shared" si="4"/>
        <v>-137446.38252999994</v>
      </c>
    </row>
    <row r="111" spans="1:8" ht="12.75" thickBot="1" x14ac:dyDescent="0.25">
      <c r="A111" s="12" t="s">
        <v>130</v>
      </c>
      <c r="B111" s="77" t="s">
        <v>131</v>
      </c>
      <c r="C111" s="172">
        <f>C114+C118+C113+C112+C115+C119+C116+C117+C120+C121</f>
        <v>135077.79999999999</v>
      </c>
      <c r="D111" s="172">
        <f>D114+D118+D113+D112+D115+D119+D116+D117+D120+D121</f>
        <v>135077.79999999999</v>
      </c>
      <c r="E111" s="172">
        <f>E114+E118+E113+E112+E115+E119+E116+E117+E120+E121</f>
        <v>30982.81</v>
      </c>
      <c r="F111" s="172">
        <f>F114+F118+F113+F112+F115+F119+F116+F117+F120+F121</f>
        <v>30758.172999999999</v>
      </c>
      <c r="G111" s="14">
        <f>E111/D111*100</f>
        <v>22.937011115075908</v>
      </c>
      <c r="H111" s="15">
        <f t="shared" si="4"/>
        <v>-104094.98999999999</v>
      </c>
    </row>
    <row r="112" spans="1:8" ht="24" x14ac:dyDescent="0.2">
      <c r="A112" s="142" t="s">
        <v>132</v>
      </c>
      <c r="B112" s="62" t="s">
        <v>133</v>
      </c>
      <c r="C112" s="254">
        <v>2220.6999999999998</v>
      </c>
      <c r="D112" s="254">
        <v>2220.6999999999998</v>
      </c>
      <c r="E112" s="173"/>
      <c r="F112" s="152"/>
      <c r="G112" s="25">
        <f>E112/D112*100</f>
        <v>0</v>
      </c>
      <c r="H112" s="25">
        <f t="shared" si="4"/>
        <v>-2220.6999999999998</v>
      </c>
    </row>
    <row r="113" spans="1:8" ht="24" x14ac:dyDescent="0.2">
      <c r="A113" s="70" t="s">
        <v>132</v>
      </c>
      <c r="B113" s="249" t="s">
        <v>223</v>
      </c>
      <c r="C113" s="255">
        <v>19</v>
      </c>
      <c r="D113" s="255">
        <v>19</v>
      </c>
      <c r="E113" s="173"/>
      <c r="F113" s="110"/>
      <c r="G113" s="30">
        <f t="shared" ref="G113:G128" si="15">E113/D113*100</f>
        <v>0</v>
      </c>
      <c r="H113" s="103">
        <f t="shared" ref="H113:H128" si="16">E113-D113</f>
        <v>-19</v>
      </c>
    </row>
    <row r="114" spans="1:8" x14ac:dyDescent="0.2">
      <c r="A114" s="70" t="s">
        <v>132</v>
      </c>
      <c r="B114" s="68" t="s">
        <v>134</v>
      </c>
      <c r="C114" s="109">
        <v>96521.1</v>
      </c>
      <c r="D114" s="109">
        <v>96521.1</v>
      </c>
      <c r="E114" s="174">
        <v>24130</v>
      </c>
      <c r="F114" s="97">
        <v>23931</v>
      </c>
      <c r="G114" s="30">
        <f t="shared" si="15"/>
        <v>24.999715088203512</v>
      </c>
      <c r="H114" s="103">
        <f t="shared" si="16"/>
        <v>-72391.100000000006</v>
      </c>
    </row>
    <row r="115" spans="1:8" x14ac:dyDescent="0.2">
      <c r="A115" s="70" t="s">
        <v>132</v>
      </c>
      <c r="B115" s="68" t="s">
        <v>135</v>
      </c>
      <c r="C115" s="109">
        <v>16398</v>
      </c>
      <c r="D115" s="109">
        <v>16398</v>
      </c>
      <c r="E115" s="174">
        <v>4100</v>
      </c>
      <c r="F115" s="97">
        <v>3888</v>
      </c>
      <c r="G115" s="30">
        <f t="shared" si="15"/>
        <v>25.003049152335649</v>
      </c>
      <c r="H115" s="103">
        <f t="shared" si="16"/>
        <v>-12298</v>
      </c>
    </row>
    <row r="116" spans="1:8" x14ac:dyDescent="0.2">
      <c r="A116" s="70" t="s">
        <v>132</v>
      </c>
      <c r="B116" s="68" t="s">
        <v>136</v>
      </c>
      <c r="C116" s="109">
        <v>543.20000000000005</v>
      </c>
      <c r="D116" s="109">
        <v>543.20000000000005</v>
      </c>
      <c r="E116" s="174"/>
      <c r="F116" s="97"/>
      <c r="G116" s="103">
        <f t="shared" si="15"/>
        <v>0</v>
      </c>
      <c r="H116" s="103">
        <f t="shared" si="16"/>
        <v>-543.20000000000005</v>
      </c>
    </row>
    <row r="117" spans="1:8" x14ac:dyDescent="0.2">
      <c r="A117" s="70" t="s">
        <v>132</v>
      </c>
      <c r="B117" s="123" t="s">
        <v>137</v>
      </c>
      <c r="C117" s="109">
        <v>150.9</v>
      </c>
      <c r="D117" s="109">
        <v>150.9</v>
      </c>
      <c r="E117" s="174"/>
      <c r="F117" s="97"/>
      <c r="G117" s="30">
        <f t="shared" si="15"/>
        <v>0</v>
      </c>
      <c r="H117" s="103">
        <f t="shared" si="16"/>
        <v>-150.9</v>
      </c>
    </row>
    <row r="118" spans="1:8" x14ac:dyDescent="0.2">
      <c r="A118" s="70" t="s">
        <v>132</v>
      </c>
      <c r="B118" s="68" t="s">
        <v>224</v>
      </c>
      <c r="C118" s="109">
        <v>305.10000000000002</v>
      </c>
      <c r="D118" s="109">
        <v>305.10000000000002</v>
      </c>
      <c r="E118" s="174">
        <v>25.43</v>
      </c>
      <c r="F118" s="97"/>
      <c r="G118" s="103">
        <f t="shared" si="15"/>
        <v>8.3349721402818737</v>
      </c>
      <c r="H118" s="103">
        <f t="shared" si="16"/>
        <v>-279.67</v>
      </c>
    </row>
    <row r="119" spans="1:8" ht="36" x14ac:dyDescent="0.2">
      <c r="A119" s="142" t="s">
        <v>132</v>
      </c>
      <c r="B119" s="123" t="s">
        <v>250</v>
      </c>
      <c r="C119" s="109">
        <v>2640.4</v>
      </c>
      <c r="D119" s="109">
        <v>2640.4</v>
      </c>
      <c r="E119" s="169"/>
      <c r="F119" s="108"/>
      <c r="G119" s="103">
        <f t="shared" si="15"/>
        <v>0</v>
      </c>
      <c r="H119" s="103">
        <f t="shared" si="16"/>
        <v>-2640.4</v>
      </c>
    </row>
    <row r="120" spans="1:8" x14ac:dyDescent="0.2">
      <c r="A120" s="70" t="s">
        <v>132</v>
      </c>
      <c r="B120" s="68" t="s">
        <v>138</v>
      </c>
      <c r="C120" s="109">
        <v>10575.3</v>
      </c>
      <c r="D120" s="109">
        <v>10575.3</v>
      </c>
      <c r="E120" s="169">
        <v>2727.38</v>
      </c>
      <c r="F120" s="108">
        <v>2939.1729999999998</v>
      </c>
      <c r="G120" s="30">
        <f t="shared" si="15"/>
        <v>25.790095789244756</v>
      </c>
      <c r="H120" s="103">
        <f t="shared" si="16"/>
        <v>-7847.9199999999992</v>
      </c>
    </row>
    <row r="121" spans="1:8" ht="36.75" thickBot="1" x14ac:dyDescent="0.25">
      <c r="A121" s="240" t="s">
        <v>132</v>
      </c>
      <c r="B121" s="256" t="s">
        <v>251</v>
      </c>
      <c r="C121" s="114">
        <v>5704.1</v>
      </c>
      <c r="D121" s="114">
        <v>5704.1</v>
      </c>
      <c r="E121" s="241"/>
      <c r="F121" s="137"/>
      <c r="G121" s="37">
        <f t="shared" si="15"/>
        <v>0</v>
      </c>
      <c r="H121" s="37">
        <f t="shared" si="16"/>
        <v>-5704.1</v>
      </c>
    </row>
    <row r="122" spans="1:8" x14ac:dyDescent="0.2">
      <c r="A122" s="70" t="s">
        <v>139</v>
      </c>
      <c r="B122" s="257" t="s">
        <v>140</v>
      </c>
      <c r="C122" s="102">
        <v>1765.9</v>
      </c>
      <c r="D122" s="102">
        <v>1765.9</v>
      </c>
      <c r="E122" s="141">
        <v>370.47</v>
      </c>
      <c r="F122" s="110">
        <v>380</v>
      </c>
      <c r="G122" s="103">
        <f t="shared" si="15"/>
        <v>20.97910413953225</v>
      </c>
      <c r="H122" s="103">
        <f t="shared" si="16"/>
        <v>-1395.43</v>
      </c>
    </row>
    <row r="123" spans="1:8" ht="36" x14ac:dyDescent="0.2">
      <c r="A123" s="142" t="s">
        <v>141</v>
      </c>
      <c r="B123" s="257" t="s">
        <v>252</v>
      </c>
      <c r="C123" s="109">
        <v>1211.3</v>
      </c>
      <c r="D123" s="109">
        <v>1211.3</v>
      </c>
      <c r="E123" s="169"/>
      <c r="F123" s="97"/>
      <c r="G123" s="30">
        <f t="shared" si="15"/>
        <v>0</v>
      </c>
      <c r="H123" s="103">
        <f t="shared" si="16"/>
        <v>-1211.3</v>
      </c>
    </row>
    <row r="124" spans="1:8" x14ac:dyDescent="0.2">
      <c r="A124" s="85" t="s">
        <v>142</v>
      </c>
      <c r="B124" s="68" t="s">
        <v>143</v>
      </c>
      <c r="C124" s="145">
        <v>1567.1</v>
      </c>
      <c r="D124" s="145">
        <v>1567.1</v>
      </c>
      <c r="E124" s="145">
        <v>391.77499999999998</v>
      </c>
      <c r="F124" s="110">
        <v>382.22500000000002</v>
      </c>
      <c r="G124" s="30">
        <f t="shared" si="15"/>
        <v>25</v>
      </c>
      <c r="H124" s="103">
        <f t="shared" si="16"/>
        <v>-1175.3249999999998</v>
      </c>
    </row>
    <row r="125" spans="1:8" ht="24" x14ac:dyDescent="0.2">
      <c r="A125" s="63" t="s">
        <v>148</v>
      </c>
      <c r="B125" s="248" t="s">
        <v>149</v>
      </c>
      <c r="C125" s="260">
        <v>7</v>
      </c>
      <c r="D125" s="260">
        <v>7</v>
      </c>
      <c r="E125" s="99"/>
      <c r="F125" s="108"/>
      <c r="G125" s="103">
        <f>E125/D125*100</f>
        <v>0</v>
      </c>
      <c r="H125" s="103">
        <f>E125-D125</f>
        <v>-7</v>
      </c>
    </row>
    <row r="126" spans="1:8" ht="24" x14ac:dyDescent="0.2">
      <c r="A126" s="63" t="s">
        <v>144</v>
      </c>
      <c r="B126" s="123" t="s">
        <v>253</v>
      </c>
      <c r="C126" s="259">
        <v>245.3</v>
      </c>
      <c r="D126" s="259">
        <v>245.3</v>
      </c>
      <c r="E126" s="145"/>
      <c r="F126" s="97">
        <v>19.272950000000002</v>
      </c>
      <c r="G126" s="103">
        <f t="shared" si="15"/>
        <v>0</v>
      </c>
      <c r="H126" s="103">
        <f t="shared" si="16"/>
        <v>-245.3</v>
      </c>
    </row>
    <row r="127" spans="1:8" x14ac:dyDescent="0.2">
      <c r="A127" s="85" t="s">
        <v>145</v>
      </c>
      <c r="B127" s="123" t="s">
        <v>254</v>
      </c>
      <c r="C127" s="259">
        <v>613.5</v>
      </c>
      <c r="D127" s="259">
        <v>613.5</v>
      </c>
      <c r="E127" s="145">
        <v>153.375</v>
      </c>
      <c r="F127" s="97">
        <v>203.649</v>
      </c>
      <c r="G127" s="30">
        <f t="shared" si="15"/>
        <v>25</v>
      </c>
      <c r="H127" s="103">
        <f t="shared" si="16"/>
        <v>-460.125</v>
      </c>
    </row>
    <row r="128" spans="1:8" ht="12.75" thickBot="1" x14ac:dyDescent="0.25">
      <c r="A128" s="85" t="s">
        <v>146</v>
      </c>
      <c r="B128" s="68" t="s">
        <v>147</v>
      </c>
      <c r="C128" s="145">
        <v>1469.3</v>
      </c>
      <c r="D128" s="145">
        <v>1469.3</v>
      </c>
      <c r="E128" s="145">
        <v>344.38747000000001</v>
      </c>
      <c r="F128" s="97">
        <v>283.3</v>
      </c>
      <c r="G128" s="30">
        <f t="shared" si="15"/>
        <v>23.438880419247262</v>
      </c>
      <c r="H128" s="103">
        <f t="shared" si="16"/>
        <v>-1124.9125300000001</v>
      </c>
    </row>
    <row r="129" spans="1:8" ht="12.75" thickBot="1" x14ac:dyDescent="0.25">
      <c r="A129" s="168" t="s">
        <v>150</v>
      </c>
      <c r="B129" s="77" t="s">
        <v>151</v>
      </c>
      <c r="C129" s="172">
        <f>C130</f>
        <v>38259</v>
      </c>
      <c r="D129" s="172">
        <f>D130</f>
        <v>38259</v>
      </c>
      <c r="E129" s="172">
        <f>E130</f>
        <v>10527</v>
      </c>
      <c r="F129" s="176">
        <f>F130</f>
        <v>7892</v>
      </c>
      <c r="G129" s="14">
        <f>E129/D129*100</f>
        <v>27.515094487571552</v>
      </c>
      <c r="H129" s="15">
        <f>E129-D129</f>
        <v>-27732</v>
      </c>
    </row>
    <row r="130" spans="1:8" ht="12.75" thickBot="1" x14ac:dyDescent="0.25">
      <c r="A130" s="177" t="s">
        <v>152</v>
      </c>
      <c r="B130" s="261" t="s">
        <v>153</v>
      </c>
      <c r="C130" s="23">
        <v>38259</v>
      </c>
      <c r="D130" s="23">
        <v>38259</v>
      </c>
      <c r="E130" s="180">
        <v>10527</v>
      </c>
      <c r="F130" s="181">
        <v>7892</v>
      </c>
      <c r="G130" s="182">
        <f>E130/D130*100</f>
        <v>27.515094487571552</v>
      </c>
      <c r="H130" s="182">
        <f>E130-D130</f>
        <v>-27732</v>
      </c>
    </row>
    <row r="131" spans="1:8" ht="12.75" thickBot="1" x14ac:dyDescent="0.25">
      <c r="A131" s="168" t="s">
        <v>154</v>
      </c>
      <c r="B131" s="183" t="s">
        <v>155</v>
      </c>
      <c r="C131" s="172">
        <f t="shared" ref="C131:H131" si="17">C132</f>
        <v>121.74135</v>
      </c>
      <c r="D131" s="172">
        <f t="shared" si="17"/>
        <v>121.74135</v>
      </c>
      <c r="E131" s="172">
        <f t="shared" si="17"/>
        <v>0</v>
      </c>
      <c r="F131" s="172">
        <f t="shared" si="17"/>
        <v>0</v>
      </c>
      <c r="G131" s="172">
        <f t="shared" si="17"/>
        <v>0</v>
      </c>
      <c r="H131" s="172">
        <f t="shared" si="17"/>
        <v>-121.74135</v>
      </c>
    </row>
    <row r="132" spans="1:8" ht="24.75" thickBot="1" x14ac:dyDescent="0.25">
      <c r="A132" s="184" t="s">
        <v>156</v>
      </c>
      <c r="B132" s="185" t="s">
        <v>230</v>
      </c>
      <c r="C132" s="186">
        <v>121.74135</v>
      </c>
      <c r="D132" s="186">
        <v>121.74135</v>
      </c>
      <c r="E132" s="187"/>
      <c r="F132" s="188"/>
      <c r="G132" s="38">
        <f>E132/D132*100</f>
        <v>0</v>
      </c>
      <c r="H132" s="38">
        <f>E132-D132</f>
        <v>-121.74135</v>
      </c>
    </row>
    <row r="133" spans="1:8" ht="12.75" thickBot="1" x14ac:dyDescent="0.25">
      <c r="A133" s="146" t="s">
        <v>157</v>
      </c>
      <c r="B133" s="147" t="s">
        <v>158</v>
      </c>
      <c r="C133" s="189">
        <f t="shared" ref="C133:H133" si="18">C134+C135</f>
        <v>0</v>
      </c>
      <c r="D133" s="189">
        <f t="shared" si="18"/>
        <v>0</v>
      </c>
      <c r="E133" s="189">
        <f t="shared" si="18"/>
        <v>0</v>
      </c>
      <c r="F133" s="189">
        <f t="shared" si="18"/>
        <v>100</v>
      </c>
      <c r="G133" s="189" t="e">
        <f t="shared" si="18"/>
        <v>#DIV/0!</v>
      </c>
      <c r="H133" s="189">
        <f t="shared" si="18"/>
        <v>0</v>
      </c>
    </row>
    <row r="134" spans="1:8" ht="24" x14ac:dyDescent="0.2">
      <c r="A134" s="65" t="s">
        <v>159</v>
      </c>
      <c r="B134" s="130" t="s">
        <v>231</v>
      </c>
      <c r="C134" s="109"/>
      <c r="D134" s="109"/>
      <c r="E134" s="109"/>
      <c r="F134" s="97"/>
      <c r="G134" s="30" t="e">
        <f>E134/D134*100</f>
        <v>#DIV/0!</v>
      </c>
      <c r="H134" s="30">
        <f>E134-D134</f>
        <v>0</v>
      </c>
    </row>
    <row r="135" spans="1:8" ht="12.75" thickBot="1" x14ac:dyDescent="0.25">
      <c r="A135" s="190" t="s">
        <v>160</v>
      </c>
      <c r="B135" s="191" t="s">
        <v>232</v>
      </c>
      <c r="C135" s="114"/>
      <c r="D135" s="114"/>
      <c r="E135" s="114"/>
      <c r="F135" s="137">
        <v>100</v>
      </c>
      <c r="G135" s="192">
        <v>0</v>
      </c>
      <c r="H135" s="37">
        <f>E135-C135</f>
        <v>0</v>
      </c>
    </row>
    <row r="136" spans="1:8" ht="12.75" thickBot="1" x14ac:dyDescent="0.25">
      <c r="A136" s="168" t="s">
        <v>161</v>
      </c>
      <c r="B136" s="77" t="s">
        <v>162</v>
      </c>
      <c r="C136" s="193"/>
      <c r="D136" s="193"/>
      <c r="E136" s="193">
        <f>E137</f>
        <v>0</v>
      </c>
      <c r="F136" s="193">
        <f>F137</f>
        <v>0</v>
      </c>
      <c r="G136" s="194">
        <v>0</v>
      </c>
      <c r="H136" s="195">
        <f>E136-D136</f>
        <v>0</v>
      </c>
    </row>
    <row r="137" spans="1:8" ht="12.75" thickBot="1" x14ac:dyDescent="0.25">
      <c r="A137" s="196" t="s">
        <v>163</v>
      </c>
      <c r="B137" s="178" t="s">
        <v>164</v>
      </c>
      <c r="C137" s="197"/>
      <c r="D137" s="197"/>
      <c r="E137" s="197"/>
      <c r="F137" s="198"/>
      <c r="G137" s="199">
        <v>0</v>
      </c>
      <c r="H137" s="200">
        <f>E137-D137</f>
        <v>0</v>
      </c>
    </row>
    <row r="138" spans="1:8" ht="12.75" thickBot="1" x14ac:dyDescent="0.25">
      <c r="A138" s="168" t="s">
        <v>165</v>
      </c>
      <c r="B138" s="77" t="s">
        <v>166</v>
      </c>
      <c r="C138" s="172"/>
      <c r="D138" s="172"/>
      <c r="E138" s="172"/>
      <c r="F138" s="176"/>
      <c r="G138" s="201">
        <v>0</v>
      </c>
      <c r="H138" s="15">
        <f>E138-C138</f>
        <v>0</v>
      </c>
    </row>
    <row r="139" spans="1:8" ht="12.75" thickBot="1" x14ac:dyDescent="0.25">
      <c r="A139" s="12"/>
      <c r="B139" s="77" t="s">
        <v>240</v>
      </c>
      <c r="C139" s="172">
        <f>C8+C88</f>
        <v>650062.28681999992</v>
      </c>
      <c r="D139" s="172">
        <f>D8+D88</f>
        <v>654839.40402999998</v>
      </c>
      <c r="E139" s="172">
        <f>E8+E88</f>
        <v>115186.99424000001</v>
      </c>
      <c r="F139" s="172">
        <f>F8+F88</f>
        <v>124545.79857</v>
      </c>
      <c r="G139" s="14">
        <f>E139/D139*100</f>
        <v>17.590113473795014</v>
      </c>
      <c r="H139" s="15">
        <f>E139-D139</f>
        <v>-539652.40978999995</v>
      </c>
    </row>
    <row r="140" spans="1:8" x14ac:dyDescent="0.2">
      <c r="A140" s="1"/>
      <c r="B140" s="202"/>
      <c r="C140" s="203"/>
      <c r="D140" s="203"/>
      <c r="E140" s="198"/>
      <c r="F140" s="204"/>
      <c r="G140" s="204"/>
      <c r="H140" s="205"/>
    </row>
    <row r="141" spans="1:8" x14ac:dyDescent="0.2">
      <c r="A141" s="16" t="s">
        <v>167</v>
      </c>
      <c r="B141" s="16"/>
      <c r="C141" s="206"/>
      <c r="D141" s="206"/>
      <c r="E141" s="207"/>
      <c r="F141" s="208"/>
      <c r="G141" s="209"/>
      <c r="H141" s="16"/>
    </row>
    <row r="142" spans="1:8" x14ac:dyDescent="0.2">
      <c r="A142" s="16" t="s">
        <v>168</v>
      </c>
      <c r="B142" s="20"/>
      <c r="C142" s="210"/>
      <c r="D142" s="210"/>
      <c r="E142" s="207" t="s">
        <v>169</v>
      </c>
      <c r="F142" s="211"/>
      <c r="G142" s="211"/>
      <c r="H142" s="16"/>
    </row>
    <row r="143" spans="1:8" x14ac:dyDescent="0.2">
      <c r="A143" s="16"/>
      <c r="B143" s="20"/>
      <c r="C143" s="210"/>
      <c r="D143" s="210"/>
      <c r="E143" s="207"/>
      <c r="F143" s="211"/>
      <c r="G143" s="211"/>
      <c r="H143" s="16"/>
    </row>
    <row r="144" spans="1:8" x14ac:dyDescent="0.2">
      <c r="A144" s="212" t="s">
        <v>233</v>
      </c>
      <c r="B144" s="16"/>
      <c r="C144" s="213"/>
      <c r="D144" s="213"/>
      <c r="E144" s="214"/>
      <c r="F144" s="215"/>
      <c r="G144" s="216"/>
      <c r="H144" s="1"/>
    </row>
    <row r="145" spans="1:8" x14ac:dyDescent="0.2">
      <c r="A145" s="212" t="s">
        <v>170</v>
      </c>
      <c r="C145" s="213"/>
      <c r="D145" s="213"/>
      <c r="E145" s="214"/>
      <c r="F145" s="215"/>
      <c r="G145" s="215"/>
      <c r="H145" s="1"/>
    </row>
    <row r="146" spans="1:8" x14ac:dyDescent="0.2">
      <c r="A146" s="1"/>
      <c r="E146" s="198"/>
      <c r="F146" s="218"/>
      <c r="G146" s="219"/>
      <c r="H146" s="1"/>
    </row>
    <row r="147" spans="1:8" customFormat="1" ht="15" x14ac:dyDescent="0.25">
      <c r="C147" s="220"/>
      <c r="D147" s="220"/>
      <c r="E147" s="221"/>
      <c r="F147" s="222"/>
    </row>
    <row r="148" spans="1:8" customFormat="1" ht="15" x14ac:dyDescent="0.25">
      <c r="C148" s="220"/>
      <c r="D148" s="220"/>
      <c r="E148" s="221"/>
      <c r="F148" s="222"/>
    </row>
    <row r="149" spans="1:8" customFormat="1" ht="15" x14ac:dyDescent="0.25">
      <c r="C149" s="220"/>
      <c r="D149" s="220"/>
      <c r="E149" s="221"/>
      <c r="F149" s="222"/>
    </row>
    <row r="150" spans="1:8" customFormat="1" ht="15" x14ac:dyDescent="0.25">
      <c r="C150" s="220"/>
      <c r="D150" s="220"/>
      <c r="E150" s="221"/>
      <c r="F150" s="222"/>
    </row>
    <row r="151" spans="1:8" customFormat="1" ht="15" x14ac:dyDescent="0.25">
      <c r="C151" s="220"/>
      <c r="D151" s="220"/>
      <c r="E151" s="221"/>
      <c r="F151" s="222"/>
    </row>
    <row r="152" spans="1:8" customFormat="1" ht="15" x14ac:dyDescent="0.25">
      <c r="C152" s="220"/>
      <c r="D152" s="220"/>
      <c r="E152" s="221"/>
      <c r="F152" s="222"/>
    </row>
    <row r="153" spans="1:8" customFormat="1" ht="15" x14ac:dyDescent="0.25">
      <c r="C153" s="220"/>
      <c r="D153" s="220"/>
      <c r="E153" s="221"/>
      <c r="F153" s="222"/>
    </row>
    <row r="154" spans="1:8" customFormat="1" ht="15" x14ac:dyDescent="0.25">
      <c r="C154" s="220"/>
      <c r="D154" s="220"/>
      <c r="E154" s="221"/>
      <c r="F154" s="222"/>
    </row>
    <row r="155" spans="1:8" customFormat="1" ht="15" x14ac:dyDescent="0.25">
      <c r="C155" s="220"/>
      <c r="D155" s="220"/>
      <c r="E155" s="221"/>
      <c r="F155" s="222"/>
    </row>
    <row r="156" spans="1:8" customFormat="1" ht="15" x14ac:dyDescent="0.25">
      <c r="C156" s="220"/>
      <c r="D156" s="220"/>
      <c r="E156" s="221"/>
      <c r="F156" s="222"/>
    </row>
    <row r="157" spans="1:8" customFormat="1" ht="15" x14ac:dyDescent="0.25">
      <c r="C157" s="220"/>
      <c r="D157" s="220"/>
      <c r="E157" s="221"/>
      <c r="F157" s="222"/>
    </row>
    <row r="158" spans="1:8" customFormat="1" ht="15" x14ac:dyDescent="0.25">
      <c r="C158" s="220"/>
      <c r="D158" s="220"/>
      <c r="E158" s="221"/>
      <c r="F158" s="222"/>
    </row>
    <row r="159" spans="1:8" customFormat="1" ht="15" x14ac:dyDescent="0.25">
      <c r="C159" s="220"/>
      <c r="D159" s="220"/>
      <c r="E159" s="221"/>
      <c r="F159" s="222"/>
    </row>
    <row r="160" spans="1:8" customFormat="1" ht="15" x14ac:dyDescent="0.25">
      <c r="C160" s="220"/>
      <c r="D160" s="220"/>
      <c r="E160" s="221"/>
      <c r="F160" s="222"/>
    </row>
    <row r="161" spans="3:6" customFormat="1" ht="15" x14ac:dyDescent="0.25">
      <c r="C161" s="220"/>
      <c r="D161" s="220"/>
      <c r="E161" s="221"/>
      <c r="F161" s="222"/>
    </row>
    <row r="162" spans="3:6" customFormat="1" ht="15" x14ac:dyDescent="0.25">
      <c r="C162" s="220"/>
      <c r="D162" s="220"/>
      <c r="E162" s="221"/>
      <c r="F162" s="222"/>
    </row>
    <row r="163" spans="3:6" customFormat="1" ht="15" x14ac:dyDescent="0.25">
      <c r="C163" s="220"/>
      <c r="D163" s="220"/>
      <c r="E163" s="221"/>
      <c r="F163" s="222"/>
    </row>
    <row r="164" spans="3:6" customFormat="1" ht="15" x14ac:dyDescent="0.25">
      <c r="C164" s="220"/>
      <c r="D164" s="220"/>
      <c r="E164" s="221"/>
      <c r="F164" s="222"/>
    </row>
    <row r="165" spans="3:6" customFormat="1" ht="15" x14ac:dyDescent="0.25">
      <c r="C165" s="220"/>
      <c r="D165" s="220"/>
      <c r="E165" s="221"/>
      <c r="F165" s="222"/>
    </row>
    <row r="166" spans="3:6" customFormat="1" ht="15" x14ac:dyDescent="0.25">
      <c r="C166" s="220"/>
      <c r="D166" s="220"/>
      <c r="E166" s="221"/>
      <c r="F166" s="222"/>
    </row>
    <row r="167" spans="3:6" customFormat="1" ht="15" x14ac:dyDescent="0.25">
      <c r="C167" s="220"/>
      <c r="D167" s="220"/>
      <c r="E167" s="221"/>
      <c r="F167" s="222"/>
    </row>
    <row r="168" spans="3:6" customFormat="1" ht="15" x14ac:dyDescent="0.25">
      <c r="C168" s="220"/>
      <c r="D168" s="220"/>
      <c r="E168" s="221"/>
      <c r="F168" s="222"/>
    </row>
    <row r="169" spans="3:6" customFormat="1" ht="15" x14ac:dyDescent="0.25">
      <c r="C169" s="220"/>
      <c r="D169" s="220"/>
      <c r="E169" s="221"/>
      <c r="F169" s="222"/>
    </row>
    <row r="170" spans="3:6" customFormat="1" ht="15" x14ac:dyDescent="0.25">
      <c r="C170" s="220"/>
      <c r="D170" s="220"/>
      <c r="E170" s="221"/>
      <c r="F170" s="222"/>
    </row>
    <row r="171" spans="3:6" customFormat="1" ht="15" x14ac:dyDescent="0.25">
      <c r="C171" s="220"/>
      <c r="D171" s="220"/>
      <c r="E171" s="221"/>
      <c r="F171" s="222"/>
    </row>
    <row r="172" spans="3:6" customFormat="1" ht="15" x14ac:dyDescent="0.25">
      <c r="C172" s="220"/>
      <c r="D172" s="220"/>
      <c r="E172" s="221"/>
      <c r="F172" s="222"/>
    </row>
    <row r="173" spans="3:6" customFormat="1" ht="15" x14ac:dyDescent="0.25">
      <c r="C173" s="220"/>
      <c r="D173" s="220"/>
      <c r="E173" s="221"/>
      <c r="F173" s="222"/>
    </row>
    <row r="174" spans="3:6" customFormat="1" ht="15" x14ac:dyDescent="0.25">
      <c r="C174" s="220"/>
      <c r="D174" s="220"/>
      <c r="E174" s="221"/>
      <c r="F174" s="222"/>
    </row>
    <row r="175" spans="3:6" customFormat="1" ht="15" x14ac:dyDescent="0.25">
      <c r="C175" s="220"/>
      <c r="D175" s="220"/>
      <c r="E175" s="221"/>
      <c r="F175" s="222"/>
    </row>
    <row r="176" spans="3:6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  <row r="1837" spans="3:6" customFormat="1" ht="15" x14ac:dyDescent="0.25">
      <c r="C1837" s="220"/>
      <c r="D1837" s="220"/>
      <c r="E1837" s="221"/>
      <c r="F1837" s="22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" right="0" top="0.47244094488188981" bottom="0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7"/>
  <sheetViews>
    <sheetView workbookViewId="0">
      <selection sqref="A1:XFD1048576"/>
    </sheetView>
  </sheetViews>
  <sheetFormatPr defaultRowHeight="12" x14ac:dyDescent="0.2"/>
  <cols>
    <col min="1" max="1" width="22" style="22" customWidth="1"/>
    <col min="2" max="2" width="68.140625" style="1" customWidth="1"/>
    <col min="3" max="4" width="14.42578125" style="217" customWidth="1"/>
    <col min="5" max="5" width="14.28515625" style="94" customWidth="1"/>
    <col min="6" max="6" width="13.28515625" style="223" customWidth="1"/>
    <col min="7" max="7" width="9.5703125" style="1" customWidth="1"/>
    <col min="8" max="8" width="11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274</v>
      </c>
      <c r="C4" s="3"/>
      <c r="D4" s="3"/>
      <c r="E4" s="4"/>
      <c r="F4" s="5"/>
      <c r="G4" s="8"/>
      <c r="H4" s="8"/>
    </row>
    <row r="5" spans="1:8" s="10" customFormat="1" ht="12.75" thickBot="1" x14ac:dyDescent="0.25">
      <c r="A5" s="281" t="s">
        <v>258</v>
      </c>
      <c r="B5" s="284" t="s">
        <v>3</v>
      </c>
      <c r="C5" s="290" t="s">
        <v>265</v>
      </c>
      <c r="D5" s="290" t="s">
        <v>266</v>
      </c>
      <c r="E5" s="290" t="s">
        <v>275</v>
      </c>
      <c r="F5" s="293" t="s">
        <v>276</v>
      </c>
      <c r="G5" s="279" t="s">
        <v>2</v>
      </c>
      <c r="H5" s="280"/>
    </row>
    <row r="6" spans="1:8" s="10" customFormat="1" x14ac:dyDescent="0.2">
      <c r="A6" s="282"/>
      <c r="B6" s="285"/>
      <c r="C6" s="291"/>
      <c r="D6" s="291"/>
      <c r="E6" s="291"/>
      <c r="F6" s="294"/>
      <c r="G6" s="296" t="s">
        <v>6</v>
      </c>
      <c r="H6" s="296" t="s">
        <v>7</v>
      </c>
    </row>
    <row r="7" spans="1:8" ht="12.75" thickBot="1" x14ac:dyDescent="0.25">
      <c r="A7" s="283"/>
      <c r="B7" s="286"/>
      <c r="C7" s="292"/>
      <c r="D7" s="292"/>
      <c r="E7" s="292"/>
      <c r="F7" s="295"/>
      <c r="G7" s="297"/>
      <c r="H7" s="297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C9+C20+C32+C50+C61+C83+C38+C29+C14+C56</f>
        <v>131994.74546999999</v>
      </c>
      <c r="D8" s="14">
        <f>D9+D20+D32+D50+D61+D83+D38+D29+D14+D56</f>
        <v>134604.01176999998</v>
      </c>
      <c r="E8" s="14">
        <f>E9+E20+E32+E50+E61+E83+E38+E29+E14+E56</f>
        <v>46246.146530000005</v>
      </c>
      <c r="F8" s="14">
        <f>F9+F20+F32+F50+F61+F83+F38+F29+F14+F56</f>
        <v>49850.233999999997</v>
      </c>
      <c r="G8" s="14">
        <f t="shared" ref="G8:G26" si="0">E8/D8*100</f>
        <v>34.357182911473345</v>
      </c>
      <c r="H8" s="15">
        <f t="shared" ref="H8:H41" si="1">E8-D8</f>
        <v>-88357.865239999985</v>
      </c>
    </row>
    <row r="9" spans="1:8" s="16" customFormat="1" ht="12.75" thickBot="1" x14ac:dyDescent="0.25">
      <c r="A9" s="146" t="s">
        <v>9</v>
      </c>
      <c r="B9" s="17" t="s">
        <v>10</v>
      </c>
      <c r="C9" s="265">
        <f>C10</f>
        <v>65699.994299999991</v>
      </c>
      <c r="D9" s="265">
        <f>D10</f>
        <v>65699.994299999991</v>
      </c>
      <c r="E9" s="265">
        <f>E10</f>
        <v>21382.720839999998</v>
      </c>
      <c r="F9" s="266">
        <f>F10</f>
        <v>22548.952010000001</v>
      </c>
      <c r="G9" s="14">
        <f t="shared" si="0"/>
        <v>32.546001058024451</v>
      </c>
      <c r="H9" s="15">
        <f t="shared" si="1"/>
        <v>-44317.273459999997</v>
      </c>
    </row>
    <row r="10" spans="1:8" x14ac:dyDescent="0.2">
      <c r="A10" s="21" t="s">
        <v>11</v>
      </c>
      <c r="B10" s="22" t="s">
        <v>12</v>
      </c>
      <c r="C10" s="23">
        <f>C11+C12+C13</f>
        <v>65699.994299999991</v>
      </c>
      <c r="D10" s="23">
        <f>D11+D12+D13</f>
        <v>65699.994299999991</v>
      </c>
      <c r="E10" s="23">
        <f>E11+E12+E13</f>
        <v>21382.720839999998</v>
      </c>
      <c r="F10" s="23">
        <f>F11+F12+F13</f>
        <v>22548.952010000001</v>
      </c>
      <c r="G10" s="24">
        <f t="shared" si="0"/>
        <v>32.546001058024451</v>
      </c>
      <c r="H10" s="25">
        <f t="shared" si="1"/>
        <v>-44317.273459999997</v>
      </c>
    </row>
    <row r="11" spans="1:8" ht="24" x14ac:dyDescent="0.2">
      <c r="A11" s="26" t="s">
        <v>227</v>
      </c>
      <c r="B11" s="27" t="s">
        <v>13</v>
      </c>
      <c r="C11" s="109">
        <v>65175.994299999998</v>
      </c>
      <c r="D11" s="109">
        <v>65175.994299999998</v>
      </c>
      <c r="E11" s="109">
        <v>21306.956139999998</v>
      </c>
      <c r="F11" s="97">
        <v>22480.332180000001</v>
      </c>
      <c r="G11" s="30">
        <f t="shared" si="0"/>
        <v>32.691417091277117</v>
      </c>
      <c r="H11" s="30">
        <f t="shared" si="1"/>
        <v>-43869.038159999996</v>
      </c>
    </row>
    <row r="12" spans="1:8" ht="60" x14ac:dyDescent="0.2">
      <c r="A12" s="26" t="s">
        <v>228</v>
      </c>
      <c r="B12" s="239" t="s">
        <v>14</v>
      </c>
      <c r="C12" s="31">
        <v>276</v>
      </c>
      <c r="D12" s="31">
        <v>276</v>
      </c>
      <c r="E12" s="31">
        <v>6.1034600000000001</v>
      </c>
      <c r="F12" s="32">
        <v>33.701340000000002</v>
      </c>
      <c r="G12" s="101">
        <f t="shared" si="0"/>
        <v>2.2113985507246374</v>
      </c>
      <c r="H12" s="30">
        <f t="shared" si="1"/>
        <v>-269.89654000000002</v>
      </c>
    </row>
    <row r="13" spans="1:8" ht="24.75" thickBot="1" x14ac:dyDescent="0.25">
      <c r="A13" s="26" t="s">
        <v>229</v>
      </c>
      <c r="B13" s="34" t="s">
        <v>15</v>
      </c>
      <c r="C13" s="35">
        <v>248</v>
      </c>
      <c r="D13" s="35">
        <v>248</v>
      </c>
      <c r="E13" s="35">
        <v>69.661240000000006</v>
      </c>
      <c r="F13" s="36">
        <v>34.918489999999998</v>
      </c>
      <c r="G13" s="37">
        <f t="shared" si="0"/>
        <v>28.089209677419358</v>
      </c>
      <c r="H13" s="38">
        <f t="shared" si="1"/>
        <v>-178.33875999999998</v>
      </c>
    </row>
    <row r="14" spans="1:8" ht="12.75" thickBot="1" x14ac:dyDescent="0.25">
      <c r="A14" s="39" t="s">
        <v>234</v>
      </c>
      <c r="B14" s="40" t="s">
        <v>255</v>
      </c>
      <c r="C14" s="41">
        <f>C15</f>
        <v>10048.58274</v>
      </c>
      <c r="D14" s="41">
        <f>D15</f>
        <v>10048.58274</v>
      </c>
      <c r="E14" s="41">
        <f>E15</f>
        <v>2948.5163299999999</v>
      </c>
      <c r="F14" s="42">
        <f>F15</f>
        <v>3076.2009299999995</v>
      </c>
      <c r="G14" s="43">
        <f t="shared" si="0"/>
        <v>29.342608866252913</v>
      </c>
      <c r="H14" s="15">
        <f t="shared" si="1"/>
        <v>-7100.0664099999995</v>
      </c>
    </row>
    <row r="15" spans="1:8" x14ac:dyDescent="0.2">
      <c r="A15" s="44" t="s">
        <v>235</v>
      </c>
      <c r="B15" s="6" t="s">
        <v>16</v>
      </c>
      <c r="C15" s="102">
        <f>C16+C17+C18+C19</f>
        <v>10048.58274</v>
      </c>
      <c r="D15" s="102">
        <f>D16+D17+D18+D19</f>
        <v>10048.58274</v>
      </c>
      <c r="E15" s="102">
        <f>E16+E17+E18+E19</f>
        <v>2948.5163299999999</v>
      </c>
      <c r="F15" s="46">
        <f>F16+F17+F18+F19</f>
        <v>3076.2009299999995</v>
      </c>
      <c r="G15" s="25">
        <f t="shared" si="0"/>
        <v>29.342608866252913</v>
      </c>
      <c r="H15" s="25">
        <f t="shared" si="1"/>
        <v>-7100.0664099999995</v>
      </c>
    </row>
    <row r="16" spans="1:8" s="52" customFormat="1" x14ac:dyDescent="0.2">
      <c r="A16" s="47" t="s">
        <v>236</v>
      </c>
      <c r="B16" s="48" t="s">
        <v>17</v>
      </c>
      <c r="C16" s="49">
        <v>4604.6117299999996</v>
      </c>
      <c r="D16" s="49">
        <v>4604.6117299999996</v>
      </c>
      <c r="E16" s="49">
        <v>1350.0729100000001</v>
      </c>
      <c r="F16" s="50">
        <v>1384.3938900000001</v>
      </c>
      <c r="G16" s="30">
        <f t="shared" si="0"/>
        <v>29.320016304610341</v>
      </c>
      <c r="H16" s="51">
        <f t="shared" si="1"/>
        <v>-3254.5388199999998</v>
      </c>
    </row>
    <row r="17" spans="1:8" s="52" customFormat="1" x14ac:dyDescent="0.2">
      <c r="A17" s="47" t="s">
        <v>237</v>
      </c>
      <c r="B17" s="48" t="s">
        <v>18</v>
      </c>
      <c r="C17" s="49">
        <v>23.717680000000001</v>
      </c>
      <c r="D17" s="49">
        <v>23.717680000000001</v>
      </c>
      <c r="E17" s="49">
        <v>8.0995399999999993</v>
      </c>
      <c r="F17" s="50">
        <v>10.105320000000001</v>
      </c>
      <c r="G17" s="30">
        <f t="shared" si="0"/>
        <v>34.14979879988261</v>
      </c>
      <c r="H17" s="51">
        <f t="shared" si="1"/>
        <v>-15.618140000000002</v>
      </c>
    </row>
    <row r="18" spans="1:8" s="52" customFormat="1" x14ac:dyDescent="0.2">
      <c r="A18" s="47" t="s">
        <v>238</v>
      </c>
      <c r="B18" s="48" t="s">
        <v>19</v>
      </c>
      <c r="C18" s="49">
        <v>6014.4879300000002</v>
      </c>
      <c r="D18" s="49">
        <v>6014.4879300000002</v>
      </c>
      <c r="E18" s="49">
        <v>1856.3581899999999</v>
      </c>
      <c r="F18" s="50">
        <v>1967.8522599999999</v>
      </c>
      <c r="G18" s="103">
        <f t="shared" si="0"/>
        <v>30.864775382465513</v>
      </c>
      <c r="H18" s="51">
        <f t="shared" si="1"/>
        <v>-4158.1297400000003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-594.2346</v>
      </c>
      <c r="D19" s="56">
        <v>-594.2346</v>
      </c>
      <c r="E19" s="56">
        <v>-266.01431000000002</v>
      </c>
      <c r="F19" s="57">
        <v>-286.15053999999998</v>
      </c>
      <c r="G19" s="101">
        <f t="shared" si="0"/>
        <v>44.765873612879496</v>
      </c>
      <c r="H19" s="51">
        <f t="shared" si="1"/>
        <v>328.22028999999998</v>
      </c>
    </row>
    <row r="20" spans="1:8" s="60" customFormat="1" ht="12.75" thickBot="1" x14ac:dyDescent="0.25">
      <c r="A20" s="168" t="s">
        <v>21</v>
      </c>
      <c r="B20" s="262" t="s">
        <v>22</v>
      </c>
      <c r="C20" s="58">
        <f>C21+C25+C26+C28+C27</f>
        <v>24895.834999999999</v>
      </c>
      <c r="D20" s="58">
        <f>D21+D25+D26+D28+D27</f>
        <v>24898.834999999999</v>
      </c>
      <c r="E20" s="58">
        <f>E21+E25+E26+E28+E27</f>
        <v>16271.964910000001</v>
      </c>
      <c r="F20" s="58">
        <f>F21+F25+F26+F28+F27</f>
        <v>16182.890359999999</v>
      </c>
      <c r="G20" s="59">
        <f t="shared" si="0"/>
        <v>65.35231431510752</v>
      </c>
      <c r="H20" s="15">
        <f t="shared" si="1"/>
        <v>-8626.8700899999985</v>
      </c>
    </row>
    <row r="21" spans="1:8" s="10" customFormat="1" x14ac:dyDescent="0.2">
      <c r="A21" s="61" t="s">
        <v>23</v>
      </c>
      <c r="B21" s="62" t="s">
        <v>24</v>
      </c>
      <c r="C21" s="102">
        <f>C22+C23+C24</f>
        <v>19088</v>
      </c>
      <c r="D21" s="102">
        <f>D22+D23+D24</f>
        <v>19088</v>
      </c>
      <c r="E21" s="102">
        <f>E22+E23+E24</f>
        <v>12877.06963</v>
      </c>
      <c r="F21" s="102">
        <f>F22+F23+F24</f>
        <v>11990.315559999999</v>
      </c>
      <c r="G21" s="103">
        <f t="shared" si="0"/>
        <v>67.461596971919533</v>
      </c>
      <c r="H21" s="25">
        <f t="shared" si="1"/>
        <v>-6210.93037</v>
      </c>
    </row>
    <row r="22" spans="1:8" s="60" customFormat="1" ht="24" x14ac:dyDescent="0.2">
      <c r="A22" s="63" t="s">
        <v>25</v>
      </c>
      <c r="B22" s="64" t="s">
        <v>26</v>
      </c>
      <c r="C22" s="49">
        <v>13617</v>
      </c>
      <c r="D22" s="49">
        <v>13617</v>
      </c>
      <c r="E22" s="49">
        <v>11270.18339</v>
      </c>
      <c r="F22" s="50">
        <v>8978.72228</v>
      </c>
      <c r="G22" s="30">
        <f t="shared" si="0"/>
        <v>82.765538591466552</v>
      </c>
      <c r="H22" s="30">
        <f t="shared" si="1"/>
        <v>-2346.8166099999999</v>
      </c>
    </row>
    <row r="23" spans="1:8" s="60" customFormat="1" ht="24" x14ac:dyDescent="0.2">
      <c r="A23" s="65" t="s">
        <v>27</v>
      </c>
      <c r="B23" s="66" t="s">
        <v>28</v>
      </c>
      <c r="C23" s="49">
        <v>5471</v>
      </c>
      <c r="D23" s="49">
        <v>5471</v>
      </c>
      <c r="E23" s="49">
        <v>1606.88624</v>
      </c>
      <c r="F23" s="50">
        <v>3016.7109099999998</v>
      </c>
      <c r="G23" s="30">
        <f t="shared" si="0"/>
        <v>29.370978614512889</v>
      </c>
      <c r="H23" s="30">
        <f t="shared" si="1"/>
        <v>-3864.1137600000002</v>
      </c>
    </row>
    <row r="24" spans="1:8" s="60" customFormat="1" ht="36" x14ac:dyDescent="0.2">
      <c r="A24" s="65" t="s">
        <v>29</v>
      </c>
      <c r="B24" s="67" t="s">
        <v>30</v>
      </c>
      <c r="C24" s="49"/>
      <c r="D24" s="49"/>
      <c r="E24" s="49"/>
      <c r="F24" s="50">
        <v>-5.1176300000000001</v>
      </c>
      <c r="G24" s="30" t="e">
        <f t="shared" si="0"/>
        <v>#DIV/0!</v>
      </c>
      <c r="H24" s="30">
        <f t="shared" si="1"/>
        <v>0</v>
      </c>
    </row>
    <row r="25" spans="1:8" x14ac:dyDescent="0.2">
      <c r="A25" s="65" t="s">
        <v>31</v>
      </c>
      <c r="B25" s="68" t="s">
        <v>32</v>
      </c>
      <c r="C25" s="35">
        <v>506</v>
      </c>
      <c r="D25" s="35">
        <v>506</v>
      </c>
      <c r="E25" s="35">
        <v>660.68965000000003</v>
      </c>
      <c r="F25" s="108">
        <v>492.51643999999999</v>
      </c>
      <c r="G25" s="30">
        <f t="shared" si="0"/>
        <v>130.57107707509883</v>
      </c>
      <c r="H25" s="30">
        <f t="shared" si="1"/>
        <v>154.68965000000003</v>
      </c>
    </row>
    <row r="26" spans="1:8" x14ac:dyDescent="0.2">
      <c r="A26" s="70" t="s">
        <v>33</v>
      </c>
      <c r="B26" s="70" t="s">
        <v>34</v>
      </c>
      <c r="C26" s="71">
        <v>4464.085</v>
      </c>
      <c r="D26" s="71">
        <v>4467.085</v>
      </c>
      <c r="E26" s="71">
        <v>2475.2250300000001</v>
      </c>
      <c r="F26" s="72">
        <v>3378.0932400000002</v>
      </c>
      <c r="G26" s="30">
        <f t="shared" si="0"/>
        <v>55.410296199870835</v>
      </c>
      <c r="H26" s="30">
        <f t="shared" si="1"/>
        <v>-1991.85997</v>
      </c>
    </row>
    <row r="27" spans="1:8" s="52" customFormat="1" x14ac:dyDescent="0.2">
      <c r="A27" s="73" t="s">
        <v>35</v>
      </c>
      <c r="B27" s="73" t="s">
        <v>36</v>
      </c>
      <c r="C27" s="74"/>
      <c r="D27" s="74"/>
      <c r="E27" s="74"/>
      <c r="F27" s="75"/>
      <c r="G27" s="51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837.75</v>
      </c>
      <c r="D28" s="35">
        <v>837.75</v>
      </c>
      <c r="E28" s="35">
        <v>258.98059999999998</v>
      </c>
      <c r="F28" s="36">
        <v>321.96512000000001</v>
      </c>
      <c r="G28" s="100">
        <f t="shared" ref="G28:G41" si="2">E28/D28*100</f>
        <v>30.913828707848403</v>
      </c>
      <c r="H28" s="30">
        <f t="shared" si="1"/>
        <v>-578.76940000000002</v>
      </c>
    </row>
    <row r="29" spans="1:8" ht="12.75" thickBot="1" x14ac:dyDescent="0.25">
      <c r="A29" s="12" t="s">
        <v>39</v>
      </c>
      <c r="B29" s="77" t="s">
        <v>40</v>
      </c>
      <c r="C29" s="59">
        <f>C30+C31</f>
        <v>10100.566340000001</v>
      </c>
      <c r="D29" s="59">
        <f>D30+D31</f>
        <v>10100.566340000001</v>
      </c>
      <c r="E29" s="79">
        <f>E30+E31</f>
        <v>1682.47873</v>
      </c>
      <c r="F29" s="14">
        <f>F30+F31</f>
        <v>2219.4511400000001</v>
      </c>
      <c r="G29" s="80">
        <f t="shared" si="2"/>
        <v>16.657271219902704</v>
      </c>
      <c r="H29" s="15">
        <f t="shared" si="1"/>
        <v>-8418.0876100000005</v>
      </c>
    </row>
    <row r="30" spans="1:8" x14ac:dyDescent="0.2">
      <c r="A30" s="22" t="s">
        <v>41</v>
      </c>
      <c r="B30" s="61" t="s">
        <v>42</v>
      </c>
      <c r="C30" s="31">
        <v>794.27949999999998</v>
      </c>
      <c r="D30" s="31">
        <v>794.27949999999998</v>
      </c>
      <c r="E30" s="23">
        <v>99.176000000000002</v>
      </c>
      <c r="F30" s="81">
        <v>128.92372</v>
      </c>
      <c r="G30" s="25">
        <f t="shared" si="2"/>
        <v>12.486284739817659</v>
      </c>
      <c r="H30" s="25">
        <f t="shared" si="1"/>
        <v>-695.10349999999994</v>
      </c>
    </row>
    <row r="31" spans="1:8" ht="12.75" thickBot="1" x14ac:dyDescent="0.25">
      <c r="A31" s="82" t="s">
        <v>43</v>
      </c>
      <c r="B31" s="82" t="s">
        <v>44</v>
      </c>
      <c r="C31" s="35">
        <v>9306.2868400000007</v>
      </c>
      <c r="D31" s="35">
        <v>9306.2868400000007</v>
      </c>
      <c r="E31" s="99">
        <v>1583.3027300000001</v>
      </c>
      <c r="F31" s="108">
        <v>2090.5274199999999</v>
      </c>
      <c r="G31" s="38">
        <f t="shared" si="2"/>
        <v>17.013259501036398</v>
      </c>
      <c r="H31" s="38">
        <f t="shared" si="1"/>
        <v>-7722.9841100000003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1924.1518999999998</v>
      </c>
      <c r="D32" s="14">
        <f>D33+D35+D37+D36</f>
        <v>1996.3</v>
      </c>
      <c r="E32" s="14">
        <f>E33+E35+E37+E36</f>
        <v>759.66956000000005</v>
      </c>
      <c r="F32" s="14">
        <f>F33+F35+F37+F36</f>
        <v>823.59445000000005</v>
      </c>
      <c r="G32" s="59">
        <f t="shared" si="2"/>
        <v>38.053877673696341</v>
      </c>
      <c r="H32" s="15">
        <f t="shared" si="1"/>
        <v>-1236.6304399999999</v>
      </c>
    </row>
    <row r="33" spans="1:9" x14ac:dyDescent="0.2">
      <c r="A33" s="22" t="s">
        <v>47</v>
      </c>
      <c r="B33" s="22" t="s">
        <v>48</v>
      </c>
      <c r="C33" s="31">
        <f>C34</f>
        <v>1057.8</v>
      </c>
      <c r="D33" s="31">
        <f>D34</f>
        <v>1057.8</v>
      </c>
      <c r="E33" s="31">
        <f>E34</f>
        <v>518.78872000000001</v>
      </c>
      <c r="F33" s="32">
        <f>F34</f>
        <v>412.46095000000003</v>
      </c>
      <c r="G33" s="103">
        <f t="shared" si="2"/>
        <v>49.04412176214786</v>
      </c>
      <c r="H33" s="25">
        <f t="shared" si="1"/>
        <v>-539.01127999999994</v>
      </c>
    </row>
    <row r="34" spans="1:9" x14ac:dyDescent="0.2">
      <c r="A34" s="82" t="s">
        <v>49</v>
      </c>
      <c r="B34" s="85" t="s">
        <v>50</v>
      </c>
      <c r="C34" s="35">
        <v>1057.8</v>
      </c>
      <c r="D34" s="35">
        <v>1057.8</v>
      </c>
      <c r="E34" s="99">
        <v>518.78872000000001</v>
      </c>
      <c r="F34" s="108">
        <v>412.46095000000003</v>
      </c>
      <c r="G34" s="103">
        <f t="shared" si="2"/>
        <v>49.04412176214786</v>
      </c>
      <c r="H34" s="30">
        <f t="shared" si="1"/>
        <v>-539.01127999999994</v>
      </c>
    </row>
    <row r="35" spans="1:9" x14ac:dyDescent="0.2">
      <c r="A35" s="82" t="s">
        <v>51</v>
      </c>
      <c r="B35" s="82" t="s">
        <v>52</v>
      </c>
      <c r="C35" s="35">
        <v>126.3519</v>
      </c>
      <c r="D35" s="35">
        <v>125.5</v>
      </c>
      <c r="E35" s="71">
        <v>9.27</v>
      </c>
      <c r="F35" s="72">
        <v>35.65</v>
      </c>
      <c r="G35" s="103">
        <f t="shared" si="2"/>
        <v>7.386454183266931</v>
      </c>
      <c r="H35" s="30">
        <f t="shared" si="1"/>
        <v>-116.23</v>
      </c>
    </row>
    <row r="36" spans="1:9" ht="24" x14ac:dyDescent="0.2">
      <c r="A36" s="86" t="s">
        <v>53</v>
      </c>
      <c r="B36" s="242" t="s">
        <v>54</v>
      </c>
      <c r="C36" s="35">
        <v>58</v>
      </c>
      <c r="D36" s="35">
        <v>58</v>
      </c>
      <c r="E36" s="35">
        <v>0</v>
      </c>
      <c r="F36" s="36">
        <v>34.5</v>
      </c>
      <c r="G36" s="103">
        <f t="shared" si="2"/>
        <v>0</v>
      </c>
      <c r="H36" s="30">
        <f t="shared" si="1"/>
        <v>-58</v>
      </c>
    </row>
    <row r="37" spans="1:9" ht="12.75" thickBot="1" x14ac:dyDescent="0.25">
      <c r="A37" s="88" t="s">
        <v>55</v>
      </c>
      <c r="B37" s="243" t="s">
        <v>56</v>
      </c>
      <c r="C37" s="35">
        <v>682</v>
      </c>
      <c r="D37" s="35">
        <v>755</v>
      </c>
      <c r="E37" s="35">
        <v>231.61084</v>
      </c>
      <c r="F37" s="36">
        <v>340.98349999999999</v>
      </c>
      <c r="G37" s="103">
        <f t="shared" si="2"/>
        <v>30.676932450331122</v>
      </c>
      <c r="H37" s="101">
        <f t="shared" si="1"/>
        <v>-523.38915999999995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18608.722189999997</v>
      </c>
      <c r="D38" s="91">
        <f>D39+D47+D48+D46</f>
        <v>20742.440389999996</v>
      </c>
      <c r="E38" s="92">
        <f>E39+E47+E48</f>
        <v>2119.15497</v>
      </c>
      <c r="F38" s="91">
        <f>F39+F47+F48+F46</f>
        <v>3203.5189599999999</v>
      </c>
      <c r="G38" s="14">
        <f t="shared" si="2"/>
        <v>10.216517102884636</v>
      </c>
      <c r="H38" s="15">
        <f t="shared" si="1"/>
        <v>-18623.285419999997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17577.762189999998</v>
      </c>
      <c r="D39" s="110">
        <f>D40+D42+D44</f>
        <v>19711.480389999997</v>
      </c>
      <c r="E39" s="110">
        <f>E40+E42+E44+E46</f>
        <v>1891.0112300000001</v>
      </c>
      <c r="F39" s="102">
        <f>F40+F42+F44</f>
        <v>2844.9802</v>
      </c>
      <c r="G39" s="24">
        <f t="shared" si="2"/>
        <v>9.5934510883279245</v>
      </c>
      <c r="H39" s="24">
        <f t="shared" si="1"/>
        <v>-17820.469159999997</v>
      </c>
    </row>
    <row r="40" spans="1:9" s="94" customFormat="1" ht="24" x14ac:dyDescent="0.2">
      <c r="A40" s="86" t="s">
        <v>61</v>
      </c>
      <c r="B40" s="245" t="s">
        <v>62</v>
      </c>
      <c r="C40" s="97">
        <f>C41</f>
        <v>8214.2999999999993</v>
      </c>
      <c r="D40" s="97">
        <f>D41</f>
        <v>8214.2999999999993</v>
      </c>
      <c r="E40" s="109">
        <f>E41</f>
        <v>933.98414000000002</v>
      </c>
      <c r="F40" s="109">
        <f>F41</f>
        <v>1630.6809900000001</v>
      </c>
      <c r="G40" s="30">
        <f t="shared" si="2"/>
        <v>11.370221930048817</v>
      </c>
      <c r="H40" s="30">
        <f t="shared" si="1"/>
        <v>-7280.3158599999988</v>
      </c>
    </row>
    <row r="41" spans="1:9" s="94" customFormat="1" ht="24" x14ac:dyDescent="0.2">
      <c r="A41" s="95" t="s">
        <v>63</v>
      </c>
      <c r="B41" s="96" t="s">
        <v>62</v>
      </c>
      <c r="C41" s="98">
        <v>8214.2999999999993</v>
      </c>
      <c r="D41" s="98">
        <v>8214.2999999999993</v>
      </c>
      <c r="E41" s="99">
        <v>933.98414000000002</v>
      </c>
      <c r="F41" s="99">
        <v>1630.6809900000001</v>
      </c>
      <c r="G41" s="100">
        <f t="shared" si="2"/>
        <v>11.370221930048817</v>
      </c>
      <c r="H41" s="101">
        <f t="shared" si="1"/>
        <v>-7280.3158599999988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9060.1651899999997</v>
      </c>
      <c r="D42" s="97">
        <f>D43</f>
        <v>11166.883390000001</v>
      </c>
      <c r="E42" s="109">
        <f>E43</f>
        <v>810.78462999999999</v>
      </c>
      <c r="F42" s="99">
        <f>F43</f>
        <v>1155.6846499999999</v>
      </c>
      <c r="G42" s="97">
        <f>G43</f>
        <v>7.2606169661094659</v>
      </c>
      <c r="H42" s="109">
        <f>E42-D42</f>
        <v>-10356.098760000001</v>
      </c>
    </row>
    <row r="43" spans="1:9" s="94" customFormat="1" ht="24" x14ac:dyDescent="0.2">
      <c r="A43" s="105" t="s">
        <v>226</v>
      </c>
      <c r="B43" s="106" t="s">
        <v>64</v>
      </c>
      <c r="C43" s="97">
        <v>9060.1651899999997</v>
      </c>
      <c r="D43" s="97">
        <v>11166.883390000001</v>
      </c>
      <c r="E43" s="109">
        <v>810.78462999999999</v>
      </c>
      <c r="F43" s="109">
        <v>1155.6846499999999</v>
      </c>
      <c r="G43" s="97">
        <f>E43/D43*100</f>
        <v>7.2606169661094659</v>
      </c>
      <c r="H43" s="109">
        <f>E43-D43</f>
        <v>-10356.098760000001</v>
      </c>
    </row>
    <row r="44" spans="1:9" s="94" customFormat="1" ht="48" x14ac:dyDescent="0.2">
      <c r="A44" s="95" t="s">
        <v>65</v>
      </c>
      <c r="B44" s="242" t="s">
        <v>66</v>
      </c>
      <c r="C44" s="97">
        <f>C45</f>
        <v>303.29700000000003</v>
      </c>
      <c r="D44" s="97">
        <f>D45</f>
        <v>330.29700000000003</v>
      </c>
      <c r="E44" s="109">
        <f>E45</f>
        <v>113.38346</v>
      </c>
      <c r="F44" s="99">
        <f>F45</f>
        <v>58.614559999999997</v>
      </c>
      <c r="G44" s="97">
        <f>G45</f>
        <v>34.327729286066777</v>
      </c>
      <c r="H44" s="99">
        <f>E44-D44</f>
        <v>-216.91354000000001</v>
      </c>
      <c r="I44" s="139"/>
    </row>
    <row r="45" spans="1:9" s="107" customFormat="1" ht="36" x14ac:dyDescent="0.2">
      <c r="A45" s="95" t="s">
        <v>214</v>
      </c>
      <c r="B45" s="106" t="s">
        <v>67</v>
      </c>
      <c r="C45" s="108">
        <v>303.29700000000003</v>
      </c>
      <c r="D45" s="108">
        <v>330.29700000000003</v>
      </c>
      <c r="E45" s="109">
        <v>113.38346</v>
      </c>
      <c r="F45" s="99">
        <v>58.614559999999997</v>
      </c>
      <c r="G45" s="97">
        <f>E45/D45*100</f>
        <v>34.327729286066777</v>
      </c>
      <c r="H45" s="109">
        <f>H44</f>
        <v>-216.91354000000001</v>
      </c>
    </row>
    <row r="46" spans="1:9" s="52" customFormat="1" ht="24" x14ac:dyDescent="0.2">
      <c r="A46" s="111" t="s">
        <v>68</v>
      </c>
      <c r="B46" s="112" t="s">
        <v>69</v>
      </c>
      <c r="C46" s="99">
        <v>181.27799999999999</v>
      </c>
      <c r="D46" s="99">
        <v>181.27799999999999</v>
      </c>
      <c r="E46" s="56">
        <v>32.859000000000002</v>
      </c>
      <c r="F46" s="99">
        <v>47.348779999999998</v>
      </c>
      <c r="G46" s="100">
        <f t="shared" ref="G46:G52" si="3">E46/D46*100</f>
        <v>18.12630324694668</v>
      </c>
      <c r="H46" s="100">
        <f t="shared" ref="H46:H112" si="4">E46-D46</f>
        <v>-148.41899999999998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561.50800000000004</v>
      </c>
      <c r="D47" s="114">
        <v>561.50800000000004</v>
      </c>
      <c r="E47" s="115">
        <v>142.45926</v>
      </c>
      <c r="F47" s="114">
        <v>167.51503</v>
      </c>
      <c r="G47" s="100">
        <f t="shared" si="3"/>
        <v>25.370833541107157</v>
      </c>
      <c r="H47" s="100">
        <f t="shared" si="4"/>
        <v>-419.04874000000007</v>
      </c>
    </row>
    <row r="48" spans="1:9" s="60" customFormat="1" ht="12.75" thickBot="1" x14ac:dyDescent="0.25">
      <c r="A48" s="12" t="s">
        <v>70</v>
      </c>
      <c r="B48" s="263" t="s">
        <v>71</v>
      </c>
      <c r="C48" s="14">
        <f>C49</f>
        <v>288.17399999999998</v>
      </c>
      <c r="D48" s="14">
        <f>D49</f>
        <v>288.17399999999998</v>
      </c>
      <c r="E48" s="14">
        <f>E49</f>
        <v>85.684479999999994</v>
      </c>
      <c r="F48" s="14">
        <f>F49</f>
        <v>143.67495</v>
      </c>
      <c r="G48" s="14">
        <f t="shared" si="3"/>
        <v>29.733591510684516</v>
      </c>
      <c r="H48" s="15">
        <f t="shared" si="4"/>
        <v>-202.48951999999997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288.17399999999998</v>
      </c>
      <c r="D49" s="23">
        <v>288.17399999999998</v>
      </c>
      <c r="E49" s="118">
        <v>85.684479999999994</v>
      </c>
      <c r="F49" s="119">
        <v>143.67495</v>
      </c>
      <c r="G49" s="101">
        <f t="shared" si="3"/>
        <v>29.733591510684516</v>
      </c>
      <c r="H49" s="38">
        <f t="shared" si="4"/>
        <v>-202.48951999999997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115.893</v>
      </c>
      <c r="D50" s="120">
        <f>D51</f>
        <v>115.893</v>
      </c>
      <c r="E50" s="120">
        <f>+E51</f>
        <v>36.066760000000002</v>
      </c>
      <c r="F50" s="120">
        <f>+F51</f>
        <v>142.86288999999999</v>
      </c>
      <c r="G50" s="14">
        <f t="shared" si="3"/>
        <v>31.120740683216418</v>
      </c>
      <c r="H50" s="15">
        <f t="shared" si="4"/>
        <v>-79.826239999999999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115.893</v>
      </c>
      <c r="D51" s="31">
        <f>D52+D53+D54+D55</f>
        <v>115.893</v>
      </c>
      <c r="E51" s="31">
        <f>E52+E53+E54+E55</f>
        <v>36.066760000000002</v>
      </c>
      <c r="F51" s="31">
        <f>F52+F53+F54+F55</f>
        <v>142.86288999999999</v>
      </c>
      <c r="G51" s="25">
        <f t="shared" si="3"/>
        <v>31.120740683216418</v>
      </c>
      <c r="H51" s="25">
        <f t="shared" si="4"/>
        <v>-79.826239999999999</v>
      </c>
    </row>
    <row r="52" spans="1:9" s="52" customFormat="1" ht="24" x14ac:dyDescent="0.2">
      <c r="A52" s="121" t="s">
        <v>78</v>
      </c>
      <c r="B52" s="122" t="s">
        <v>79</v>
      </c>
      <c r="C52" s="109">
        <v>8.6370000000000005</v>
      </c>
      <c r="D52" s="109">
        <v>8.6370000000000005</v>
      </c>
      <c r="E52" s="49">
        <v>26.502089999999999</v>
      </c>
      <c r="F52" s="50">
        <v>21.828150000000001</v>
      </c>
      <c r="G52" s="30">
        <f t="shared" si="3"/>
        <v>306.84369572768315</v>
      </c>
      <c r="H52" s="103">
        <f t="shared" si="4"/>
        <v>17.865089999999999</v>
      </c>
    </row>
    <row r="53" spans="1:9" s="52" customFormat="1" x14ac:dyDescent="0.2">
      <c r="A53" s="82" t="s">
        <v>246</v>
      </c>
      <c r="B53" s="123" t="s">
        <v>80</v>
      </c>
      <c r="C53" s="109"/>
      <c r="D53" s="109"/>
      <c r="E53" s="49"/>
      <c r="F53" s="50"/>
      <c r="G53" s="30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109">
        <v>107.256</v>
      </c>
      <c r="D54" s="109">
        <v>107.256</v>
      </c>
      <c r="E54" s="49">
        <v>9.4667499999999993</v>
      </c>
      <c r="F54" s="50">
        <v>26.634920000000001</v>
      </c>
      <c r="G54" s="30">
        <f t="shared" ref="G54:G61" si="5">E54/D54*100</f>
        <v>8.826312747072425</v>
      </c>
      <c r="H54" s="30">
        <f t="shared" si="4"/>
        <v>-97.789249999999996</v>
      </c>
    </row>
    <row r="55" spans="1:9" s="52" customFormat="1" ht="24.75" thickBot="1" x14ac:dyDescent="0.25">
      <c r="A55" s="65" t="s">
        <v>83</v>
      </c>
      <c r="B55" s="122" t="s">
        <v>84</v>
      </c>
      <c r="C55" s="109"/>
      <c r="D55" s="109"/>
      <c r="E55" s="49">
        <v>9.7919999999999993E-2</v>
      </c>
      <c r="F55" s="50">
        <v>94.399820000000005</v>
      </c>
      <c r="G55" s="103" t="e">
        <f t="shared" si="5"/>
        <v>#DIV/0!</v>
      </c>
      <c r="H55" s="30">
        <f t="shared" si="4"/>
        <v>9.7919999999999993E-2</v>
      </c>
    </row>
    <row r="56" spans="1:9" s="52" customFormat="1" ht="12.75" thickBot="1" x14ac:dyDescent="0.25">
      <c r="A56" s="124" t="s">
        <v>85</v>
      </c>
      <c r="B56" s="125" t="s">
        <v>86</v>
      </c>
      <c r="C56" s="41">
        <f>C57+C58+C59+C60</f>
        <v>239</v>
      </c>
      <c r="D56" s="41">
        <f>D57+D58+D59+D60</f>
        <v>364</v>
      </c>
      <c r="E56" s="41">
        <f>E57+E58+E59+E60</f>
        <v>596.12382000000002</v>
      </c>
      <c r="F56" s="41">
        <f>F57+F58+F59+F60</f>
        <v>255.48546000000002</v>
      </c>
      <c r="G56" s="14">
        <f t="shared" si="5"/>
        <v>163.7702802197802</v>
      </c>
      <c r="H56" s="15">
        <f t="shared" si="4"/>
        <v>232.12382000000002</v>
      </c>
    </row>
    <row r="57" spans="1:9" s="52" customFormat="1" ht="24" x14ac:dyDescent="0.2">
      <c r="A57" s="126" t="s">
        <v>87</v>
      </c>
      <c r="B57" s="127" t="s">
        <v>88</v>
      </c>
      <c r="C57" s="128"/>
      <c r="D57" s="128"/>
      <c r="E57" s="128"/>
      <c r="F57" s="129">
        <v>8.6818000000000008</v>
      </c>
      <c r="G57" s="24" t="e">
        <f t="shared" si="5"/>
        <v>#DIV/0!</v>
      </c>
      <c r="H57" s="25">
        <f t="shared" si="4"/>
        <v>0</v>
      </c>
    </row>
    <row r="58" spans="1:9" s="52" customFormat="1" ht="24" x14ac:dyDescent="0.2">
      <c r="A58" s="65" t="s">
        <v>257</v>
      </c>
      <c r="B58" s="130" t="s">
        <v>88</v>
      </c>
      <c r="C58" s="131"/>
      <c r="D58" s="131"/>
      <c r="E58" s="109"/>
      <c r="F58" s="97">
        <v>132.30000000000001</v>
      </c>
      <c r="G58" s="30" t="e">
        <f t="shared" si="5"/>
        <v>#DIV/0!</v>
      </c>
      <c r="H58" s="30">
        <f t="shared" si="4"/>
        <v>0</v>
      </c>
    </row>
    <row r="59" spans="1:9" ht="36" x14ac:dyDescent="0.2">
      <c r="A59" s="132" t="s">
        <v>272</v>
      </c>
      <c r="B59" s="133" t="s">
        <v>273</v>
      </c>
      <c r="C59" s="134"/>
      <c r="D59" s="134">
        <v>125</v>
      </c>
      <c r="E59" s="31">
        <v>590.36062000000004</v>
      </c>
      <c r="F59" s="32">
        <v>80.003380000000007</v>
      </c>
      <c r="G59" s="30">
        <f t="shared" si="5"/>
        <v>472.28849600000001</v>
      </c>
      <c r="H59" s="30">
        <f t="shared" si="4"/>
        <v>465.36062000000004</v>
      </c>
    </row>
    <row r="60" spans="1:9" s="139" customFormat="1" ht="36.75" thickBot="1" x14ac:dyDescent="0.25">
      <c r="A60" s="135" t="s">
        <v>91</v>
      </c>
      <c r="B60" s="136" t="s">
        <v>92</v>
      </c>
      <c r="C60" s="137">
        <v>239</v>
      </c>
      <c r="D60" s="137">
        <v>239</v>
      </c>
      <c r="E60" s="114">
        <v>5.7632000000000003</v>
      </c>
      <c r="F60" s="114">
        <v>34.500279999999997</v>
      </c>
      <c r="G60" s="101">
        <f t="shared" si="5"/>
        <v>2.4113807531380753</v>
      </c>
      <c r="H60" s="103">
        <f t="shared" si="4"/>
        <v>-233.23679999999999</v>
      </c>
      <c r="I60" s="138"/>
    </row>
    <row r="61" spans="1:9" ht="12.75" thickBot="1" x14ac:dyDescent="0.25">
      <c r="A61" s="12" t="s">
        <v>93</v>
      </c>
      <c r="B61" s="84" t="s">
        <v>94</v>
      </c>
      <c r="C61" s="92">
        <f>C62+C64+C66+C68+C70+C72+C74+C76+C78+C80</f>
        <v>88</v>
      </c>
      <c r="D61" s="92">
        <f>D62+D64+D66+D68+D70+D72+D74+D76+D78+D80</f>
        <v>116</v>
      </c>
      <c r="E61" s="92">
        <f>E62+E64+E66+E68+E70+E72+E74+E76+E78+E80</f>
        <v>145.29706999999999</v>
      </c>
      <c r="F61" s="91">
        <v>703.70788000000005</v>
      </c>
      <c r="G61" s="78">
        <f t="shared" si="5"/>
        <v>125.2560948275862</v>
      </c>
      <c r="H61" s="59">
        <f>E61-D61</f>
        <v>29.297069999999991</v>
      </c>
    </row>
    <row r="62" spans="1:9" s="10" customFormat="1" ht="36" x14ac:dyDescent="0.2">
      <c r="A62" s="224" t="s">
        <v>171</v>
      </c>
      <c r="B62" s="225" t="s">
        <v>172</v>
      </c>
      <c r="C62" s="110">
        <f>C63</f>
        <v>4</v>
      </c>
      <c r="D62" s="110">
        <f>D63</f>
        <v>4</v>
      </c>
      <c r="E62" s="110">
        <f t="shared" ref="E62" si="6">E63</f>
        <v>0.05</v>
      </c>
      <c r="F62" s="110"/>
      <c r="G62" s="102">
        <f>E62/D62*100</f>
        <v>1.25</v>
      </c>
      <c r="H62" s="102">
        <f t="shared" si="4"/>
        <v>-3.95</v>
      </c>
    </row>
    <row r="63" spans="1:9" ht="48" x14ac:dyDescent="0.2">
      <c r="A63" s="226" t="s">
        <v>173</v>
      </c>
      <c r="B63" s="227" t="s">
        <v>174</v>
      </c>
      <c r="C63" s="110">
        <v>4</v>
      </c>
      <c r="D63" s="110">
        <v>4</v>
      </c>
      <c r="E63" s="102">
        <v>0.05</v>
      </c>
      <c r="F63" s="234"/>
      <c r="G63" s="102">
        <f>E63/D63*100</f>
        <v>1.25</v>
      </c>
      <c r="H63" s="109">
        <f t="shared" si="4"/>
        <v>-3.95</v>
      </c>
    </row>
    <row r="64" spans="1:9" ht="48" x14ac:dyDescent="0.2">
      <c r="A64" s="224" t="s">
        <v>245</v>
      </c>
      <c r="B64" s="228" t="s">
        <v>175</v>
      </c>
      <c r="C64" s="110">
        <f>C65</f>
        <v>3</v>
      </c>
      <c r="D64" s="110">
        <f>D65</f>
        <v>3</v>
      </c>
      <c r="E64" s="110">
        <f>E65</f>
        <v>2.5</v>
      </c>
      <c r="F64" s="97"/>
      <c r="G64" s="109"/>
      <c r="H64" s="109">
        <f t="shared" si="4"/>
        <v>-0.5</v>
      </c>
    </row>
    <row r="65" spans="1:8" ht="60" x14ac:dyDescent="0.2">
      <c r="A65" s="226" t="s">
        <v>176</v>
      </c>
      <c r="B65" s="67" t="s">
        <v>177</v>
      </c>
      <c r="C65" s="110">
        <v>3</v>
      </c>
      <c r="D65" s="110">
        <v>3</v>
      </c>
      <c r="E65" s="102">
        <v>2.5</v>
      </c>
      <c r="F65" s="97"/>
      <c r="G65" s="109">
        <f>E65/D65*100</f>
        <v>83.333333333333343</v>
      </c>
      <c r="H65" s="235">
        <f t="shared" si="4"/>
        <v>-0.5</v>
      </c>
    </row>
    <row r="66" spans="1:8" ht="36" x14ac:dyDescent="0.2">
      <c r="A66" s="224" t="s">
        <v>178</v>
      </c>
      <c r="B66" s="123" t="s">
        <v>179</v>
      </c>
      <c r="C66" s="110">
        <f>C67</f>
        <v>4</v>
      </c>
      <c r="D66" s="110">
        <f>D67</f>
        <v>4</v>
      </c>
      <c r="E66" s="110">
        <f>E67</f>
        <v>0</v>
      </c>
      <c r="F66" s="110"/>
      <c r="G66" s="102"/>
      <c r="H66" s="236"/>
    </row>
    <row r="67" spans="1:8" ht="48" x14ac:dyDescent="0.2">
      <c r="A67" s="226" t="s">
        <v>180</v>
      </c>
      <c r="B67" s="67" t="s">
        <v>181</v>
      </c>
      <c r="C67" s="110">
        <v>4</v>
      </c>
      <c r="D67" s="110">
        <v>4</v>
      </c>
      <c r="E67" s="102"/>
      <c r="F67" s="97"/>
      <c r="G67" s="109"/>
      <c r="H67" s="109"/>
    </row>
    <row r="68" spans="1:8" ht="36" x14ac:dyDescent="0.2">
      <c r="A68" s="224" t="s">
        <v>182</v>
      </c>
      <c r="B68" s="123" t="s">
        <v>183</v>
      </c>
      <c r="C68" s="110">
        <f>C69</f>
        <v>5</v>
      </c>
      <c r="D68" s="110">
        <f>D69</f>
        <v>5</v>
      </c>
      <c r="E68" s="110">
        <f>E69</f>
        <v>0</v>
      </c>
      <c r="F68" s="97"/>
      <c r="G68" s="109"/>
      <c r="H68" s="109"/>
    </row>
    <row r="69" spans="1:8" ht="48" x14ac:dyDescent="0.2">
      <c r="A69" s="226" t="s">
        <v>184</v>
      </c>
      <c r="B69" s="67" t="s">
        <v>185</v>
      </c>
      <c r="C69" s="110">
        <v>5</v>
      </c>
      <c r="D69" s="110">
        <v>5</v>
      </c>
      <c r="E69" s="102"/>
      <c r="F69" s="109"/>
      <c r="G69" s="109">
        <f>E69/D69*100</f>
        <v>0</v>
      </c>
      <c r="H69" s="109">
        <f>E69-D69</f>
        <v>-5</v>
      </c>
    </row>
    <row r="70" spans="1:8" ht="48" x14ac:dyDescent="0.2">
      <c r="A70" s="224" t="s">
        <v>186</v>
      </c>
      <c r="B70" s="123" t="s">
        <v>187</v>
      </c>
      <c r="C70" s="110">
        <f>C71</f>
        <v>3</v>
      </c>
      <c r="D70" s="110">
        <f>D71</f>
        <v>3</v>
      </c>
      <c r="E70" s="110">
        <f>E71</f>
        <v>0.75</v>
      </c>
      <c r="F70" s="97"/>
      <c r="G70" s="109">
        <f>E70/D70*100</f>
        <v>25</v>
      </c>
      <c r="H70" s="109">
        <f>E70-D70</f>
        <v>-2.25</v>
      </c>
    </row>
    <row r="71" spans="1:8" ht="60" x14ac:dyDescent="0.2">
      <c r="A71" s="226" t="s">
        <v>188</v>
      </c>
      <c r="B71" s="67" t="s">
        <v>189</v>
      </c>
      <c r="C71" s="110">
        <v>3</v>
      </c>
      <c r="D71" s="110">
        <v>3</v>
      </c>
      <c r="E71" s="102">
        <v>0.75</v>
      </c>
      <c r="F71" s="97"/>
      <c r="G71" s="109">
        <f>E71/D71*100</f>
        <v>25</v>
      </c>
      <c r="H71" s="109">
        <f>E72-D71</f>
        <v>-2.85</v>
      </c>
    </row>
    <row r="72" spans="1:8" ht="36" x14ac:dyDescent="0.2">
      <c r="A72" s="224" t="s">
        <v>190</v>
      </c>
      <c r="B72" s="123" t="s">
        <v>191</v>
      </c>
      <c r="C72" s="110">
        <f>C73</f>
        <v>2</v>
      </c>
      <c r="D72" s="110">
        <f>D73</f>
        <v>2</v>
      </c>
      <c r="E72" s="110">
        <f>E73</f>
        <v>0.15</v>
      </c>
      <c r="F72" s="110"/>
      <c r="G72" s="102"/>
      <c r="H72" s="109"/>
    </row>
    <row r="73" spans="1:8" ht="72" x14ac:dyDescent="0.2">
      <c r="A73" s="226" t="s">
        <v>192</v>
      </c>
      <c r="B73" s="67" t="s">
        <v>193</v>
      </c>
      <c r="C73" s="110">
        <v>2</v>
      </c>
      <c r="D73" s="110">
        <v>2</v>
      </c>
      <c r="E73" s="102">
        <v>0.15</v>
      </c>
      <c r="F73" s="97"/>
      <c r="G73" s="109">
        <f>E73/D73*100</f>
        <v>7.5</v>
      </c>
      <c r="H73" s="109">
        <f>E73-D73</f>
        <v>-1.85</v>
      </c>
    </row>
    <row r="74" spans="1:8" ht="36" x14ac:dyDescent="0.2">
      <c r="A74" s="224" t="s">
        <v>194</v>
      </c>
      <c r="B74" s="123" t="s">
        <v>195</v>
      </c>
      <c r="C74" s="110">
        <f>C75</f>
        <v>2</v>
      </c>
      <c r="D74" s="110">
        <f>D75</f>
        <v>2</v>
      </c>
      <c r="E74" s="110">
        <f>E75</f>
        <v>0.25</v>
      </c>
      <c r="F74" s="97"/>
      <c r="G74" s="109"/>
      <c r="H74" s="109">
        <f>E74-D74</f>
        <v>-1.75</v>
      </c>
    </row>
    <row r="75" spans="1:8" ht="48" x14ac:dyDescent="0.2">
      <c r="A75" s="226" t="s">
        <v>196</v>
      </c>
      <c r="B75" s="67" t="s">
        <v>197</v>
      </c>
      <c r="C75" s="110">
        <v>2</v>
      </c>
      <c r="D75" s="110">
        <v>2</v>
      </c>
      <c r="E75" s="102">
        <v>0.25</v>
      </c>
      <c r="F75" s="97"/>
      <c r="G75" s="109">
        <f>E75/D75*100</f>
        <v>12.5</v>
      </c>
      <c r="H75" s="237">
        <f>E75-D75</f>
        <v>-1.75</v>
      </c>
    </row>
    <row r="76" spans="1:8" ht="36" x14ac:dyDescent="0.2">
      <c r="A76" s="224" t="s">
        <v>198</v>
      </c>
      <c r="B76" s="123" t="s">
        <v>199</v>
      </c>
      <c r="C76" s="110">
        <f>C77</f>
        <v>46</v>
      </c>
      <c r="D76" s="110">
        <f>D77</f>
        <v>46</v>
      </c>
      <c r="E76" s="110">
        <f>E77</f>
        <v>3</v>
      </c>
      <c r="F76" s="110"/>
      <c r="G76" s="102"/>
      <c r="H76" s="238"/>
    </row>
    <row r="77" spans="1:8" ht="48" x14ac:dyDescent="0.2">
      <c r="A77" s="226" t="s">
        <v>200</v>
      </c>
      <c r="B77" s="67" t="s">
        <v>201</v>
      </c>
      <c r="C77" s="110">
        <v>46</v>
      </c>
      <c r="D77" s="110">
        <v>46</v>
      </c>
      <c r="E77" s="102">
        <v>3</v>
      </c>
      <c r="F77" s="97"/>
      <c r="G77" s="109">
        <f t="shared" ref="G77:G82" si="7">E77/D77*100</f>
        <v>6.5217391304347823</v>
      </c>
      <c r="H77" s="109">
        <f t="shared" ref="H77:H82" si="8">E77-D77</f>
        <v>-43</v>
      </c>
    </row>
    <row r="78" spans="1:8" ht="36" x14ac:dyDescent="0.2">
      <c r="A78" s="224" t="s">
        <v>202</v>
      </c>
      <c r="B78" s="228" t="s">
        <v>203</v>
      </c>
      <c r="C78" s="110">
        <f>C79</f>
        <v>19</v>
      </c>
      <c r="D78" s="110">
        <f>D79</f>
        <v>19</v>
      </c>
      <c r="E78" s="110">
        <f>E79</f>
        <v>11.75</v>
      </c>
      <c r="F78" s="97"/>
      <c r="G78" s="109">
        <f t="shared" si="7"/>
        <v>61.842105263157897</v>
      </c>
      <c r="H78" s="109">
        <f t="shared" si="8"/>
        <v>-7.25</v>
      </c>
    </row>
    <row r="79" spans="1:8" ht="60" x14ac:dyDescent="0.2">
      <c r="A79" s="229" t="s">
        <v>204</v>
      </c>
      <c r="B79" s="230" t="s">
        <v>205</v>
      </c>
      <c r="C79" s="110">
        <v>19</v>
      </c>
      <c r="D79" s="110">
        <v>19</v>
      </c>
      <c r="E79" s="102">
        <v>11.75</v>
      </c>
      <c r="F79" s="97"/>
      <c r="G79" s="109">
        <f t="shared" si="7"/>
        <v>61.842105263157897</v>
      </c>
      <c r="H79" s="109">
        <f t="shared" si="8"/>
        <v>-7.25</v>
      </c>
    </row>
    <row r="80" spans="1:8" ht="48" x14ac:dyDescent="0.2">
      <c r="A80" s="231" t="s">
        <v>206</v>
      </c>
      <c r="B80" s="175" t="s">
        <v>207</v>
      </c>
      <c r="C80" s="97">
        <f>C81+C82</f>
        <v>0</v>
      </c>
      <c r="D80" s="97">
        <f>D81+D82</f>
        <v>28</v>
      </c>
      <c r="E80" s="97">
        <f t="shared" ref="E80:F80" si="9">E81+E82</f>
        <v>126.84707</v>
      </c>
      <c r="F80" s="97">
        <f t="shared" si="9"/>
        <v>0</v>
      </c>
      <c r="G80" s="109">
        <f t="shared" si="7"/>
        <v>453.02525000000003</v>
      </c>
      <c r="H80" s="109">
        <f t="shared" si="8"/>
        <v>98.847070000000002</v>
      </c>
    </row>
    <row r="81" spans="1:8" ht="48" x14ac:dyDescent="0.2">
      <c r="A81" s="232" t="s">
        <v>208</v>
      </c>
      <c r="B81" s="233" t="s">
        <v>209</v>
      </c>
      <c r="C81" s="108"/>
      <c r="D81" s="108">
        <v>25</v>
      </c>
      <c r="E81" s="108">
        <v>124.49207</v>
      </c>
      <c r="F81" s="108"/>
      <c r="G81" s="109"/>
      <c r="H81" s="99"/>
    </row>
    <row r="82" spans="1:8" ht="48.75" thickBot="1" x14ac:dyDescent="0.25">
      <c r="A82" s="232" t="s">
        <v>210</v>
      </c>
      <c r="B82" s="233" t="s">
        <v>211</v>
      </c>
      <c r="C82" s="108"/>
      <c r="D82" s="108">
        <v>3</v>
      </c>
      <c r="E82" s="99">
        <v>2.355</v>
      </c>
      <c r="F82" s="108"/>
      <c r="G82" s="109">
        <f t="shared" si="7"/>
        <v>78.5</v>
      </c>
      <c r="H82" s="99">
        <f t="shared" si="8"/>
        <v>-0.64500000000000002</v>
      </c>
    </row>
    <row r="83" spans="1:8" ht="12.75" thickBot="1" x14ac:dyDescent="0.25">
      <c r="A83" s="12" t="s">
        <v>95</v>
      </c>
      <c r="B83" s="84" t="s">
        <v>96</v>
      </c>
      <c r="C83" s="91">
        <f>C84+C85+C86+C87</f>
        <v>274</v>
      </c>
      <c r="D83" s="91">
        <f>D84+D85+D86+D87</f>
        <v>521.4</v>
      </c>
      <c r="E83" s="91">
        <f t="shared" ref="E83:F83" si="10">E84+E85+E86+E87</f>
        <v>304.15354000000002</v>
      </c>
      <c r="F83" s="91">
        <f t="shared" si="10"/>
        <v>693.56992000000002</v>
      </c>
      <c r="G83" s="78">
        <f>E83/D83*100</f>
        <v>58.334012274645197</v>
      </c>
      <c r="H83" s="59">
        <f t="shared" si="4"/>
        <v>-217.24645999999996</v>
      </c>
    </row>
    <row r="84" spans="1:8" x14ac:dyDescent="0.2">
      <c r="A84" s="22" t="s">
        <v>247</v>
      </c>
      <c r="B84" s="22" t="s">
        <v>97</v>
      </c>
      <c r="C84" s="31"/>
      <c r="D84" s="31"/>
      <c r="E84" s="143"/>
      <c r="F84" s="46">
        <v>11.34243</v>
      </c>
      <c r="G84" s="30" t="e">
        <f t="shared" ref="G84:G94" si="11">E84/D84*100</f>
        <v>#DIV/0!</v>
      </c>
      <c r="H84" s="25">
        <f t="shared" si="4"/>
        <v>0</v>
      </c>
    </row>
    <row r="85" spans="1:8" x14ac:dyDescent="0.2">
      <c r="A85" s="82" t="s">
        <v>98</v>
      </c>
      <c r="B85" s="85" t="s">
        <v>99</v>
      </c>
      <c r="C85" s="71"/>
      <c r="D85" s="71"/>
      <c r="E85" s="71"/>
      <c r="F85" s="46">
        <v>-78.637879999999996</v>
      </c>
      <c r="G85" s="30" t="e">
        <f t="shared" si="11"/>
        <v>#DIV/0!</v>
      </c>
      <c r="H85" s="30">
        <f t="shared" si="4"/>
        <v>0</v>
      </c>
    </row>
    <row r="86" spans="1:8" x14ac:dyDescent="0.2">
      <c r="A86" s="82" t="s">
        <v>248</v>
      </c>
      <c r="B86" s="82" t="s">
        <v>100</v>
      </c>
      <c r="C86" s="35"/>
      <c r="D86" s="35"/>
      <c r="E86" s="35">
        <v>56.753540000000001</v>
      </c>
      <c r="F86" s="36">
        <v>107.92941999999999</v>
      </c>
      <c r="G86" s="30"/>
      <c r="H86" s="101"/>
    </row>
    <row r="87" spans="1:8" ht="12.75" thickBot="1" x14ac:dyDescent="0.25">
      <c r="A87" s="82" t="s">
        <v>249</v>
      </c>
      <c r="B87" s="82" t="s">
        <v>101</v>
      </c>
      <c r="C87" s="35">
        <v>274</v>
      </c>
      <c r="D87" s="35">
        <v>521.4</v>
      </c>
      <c r="E87" s="99">
        <v>247.4</v>
      </c>
      <c r="F87" s="108">
        <v>652.93595000000005</v>
      </c>
      <c r="G87" s="30">
        <f t="shared" si="11"/>
        <v>47.449175297276568</v>
      </c>
      <c r="H87" s="38">
        <f t="shared" si="4"/>
        <v>-274</v>
      </c>
    </row>
    <row r="88" spans="1:8" ht="12.75" thickBot="1" x14ac:dyDescent="0.25">
      <c r="A88" s="12" t="s">
        <v>102</v>
      </c>
      <c r="B88" s="77" t="s">
        <v>103</v>
      </c>
      <c r="C88" s="59">
        <f>C89+C131+C133</f>
        <v>518067.54134999996</v>
      </c>
      <c r="D88" s="59">
        <f>D89+D131+D133</f>
        <v>435611.28135</v>
      </c>
      <c r="E88" s="59">
        <f>E89+E131+E133</f>
        <v>136328.27575999999</v>
      </c>
      <c r="F88" s="59">
        <f>F89+F131+F133</f>
        <v>123493.71686999999</v>
      </c>
      <c r="G88" s="14">
        <f t="shared" si="11"/>
        <v>31.295855180220755</v>
      </c>
      <c r="H88" s="15">
        <f t="shared" si="4"/>
        <v>-299283.00559000002</v>
      </c>
    </row>
    <row r="89" spans="1:8" ht="12.75" thickBot="1" x14ac:dyDescent="0.25">
      <c r="A89" s="146" t="s">
        <v>104</v>
      </c>
      <c r="B89" s="147" t="s">
        <v>105</v>
      </c>
      <c r="C89" s="148">
        <f>C90+C93+C110</f>
        <v>517945.79999999993</v>
      </c>
      <c r="D89" s="148">
        <f>D90+D93+D110</f>
        <v>435489.54</v>
      </c>
      <c r="E89" s="148">
        <f>E90+E93+E110</f>
        <v>136328.27575999999</v>
      </c>
      <c r="F89" s="148">
        <f>F90+F93+F110</f>
        <v>123393.71686999999</v>
      </c>
      <c r="G89" s="14">
        <f t="shared" si="11"/>
        <v>31.304603954437116</v>
      </c>
      <c r="H89" s="15">
        <f t="shared" si="4"/>
        <v>-299161.26423999999</v>
      </c>
    </row>
    <row r="90" spans="1:8" ht="12.75" thickBot="1" x14ac:dyDescent="0.25">
      <c r="A90" s="12" t="s">
        <v>106</v>
      </c>
      <c r="B90" s="77" t="s">
        <v>107</v>
      </c>
      <c r="C90" s="59">
        <f>C91+C92</f>
        <v>154122</v>
      </c>
      <c r="D90" s="59">
        <f>D91+D92</f>
        <v>154122</v>
      </c>
      <c r="E90" s="59">
        <f>E91+E92</f>
        <v>63694.9</v>
      </c>
      <c r="F90" s="59">
        <f>F91+F92</f>
        <v>63501</v>
      </c>
      <c r="G90" s="14">
        <f t="shared" si="11"/>
        <v>41.327584640739154</v>
      </c>
      <c r="H90" s="15">
        <f t="shared" si="4"/>
        <v>-90427.1</v>
      </c>
    </row>
    <row r="91" spans="1:8" x14ac:dyDescent="0.2">
      <c r="A91" s="70" t="s">
        <v>108</v>
      </c>
      <c r="B91" s="149" t="s">
        <v>109</v>
      </c>
      <c r="C91" s="150">
        <v>154122</v>
      </c>
      <c r="D91" s="150">
        <v>154122</v>
      </c>
      <c r="E91" s="151">
        <v>63694.9</v>
      </c>
      <c r="F91" s="152">
        <v>63501</v>
      </c>
      <c r="G91" s="25">
        <f t="shared" si="11"/>
        <v>41.327584640739154</v>
      </c>
      <c r="H91" s="25">
        <f t="shared" si="4"/>
        <v>-90427.1</v>
      </c>
    </row>
    <row r="92" spans="1:8" ht="24.75" thickBot="1" x14ac:dyDescent="0.25">
      <c r="A92" s="153" t="s">
        <v>110</v>
      </c>
      <c r="B92" s="154" t="s">
        <v>111</v>
      </c>
      <c r="C92" s="155"/>
      <c r="D92" s="155"/>
      <c r="E92" s="114"/>
      <c r="F92" s="137">
        <v>0</v>
      </c>
      <c r="G92" s="38" t="e">
        <f t="shared" si="11"/>
        <v>#DIV/0!</v>
      </c>
      <c r="H92" s="38">
        <f t="shared" si="4"/>
        <v>0</v>
      </c>
    </row>
    <row r="93" spans="1:8" ht="12.75" thickBot="1" x14ac:dyDescent="0.25">
      <c r="A93" s="12" t="s">
        <v>112</v>
      </c>
      <c r="B93" s="77" t="s">
        <v>113</v>
      </c>
      <c r="C93" s="59">
        <f>C95+C100+C94+C96+C98+C99</f>
        <v>183607.6</v>
      </c>
      <c r="D93" s="59">
        <f>D95+D100+D94+D96+D98+D99+D97</f>
        <v>103705.04000000001</v>
      </c>
      <c r="E93" s="59">
        <f t="shared" ref="E93:F93" si="12">E95+E100+E94+E96+E98+E99</f>
        <v>13106.966399999999</v>
      </c>
      <c r="F93" s="59">
        <f t="shared" si="12"/>
        <v>5588.5210200000001</v>
      </c>
      <c r="G93" s="14">
        <f t="shared" si="11"/>
        <v>12.638697598496657</v>
      </c>
      <c r="H93" s="15">
        <f t="shared" si="4"/>
        <v>-90598.073600000003</v>
      </c>
    </row>
    <row r="94" spans="1:8" x14ac:dyDescent="0.2">
      <c r="A94" s="70" t="s">
        <v>114</v>
      </c>
      <c r="B94" s="149" t="s">
        <v>115</v>
      </c>
      <c r="C94" s="150">
        <v>2943.3</v>
      </c>
      <c r="D94" s="150">
        <v>2943.3</v>
      </c>
      <c r="E94" s="151">
        <v>792.42972999999995</v>
      </c>
      <c r="F94" s="157">
        <v>839.1</v>
      </c>
      <c r="G94" s="25">
        <f t="shared" si="11"/>
        <v>26.923172289606899</v>
      </c>
      <c r="H94" s="25">
        <f t="shared" si="4"/>
        <v>-2150.8702700000003</v>
      </c>
    </row>
    <row r="95" spans="1:8" s="10" customFormat="1" x14ac:dyDescent="0.2">
      <c r="A95" s="158" t="s">
        <v>116</v>
      </c>
      <c r="B95" s="159" t="s">
        <v>117</v>
      </c>
      <c r="C95" s="56">
        <v>3247.7</v>
      </c>
      <c r="D95" s="56">
        <v>3247.7</v>
      </c>
      <c r="E95" s="99"/>
      <c r="F95" s="161"/>
      <c r="G95" s="30">
        <f>E95/D95*100</f>
        <v>0</v>
      </c>
      <c r="H95" s="103">
        <f t="shared" si="4"/>
        <v>-3247.7</v>
      </c>
    </row>
    <row r="96" spans="1:8" s="10" customFormat="1" x14ac:dyDescent="0.2">
      <c r="A96" s="158" t="s">
        <v>212</v>
      </c>
      <c r="B96" s="159" t="s">
        <v>213</v>
      </c>
      <c r="C96" s="49">
        <v>441.5</v>
      </c>
      <c r="D96" s="49">
        <v>441.5</v>
      </c>
      <c r="E96" s="109"/>
      <c r="F96" s="144"/>
      <c r="G96" s="30"/>
      <c r="H96" s="103">
        <f t="shared" si="4"/>
        <v>-441.5</v>
      </c>
    </row>
    <row r="97" spans="1:8" s="10" customFormat="1" ht="24" x14ac:dyDescent="0.2">
      <c r="A97" s="264" t="s">
        <v>267</v>
      </c>
      <c r="B97" s="175" t="s">
        <v>268</v>
      </c>
      <c r="C97" s="49"/>
      <c r="D97" s="49">
        <v>3514.64</v>
      </c>
      <c r="E97" s="109"/>
      <c r="F97" s="144"/>
      <c r="G97" s="30"/>
      <c r="H97" s="103">
        <f t="shared" si="4"/>
        <v>-3514.64</v>
      </c>
    </row>
    <row r="98" spans="1:8" s="10" customFormat="1" x14ac:dyDescent="0.2">
      <c r="A98" s="158" t="s">
        <v>118</v>
      </c>
      <c r="B98" s="163" t="s">
        <v>119</v>
      </c>
      <c r="C98" s="118">
        <v>89</v>
      </c>
      <c r="D98" s="118">
        <v>89</v>
      </c>
      <c r="E98" s="23"/>
      <c r="F98" s="165"/>
      <c r="G98" s="30">
        <f>E98/D98*100</f>
        <v>0</v>
      </c>
      <c r="H98" s="103">
        <f t="shared" si="4"/>
        <v>-89</v>
      </c>
    </row>
    <row r="99" spans="1:8" s="10" customFormat="1" ht="24.75" thickBot="1" x14ac:dyDescent="0.25">
      <c r="A99" s="166" t="s">
        <v>256</v>
      </c>
      <c r="B99" s="154" t="s">
        <v>217</v>
      </c>
      <c r="C99" s="115">
        <v>87643.4</v>
      </c>
      <c r="D99" s="115">
        <v>9919.7000000000007</v>
      </c>
      <c r="E99" s="114"/>
      <c r="F99" s="137"/>
      <c r="G99" s="103">
        <f>E99/D99*100</f>
        <v>0</v>
      </c>
      <c r="H99" s="103">
        <f t="shared" si="4"/>
        <v>-9919.7000000000007</v>
      </c>
    </row>
    <row r="100" spans="1:8" ht="12.75" thickBot="1" x14ac:dyDescent="0.25">
      <c r="A100" s="168" t="s">
        <v>120</v>
      </c>
      <c r="B100" s="183" t="s">
        <v>121</v>
      </c>
      <c r="C100" s="59">
        <f>C101+C102+C103+C104+C106+C107+C108+C109+C105</f>
        <v>89242.700000000012</v>
      </c>
      <c r="D100" s="59">
        <f>D101+D102+D103+D104+D106+D107+D108+D109+D105</f>
        <v>83549.200000000012</v>
      </c>
      <c r="E100" s="59">
        <f t="shared" ref="E100:F100" si="13">E101+E102+E103+E104+E106+E107+E108+E109</f>
        <v>12314.53667</v>
      </c>
      <c r="F100" s="59">
        <f t="shared" si="13"/>
        <v>4749.4210199999998</v>
      </c>
      <c r="G100" s="14">
        <f t="shared" ref="G100:G107" si="14">E100/D100*100</f>
        <v>14.739263416047068</v>
      </c>
      <c r="H100" s="15">
        <f t="shared" si="4"/>
        <v>-71234.66333000001</v>
      </c>
    </row>
    <row r="101" spans="1:8" ht="14.25" customHeight="1" x14ac:dyDescent="0.2">
      <c r="A101" s="22" t="s">
        <v>120</v>
      </c>
      <c r="B101" s="246" t="s">
        <v>122</v>
      </c>
      <c r="C101" s="151">
        <v>990</v>
      </c>
      <c r="D101" s="151">
        <v>990</v>
      </c>
      <c r="E101" s="169">
        <v>129.11546999999999</v>
      </c>
      <c r="F101" s="152">
        <v>243.10202000000001</v>
      </c>
      <c r="G101" s="25">
        <f t="shared" si="14"/>
        <v>13.041966666666665</v>
      </c>
      <c r="H101" s="25">
        <f t="shared" si="4"/>
        <v>-860.88453000000004</v>
      </c>
    </row>
    <row r="102" spans="1:8" ht="24" x14ac:dyDescent="0.2">
      <c r="A102" s="140" t="s">
        <v>120</v>
      </c>
      <c r="B102" s="248" t="s">
        <v>123</v>
      </c>
      <c r="C102" s="109">
        <v>2097.1</v>
      </c>
      <c r="D102" s="109">
        <v>1572.8</v>
      </c>
      <c r="E102" s="169">
        <v>781.74</v>
      </c>
      <c r="F102" s="108">
        <v>916.79200000000003</v>
      </c>
      <c r="G102" s="30">
        <f t="shared" si="14"/>
        <v>49.703713123092577</v>
      </c>
      <c r="H102" s="103">
        <f t="shared" si="4"/>
        <v>-791.06</v>
      </c>
    </row>
    <row r="103" spans="1:8" ht="24" x14ac:dyDescent="0.2">
      <c r="A103" s="82" t="s">
        <v>120</v>
      </c>
      <c r="B103" s="249" t="s">
        <v>218</v>
      </c>
      <c r="C103" s="109">
        <v>4220</v>
      </c>
      <c r="D103" s="109">
        <v>1050.8</v>
      </c>
      <c r="E103" s="169">
        <v>320</v>
      </c>
      <c r="F103" s="108"/>
      <c r="G103" s="30">
        <f t="shared" si="14"/>
        <v>30.452988199467075</v>
      </c>
      <c r="H103" s="103">
        <f t="shared" si="4"/>
        <v>-730.8</v>
      </c>
    </row>
    <row r="104" spans="1:8" ht="24" x14ac:dyDescent="0.2">
      <c r="A104" s="82" t="s">
        <v>124</v>
      </c>
      <c r="B104" s="249" t="s">
        <v>219</v>
      </c>
      <c r="C104" s="35">
        <v>1894.8</v>
      </c>
      <c r="D104" s="35">
        <v>1894.8</v>
      </c>
      <c r="E104" s="35"/>
      <c r="F104" s="97"/>
      <c r="G104" s="30">
        <f t="shared" si="14"/>
        <v>0</v>
      </c>
      <c r="H104" s="103">
        <f t="shared" si="4"/>
        <v>-1894.8</v>
      </c>
    </row>
    <row r="105" spans="1:8" ht="24" x14ac:dyDescent="0.2">
      <c r="A105" s="111" t="s">
        <v>125</v>
      </c>
      <c r="B105" s="250" t="s">
        <v>222</v>
      </c>
      <c r="C105" s="35">
        <v>1480</v>
      </c>
      <c r="D105" s="35">
        <v>1480</v>
      </c>
      <c r="E105" s="35"/>
      <c r="F105" s="108"/>
      <c r="G105" s="30"/>
      <c r="H105" s="103"/>
    </row>
    <row r="106" spans="1:8" ht="24" x14ac:dyDescent="0.2">
      <c r="A106" s="111" t="s">
        <v>125</v>
      </c>
      <c r="B106" s="250" t="s">
        <v>126</v>
      </c>
      <c r="C106" s="99">
        <v>568.20000000000005</v>
      </c>
      <c r="D106" s="99">
        <v>568.20000000000005</v>
      </c>
      <c r="E106" s="99"/>
      <c r="F106" s="108"/>
      <c r="G106" s="30">
        <f t="shared" si="14"/>
        <v>0</v>
      </c>
      <c r="H106" s="103">
        <f t="shared" si="4"/>
        <v>-568.20000000000005</v>
      </c>
    </row>
    <row r="107" spans="1:8" ht="24" x14ac:dyDescent="0.2">
      <c r="A107" s="68" t="s">
        <v>120</v>
      </c>
      <c r="B107" s="251" t="s">
        <v>127</v>
      </c>
      <c r="C107" s="109">
        <v>2000</v>
      </c>
      <c r="D107" s="109"/>
      <c r="E107" s="109"/>
      <c r="F107" s="97">
        <v>3589.527</v>
      </c>
      <c r="G107" s="30" t="e">
        <f t="shared" si="14"/>
        <v>#DIV/0!</v>
      </c>
      <c r="H107" s="103">
        <f t="shared" si="4"/>
        <v>0</v>
      </c>
    </row>
    <row r="108" spans="1:8" ht="24" x14ac:dyDescent="0.2">
      <c r="A108" s="68" t="s">
        <v>120</v>
      </c>
      <c r="B108" s="252" t="s">
        <v>221</v>
      </c>
      <c r="C108" s="99">
        <v>3132</v>
      </c>
      <c r="D108" s="99">
        <v>3132</v>
      </c>
      <c r="E108" s="99">
        <v>1055.8812</v>
      </c>
      <c r="F108" s="97"/>
      <c r="G108" s="30"/>
      <c r="H108" s="103"/>
    </row>
    <row r="109" spans="1:8" ht="24.75" thickBot="1" x14ac:dyDescent="0.25">
      <c r="A109" s="170" t="s">
        <v>120</v>
      </c>
      <c r="B109" s="253" t="s">
        <v>220</v>
      </c>
      <c r="C109" s="99">
        <v>72860.600000000006</v>
      </c>
      <c r="D109" s="99">
        <v>72860.600000000006</v>
      </c>
      <c r="E109" s="99">
        <v>10027.799999999999</v>
      </c>
      <c r="F109" s="171"/>
      <c r="G109" s="38"/>
      <c r="H109" s="103">
        <f t="shared" si="4"/>
        <v>-62832.800000000003</v>
      </c>
    </row>
    <row r="110" spans="1:8" ht="12.75" thickBot="1" x14ac:dyDescent="0.25">
      <c r="A110" s="12" t="s">
        <v>128</v>
      </c>
      <c r="B110" s="77" t="s">
        <v>129</v>
      </c>
      <c r="C110" s="59">
        <f>C111+C122+C124+C126+C127+C128+C129+C125+C123</f>
        <v>180216.19999999995</v>
      </c>
      <c r="D110" s="59">
        <f>D111+D122+D124+D126+D127+D128+D129+D125+D123</f>
        <v>177662.49999999997</v>
      </c>
      <c r="E110" s="59">
        <f>E111+E122+E124+E126+E127+E128+E129+E125+E123</f>
        <v>59526.409360000005</v>
      </c>
      <c r="F110" s="59">
        <f>F111+F122+F124+F126+F127+F128+F129+F125+F123</f>
        <v>54304.195849999989</v>
      </c>
      <c r="G110" s="14">
        <f>E110/D110*100</f>
        <v>33.505331378315631</v>
      </c>
      <c r="H110" s="15">
        <f t="shared" si="4"/>
        <v>-118136.09063999997</v>
      </c>
    </row>
    <row r="111" spans="1:8" ht="12.75" thickBot="1" x14ac:dyDescent="0.25">
      <c r="A111" s="12" t="s">
        <v>130</v>
      </c>
      <c r="B111" s="77" t="s">
        <v>131</v>
      </c>
      <c r="C111" s="172">
        <f>C114+C118+C113+C112+C115+C119+C116+C117+C120+C121</f>
        <v>135077.79999999999</v>
      </c>
      <c r="D111" s="172">
        <f>D114+D118+D113+D112+D115+D119+D116+D117+D120+D121</f>
        <v>132947.9</v>
      </c>
      <c r="E111" s="172">
        <f>E114+E118+E113+E112+E115+E119+E116+E117+E120+E121</f>
        <v>42818.934699999998</v>
      </c>
      <c r="F111" s="172">
        <f>F114+F118+F113+F112+F115+F119+F116+F117+F120+F121</f>
        <v>41461.517999999996</v>
      </c>
      <c r="G111" s="14">
        <f>E111/D111*100</f>
        <v>32.207304289875957</v>
      </c>
      <c r="H111" s="15">
        <f t="shared" si="4"/>
        <v>-90128.965299999996</v>
      </c>
    </row>
    <row r="112" spans="1:8" ht="24" x14ac:dyDescent="0.2">
      <c r="A112" s="142" t="s">
        <v>132</v>
      </c>
      <c r="B112" s="62" t="s">
        <v>133</v>
      </c>
      <c r="C112" s="254">
        <v>2220.6999999999998</v>
      </c>
      <c r="D112" s="254">
        <v>90.8</v>
      </c>
      <c r="E112" s="173"/>
      <c r="F112" s="152"/>
      <c r="G112" s="25">
        <f>E112/D112*100</f>
        <v>0</v>
      </c>
      <c r="H112" s="25">
        <f t="shared" si="4"/>
        <v>-90.8</v>
      </c>
    </row>
    <row r="113" spans="1:8" ht="24" x14ac:dyDescent="0.2">
      <c r="A113" s="70" t="s">
        <v>132</v>
      </c>
      <c r="B113" s="249" t="s">
        <v>223</v>
      </c>
      <c r="C113" s="255">
        <v>19</v>
      </c>
      <c r="D113" s="255">
        <v>19</v>
      </c>
      <c r="E113" s="173"/>
      <c r="F113" s="110"/>
      <c r="G113" s="30">
        <f t="shared" ref="G113:G128" si="15">E113/D113*100</f>
        <v>0</v>
      </c>
      <c r="H113" s="103">
        <f t="shared" ref="H113:H128" si="16">E113-D113</f>
        <v>-19</v>
      </c>
    </row>
    <row r="114" spans="1:8" x14ac:dyDescent="0.2">
      <c r="A114" s="70" t="s">
        <v>132</v>
      </c>
      <c r="B114" s="68" t="s">
        <v>134</v>
      </c>
      <c r="C114" s="109">
        <v>96521.1</v>
      </c>
      <c r="D114" s="109">
        <v>96521.1</v>
      </c>
      <c r="E114" s="174">
        <v>32695</v>
      </c>
      <c r="F114" s="97">
        <v>32434</v>
      </c>
      <c r="G114" s="30">
        <f t="shared" si="15"/>
        <v>33.87342249518499</v>
      </c>
      <c r="H114" s="103">
        <f t="shared" si="16"/>
        <v>-63826.100000000006</v>
      </c>
    </row>
    <row r="115" spans="1:8" x14ac:dyDescent="0.2">
      <c r="A115" s="70" t="s">
        <v>132</v>
      </c>
      <c r="B115" s="68" t="s">
        <v>135</v>
      </c>
      <c r="C115" s="109">
        <v>16398</v>
      </c>
      <c r="D115" s="109">
        <v>16398</v>
      </c>
      <c r="E115" s="174">
        <v>5384</v>
      </c>
      <c r="F115" s="97">
        <v>5107</v>
      </c>
      <c r="G115" s="30">
        <f t="shared" si="15"/>
        <v>32.83327235028662</v>
      </c>
      <c r="H115" s="103">
        <f t="shared" si="16"/>
        <v>-11014</v>
      </c>
    </row>
    <row r="116" spans="1:8" x14ac:dyDescent="0.2">
      <c r="A116" s="70" t="s">
        <v>132</v>
      </c>
      <c r="B116" s="68" t="s">
        <v>136</v>
      </c>
      <c r="C116" s="109">
        <v>543.20000000000005</v>
      </c>
      <c r="D116" s="109">
        <v>543.20000000000005</v>
      </c>
      <c r="E116" s="174"/>
      <c r="F116" s="97"/>
      <c r="G116" s="103">
        <f t="shared" si="15"/>
        <v>0</v>
      </c>
      <c r="H116" s="103">
        <f t="shared" si="16"/>
        <v>-543.20000000000005</v>
      </c>
    </row>
    <row r="117" spans="1:8" x14ac:dyDescent="0.2">
      <c r="A117" s="70" t="s">
        <v>132</v>
      </c>
      <c r="B117" s="123" t="s">
        <v>137</v>
      </c>
      <c r="C117" s="109">
        <v>150.9</v>
      </c>
      <c r="D117" s="109">
        <v>150.9</v>
      </c>
      <c r="E117" s="174"/>
      <c r="F117" s="97"/>
      <c r="G117" s="30">
        <f t="shared" si="15"/>
        <v>0</v>
      </c>
      <c r="H117" s="103">
        <f t="shared" si="16"/>
        <v>-150.9</v>
      </c>
    </row>
    <row r="118" spans="1:8" x14ac:dyDescent="0.2">
      <c r="A118" s="70" t="s">
        <v>132</v>
      </c>
      <c r="B118" s="68" t="s">
        <v>224</v>
      </c>
      <c r="C118" s="109">
        <v>305.10000000000002</v>
      </c>
      <c r="D118" s="109">
        <v>305.10000000000002</v>
      </c>
      <c r="E118" s="174">
        <v>25.43</v>
      </c>
      <c r="F118" s="97"/>
      <c r="G118" s="103">
        <f t="shared" si="15"/>
        <v>8.3349721402818737</v>
      </c>
      <c r="H118" s="103">
        <f t="shared" si="16"/>
        <v>-279.67</v>
      </c>
    </row>
    <row r="119" spans="1:8" ht="36" x14ac:dyDescent="0.2">
      <c r="A119" s="142" t="s">
        <v>132</v>
      </c>
      <c r="B119" s="123" t="s">
        <v>250</v>
      </c>
      <c r="C119" s="109">
        <v>2640.4</v>
      </c>
      <c r="D119" s="109">
        <v>2640.4</v>
      </c>
      <c r="E119" s="169"/>
      <c r="F119" s="108"/>
      <c r="G119" s="103">
        <f t="shared" si="15"/>
        <v>0</v>
      </c>
      <c r="H119" s="103">
        <f t="shared" si="16"/>
        <v>-2640.4</v>
      </c>
    </row>
    <row r="120" spans="1:8" x14ac:dyDescent="0.2">
      <c r="A120" s="70" t="s">
        <v>132</v>
      </c>
      <c r="B120" s="68" t="s">
        <v>138</v>
      </c>
      <c r="C120" s="109">
        <v>10575.3</v>
      </c>
      <c r="D120" s="109">
        <v>10575.3</v>
      </c>
      <c r="E120" s="169">
        <v>3666.1</v>
      </c>
      <c r="F120" s="108">
        <v>3920.518</v>
      </c>
      <c r="G120" s="30">
        <f t="shared" si="15"/>
        <v>34.666628842680588</v>
      </c>
      <c r="H120" s="103">
        <f t="shared" si="16"/>
        <v>-6909.1999999999989</v>
      </c>
    </row>
    <row r="121" spans="1:8" ht="36.75" thickBot="1" x14ac:dyDescent="0.25">
      <c r="A121" s="240" t="s">
        <v>132</v>
      </c>
      <c r="B121" s="256" t="s">
        <v>251</v>
      </c>
      <c r="C121" s="114">
        <v>5704.1</v>
      </c>
      <c r="D121" s="114">
        <v>5704.1</v>
      </c>
      <c r="E121" s="241">
        <v>1048.4047</v>
      </c>
      <c r="F121" s="137"/>
      <c r="G121" s="37">
        <f t="shared" si="15"/>
        <v>18.379844322504866</v>
      </c>
      <c r="H121" s="37">
        <f t="shared" si="16"/>
        <v>-4655.6953000000003</v>
      </c>
    </row>
    <row r="122" spans="1:8" x14ac:dyDescent="0.2">
      <c r="A122" s="70" t="s">
        <v>139</v>
      </c>
      <c r="B122" s="257" t="s">
        <v>140</v>
      </c>
      <c r="C122" s="102">
        <v>1765.9</v>
      </c>
      <c r="D122" s="102">
        <v>1342.1</v>
      </c>
      <c r="E122" s="141">
        <v>370.47</v>
      </c>
      <c r="F122" s="110">
        <v>380</v>
      </c>
      <c r="G122" s="103">
        <f t="shared" si="15"/>
        <v>27.603755308844352</v>
      </c>
      <c r="H122" s="103">
        <f t="shared" si="16"/>
        <v>-971.62999999999988</v>
      </c>
    </row>
    <row r="123" spans="1:8" ht="36" x14ac:dyDescent="0.2">
      <c r="A123" s="142" t="s">
        <v>141</v>
      </c>
      <c r="B123" s="257" t="s">
        <v>252</v>
      </c>
      <c r="C123" s="109">
        <v>1211.3</v>
      </c>
      <c r="D123" s="109">
        <v>1211.3</v>
      </c>
      <c r="E123" s="169">
        <v>1211.3</v>
      </c>
      <c r="F123" s="97"/>
      <c r="G123" s="30">
        <f t="shared" si="15"/>
        <v>100</v>
      </c>
      <c r="H123" s="103">
        <f t="shared" si="16"/>
        <v>0</v>
      </c>
    </row>
    <row r="124" spans="1:8" x14ac:dyDescent="0.2">
      <c r="A124" s="85" t="s">
        <v>142</v>
      </c>
      <c r="B124" s="68" t="s">
        <v>143</v>
      </c>
      <c r="C124" s="145">
        <v>1567.1</v>
      </c>
      <c r="D124" s="145">
        <v>1567.1</v>
      </c>
      <c r="E124" s="145">
        <v>783.55</v>
      </c>
      <c r="F124" s="110">
        <v>764.45</v>
      </c>
      <c r="G124" s="30">
        <f t="shared" si="15"/>
        <v>50</v>
      </c>
      <c r="H124" s="103">
        <f t="shared" si="16"/>
        <v>-783.55</v>
      </c>
    </row>
    <row r="125" spans="1:8" ht="24" x14ac:dyDescent="0.2">
      <c r="A125" s="63" t="s">
        <v>148</v>
      </c>
      <c r="B125" s="248" t="s">
        <v>149</v>
      </c>
      <c r="C125" s="260">
        <v>7</v>
      </c>
      <c r="D125" s="260">
        <v>7</v>
      </c>
      <c r="E125" s="99"/>
      <c r="F125" s="108"/>
      <c r="G125" s="103">
        <f>E125/D125*100</f>
        <v>0</v>
      </c>
      <c r="H125" s="103">
        <f>E125-D125</f>
        <v>-7</v>
      </c>
    </row>
    <row r="126" spans="1:8" ht="24" x14ac:dyDescent="0.2">
      <c r="A126" s="63" t="s">
        <v>144</v>
      </c>
      <c r="B126" s="123" t="s">
        <v>253</v>
      </c>
      <c r="C126" s="259">
        <v>245.3</v>
      </c>
      <c r="D126" s="259">
        <v>245.3</v>
      </c>
      <c r="E126" s="145"/>
      <c r="F126" s="97">
        <v>19.272950000000002</v>
      </c>
      <c r="G126" s="103">
        <f t="shared" si="15"/>
        <v>0</v>
      </c>
      <c r="H126" s="103">
        <f t="shared" si="16"/>
        <v>-245.3</v>
      </c>
    </row>
    <row r="127" spans="1:8" x14ac:dyDescent="0.2">
      <c r="A127" s="85" t="s">
        <v>145</v>
      </c>
      <c r="B127" s="123" t="s">
        <v>254</v>
      </c>
      <c r="C127" s="259">
        <v>613.5</v>
      </c>
      <c r="D127" s="259">
        <v>613.5</v>
      </c>
      <c r="E127" s="145">
        <v>185.95638</v>
      </c>
      <c r="F127" s="97">
        <v>241.95641000000001</v>
      </c>
      <c r="G127" s="30">
        <f t="shared" si="15"/>
        <v>30.310738386308067</v>
      </c>
      <c r="H127" s="103">
        <f t="shared" si="16"/>
        <v>-427.54362000000003</v>
      </c>
    </row>
    <row r="128" spans="1:8" ht="12.75" thickBot="1" x14ac:dyDescent="0.25">
      <c r="A128" s="85" t="s">
        <v>146</v>
      </c>
      <c r="B128" s="68" t="s">
        <v>147</v>
      </c>
      <c r="C128" s="145">
        <v>1469.3</v>
      </c>
      <c r="D128" s="145">
        <v>1469.3</v>
      </c>
      <c r="E128" s="145">
        <v>441.19828000000001</v>
      </c>
      <c r="F128" s="97">
        <v>389.99849</v>
      </c>
      <c r="G128" s="30">
        <f t="shared" si="15"/>
        <v>30.027787381746414</v>
      </c>
      <c r="H128" s="103">
        <f t="shared" si="16"/>
        <v>-1028.1017199999999</v>
      </c>
    </row>
    <row r="129" spans="1:8" ht="12.75" thickBot="1" x14ac:dyDescent="0.25">
      <c r="A129" s="168" t="s">
        <v>150</v>
      </c>
      <c r="B129" s="77" t="s">
        <v>151</v>
      </c>
      <c r="C129" s="172">
        <f>C130</f>
        <v>38259</v>
      </c>
      <c r="D129" s="172">
        <f>D130</f>
        <v>38259</v>
      </c>
      <c r="E129" s="172">
        <f>E130</f>
        <v>13715</v>
      </c>
      <c r="F129" s="176">
        <f>F130</f>
        <v>11047</v>
      </c>
      <c r="G129" s="14">
        <f>E129/D129*100</f>
        <v>35.84777437988447</v>
      </c>
      <c r="H129" s="15">
        <f>E129-D129</f>
        <v>-24544</v>
      </c>
    </row>
    <row r="130" spans="1:8" ht="12.75" thickBot="1" x14ac:dyDescent="0.25">
      <c r="A130" s="177" t="s">
        <v>152</v>
      </c>
      <c r="B130" s="261" t="s">
        <v>153</v>
      </c>
      <c r="C130" s="23">
        <v>38259</v>
      </c>
      <c r="D130" s="23">
        <v>38259</v>
      </c>
      <c r="E130" s="180">
        <v>13715</v>
      </c>
      <c r="F130" s="181">
        <v>11047</v>
      </c>
      <c r="G130" s="182">
        <f>E130/D130*100</f>
        <v>35.84777437988447</v>
      </c>
      <c r="H130" s="182">
        <f>E130-D130</f>
        <v>-24544</v>
      </c>
    </row>
    <row r="131" spans="1:8" ht="12.75" thickBot="1" x14ac:dyDescent="0.25">
      <c r="A131" s="168" t="s">
        <v>154</v>
      </c>
      <c r="B131" s="183" t="s">
        <v>155</v>
      </c>
      <c r="C131" s="172">
        <f t="shared" ref="C131:H131" si="17">C132</f>
        <v>121.74135</v>
      </c>
      <c r="D131" s="172">
        <f t="shared" si="17"/>
        <v>121.74135</v>
      </c>
      <c r="E131" s="172">
        <f t="shared" si="17"/>
        <v>0</v>
      </c>
      <c r="F131" s="172">
        <f t="shared" si="17"/>
        <v>0</v>
      </c>
      <c r="G131" s="172">
        <f t="shared" si="17"/>
        <v>0</v>
      </c>
      <c r="H131" s="172">
        <f t="shared" si="17"/>
        <v>-121.74135</v>
      </c>
    </row>
    <row r="132" spans="1:8" ht="24.75" thickBot="1" x14ac:dyDescent="0.25">
      <c r="A132" s="184" t="s">
        <v>156</v>
      </c>
      <c r="B132" s="185" t="s">
        <v>230</v>
      </c>
      <c r="C132" s="186">
        <v>121.74135</v>
      </c>
      <c r="D132" s="186">
        <v>121.74135</v>
      </c>
      <c r="E132" s="187"/>
      <c r="F132" s="188"/>
      <c r="G132" s="38">
        <f>E132/D132*100</f>
        <v>0</v>
      </c>
      <c r="H132" s="38">
        <f>E132-D132</f>
        <v>-121.74135</v>
      </c>
    </row>
    <row r="133" spans="1:8" ht="12.75" thickBot="1" x14ac:dyDescent="0.25">
      <c r="A133" s="146" t="s">
        <v>157</v>
      </c>
      <c r="B133" s="147" t="s">
        <v>158</v>
      </c>
      <c r="C133" s="189">
        <f t="shared" ref="C133:H133" si="18">C134+C135</f>
        <v>0</v>
      </c>
      <c r="D133" s="189">
        <f t="shared" si="18"/>
        <v>0</v>
      </c>
      <c r="E133" s="189">
        <f t="shared" si="18"/>
        <v>0</v>
      </c>
      <c r="F133" s="189">
        <f t="shared" si="18"/>
        <v>100</v>
      </c>
      <c r="G133" s="189" t="e">
        <f t="shared" si="18"/>
        <v>#DIV/0!</v>
      </c>
      <c r="H133" s="189">
        <f t="shared" si="18"/>
        <v>0</v>
      </c>
    </row>
    <row r="134" spans="1:8" ht="24" x14ac:dyDescent="0.2">
      <c r="A134" s="65" t="s">
        <v>159</v>
      </c>
      <c r="B134" s="130" t="s">
        <v>231</v>
      </c>
      <c r="C134" s="109"/>
      <c r="D134" s="109"/>
      <c r="E134" s="109"/>
      <c r="F134" s="97"/>
      <c r="G134" s="30" t="e">
        <f>E134/D134*100</f>
        <v>#DIV/0!</v>
      </c>
      <c r="H134" s="30">
        <f>E134-D134</f>
        <v>0</v>
      </c>
    </row>
    <row r="135" spans="1:8" ht="12.75" thickBot="1" x14ac:dyDescent="0.25">
      <c r="A135" s="190" t="s">
        <v>160</v>
      </c>
      <c r="B135" s="191" t="s">
        <v>232</v>
      </c>
      <c r="C135" s="114"/>
      <c r="D135" s="114"/>
      <c r="E135" s="114"/>
      <c r="F135" s="137">
        <v>100</v>
      </c>
      <c r="G135" s="192">
        <v>0</v>
      </c>
      <c r="H135" s="37">
        <f>E135-C135</f>
        <v>0</v>
      </c>
    </row>
    <row r="136" spans="1:8" ht="12.75" thickBot="1" x14ac:dyDescent="0.25">
      <c r="A136" s="168" t="s">
        <v>161</v>
      </c>
      <c r="B136" s="77" t="s">
        <v>162</v>
      </c>
      <c r="C136" s="193"/>
      <c r="D136" s="193"/>
      <c r="E136" s="193">
        <f>E137</f>
        <v>0</v>
      </c>
      <c r="F136" s="193">
        <f>F137</f>
        <v>0</v>
      </c>
      <c r="G136" s="194">
        <v>0</v>
      </c>
      <c r="H136" s="195">
        <f>E136-D136</f>
        <v>0</v>
      </c>
    </row>
    <row r="137" spans="1:8" ht="12.75" thickBot="1" x14ac:dyDescent="0.25">
      <c r="A137" s="196" t="s">
        <v>163</v>
      </c>
      <c r="B137" s="178" t="s">
        <v>164</v>
      </c>
      <c r="C137" s="197"/>
      <c r="D137" s="197"/>
      <c r="E137" s="197"/>
      <c r="F137" s="198"/>
      <c r="G137" s="199">
        <v>0</v>
      </c>
      <c r="H137" s="200">
        <f>E137-D137</f>
        <v>0</v>
      </c>
    </row>
    <row r="138" spans="1:8" ht="12.75" thickBot="1" x14ac:dyDescent="0.25">
      <c r="A138" s="168" t="s">
        <v>165</v>
      </c>
      <c r="B138" s="77" t="s">
        <v>166</v>
      </c>
      <c r="C138" s="172"/>
      <c r="D138" s="172"/>
      <c r="E138" s="172"/>
      <c r="F138" s="176"/>
      <c r="G138" s="201">
        <v>0</v>
      </c>
      <c r="H138" s="15">
        <f>E138-C138</f>
        <v>0</v>
      </c>
    </row>
    <row r="139" spans="1:8" ht="12.75" thickBot="1" x14ac:dyDescent="0.25">
      <c r="A139" s="12"/>
      <c r="B139" s="77" t="s">
        <v>240</v>
      </c>
      <c r="C139" s="172">
        <f>C8+C88</f>
        <v>650062.28681999992</v>
      </c>
      <c r="D139" s="172">
        <f>D8+D88</f>
        <v>570215.29312000005</v>
      </c>
      <c r="E139" s="172">
        <f>E8+E88</f>
        <v>182574.42228999999</v>
      </c>
      <c r="F139" s="172">
        <f>F8+F88</f>
        <v>173343.95087</v>
      </c>
      <c r="G139" s="14">
        <f>E139/D139*100</f>
        <v>32.018506780311448</v>
      </c>
      <c r="H139" s="15">
        <f>E139-D139</f>
        <v>-387640.87083000003</v>
      </c>
    </row>
    <row r="140" spans="1:8" x14ac:dyDescent="0.2">
      <c r="A140" s="1"/>
      <c r="B140" s="202"/>
      <c r="C140" s="203"/>
      <c r="D140" s="203"/>
      <c r="E140" s="198"/>
      <c r="F140" s="204"/>
      <c r="G140" s="204"/>
      <c r="H140" s="205"/>
    </row>
    <row r="141" spans="1:8" x14ac:dyDescent="0.2">
      <c r="A141" s="16" t="s">
        <v>167</v>
      </c>
      <c r="B141" s="16"/>
      <c r="C141" s="206"/>
      <c r="D141" s="206"/>
      <c r="E141" s="207"/>
      <c r="F141" s="208"/>
      <c r="G141" s="209"/>
      <c r="H141" s="16"/>
    </row>
    <row r="142" spans="1:8" x14ac:dyDescent="0.2">
      <c r="A142" s="16" t="s">
        <v>168</v>
      </c>
      <c r="B142" s="20"/>
      <c r="C142" s="210"/>
      <c r="D142" s="210"/>
      <c r="E142" s="207" t="s">
        <v>169</v>
      </c>
      <c r="F142" s="211"/>
      <c r="G142" s="211"/>
      <c r="H142" s="16"/>
    </row>
    <row r="143" spans="1:8" x14ac:dyDescent="0.2">
      <c r="A143" s="16"/>
      <c r="B143" s="20"/>
      <c r="C143" s="210"/>
      <c r="D143" s="210"/>
      <c r="E143" s="207"/>
      <c r="F143" s="211"/>
      <c r="G143" s="211"/>
      <c r="H143" s="16"/>
    </row>
    <row r="144" spans="1:8" x14ac:dyDescent="0.2">
      <c r="A144" s="212" t="s">
        <v>233</v>
      </c>
      <c r="B144" s="16"/>
      <c r="C144" s="213"/>
      <c r="D144" s="213"/>
      <c r="E144" s="214"/>
      <c r="F144" s="215"/>
      <c r="G144" s="216"/>
      <c r="H144" s="1"/>
    </row>
    <row r="145" spans="1:8" x14ac:dyDescent="0.2">
      <c r="A145" s="212" t="s">
        <v>170</v>
      </c>
      <c r="C145" s="213"/>
      <c r="D145" s="213"/>
      <c r="E145" s="214"/>
      <c r="F145" s="215"/>
      <c r="G145" s="215"/>
      <c r="H145" s="1"/>
    </row>
    <row r="146" spans="1:8" x14ac:dyDescent="0.2">
      <c r="A146" s="1"/>
      <c r="E146" s="198"/>
      <c r="F146" s="218"/>
      <c r="G146" s="219"/>
      <c r="H146" s="1"/>
    </row>
    <row r="147" spans="1:8" customFormat="1" ht="15" x14ac:dyDescent="0.25">
      <c r="C147" s="220"/>
      <c r="D147" s="220"/>
      <c r="E147" s="221"/>
      <c r="F147" s="222"/>
    </row>
    <row r="148" spans="1:8" customFormat="1" ht="15" x14ac:dyDescent="0.25">
      <c r="C148" s="220"/>
      <c r="D148" s="220"/>
      <c r="E148" s="221"/>
      <c r="F148" s="222"/>
    </row>
    <row r="149" spans="1:8" customFormat="1" ht="15" x14ac:dyDescent="0.25">
      <c r="C149" s="220"/>
      <c r="D149" s="220"/>
      <c r="E149" s="221"/>
      <c r="F149" s="222"/>
    </row>
    <row r="150" spans="1:8" customFormat="1" ht="15" x14ac:dyDescent="0.25">
      <c r="C150" s="220"/>
      <c r="D150" s="220"/>
      <c r="E150" s="221"/>
      <c r="F150" s="222"/>
    </row>
    <row r="151" spans="1:8" customFormat="1" ht="15" x14ac:dyDescent="0.25">
      <c r="C151" s="220"/>
      <c r="D151" s="220"/>
      <c r="E151" s="221"/>
      <c r="F151" s="222"/>
    </row>
    <row r="152" spans="1:8" customFormat="1" ht="15" x14ac:dyDescent="0.25">
      <c r="C152" s="220"/>
      <c r="D152" s="220"/>
      <c r="E152" s="221"/>
      <c r="F152" s="222"/>
    </row>
    <row r="153" spans="1:8" customFormat="1" ht="15" x14ac:dyDescent="0.25">
      <c r="C153" s="220"/>
      <c r="D153" s="220"/>
      <c r="E153" s="221"/>
      <c r="F153" s="222"/>
    </row>
    <row r="154" spans="1:8" customFormat="1" ht="15" x14ac:dyDescent="0.25">
      <c r="C154" s="220"/>
      <c r="D154" s="220"/>
      <c r="E154" s="221"/>
      <c r="F154" s="222"/>
    </row>
    <row r="155" spans="1:8" customFormat="1" ht="15" x14ac:dyDescent="0.25">
      <c r="C155" s="220"/>
      <c r="D155" s="220"/>
      <c r="E155" s="221"/>
      <c r="F155" s="222"/>
    </row>
    <row r="156" spans="1:8" customFormat="1" ht="15" x14ac:dyDescent="0.25">
      <c r="C156" s="220"/>
      <c r="D156" s="220"/>
      <c r="E156" s="221"/>
      <c r="F156" s="222"/>
    </row>
    <row r="157" spans="1:8" customFormat="1" ht="15" x14ac:dyDescent="0.25">
      <c r="C157" s="220"/>
      <c r="D157" s="220"/>
      <c r="E157" s="221"/>
      <c r="F157" s="222"/>
    </row>
    <row r="158" spans="1:8" customFormat="1" ht="15" x14ac:dyDescent="0.25">
      <c r="C158" s="220"/>
      <c r="D158" s="220"/>
      <c r="E158" s="221"/>
      <c r="F158" s="222"/>
    </row>
    <row r="159" spans="1:8" customFormat="1" ht="15" x14ac:dyDescent="0.25">
      <c r="C159" s="220"/>
      <c r="D159" s="220"/>
      <c r="E159" s="221"/>
      <c r="F159" s="222"/>
    </row>
    <row r="160" spans="1:8" customFormat="1" ht="15" x14ac:dyDescent="0.25">
      <c r="C160" s="220"/>
      <c r="D160" s="220"/>
      <c r="E160" s="221"/>
      <c r="F160" s="222"/>
    </row>
    <row r="161" spans="3:6" customFormat="1" ht="15" x14ac:dyDescent="0.25">
      <c r="C161" s="220"/>
      <c r="D161" s="220"/>
      <c r="E161" s="221"/>
      <c r="F161" s="222"/>
    </row>
    <row r="162" spans="3:6" customFormat="1" ht="15" x14ac:dyDescent="0.25">
      <c r="C162" s="220"/>
      <c r="D162" s="220"/>
      <c r="E162" s="221"/>
      <c r="F162" s="222"/>
    </row>
    <row r="163" spans="3:6" customFormat="1" ht="15" x14ac:dyDescent="0.25">
      <c r="C163" s="220"/>
      <c r="D163" s="220"/>
      <c r="E163" s="221"/>
      <c r="F163" s="222"/>
    </row>
    <row r="164" spans="3:6" customFormat="1" ht="15" x14ac:dyDescent="0.25">
      <c r="C164" s="220"/>
      <c r="D164" s="220"/>
      <c r="E164" s="221"/>
      <c r="F164" s="222"/>
    </row>
    <row r="165" spans="3:6" customFormat="1" ht="15" x14ac:dyDescent="0.25">
      <c r="C165" s="220"/>
      <c r="D165" s="220"/>
      <c r="E165" s="221"/>
      <c r="F165" s="222"/>
    </row>
    <row r="166" spans="3:6" customFormat="1" ht="15" x14ac:dyDescent="0.25">
      <c r="C166" s="220"/>
      <c r="D166" s="220"/>
      <c r="E166" s="221"/>
      <c r="F166" s="222"/>
    </row>
    <row r="167" spans="3:6" customFormat="1" ht="15" x14ac:dyDescent="0.25">
      <c r="C167" s="220"/>
      <c r="D167" s="220"/>
      <c r="E167" s="221"/>
      <c r="F167" s="222"/>
    </row>
    <row r="168" spans="3:6" customFormat="1" ht="15" x14ac:dyDescent="0.25">
      <c r="C168" s="220"/>
      <c r="D168" s="220"/>
      <c r="E168" s="221"/>
      <c r="F168" s="222"/>
    </row>
    <row r="169" spans="3:6" customFormat="1" ht="15" x14ac:dyDescent="0.25">
      <c r="C169" s="220"/>
      <c r="D169" s="220"/>
      <c r="E169" s="221"/>
      <c r="F169" s="222"/>
    </row>
    <row r="170" spans="3:6" customFormat="1" ht="15" x14ac:dyDescent="0.25">
      <c r="C170" s="220"/>
      <c r="D170" s="220"/>
      <c r="E170" s="221"/>
      <c r="F170" s="222"/>
    </row>
    <row r="171" spans="3:6" customFormat="1" ht="15" x14ac:dyDescent="0.25">
      <c r="C171" s="220"/>
      <c r="D171" s="220"/>
      <c r="E171" s="221"/>
      <c r="F171" s="222"/>
    </row>
    <row r="172" spans="3:6" customFormat="1" ht="15" x14ac:dyDescent="0.25">
      <c r="C172" s="220"/>
      <c r="D172" s="220"/>
      <c r="E172" s="221"/>
      <c r="F172" s="222"/>
    </row>
    <row r="173" spans="3:6" customFormat="1" ht="15" x14ac:dyDescent="0.25">
      <c r="C173" s="220"/>
      <c r="D173" s="220"/>
      <c r="E173" s="221"/>
      <c r="F173" s="222"/>
    </row>
    <row r="174" spans="3:6" customFormat="1" ht="15" x14ac:dyDescent="0.25">
      <c r="C174" s="220"/>
      <c r="D174" s="220"/>
      <c r="E174" s="221"/>
      <c r="F174" s="222"/>
    </row>
    <row r="175" spans="3:6" customFormat="1" ht="15" x14ac:dyDescent="0.25">
      <c r="C175" s="220"/>
      <c r="D175" s="220"/>
      <c r="E175" s="221"/>
      <c r="F175" s="222"/>
    </row>
    <row r="176" spans="3:6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  <row r="1837" spans="3:6" customFormat="1" ht="15" x14ac:dyDescent="0.25">
      <c r="C1837" s="220"/>
      <c r="D1837" s="220"/>
      <c r="E1837" s="221"/>
      <c r="F1837" s="22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" right="0" top="0.74803149606299213" bottom="0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0"/>
  <sheetViews>
    <sheetView workbookViewId="0">
      <selection sqref="A1:XFD1048576"/>
    </sheetView>
  </sheetViews>
  <sheetFormatPr defaultRowHeight="12" x14ac:dyDescent="0.2"/>
  <cols>
    <col min="1" max="1" width="22" style="22" customWidth="1"/>
    <col min="2" max="2" width="68.140625" style="1" customWidth="1"/>
    <col min="3" max="4" width="14.42578125" style="217" customWidth="1"/>
    <col min="5" max="5" width="14.28515625" style="94" customWidth="1"/>
    <col min="6" max="6" width="13.28515625" style="223" customWidth="1"/>
    <col min="7" max="7" width="9.5703125" style="1" customWidth="1"/>
    <col min="8" max="8" width="11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277</v>
      </c>
      <c r="C4" s="3"/>
      <c r="D4" s="3"/>
      <c r="E4" s="4"/>
      <c r="F4" s="5"/>
      <c r="G4" s="8"/>
      <c r="H4" s="8"/>
    </row>
    <row r="5" spans="1:8" s="10" customFormat="1" ht="12.75" thickBot="1" x14ac:dyDescent="0.25">
      <c r="A5" s="281" t="s">
        <v>258</v>
      </c>
      <c r="B5" s="284" t="s">
        <v>3</v>
      </c>
      <c r="C5" s="290" t="s">
        <v>265</v>
      </c>
      <c r="D5" s="290" t="s">
        <v>266</v>
      </c>
      <c r="E5" s="290" t="s">
        <v>278</v>
      </c>
      <c r="F5" s="293" t="s">
        <v>279</v>
      </c>
      <c r="G5" s="279" t="s">
        <v>2</v>
      </c>
      <c r="H5" s="280"/>
    </row>
    <row r="6" spans="1:8" s="10" customFormat="1" x14ac:dyDescent="0.2">
      <c r="A6" s="282"/>
      <c r="B6" s="285"/>
      <c r="C6" s="291"/>
      <c r="D6" s="291"/>
      <c r="E6" s="291"/>
      <c r="F6" s="294"/>
      <c r="G6" s="296" t="s">
        <v>6</v>
      </c>
      <c r="H6" s="296" t="s">
        <v>7</v>
      </c>
    </row>
    <row r="7" spans="1:8" ht="12.75" thickBot="1" x14ac:dyDescent="0.25">
      <c r="A7" s="283"/>
      <c r="B7" s="286"/>
      <c r="C7" s="292"/>
      <c r="D7" s="292"/>
      <c r="E7" s="292"/>
      <c r="F7" s="295"/>
      <c r="G7" s="297"/>
      <c r="H7" s="297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C9+C20+C32+C50+C64+C86+C38+C29+C14+C59</f>
        <v>131994.74546999999</v>
      </c>
      <c r="D8" s="14">
        <f>D9+D20+D32+D50+D64+D86+D38+D29+D14+D59</f>
        <v>134604.01176999998</v>
      </c>
      <c r="E8" s="14">
        <f>E9+E20+E32+E50+E64+E86+E38+E29+E14+E59+E56</f>
        <v>52251.433669999999</v>
      </c>
      <c r="F8" s="14">
        <f>F9+F20+F32+F50+F64+F86+F38+F29+F14+F59</f>
        <v>58270.074699999997</v>
      </c>
      <c r="G8" s="14">
        <f t="shared" ref="G8:G26" si="0">E8/D8*100</f>
        <v>38.818630279224408</v>
      </c>
      <c r="H8" s="15">
        <f t="shared" ref="H8:H41" si="1">E8-D8</f>
        <v>-82352.578099999984</v>
      </c>
    </row>
    <row r="9" spans="1:8" s="16" customFormat="1" ht="12.75" thickBot="1" x14ac:dyDescent="0.25">
      <c r="A9" s="146" t="s">
        <v>9</v>
      </c>
      <c r="B9" s="17" t="s">
        <v>10</v>
      </c>
      <c r="C9" s="265">
        <f>C10</f>
        <v>65699.994299999991</v>
      </c>
      <c r="D9" s="265">
        <f>D10</f>
        <v>65699.994299999991</v>
      </c>
      <c r="E9" s="265">
        <f>E10</f>
        <v>25183.610929999999</v>
      </c>
      <c r="F9" s="266">
        <f>F10</f>
        <v>28364.430539999998</v>
      </c>
      <c r="G9" s="14">
        <f t="shared" si="0"/>
        <v>38.331222397077134</v>
      </c>
      <c r="H9" s="15">
        <f t="shared" si="1"/>
        <v>-40516.383369999996</v>
      </c>
    </row>
    <row r="10" spans="1:8" x14ac:dyDescent="0.2">
      <c r="A10" s="21" t="s">
        <v>11</v>
      </c>
      <c r="B10" s="22" t="s">
        <v>12</v>
      </c>
      <c r="C10" s="23">
        <f>C11+C12+C13</f>
        <v>65699.994299999991</v>
      </c>
      <c r="D10" s="23">
        <f>D11+D12+D13</f>
        <v>65699.994299999991</v>
      </c>
      <c r="E10" s="23">
        <f>E11+E12+E13</f>
        <v>25183.610929999999</v>
      </c>
      <c r="F10" s="23">
        <f>F11+F12+F13</f>
        <v>28364.430539999998</v>
      </c>
      <c r="G10" s="24">
        <f t="shared" si="0"/>
        <v>38.331222397077134</v>
      </c>
      <c r="H10" s="25">
        <f t="shared" si="1"/>
        <v>-40516.383369999996</v>
      </c>
    </row>
    <row r="11" spans="1:8" ht="24" x14ac:dyDescent="0.2">
      <c r="A11" s="26" t="s">
        <v>227</v>
      </c>
      <c r="B11" s="27" t="s">
        <v>13</v>
      </c>
      <c r="C11" s="109">
        <v>65175.994299999998</v>
      </c>
      <c r="D11" s="109">
        <v>65175.994299999998</v>
      </c>
      <c r="E11" s="109">
        <v>25012.383900000001</v>
      </c>
      <c r="F11" s="97">
        <v>28268.135040000001</v>
      </c>
      <c r="G11" s="30">
        <f t="shared" si="0"/>
        <v>38.376681734796335</v>
      </c>
      <c r="H11" s="30">
        <f t="shared" si="1"/>
        <v>-40163.610399999998</v>
      </c>
    </row>
    <row r="12" spans="1:8" ht="60" x14ac:dyDescent="0.2">
      <c r="A12" s="26" t="s">
        <v>228</v>
      </c>
      <c r="B12" s="239" t="s">
        <v>14</v>
      </c>
      <c r="C12" s="31">
        <v>276</v>
      </c>
      <c r="D12" s="31">
        <v>276</v>
      </c>
      <c r="E12" s="31">
        <v>6.1034600000000001</v>
      </c>
      <c r="F12" s="32">
        <v>35.098860000000002</v>
      </c>
      <c r="G12" s="101">
        <f t="shared" si="0"/>
        <v>2.2113985507246374</v>
      </c>
      <c r="H12" s="30">
        <f t="shared" si="1"/>
        <v>-269.89654000000002</v>
      </c>
    </row>
    <row r="13" spans="1:8" ht="24.75" thickBot="1" x14ac:dyDescent="0.25">
      <c r="A13" s="26" t="s">
        <v>229</v>
      </c>
      <c r="B13" s="34" t="s">
        <v>15</v>
      </c>
      <c r="C13" s="35">
        <v>248</v>
      </c>
      <c r="D13" s="35">
        <v>248</v>
      </c>
      <c r="E13" s="35">
        <v>165.12357</v>
      </c>
      <c r="F13" s="36">
        <v>61.196640000000002</v>
      </c>
      <c r="G13" s="37">
        <f t="shared" si="0"/>
        <v>66.582084677419346</v>
      </c>
      <c r="H13" s="38">
        <f t="shared" si="1"/>
        <v>-82.876429999999999</v>
      </c>
    </row>
    <row r="14" spans="1:8" ht="12.75" thickBot="1" x14ac:dyDescent="0.25">
      <c r="A14" s="39" t="s">
        <v>234</v>
      </c>
      <c r="B14" s="40" t="s">
        <v>255</v>
      </c>
      <c r="C14" s="41">
        <f>C15</f>
        <v>10048.58274</v>
      </c>
      <c r="D14" s="41">
        <f>D15</f>
        <v>10048.58274</v>
      </c>
      <c r="E14" s="41">
        <f>E15</f>
        <v>3482.6212299999997</v>
      </c>
      <c r="F14" s="42">
        <f>F15</f>
        <v>3858.6153900000008</v>
      </c>
      <c r="G14" s="43">
        <f t="shared" si="0"/>
        <v>34.65783504112342</v>
      </c>
      <c r="H14" s="15">
        <f t="shared" si="1"/>
        <v>-6565.9615100000001</v>
      </c>
    </row>
    <row r="15" spans="1:8" x14ac:dyDescent="0.2">
      <c r="A15" s="44" t="s">
        <v>235</v>
      </c>
      <c r="B15" s="6" t="s">
        <v>16</v>
      </c>
      <c r="C15" s="102">
        <f>C16+C17+C18+C19</f>
        <v>10048.58274</v>
      </c>
      <c r="D15" s="102">
        <f>D16+D17+D18+D19</f>
        <v>10048.58274</v>
      </c>
      <c r="E15" s="102">
        <f>E16+E17+E18+E19</f>
        <v>3482.6212299999997</v>
      </c>
      <c r="F15" s="46">
        <f>F16+F17+F18+F19</f>
        <v>3858.6153900000008</v>
      </c>
      <c r="G15" s="25">
        <f t="shared" si="0"/>
        <v>34.65783504112342</v>
      </c>
      <c r="H15" s="25">
        <f t="shared" si="1"/>
        <v>-6565.9615100000001</v>
      </c>
    </row>
    <row r="16" spans="1:8" s="52" customFormat="1" x14ac:dyDescent="0.2">
      <c r="A16" s="47" t="s">
        <v>236</v>
      </c>
      <c r="B16" s="48" t="s">
        <v>17</v>
      </c>
      <c r="C16" s="49">
        <v>4604.6117299999996</v>
      </c>
      <c r="D16" s="49">
        <v>4604.6117299999996</v>
      </c>
      <c r="E16" s="49">
        <v>1637.9206300000001</v>
      </c>
      <c r="F16" s="50">
        <v>1743.15497</v>
      </c>
      <c r="G16" s="30">
        <f t="shared" si="0"/>
        <v>35.571308202353045</v>
      </c>
      <c r="H16" s="51">
        <f t="shared" si="1"/>
        <v>-2966.6910999999996</v>
      </c>
    </row>
    <row r="17" spans="1:8" s="52" customFormat="1" x14ac:dyDescent="0.2">
      <c r="A17" s="47" t="s">
        <v>237</v>
      </c>
      <c r="B17" s="48" t="s">
        <v>18</v>
      </c>
      <c r="C17" s="49">
        <v>23.717680000000001</v>
      </c>
      <c r="D17" s="49">
        <v>23.717680000000001</v>
      </c>
      <c r="E17" s="49">
        <v>10.43078</v>
      </c>
      <c r="F17" s="50">
        <v>13.095280000000001</v>
      </c>
      <c r="G17" s="30">
        <f t="shared" si="0"/>
        <v>43.978922053084453</v>
      </c>
      <c r="H17" s="51">
        <f t="shared" si="1"/>
        <v>-13.286900000000001</v>
      </c>
    </row>
    <row r="18" spans="1:8" s="52" customFormat="1" x14ac:dyDescent="0.2">
      <c r="A18" s="47" t="s">
        <v>238</v>
      </c>
      <c r="B18" s="48" t="s">
        <v>19</v>
      </c>
      <c r="C18" s="49">
        <v>6014.4879300000002</v>
      </c>
      <c r="D18" s="49">
        <v>6014.4879300000002</v>
      </c>
      <c r="E18" s="49">
        <v>2177.4497299999998</v>
      </c>
      <c r="F18" s="50">
        <v>2419.3735700000002</v>
      </c>
      <c r="G18" s="103">
        <f t="shared" si="0"/>
        <v>36.203410088146939</v>
      </c>
      <c r="H18" s="51">
        <f t="shared" si="1"/>
        <v>-3837.0382000000004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-594.2346</v>
      </c>
      <c r="D19" s="56">
        <v>-594.2346</v>
      </c>
      <c r="E19" s="56">
        <v>-343.17991000000001</v>
      </c>
      <c r="F19" s="57">
        <v>-317.00842999999998</v>
      </c>
      <c r="G19" s="101">
        <f t="shared" si="0"/>
        <v>57.751586662910569</v>
      </c>
      <c r="H19" s="51">
        <f t="shared" si="1"/>
        <v>251.05468999999999</v>
      </c>
    </row>
    <row r="20" spans="1:8" s="60" customFormat="1" ht="12.75" thickBot="1" x14ac:dyDescent="0.25">
      <c r="A20" s="168" t="s">
        <v>21</v>
      </c>
      <c r="B20" s="262" t="s">
        <v>22</v>
      </c>
      <c r="C20" s="58">
        <f>C21+C25+C26+C28+C27</f>
        <v>24895.834999999999</v>
      </c>
      <c r="D20" s="58">
        <f>D21+D25+D26+D28+D27</f>
        <v>24898.834999999999</v>
      </c>
      <c r="E20" s="58">
        <f>E21+E25+E26+E28+E27</f>
        <v>16614.219380000002</v>
      </c>
      <c r="F20" s="58">
        <f>F21+F25+F26+F28+F27</f>
        <v>16887.867629999997</v>
      </c>
      <c r="G20" s="59">
        <f t="shared" si="0"/>
        <v>66.726894571573339</v>
      </c>
      <c r="H20" s="15">
        <f t="shared" si="1"/>
        <v>-8284.6156199999969</v>
      </c>
    </row>
    <row r="21" spans="1:8" s="10" customFormat="1" x14ac:dyDescent="0.2">
      <c r="A21" s="61" t="s">
        <v>23</v>
      </c>
      <c r="B21" s="62" t="s">
        <v>24</v>
      </c>
      <c r="C21" s="102">
        <f>C22+C23+C24</f>
        <v>19088</v>
      </c>
      <c r="D21" s="102">
        <f>D22+D23+D24</f>
        <v>19088</v>
      </c>
      <c r="E21" s="102">
        <f>E22+E23+E24</f>
        <v>13044.42049</v>
      </c>
      <c r="F21" s="102">
        <f>F22+F23+F24</f>
        <v>12510.473649999998</v>
      </c>
      <c r="G21" s="103">
        <f t="shared" si="0"/>
        <v>68.338330312238057</v>
      </c>
      <c r="H21" s="25">
        <f t="shared" si="1"/>
        <v>-6043.5795099999996</v>
      </c>
    </row>
    <row r="22" spans="1:8" s="60" customFormat="1" ht="24" x14ac:dyDescent="0.2">
      <c r="A22" s="63" t="s">
        <v>25</v>
      </c>
      <c r="B22" s="64" t="s">
        <v>26</v>
      </c>
      <c r="C22" s="49">
        <v>13617</v>
      </c>
      <c r="D22" s="49">
        <v>13617</v>
      </c>
      <c r="E22" s="49">
        <v>11303.948200000001</v>
      </c>
      <c r="F22" s="50">
        <v>9057.6952399999991</v>
      </c>
      <c r="G22" s="30">
        <f t="shared" si="0"/>
        <v>83.013499302342666</v>
      </c>
      <c r="H22" s="30">
        <f t="shared" si="1"/>
        <v>-2313.0517999999993</v>
      </c>
    </row>
    <row r="23" spans="1:8" s="60" customFormat="1" ht="24" x14ac:dyDescent="0.2">
      <c r="A23" s="65" t="s">
        <v>27</v>
      </c>
      <c r="B23" s="66" t="s">
        <v>28</v>
      </c>
      <c r="C23" s="49">
        <v>5471</v>
      </c>
      <c r="D23" s="49">
        <v>5471</v>
      </c>
      <c r="E23" s="49">
        <v>1740.4722899999999</v>
      </c>
      <c r="F23" s="50">
        <v>3457.8960400000001</v>
      </c>
      <c r="G23" s="30">
        <f t="shared" si="0"/>
        <v>31.812690367391699</v>
      </c>
      <c r="H23" s="30">
        <f t="shared" si="1"/>
        <v>-3730.5277100000003</v>
      </c>
    </row>
    <row r="24" spans="1:8" s="60" customFormat="1" ht="36" x14ac:dyDescent="0.2">
      <c r="A24" s="65" t="s">
        <v>29</v>
      </c>
      <c r="B24" s="67" t="s">
        <v>30</v>
      </c>
      <c r="C24" s="49"/>
      <c r="D24" s="49"/>
      <c r="E24" s="49"/>
      <c r="F24" s="50">
        <v>-5.1176300000000001</v>
      </c>
      <c r="G24" s="30" t="e">
        <f t="shared" si="0"/>
        <v>#DIV/0!</v>
      </c>
      <c r="H24" s="30">
        <f t="shared" si="1"/>
        <v>0</v>
      </c>
    </row>
    <row r="25" spans="1:8" x14ac:dyDescent="0.2">
      <c r="A25" s="65" t="s">
        <v>31</v>
      </c>
      <c r="B25" s="68" t="s">
        <v>32</v>
      </c>
      <c r="C25" s="35">
        <v>506</v>
      </c>
      <c r="D25" s="35">
        <v>506</v>
      </c>
      <c r="E25" s="35">
        <v>662.35526000000004</v>
      </c>
      <c r="F25" s="108">
        <v>504.13315999999998</v>
      </c>
      <c r="G25" s="30">
        <f t="shared" si="0"/>
        <v>130.90024901185771</v>
      </c>
      <c r="H25" s="30">
        <f t="shared" si="1"/>
        <v>156.35526000000004</v>
      </c>
    </row>
    <row r="26" spans="1:8" x14ac:dyDescent="0.2">
      <c r="A26" s="70" t="s">
        <v>33</v>
      </c>
      <c r="B26" s="70" t="s">
        <v>34</v>
      </c>
      <c r="C26" s="71">
        <v>4464.085</v>
      </c>
      <c r="D26" s="71">
        <v>4467.085</v>
      </c>
      <c r="E26" s="71">
        <v>2638.99503</v>
      </c>
      <c r="F26" s="72">
        <v>3550.8489500000001</v>
      </c>
      <c r="G26" s="30">
        <f t="shared" si="0"/>
        <v>59.076445377690376</v>
      </c>
      <c r="H26" s="30">
        <f t="shared" si="1"/>
        <v>-1828.08997</v>
      </c>
    </row>
    <row r="27" spans="1:8" s="52" customFormat="1" x14ac:dyDescent="0.2">
      <c r="A27" s="73" t="s">
        <v>35</v>
      </c>
      <c r="B27" s="73" t="s">
        <v>36</v>
      </c>
      <c r="C27" s="74"/>
      <c r="D27" s="74"/>
      <c r="E27" s="74"/>
      <c r="F27" s="75"/>
      <c r="G27" s="51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837.75</v>
      </c>
      <c r="D28" s="35">
        <v>837.75</v>
      </c>
      <c r="E28" s="35">
        <v>268.4486</v>
      </c>
      <c r="F28" s="36">
        <v>322.41187000000002</v>
      </c>
      <c r="G28" s="100">
        <f t="shared" ref="G28:G41" si="2">E28/D28*100</f>
        <v>32.043998806326471</v>
      </c>
      <c r="H28" s="30">
        <f t="shared" si="1"/>
        <v>-569.30140000000006</v>
      </c>
    </row>
    <row r="29" spans="1:8" ht="12.75" thickBot="1" x14ac:dyDescent="0.25">
      <c r="A29" s="12" t="s">
        <v>39</v>
      </c>
      <c r="B29" s="77" t="s">
        <v>40</v>
      </c>
      <c r="C29" s="59">
        <f>C30+C31</f>
        <v>10100.566340000001</v>
      </c>
      <c r="D29" s="59">
        <f>D30+D31</f>
        <v>10100.566340000001</v>
      </c>
      <c r="E29" s="79">
        <f>E30+E31</f>
        <v>2091.9766800000002</v>
      </c>
      <c r="F29" s="14">
        <f>F30+F31</f>
        <v>2373.85583</v>
      </c>
      <c r="G29" s="80">
        <f t="shared" si="2"/>
        <v>20.7114790357389</v>
      </c>
      <c r="H29" s="15">
        <f t="shared" si="1"/>
        <v>-8008.5896600000015</v>
      </c>
    </row>
    <row r="30" spans="1:8" x14ac:dyDescent="0.2">
      <c r="A30" s="22" t="s">
        <v>41</v>
      </c>
      <c r="B30" s="61" t="s">
        <v>42</v>
      </c>
      <c r="C30" s="31">
        <v>794.27949999999998</v>
      </c>
      <c r="D30" s="31">
        <v>794.27949999999998</v>
      </c>
      <c r="E30" s="23">
        <v>61.62189</v>
      </c>
      <c r="F30" s="81">
        <v>139.32706999999999</v>
      </c>
      <c r="G30" s="25">
        <f t="shared" si="2"/>
        <v>7.7582123169488826</v>
      </c>
      <c r="H30" s="25">
        <f t="shared" si="1"/>
        <v>-732.65760999999998</v>
      </c>
    </row>
    <row r="31" spans="1:8" ht="12.75" thickBot="1" x14ac:dyDescent="0.25">
      <c r="A31" s="82" t="s">
        <v>43</v>
      </c>
      <c r="B31" s="82" t="s">
        <v>44</v>
      </c>
      <c r="C31" s="35">
        <v>9306.2868400000007</v>
      </c>
      <c r="D31" s="35">
        <v>9306.2868400000007</v>
      </c>
      <c r="E31" s="99">
        <v>2030.3547900000001</v>
      </c>
      <c r="F31" s="108">
        <v>2234.5287600000001</v>
      </c>
      <c r="G31" s="38">
        <f t="shared" si="2"/>
        <v>21.817023533738404</v>
      </c>
      <c r="H31" s="38">
        <f t="shared" si="1"/>
        <v>-7275.9320500000003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1924.1518999999998</v>
      </c>
      <c r="D32" s="14">
        <f>D33+D35+D37+D36</f>
        <v>1996.3</v>
      </c>
      <c r="E32" s="14">
        <f>E33+E35+E37+E36</f>
        <v>872.36735999999996</v>
      </c>
      <c r="F32" s="14">
        <f>F33+F35+F37+F36</f>
        <v>1069.69011</v>
      </c>
      <c r="G32" s="59">
        <f t="shared" si="2"/>
        <v>43.699211541351502</v>
      </c>
      <c r="H32" s="15">
        <f t="shared" si="1"/>
        <v>-1123.93264</v>
      </c>
    </row>
    <row r="33" spans="1:9" x14ac:dyDescent="0.2">
      <c r="A33" s="22" t="s">
        <v>47</v>
      </c>
      <c r="B33" s="22" t="s">
        <v>48</v>
      </c>
      <c r="C33" s="31">
        <f>C34</f>
        <v>1057.8</v>
      </c>
      <c r="D33" s="31">
        <f>D34</f>
        <v>1057.8</v>
      </c>
      <c r="E33" s="31">
        <f>E34</f>
        <v>596.88901999999996</v>
      </c>
      <c r="F33" s="32">
        <f>F34</f>
        <v>552.89910999999995</v>
      </c>
      <c r="G33" s="103">
        <f t="shared" si="2"/>
        <v>56.427398373983742</v>
      </c>
      <c r="H33" s="25">
        <f t="shared" si="1"/>
        <v>-460.91098</v>
      </c>
    </row>
    <row r="34" spans="1:9" x14ac:dyDescent="0.2">
      <c r="A34" s="82" t="s">
        <v>49</v>
      </c>
      <c r="B34" s="85" t="s">
        <v>50</v>
      </c>
      <c r="C34" s="35">
        <v>1057.8</v>
      </c>
      <c r="D34" s="35">
        <v>1057.8</v>
      </c>
      <c r="E34" s="99">
        <v>596.88901999999996</v>
      </c>
      <c r="F34" s="108">
        <v>552.89910999999995</v>
      </c>
      <c r="G34" s="103">
        <f t="shared" si="2"/>
        <v>56.427398373983742</v>
      </c>
      <c r="H34" s="30">
        <f t="shared" si="1"/>
        <v>-460.91098</v>
      </c>
    </row>
    <row r="35" spans="1:9" x14ac:dyDescent="0.2">
      <c r="A35" s="82" t="s">
        <v>51</v>
      </c>
      <c r="B35" s="82" t="s">
        <v>52</v>
      </c>
      <c r="C35" s="35">
        <v>126.3519</v>
      </c>
      <c r="D35" s="35">
        <v>125.5</v>
      </c>
      <c r="E35" s="71">
        <v>12.48</v>
      </c>
      <c r="F35" s="72">
        <v>40.67</v>
      </c>
      <c r="G35" s="103">
        <f t="shared" si="2"/>
        <v>9.9442231075697212</v>
      </c>
      <c r="H35" s="30">
        <f t="shared" si="1"/>
        <v>-113.02</v>
      </c>
    </row>
    <row r="36" spans="1:9" ht="24" x14ac:dyDescent="0.2">
      <c r="A36" s="86" t="s">
        <v>53</v>
      </c>
      <c r="B36" s="242" t="s">
        <v>54</v>
      </c>
      <c r="C36" s="35">
        <v>58</v>
      </c>
      <c r="D36" s="35">
        <v>58</v>
      </c>
      <c r="E36" s="35">
        <v>0</v>
      </c>
      <c r="F36" s="36">
        <v>41</v>
      </c>
      <c r="G36" s="103">
        <f t="shared" si="2"/>
        <v>0</v>
      </c>
      <c r="H36" s="30">
        <f t="shared" si="1"/>
        <v>-58</v>
      </c>
    </row>
    <row r="37" spans="1:9" ht="12.75" thickBot="1" x14ac:dyDescent="0.25">
      <c r="A37" s="88" t="s">
        <v>55</v>
      </c>
      <c r="B37" s="243" t="s">
        <v>56</v>
      </c>
      <c r="C37" s="35">
        <v>682</v>
      </c>
      <c r="D37" s="35">
        <v>755</v>
      </c>
      <c r="E37" s="35">
        <v>262.99833999999998</v>
      </c>
      <c r="F37" s="36">
        <v>435.12099999999998</v>
      </c>
      <c r="G37" s="103">
        <f t="shared" si="2"/>
        <v>34.834217218543046</v>
      </c>
      <c r="H37" s="101">
        <f t="shared" si="1"/>
        <v>-492.00166000000002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18608.722189999997</v>
      </c>
      <c r="D38" s="91">
        <f>D39+D47+D48+D46</f>
        <v>20742.440389999996</v>
      </c>
      <c r="E38" s="92">
        <f>E39+E47+E48</f>
        <v>2758.2213399999996</v>
      </c>
      <c r="F38" s="91">
        <f>F39+F47+F48+F46</f>
        <v>3656.48162</v>
      </c>
      <c r="G38" s="14">
        <f t="shared" si="2"/>
        <v>13.29747748162626</v>
      </c>
      <c r="H38" s="15">
        <f t="shared" si="1"/>
        <v>-17984.219049999996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17577.762189999998</v>
      </c>
      <c r="D39" s="110">
        <f>D40+D42+D44</f>
        <v>19711.480389999997</v>
      </c>
      <c r="E39" s="110">
        <f>E40+E42+E44+E46</f>
        <v>2504.2994799999997</v>
      </c>
      <c r="F39" s="102">
        <f>F40+F42+F44</f>
        <v>3265.56783</v>
      </c>
      <c r="G39" s="24">
        <f t="shared" si="2"/>
        <v>12.704776254504344</v>
      </c>
      <c r="H39" s="24">
        <f t="shared" si="1"/>
        <v>-17207.180909999995</v>
      </c>
    </row>
    <row r="40" spans="1:9" s="94" customFormat="1" ht="24" x14ac:dyDescent="0.2">
      <c r="A40" s="86" t="s">
        <v>61</v>
      </c>
      <c r="B40" s="245" t="s">
        <v>62</v>
      </c>
      <c r="C40" s="97">
        <f>C41</f>
        <v>8214.2999999999993</v>
      </c>
      <c r="D40" s="97">
        <f>D41</f>
        <v>8214.2999999999993</v>
      </c>
      <c r="E40" s="109">
        <f>E41</f>
        <v>1046.0722599999999</v>
      </c>
      <c r="F40" s="109">
        <f>F41</f>
        <v>1819.26127</v>
      </c>
      <c r="G40" s="30">
        <f t="shared" si="2"/>
        <v>12.734770583007682</v>
      </c>
      <c r="H40" s="30">
        <f t="shared" si="1"/>
        <v>-7168.2277399999994</v>
      </c>
    </row>
    <row r="41" spans="1:9" s="94" customFormat="1" ht="24" x14ac:dyDescent="0.2">
      <c r="A41" s="95" t="s">
        <v>63</v>
      </c>
      <c r="B41" s="96" t="s">
        <v>62</v>
      </c>
      <c r="C41" s="98">
        <v>8214.2999999999993</v>
      </c>
      <c r="D41" s="98">
        <v>8214.2999999999993</v>
      </c>
      <c r="E41" s="99">
        <v>1046.0722599999999</v>
      </c>
      <c r="F41" s="99">
        <v>1819.26127</v>
      </c>
      <c r="G41" s="100">
        <f t="shared" si="2"/>
        <v>12.734770583007682</v>
      </c>
      <c r="H41" s="101">
        <f t="shared" si="1"/>
        <v>-7168.2277399999994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9060.1651899999997</v>
      </c>
      <c r="D42" s="97">
        <f>D43</f>
        <v>11166.883390000001</v>
      </c>
      <c r="E42" s="109">
        <f>E43</f>
        <v>1274.8397299999999</v>
      </c>
      <c r="F42" s="99">
        <f>F43</f>
        <v>1369.9351200000001</v>
      </c>
      <c r="G42" s="97">
        <f>G43</f>
        <v>11.416253626697895</v>
      </c>
      <c r="H42" s="109">
        <f>E42-D42</f>
        <v>-9892.0436600000012</v>
      </c>
    </row>
    <row r="43" spans="1:9" s="94" customFormat="1" ht="24" x14ac:dyDescent="0.2">
      <c r="A43" s="105" t="s">
        <v>226</v>
      </c>
      <c r="B43" s="106" t="s">
        <v>64</v>
      </c>
      <c r="C43" s="97">
        <v>9060.1651899999997</v>
      </c>
      <c r="D43" s="97">
        <v>11166.883390000001</v>
      </c>
      <c r="E43" s="109">
        <v>1274.8397299999999</v>
      </c>
      <c r="F43" s="109">
        <v>1369.9351200000001</v>
      </c>
      <c r="G43" s="97">
        <f>E43/D43*100</f>
        <v>11.416253626697895</v>
      </c>
      <c r="H43" s="109">
        <f>E43-D43</f>
        <v>-9892.0436600000012</v>
      </c>
    </row>
    <row r="44" spans="1:9" s="94" customFormat="1" ht="48" x14ac:dyDescent="0.2">
      <c r="A44" s="95" t="s">
        <v>65</v>
      </c>
      <c r="B44" s="242" t="s">
        <v>66</v>
      </c>
      <c r="C44" s="97">
        <f>C45</f>
        <v>303.29700000000003</v>
      </c>
      <c r="D44" s="97">
        <f>D45</f>
        <v>330.29700000000003</v>
      </c>
      <c r="E44" s="109">
        <f>E45</f>
        <v>139.57549</v>
      </c>
      <c r="F44" s="99">
        <f>F45</f>
        <v>76.371440000000007</v>
      </c>
      <c r="G44" s="97">
        <f>G45</f>
        <v>42.25757121620844</v>
      </c>
      <c r="H44" s="99">
        <f>E44-D44</f>
        <v>-190.72151000000002</v>
      </c>
      <c r="I44" s="139"/>
    </row>
    <row r="45" spans="1:9" s="107" customFormat="1" ht="36" x14ac:dyDescent="0.2">
      <c r="A45" s="95" t="s">
        <v>214</v>
      </c>
      <c r="B45" s="106" t="s">
        <v>67</v>
      </c>
      <c r="C45" s="108">
        <v>303.29700000000003</v>
      </c>
      <c r="D45" s="108">
        <v>330.29700000000003</v>
      </c>
      <c r="E45" s="109">
        <v>139.57549</v>
      </c>
      <c r="F45" s="99">
        <v>76.371440000000007</v>
      </c>
      <c r="G45" s="97">
        <f>E45/D45*100</f>
        <v>42.25757121620844</v>
      </c>
      <c r="H45" s="109">
        <f>H44</f>
        <v>-190.72151000000002</v>
      </c>
    </row>
    <row r="46" spans="1:9" s="52" customFormat="1" ht="24" x14ac:dyDescent="0.2">
      <c r="A46" s="111" t="s">
        <v>68</v>
      </c>
      <c r="B46" s="112" t="s">
        <v>69</v>
      </c>
      <c r="C46" s="99">
        <v>181.27799999999999</v>
      </c>
      <c r="D46" s="99">
        <v>181.27799999999999</v>
      </c>
      <c r="E46" s="56">
        <v>43.811999999999998</v>
      </c>
      <c r="F46" s="99">
        <v>60.84928</v>
      </c>
      <c r="G46" s="100">
        <f t="shared" ref="G46:G52" si="3">E46/D46*100</f>
        <v>24.168404329262238</v>
      </c>
      <c r="H46" s="100">
        <f t="shared" ref="H46:H115" si="4">E46-D46</f>
        <v>-137.46600000000001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561.50800000000004</v>
      </c>
      <c r="D47" s="114">
        <v>561.50800000000004</v>
      </c>
      <c r="E47" s="115">
        <v>143.49759</v>
      </c>
      <c r="F47" s="114">
        <v>167.51503</v>
      </c>
      <c r="G47" s="100">
        <f t="shared" si="3"/>
        <v>25.555751654473308</v>
      </c>
      <c r="H47" s="100">
        <f t="shared" si="4"/>
        <v>-418.01041000000004</v>
      </c>
    </row>
    <row r="48" spans="1:9" s="60" customFormat="1" ht="12.75" thickBot="1" x14ac:dyDescent="0.25">
      <c r="A48" s="12" t="s">
        <v>70</v>
      </c>
      <c r="B48" s="263" t="s">
        <v>71</v>
      </c>
      <c r="C48" s="14">
        <f>C49</f>
        <v>288.17399999999998</v>
      </c>
      <c r="D48" s="14">
        <f>D49</f>
        <v>288.17399999999998</v>
      </c>
      <c r="E48" s="14">
        <f>E49</f>
        <v>110.42427000000001</v>
      </c>
      <c r="F48" s="14">
        <f>F49</f>
        <v>162.54947999999999</v>
      </c>
      <c r="G48" s="14">
        <f t="shared" si="3"/>
        <v>38.318609590039351</v>
      </c>
      <c r="H48" s="15">
        <f t="shared" si="4"/>
        <v>-177.74972999999997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288.17399999999998</v>
      </c>
      <c r="D49" s="23">
        <v>288.17399999999998</v>
      </c>
      <c r="E49" s="118">
        <v>110.42427000000001</v>
      </c>
      <c r="F49" s="119">
        <v>162.54947999999999</v>
      </c>
      <c r="G49" s="101">
        <f t="shared" si="3"/>
        <v>38.318609590039351</v>
      </c>
      <c r="H49" s="38">
        <f t="shared" si="4"/>
        <v>-177.74972999999997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115.893</v>
      </c>
      <c r="D50" s="120">
        <f>D51</f>
        <v>115.893</v>
      </c>
      <c r="E50" s="120">
        <f>+E51</f>
        <v>46.549029999999995</v>
      </c>
      <c r="F50" s="120">
        <f>+F51</f>
        <v>143.00872000000001</v>
      </c>
      <c r="G50" s="14">
        <f t="shared" si="3"/>
        <v>40.165523370695375</v>
      </c>
      <c r="H50" s="15">
        <f t="shared" si="4"/>
        <v>-69.343970000000013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115.893</v>
      </c>
      <c r="D51" s="31">
        <f>D52+D53+D54+D55</f>
        <v>115.893</v>
      </c>
      <c r="E51" s="31">
        <f>E52+E53+E54+E55</f>
        <v>46.549029999999995</v>
      </c>
      <c r="F51" s="31">
        <f>F52+F53+F54+F55</f>
        <v>143.00872000000001</v>
      </c>
      <c r="G51" s="25">
        <f t="shared" si="3"/>
        <v>40.165523370695375</v>
      </c>
      <c r="H51" s="25">
        <f t="shared" si="4"/>
        <v>-69.343970000000013</v>
      </c>
    </row>
    <row r="52" spans="1:9" s="52" customFormat="1" ht="24" x14ac:dyDescent="0.2">
      <c r="A52" s="121" t="s">
        <v>78</v>
      </c>
      <c r="B52" s="122" t="s">
        <v>79</v>
      </c>
      <c r="C52" s="109">
        <v>8.6370000000000005</v>
      </c>
      <c r="D52" s="109">
        <v>8.6370000000000005</v>
      </c>
      <c r="E52" s="49">
        <v>36.82931</v>
      </c>
      <c r="F52" s="50">
        <v>21.844899999999999</v>
      </c>
      <c r="G52" s="30">
        <f t="shared" si="3"/>
        <v>426.41322218362853</v>
      </c>
      <c r="H52" s="103">
        <f t="shared" si="4"/>
        <v>28.192309999999999</v>
      </c>
    </row>
    <row r="53" spans="1:9" s="52" customFormat="1" x14ac:dyDescent="0.2">
      <c r="A53" s="82" t="s">
        <v>246</v>
      </c>
      <c r="B53" s="123" t="s">
        <v>80</v>
      </c>
      <c r="C53" s="109"/>
      <c r="D53" s="109"/>
      <c r="E53" s="49"/>
      <c r="F53" s="50"/>
      <c r="G53" s="30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109">
        <v>107.256</v>
      </c>
      <c r="D54" s="109">
        <v>107.256</v>
      </c>
      <c r="E54" s="49">
        <v>9.4667499999999993</v>
      </c>
      <c r="F54" s="50">
        <v>26.763999999999999</v>
      </c>
      <c r="G54" s="30">
        <f t="shared" ref="G54:G64" si="5">E54/D54*100</f>
        <v>8.826312747072425</v>
      </c>
      <c r="H54" s="30">
        <f t="shared" si="4"/>
        <v>-97.789249999999996</v>
      </c>
    </row>
    <row r="55" spans="1:9" s="52" customFormat="1" ht="24.75" thickBot="1" x14ac:dyDescent="0.25">
      <c r="A55" s="65" t="s">
        <v>83</v>
      </c>
      <c r="B55" s="122" t="s">
        <v>84</v>
      </c>
      <c r="C55" s="109"/>
      <c r="D55" s="109"/>
      <c r="E55" s="49">
        <v>0.25296999999999997</v>
      </c>
      <c r="F55" s="50">
        <v>94.399820000000005</v>
      </c>
      <c r="G55" s="103" t="e">
        <f t="shared" si="5"/>
        <v>#DIV/0!</v>
      </c>
      <c r="H55" s="30">
        <f t="shared" si="4"/>
        <v>0.25296999999999997</v>
      </c>
    </row>
    <row r="56" spans="1:9" s="107" customFormat="1" ht="12.75" thickBot="1" x14ac:dyDescent="0.25">
      <c r="A56" s="267" t="s">
        <v>280</v>
      </c>
      <c r="B56" s="268" t="s">
        <v>281</v>
      </c>
      <c r="C56" s="269"/>
      <c r="D56" s="269"/>
      <c r="E56" s="270">
        <f>E57</f>
        <v>10.89409</v>
      </c>
      <c r="F56" s="269"/>
      <c r="G56" s="270"/>
      <c r="H56" s="271"/>
    </row>
    <row r="57" spans="1:9" s="107" customFormat="1" x14ac:dyDescent="0.2">
      <c r="A57" s="272" t="s">
        <v>282</v>
      </c>
      <c r="B57" s="273" t="s">
        <v>283</v>
      </c>
      <c r="C57" s="110"/>
      <c r="D57" s="110"/>
      <c r="E57" s="102">
        <f>E58</f>
        <v>10.89409</v>
      </c>
      <c r="F57" s="110"/>
      <c r="G57" s="102"/>
      <c r="H57" s="102"/>
    </row>
    <row r="58" spans="1:9" s="107" customFormat="1" ht="12.75" thickBot="1" x14ac:dyDescent="0.25">
      <c r="A58" s="274" t="s">
        <v>284</v>
      </c>
      <c r="B58" s="275" t="s">
        <v>285</v>
      </c>
      <c r="C58" s="137"/>
      <c r="D58" s="137"/>
      <c r="E58" s="114">
        <v>10.89409</v>
      </c>
      <c r="F58" s="137"/>
      <c r="G58" s="114"/>
      <c r="H58" s="114"/>
    </row>
    <row r="59" spans="1:9" s="52" customFormat="1" ht="12.75" thickBot="1" x14ac:dyDescent="0.25">
      <c r="A59" s="124" t="s">
        <v>85</v>
      </c>
      <c r="B59" s="125" t="s">
        <v>86</v>
      </c>
      <c r="C59" s="41">
        <f>C60+C61+C62+C63</f>
        <v>239</v>
      </c>
      <c r="D59" s="41">
        <f>D60+D61+D62+D63</f>
        <v>364</v>
      </c>
      <c r="E59" s="41">
        <f>E60+E61+E62+E63</f>
        <v>687.59316999999999</v>
      </c>
      <c r="F59" s="41">
        <f>F60+F61+F62+F63</f>
        <v>255.48546000000002</v>
      </c>
      <c r="G59" s="14">
        <f t="shared" si="5"/>
        <v>188.89922252747255</v>
      </c>
      <c r="H59" s="15">
        <f t="shared" si="4"/>
        <v>323.59316999999999</v>
      </c>
    </row>
    <row r="60" spans="1:9" s="52" customFormat="1" ht="24" x14ac:dyDescent="0.2">
      <c r="A60" s="126" t="s">
        <v>87</v>
      </c>
      <c r="B60" s="127" t="s">
        <v>88</v>
      </c>
      <c r="C60" s="128"/>
      <c r="D60" s="128"/>
      <c r="E60" s="128"/>
      <c r="F60" s="129">
        <v>8.6818000000000008</v>
      </c>
      <c r="G60" s="24" t="e">
        <f t="shared" si="5"/>
        <v>#DIV/0!</v>
      </c>
      <c r="H60" s="25">
        <f t="shared" si="4"/>
        <v>0</v>
      </c>
    </row>
    <row r="61" spans="1:9" s="52" customFormat="1" ht="24" x14ac:dyDescent="0.2">
      <c r="A61" s="65" t="s">
        <v>257</v>
      </c>
      <c r="B61" s="130" t="s">
        <v>88</v>
      </c>
      <c r="C61" s="131"/>
      <c r="D61" s="131"/>
      <c r="E61" s="109"/>
      <c r="F61" s="97">
        <v>132.30000000000001</v>
      </c>
      <c r="G61" s="30" t="e">
        <f t="shared" si="5"/>
        <v>#DIV/0!</v>
      </c>
      <c r="H61" s="30">
        <f t="shared" si="4"/>
        <v>0</v>
      </c>
    </row>
    <row r="62" spans="1:9" ht="36" x14ac:dyDescent="0.2">
      <c r="A62" s="132" t="s">
        <v>272</v>
      </c>
      <c r="B62" s="133" t="s">
        <v>273</v>
      </c>
      <c r="C62" s="134"/>
      <c r="D62" s="134">
        <v>125</v>
      </c>
      <c r="E62" s="31">
        <v>631.50062000000003</v>
      </c>
      <c r="F62" s="32">
        <v>80.003380000000007</v>
      </c>
      <c r="G62" s="30">
        <f t="shared" si="5"/>
        <v>505.20049600000004</v>
      </c>
      <c r="H62" s="30">
        <f t="shared" si="4"/>
        <v>506.50062000000003</v>
      </c>
    </row>
    <row r="63" spans="1:9" s="139" customFormat="1" ht="36.75" thickBot="1" x14ac:dyDescent="0.25">
      <c r="A63" s="135" t="s">
        <v>91</v>
      </c>
      <c r="B63" s="136" t="s">
        <v>92</v>
      </c>
      <c r="C63" s="137">
        <v>239</v>
      </c>
      <c r="D63" s="137">
        <v>239</v>
      </c>
      <c r="E63" s="114">
        <v>56.092550000000003</v>
      </c>
      <c r="F63" s="114">
        <v>34.500279999999997</v>
      </c>
      <c r="G63" s="101">
        <f t="shared" si="5"/>
        <v>23.469686192468618</v>
      </c>
      <c r="H63" s="103">
        <f t="shared" si="4"/>
        <v>-182.90744999999998</v>
      </c>
      <c r="I63" s="138"/>
    </row>
    <row r="64" spans="1:9" ht="12.75" thickBot="1" x14ac:dyDescent="0.25">
      <c r="A64" s="12" t="s">
        <v>93</v>
      </c>
      <c r="B64" s="84" t="s">
        <v>94</v>
      </c>
      <c r="C64" s="92">
        <f>C65+C67+C69+C71+C73+C75+C77+C79+C81+C83</f>
        <v>88</v>
      </c>
      <c r="D64" s="92">
        <f>D65+D67+D69+D71+D73+D75+D77+D79+D81+D83</f>
        <v>116</v>
      </c>
      <c r="E64" s="92">
        <f>E65+E67+E69+E71+E73+E75+E77+E79+E81+E83</f>
        <v>199.22692000000001</v>
      </c>
      <c r="F64" s="91">
        <v>868.06695999999999</v>
      </c>
      <c r="G64" s="78">
        <f t="shared" si="5"/>
        <v>171.74734482758623</v>
      </c>
      <c r="H64" s="59">
        <f>E64-D64</f>
        <v>83.226920000000007</v>
      </c>
    </row>
    <row r="65" spans="1:8" s="10" customFormat="1" ht="36" x14ac:dyDescent="0.2">
      <c r="A65" s="224" t="s">
        <v>171</v>
      </c>
      <c r="B65" s="225" t="s">
        <v>172</v>
      </c>
      <c r="C65" s="110">
        <f>C66</f>
        <v>4</v>
      </c>
      <c r="D65" s="110">
        <f>D66</f>
        <v>4</v>
      </c>
      <c r="E65" s="110">
        <f t="shared" ref="E65" si="6">E66</f>
        <v>0.35</v>
      </c>
      <c r="F65" s="110"/>
      <c r="G65" s="102">
        <f>E65/D65*100</f>
        <v>8.75</v>
      </c>
      <c r="H65" s="102">
        <f t="shared" si="4"/>
        <v>-3.65</v>
      </c>
    </row>
    <row r="66" spans="1:8" ht="48" x14ac:dyDescent="0.2">
      <c r="A66" s="226" t="s">
        <v>173</v>
      </c>
      <c r="B66" s="227" t="s">
        <v>174</v>
      </c>
      <c r="C66" s="110">
        <v>4</v>
      </c>
      <c r="D66" s="110">
        <v>4</v>
      </c>
      <c r="E66" s="102">
        <v>0.35</v>
      </c>
      <c r="F66" s="234"/>
      <c r="G66" s="102">
        <f>E66/D66*100</f>
        <v>8.75</v>
      </c>
      <c r="H66" s="109">
        <f t="shared" si="4"/>
        <v>-3.65</v>
      </c>
    </row>
    <row r="67" spans="1:8" ht="48" x14ac:dyDescent="0.2">
      <c r="A67" s="224" t="s">
        <v>245</v>
      </c>
      <c r="B67" s="228" t="s">
        <v>175</v>
      </c>
      <c r="C67" s="110">
        <f>C68</f>
        <v>3</v>
      </c>
      <c r="D67" s="110">
        <f>D68</f>
        <v>3</v>
      </c>
      <c r="E67" s="110">
        <f>E68</f>
        <v>17.5</v>
      </c>
      <c r="F67" s="97"/>
      <c r="G67" s="109"/>
      <c r="H67" s="109">
        <f t="shared" si="4"/>
        <v>14.5</v>
      </c>
    </row>
    <row r="68" spans="1:8" ht="60" x14ac:dyDescent="0.2">
      <c r="A68" s="226" t="s">
        <v>176</v>
      </c>
      <c r="B68" s="67" t="s">
        <v>177</v>
      </c>
      <c r="C68" s="110">
        <v>3</v>
      </c>
      <c r="D68" s="110">
        <v>3</v>
      </c>
      <c r="E68" s="102">
        <v>17.5</v>
      </c>
      <c r="F68" s="97"/>
      <c r="G68" s="109">
        <f>E68/D68*100</f>
        <v>583.33333333333326</v>
      </c>
      <c r="H68" s="235">
        <f t="shared" si="4"/>
        <v>14.5</v>
      </c>
    </row>
    <row r="69" spans="1:8" ht="36" x14ac:dyDescent="0.2">
      <c r="A69" s="224" t="s">
        <v>178</v>
      </c>
      <c r="B69" s="123" t="s">
        <v>179</v>
      </c>
      <c r="C69" s="110">
        <f>C70</f>
        <v>4</v>
      </c>
      <c r="D69" s="110">
        <f>D70</f>
        <v>4</v>
      </c>
      <c r="E69" s="110">
        <f>E70</f>
        <v>0</v>
      </c>
      <c r="F69" s="110"/>
      <c r="G69" s="102"/>
      <c r="H69" s="236"/>
    </row>
    <row r="70" spans="1:8" ht="48" x14ac:dyDescent="0.2">
      <c r="A70" s="226" t="s">
        <v>180</v>
      </c>
      <c r="B70" s="67" t="s">
        <v>181</v>
      </c>
      <c r="C70" s="110">
        <v>4</v>
      </c>
      <c r="D70" s="110">
        <v>4</v>
      </c>
      <c r="E70" s="102"/>
      <c r="F70" s="97"/>
      <c r="G70" s="109"/>
      <c r="H70" s="109"/>
    </row>
    <row r="71" spans="1:8" ht="36" x14ac:dyDescent="0.2">
      <c r="A71" s="224" t="s">
        <v>182</v>
      </c>
      <c r="B71" s="123" t="s">
        <v>183</v>
      </c>
      <c r="C71" s="110">
        <f>C72</f>
        <v>5</v>
      </c>
      <c r="D71" s="110">
        <f>D72</f>
        <v>5</v>
      </c>
      <c r="E71" s="110">
        <f>E72</f>
        <v>0</v>
      </c>
      <c r="F71" s="97"/>
      <c r="G71" s="109"/>
      <c r="H71" s="109"/>
    </row>
    <row r="72" spans="1:8" ht="48" x14ac:dyDescent="0.2">
      <c r="A72" s="226" t="s">
        <v>184</v>
      </c>
      <c r="B72" s="67" t="s">
        <v>185</v>
      </c>
      <c r="C72" s="110">
        <v>5</v>
      </c>
      <c r="D72" s="110">
        <v>5</v>
      </c>
      <c r="E72" s="102"/>
      <c r="F72" s="109"/>
      <c r="G72" s="109">
        <f>E72/D72*100</f>
        <v>0</v>
      </c>
      <c r="H72" s="109">
        <f>E72-D72</f>
        <v>-5</v>
      </c>
    </row>
    <row r="73" spans="1:8" ht="48" x14ac:dyDescent="0.2">
      <c r="A73" s="224" t="s">
        <v>186</v>
      </c>
      <c r="B73" s="123" t="s">
        <v>187</v>
      </c>
      <c r="C73" s="110">
        <f>C74</f>
        <v>3</v>
      </c>
      <c r="D73" s="110">
        <f>D74</f>
        <v>3</v>
      </c>
      <c r="E73" s="110">
        <f>E74</f>
        <v>1</v>
      </c>
      <c r="F73" s="97"/>
      <c r="G73" s="109">
        <f>E73/D73*100</f>
        <v>33.333333333333329</v>
      </c>
      <c r="H73" s="109">
        <f>E73-D73</f>
        <v>-2</v>
      </c>
    </row>
    <row r="74" spans="1:8" ht="60" x14ac:dyDescent="0.2">
      <c r="A74" s="226" t="s">
        <v>188</v>
      </c>
      <c r="B74" s="67" t="s">
        <v>189</v>
      </c>
      <c r="C74" s="110">
        <v>3</v>
      </c>
      <c r="D74" s="110">
        <v>3</v>
      </c>
      <c r="E74" s="102">
        <v>1</v>
      </c>
      <c r="F74" s="97"/>
      <c r="G74" s="109">
        <f>E74/D74*100</f>
        <v>33.333333333333329</v>
      </c>
      <c r="H74" s="109">
        <f>E75-D74</f>
        <v>-2.85</v>
      </c>
    </row>
    <row r="75" spans="1:8" ht="36" x14ac:dyDescent="0.2">
      <c r="A75" s="224" t="s">
        <v>190</v>
      </c>
      <c r="B75" s="123" t="s">
        <v>191</v>
      </c>
      <c r="C75" s="110">
        <f>C76</f>
        <v>2</v>
      </c>
      <c r="D75" s="110">
        <f>D76</f>
        <v>2</v>
      </c>
      <c r="E75" s="110">
        <f>E76</f>
        <v>0.15</v>
      </c>
      <c r="F75" s="110"/>
      <c r="G75" s="102"/>
      <c r="H75" s="109"/>
    </row>
    <row r="76" spans="1:8" ht="72" x14ac:dyDescent="0.2">
      <c r="A76" s="226" t="s">
        <v>192</v>
      </c>
      <c r="B76" s="67" t="s">
        <v>193</v>
      </c>
      <c r="C76" s="110">
        <v>2</v>
      </c>
      <c r="D76" s="110">
        <v>2</v>
      </c>
      <c r="E76" s="102">
        <v>0.15</v>
      </c>
      <c r="F76" s="97"/>
      <c r="G76" s="109">
        <f>E76/D76*100</f>
        <v>7.5</v>
      </c>
      <c r="H76" s="109">
        <f>E76-D76</f>
        <v>-1.85</v>
      </c>
    </row>
    <row r="77" spans="1:8" ht="36" x14ac:dyDescent="0.2">
      <c r="A77" s="224" t="s">
        <v>194</v>
      </c>
      <c r="B77" s="123" t="s">
        <v>195</v>
      </c>
      <c r="C77" s="110">
        <f>C78</f>
        <v>2</v>
      </c>
      <c r="D77" s="110">
        <f>D78</f>
        <v>2</v>
      </c>
      <c r="E77" s="110">
        <f>E78</f>
        <v>0.25</v>
      </c>
      <c r="F77" s="97"/>
      <c r="G77" s="109"/>
      <c r="H77" s="109">
        <f>E77-D77</f>
        <v>-1.75</v>
      </c>
    </row>
    <row r="78" spans="1:8" ht="48" x14ac:dyDescent="0.2">
      <c r="A78" s="226" t="s">
        <v>196</v>
      </c>
      <c r="B78" s="67" t="s">
        <v>197</v>
      </c>
      <c r="C78" s="110">
        <v>2</v>
      </c>
      <c r="D78" s="110">
        <v>2</v>
      </c>
      <c r="E78" s="102">
        <v>0.25</v>
      </c>
      <c r="F78" s="97"/>
      <c r="G78" s="109">
        <f>E78/D78*100</f>
        <v>12.5</v>
      </c>
      <c r="H78" s="237">
        <f>E78-D78</f>
        <v>-1.75</v>
      </c>
    </row>
    <row r="79" spans="1:8" ht="36" x14ac:dyDescent="0.2">
      <c r="A79" s="224" t="s">
        <v>198</v>
      </c>
      <c r="B79" s="123" t="s">
        <v>199</v>
      </c>
      <c r="C79" s="110">
        <f>C80</f>
        <v>46</v>
      </c>
      <c r="D79" s="110">
        <f>D80</f>
        <v>46</v>
      </c>
      <c r="E79" s="110">
        <f>E80</f>
        <v>3</v>
      </c>
      <c r="F79" s="110"/>
      <c r="G79" s="102"/>
      <c r="H79" s="238"/>
    </row>
    <row r="80" spans="1:8" ht="48" x14ac:dyDescent="0.2">
      <c r="A80" s="226" t="s">
        <v>200</v>
      </c>
      <c r="B80" s="67" t="s">
        <v>201</v>
      </c>
      <c r="C80" s="110">
        <v>46</v>
      </c>
      <c r="D80" s="110">
        <v>46</v>
      </c>
      <c r="E80" s="102">
        <v>3</v>
      </c>
      <c r="F80" s="97"/>
      <c r="G80" s="109">
        <f t="shared" ref="G80:G85" si="7">E80/D80*100</f>
        <v>6.5217391304347823</v>
      </c>
      <c r="H80" s="109">
        <f t="shared" ref="H80:H85" si="8">E80-D80</f>
        <v>-43</v>
      </c>
    </row>
    <row r="81" spans="1:8" ht="36" x14ac:dyDescent="0.2">
      <c r="A81" s="224" t="s">
        <v>202</v>
      </c>
      <c r="B81" s="228" t="s">
        <v>203</v>
      </c>
      <c r="C81" s="110">
        <f>C82</f>
        <v>19</v>
      </c>
      <c r="D81" s="110">
        <f>D82</f>
        <v>19</v>
      </c>
      <c r="E81" s="110">
        <f>E82</f>
        <v>17.277989999999999</v>
      </c>
      <c r="F81" s="97"/>
      <c r="G81" s="109">
        <f t="shared" si="7"/>
        <v>90.936789473684215</v>
      </c>
      <c r="H81" s="109">
        <f t="shared" si="8"/>
        <v>-1.7220100000000009</v>
      </c>
    </row>
    <row r="82" spans="1:8" ht="60" x14ac:dyDescent="0.2">
      <c r="A82" s="229" t="s">
        <v>204</v>
      </c>
      <c r="B82" s="230" t="s">
        <v>205</v>
      </c>
      <c r="C82" s="110">
        <v>19</v>
      </c>
      <c r="D82" s="110">
        <v>19</v>
      </c>
      <c r="E82" s="102">
        <v>17.277989999999999</v>
      </c>
      <c r="F82" s="97"/>
      <c r="G82" s="109">
        <f t="shared" si="7"/>
        <v>90.936789473684215</v>
      </c>
      <c r="H82" s="109">
        <f t="shared" si="8"/>
        <v>-1.7220100000000009</v>
      </c>
    </row>
    <row r="83" spans="1:8" ht="48" x14ac:dyDescent="0.2">
      <c r="A83" s="231" t="s">
        <v>206</v>
      </c>
      <c r="B83" s="175" t="s">
        <v>207</v>
      </c>
      <c r="C83" s="97">
        <f>C84+C85</f>
        <v>0</v>
      </c>
      <c r="D83" s="97">
        <f>D84+D85</f>
        <v>28</v>
      </c>
      <c r="E83" s="97">
        <f t="shared" ref="E83:F83" si="9">E84+E85</f>
        <v>159.69892999999999</v>
      </c>
      <c r="F83" s="97">
        <f t="shared" si="9"/>
        <v>0</v>
      </c>
      <c r="G83" s="109">
        <f t="shared" si="7"/>
        <v>570.35332142857135</v>
      </c>
      <c r="H83" s="109">
        <f t="shared" si="8"/>
        <v>131.69892999999999</v>
      </c>
    </row>
    <row r="84" spans="1:8" ht="48" x14ac:dyDescent="0.2">
      <c r="A84" s="232" t="s">
        <v>208</v>
      </c>
      <c r="B84" s="233" t="s">
        <v>209</v>
      </c>
      <c r="C84" s="108"/>
      <c r="D84" s="108">
        <v>25</v>
      </c>
      <c r="E84" s="108">
        <v>156.41758999999999</v>
      </c>
      <c r="F84" s="108"/>
      <c r="G84" s="109"/>
      <c r="H84" s="99"/>
    </row>
    <row r="85" spans="1:8" ht="48.75" thickBot="1" x14ac:dyDescent="0.25">
      <c r="A85" s="232" t="s">
        <v>210</v>
      </c>
      <c r="B85" s="233" t="s">
        <v>211</v>
      </c>
      <c r="C85" s="108"/>
      <c r="D85" s="108">
        <v>3</v>
      </c>
      <c r="E85" s="99">
        <v>3.2813400000000001</v>
      </c>
      <c r="F85" s="108"/>
      <c r="G85" s="109">
        <f t="shared" si="7"/>
        <v>109.378</v>
      </c>
      <c r="H85" s="99">
        <f t="shared" si="8"/>
        <v>0.28134000000000015</v>
      </c>
    </row>
    <row r="86" spans="1:8" ht="12.75" thickBot="1" x14ac:dyDescent="0.25">
      <c r="A86" s="12" t="s">
        <v>95</v>
      </c>
      <c r="B86" s="84" t="s">
        <v>96</v>
      </c>
      <c r="C86" s="91">
        <f>C87+C88+C89+C90</f>
        <v>274</v>
      </c>
      <c r="D86" s="91">
        <f>D87+D88+D89+D90</f>
        <v>521.4</v>
      </c>
      <c r="E86" s="91">
        <f t="shared" ref="E86:F86" si="10">E87+E88+E89+E90</f>
        <v>304.15354000000002</v>
      </c>
      <c r="F86" s="91">
        <f t="shared" si="10"/>
        <v>792.57244000000003</v>
      </c>
      <c r="G86" s="78">
        <f>E86/D86*100</f>
        <v>58.334012274645197</v>
      </c>
      <c r="H86" s="59">
        <f t="shared" si="4"/>
        <v>-217.24645999999996</v>
      </c>
    </row>
    <row r="87" spans="1:8" x14ac:dyDescent="0.2">
      <c r="A87" s="22" t="s">
        <v>247</v>
      </c>
      <c r="B87" s="22" t="s">
        <v>97</v>
      </c>
      <c r="C87" s="31"/>
      <c r="D87" s="31"/>
      <c r="E87" s="143"/>
      <c r="F87" s="46">
        <v>10.66325</v>
      </c>
      <c r="G87" s="30" t="e">
        <f t="shared" ref="G87:G97" si="11">E87/D87*100</f>
        <v>#DIV/0!</v>
      </c>
      <c r="H87" s="25">
        <f t="shared" si="4"/>
        <v>0</v>
      </c>
    </row>
    <row r="88" spans="1:8" x14ac:dyDescent="0.2">
      <c r="A88" s="82" t="s">
        <v>98</v>
      </c>
      <c r="B88" s="85" t="s">
        <v>99</v>
      </c>
      <c r="C88" s="71"/>
      <c r="D88" s="71"/>
      <c r="E88" s="71"/>
      <c r="F88" s="46">
        <v>-78.637879999999996</v>
      </c>
      <c r="G88" s="30" t="e">
        <f t="shared" si="11"/>
        <v>#DIV/0!</v>
      </c>
      <c r="H88" s="30">
        <f t="shared" si="4"/>
        <v>0</v>
      </c>
    </row>
    <row r="89" spans="1:8" x14ac:dyDescent="0.2">
      <c r="A89" s="82" t="s">
        <v>248</v>
      </c>
      <c r="B89" s="82" t="s">
        <v>100</v>
      </c>
      <c r="C89" s="35"/>
      <c r="D89" s="35"/>
      <c r="E89" s="35">
        <v>56.753540000000001</v>
      </c>
      <c r="F89" s="36">
        <v>108.6086</v>
      </c>
      <c r="G89" s="30"/>
      <c r="H89" s="101"/>
    </row>
    <row r="90" spans="1:8" ht="12.75" thickBot="1" x14ac:dyDescent="0.25">
      <c r="A90" s="82" t="s">
        <v>249</v>
      </c>
      <c r="B90" s="82" t="s">
        <v>101</v>
      </c>
      <c r="C90" s="35">
        <v>274</v>
      </c>
      <c r="D90" s="35">
        <v>521.4</v>
      </c>
      <c r="E90" s="99">
        <v>247.4</v>
      </c>
      <c r="F90" s="108">
        <v>751.93847000000005</v>
      </c>
      <c r="G90" s="30">
        <f t="shared" si="11"/>
        <v>47.449175297276568</v>
      </c>
      <c r="H90" s="38">
        <f t="shared" si="4"/>
        <v>-274</v>
      </c>
    </row>
    <row r="91" spans="1:8" ht="12.75" thickBot="1" x14ac:dyDescent="0.25">
      <c r="A91" s="12" t="s">
        <v>102</v>
      </c>
      <c r="B91" s="77" t="s">
        <v>103</v>
      </c>
      <c r="C91" s="59">
        <f>C92+C134+C136</f>
        <v>518067.54134999996</v>
      </c>
      <c r="D91" s="59">
        <f>D92+D134+D136</f>
        <v>435611.28135</v>
      </c>
      <c r="E91" s="59">
        <f>E92+E134+E136</f>
        <v>182685.2089</v>
      </c>
      <c r="F91" s="59">
        <f>F92+F134+F136</f>
        <v>153998.63065000001</v>
      </c>
      <c r="G91" s="14">
        <f t="shared" si="11"/>
        <v>41.937667071853944</v>
      </c>
      <c r="H91" s="15">
        <f t="shared" si="4"/>
        <v>-252926.07245000001</v>
      </c>
    </row>
    <row r="92" spans="1:8" ht="12.75" thickBot="1" x14ac:dyDescent="0.25">
      <c r="A92" s="146" t="s">
        <v>104</v>
      </c>
      <c r="B92" s="147" t="s">
        <v>105</v>
      </c>
      <c r="C92" s="148">
        <f>C93+C96+C113</f>
        <v>517945.79999999993</v>
      </c>
      <c r="D92" s="148">
        <f>D93+D96+D113</f>
        <v>435489.54</v>
      </c>
      <c r="E92" s="148">
        <f>E93+E96+E113</f>
        <v>182685.2089</v>
      </c>
      <c r="F92" s="148">
        <f>F93+F96+F113</f>
        <v>153898.63065000001</v>
      </c>
      <c r="G92" s="14">
        <f t="shared" si="11"/>
        <v>41.949390770671549</v>
      </c>
      <c r="H92" s="15">
        <f t="shared" si="4"/>
        <v>-252804.33109999998</v>
      </c>
    </row>
    <row r="93" spans="1:8" ht="12.75" thickBot="1" x14ac:dyDescent="0.25">
      <c r="A93" s="12" t="s">
        <v>106</v>
      </c>
      <c r="B93" s="77" t="s">
        <v>107</v>
      </c>
      <c r="C93" s="59">
        <f>C94+C95</f>
        <v>154122</v>
      </c>
      <c r="D93" s="59">
        <f>D94+D95</f>
        <v>154122</v>
      </c>
      <c r="E93" s="59">
        <f>E94+E95</f>
        <v>79135.899999999994</v>
      </c>
      <c r="F93" s="59">
        <f>F94+F95</f>
        <v>72682</v>
      </c>
      <c r="G93" s="14">
        <f t="shared" si="11"/>
        <v>51.346271135853414</v>
      </c>
      <c r="H93" s="15">
        <f t="shared" si="4"/>
        <v>-74986.100000000006</v>
      </c>
    </row>
    <row r="94" spans="1:8" x14ac:dyDescent="0.2">
      <c r="A94" s="70" t="s">
        <v>108</v>
      </c>
      <c r="B94" s="149" t="s">
        <v>109</v>
      </c>
      <c r="C94" s="150">
        <v>154122</v>
      </c>
      <c r="D94" s="150">
        <v>154122</v>
      </c>
      <c r="E94" s="151">
        <v>79135.899999999994</v>
      </c>
      <c r="F94" s="152">
        <v>72682</v>
      </c>
      <c r="G94" s="25">
        <f t="shared" si="11"/>
        <v>51.346271135853414</v>
      </c>
      <c r="H94" s="25">
        <f t="shared" si="4"/>
        <v>-74986.100000000006</v>
      </c>
    </row>
    <row r="95" spans="1:8" ht="24.75" thickBot="1" x14ac:dyDescent="0.25">
      <c r="A95" s="153" t="s">
        <v>110</v>
      </c>
      <c r="B95" s="154" t="s">
        <v>111</v>
      </c>
      <c r="C95" s="155"/>
      <c r="D95" s="155"/>
      <c r="E95" s="114"/>
      <c r="F95" s="137">
        <v>0</v>
      </c>
      <c r="G95" s="38" t="e">
        <f t="shared" si="11"/>
        <v>#DIV/0!</v>
      </c>
      <c r="H95" s="38">
        <f t="shared" si="4"/>
        <v>0</v>
      </c>
    </row>
    <row r="96" spans="1:8" ht="12.75" thickBot="1" x14ac:dyDescent="0.25">
      <c r="A96" s="12" t="s">
        <v>112</v>
      </c>
      <c r="B96" s="77" t="s">
        <v>113</v>
      </c>
      <c r="C96" s="59">
        <f>C98+C103+C97+C99+C101+C102</f>
        <v>183607.6</v>
      </c>
      <c r="D96" s="59">
        <f>D98+D103+D97+D99+D101+D102+D100</f>
        <v>103705.04000000001</v>
      </c>
      <c r="E96" s="59">
        <f t="shared" ref="E96:F96" si="12">E98+E103+E97+E99+E101+E102</f>
        <v>14490.109939999998</v>
      </c>
      <c r="F96" s="59">
        <f t="shared" si="12"/>
        <v>5949.64941</v>
      </c>
      <c r="G96" s="14">
        <f t="shared" si="11"/>
        <v>13.972425968882513</v>
      </c>
      <c r="H96" s="15">
        <f t="shared" si="4"/>
        <v>-89214.930060000013</v>
      </c>
    </row>
    <row r="97" spans="1:8" x14ac:dyDescent="0.2">
      <c r="A97" s="70" t="s">
        <v>114</v>
      </c>
      <c r="B97" s="149" t="s">
        <v>115</v>
      </c>
      <c r="C97" s="150">
        <v>2943.3</v>
      </c>
      <c r="D97" s="150">
        <v>2943.3</v>
      </c>
      <c r="E97" s="151">
        <v>1426.3588999999999</v>
      </c>
      <c r="F97" s="157">
        <v>839.11266999999998</v>
      </c>
      <c r="G97" s="25">
        <f t="shared" si="11"/>
        <v>48.46121360377807</v>
      </c>
      <c r="H97" s="25">
        <f t="shared" si="4"/>
        <v>-1516.9411000000002</v>
      </c>
    </row>
    <row r="98" spans="1:8" s="10" customFormat="1" x14ac:dyDescent="0.2">
      <c r="A98" s="158" t="s">
        <v>116</v>
      </c>
      <c r="B98" s="159" t="s">
        <v>117</v>
      </c>
      <c r="C98" s="56">
        <v>3247.7</v>
      </c>
      <c r="D98" s="56">
        <v>3247.7</v>
      </c>
      <c r="E98" s="99"/>
      <c r="F98" s="161"/>
      <c r="G98" s="30">
        <f>E98/D98*100</f>
        <v>0</v>
      </c>
      <c r="H98" s="103">
        <f t="shared" si="4"/>
        <v>-3247.7</v>
      </c>
    </row>
    <row r="99" spans="1:8" s="10" customFormat="1" x14ac:dyDescent="0.2">
      <c r="A99" s="158" t="s">
        <v>212</v>
      </c>
      <c r="B99" s="159" t="s">
        <v>213</v>
      </c>
      <c r="C99" s="49">
        <v>441.5</v>
      </c>
      <c r="D99" s="49">
        <v>441.5</v>
      </c>
      <c r="E99" s="109"/>
      <c r="F99" s="144"/>
      <c r="G99" s="30"/>
      <c r="H99" s="103">
        <f t="shared" si="4"/>
        <v>-441.5</v>
      </c>
    </row>
    <row r="100" spans="1:8" s="10" customFormat="1" ht="24" x14ac:dyDescent="0.2">
      <c r="A100" s="264" t="s">
        <v>267</v>
      </c>
      <c r="B100" s="175" t="s">
        <v>268</v>
      </c>
      <c r="C100" s="49"/>
      <c r="D100" s="49">
        <v>3514.64</v>
      </c>
      <c r="E100" s="109"/>
      <c r="F100" s="144"/>
      <c r="G100" s="30"/>
      <c r="H100" s="103">
        <f t="shared" si="4"/>
        <v>-3514.64</v>
      </c>
    </row>
    <row r="101" spans="1:8" s="10" customFormat="1" x14ac:dyDescent="0.2">
      <c r="A101" s="158" t="s">
        <v>118</v>
      </c>
      <c r="B101" s="163" t="s">
        <v>119</v>
      </c>
      <c r="C101" s="118">
        <v>89</v>
      </c>
      <c r="D101" s="118">
        <v>89</v>
      </c>
      <c r="E101" s="23"/>
      <c r="F101" s="165"/>
      <c r="G101" s="30">
        <f>E101/D101*100</f>
        <v>0</v>
      </c>
      <c r="H101" s="103">
        <f t="shared" si="4"/>
        <v>-89</v>
      </c>
    </row>
    <row r="102" spans="1:8" s="10" customFormat="1" ht="24.75" thickBot="1" x14ac:dyDescent="0.25">
      <c r="A102" s="166" t="s">
        <v>256</v>
      </c>
      <c r="B102" s="154" t="s">
        <v>217</v>
      </c>
      <c r="C102" s="115">
        <v>87643.4</v>
      </c>
      <c r="D102" s="115">
        <v>9919.7000000000007</v>
      </c>
      <c r="E102" s="114"/>
      <c r="F102" s="137"/>
      <c r="G102" s="103">
        <f>E102/D102*100</f>
        <v>0</v>
      </c>
      <c r="H102" s="103">
        <f t="shared" si="4"/>
        <v>-9919.7000000000007</v>
      </c>
    </row>
    <row r="103" spans="1:8" ht="12.75" thickBot="1" x14ac:dyDescent="0.25">
      <c r="A103" s="168" t="s">
        <v>120</v>
      </c>
      <c r="B103" s="183" t="s">
        <v>121</v>
      </c>
      <c r="C103" s="59">
        <f>C104+C105+C106+C107+C109+C110+C111+C112+C108</f>
        <v>89242.700000000012</v>
      </c>
      <c r="D103" s="59">
        <f>D104+D105+D106+D107+D109+D110+D111+D112+D108</f>
        <v>83549.200000000012</v>
      </c>
      <c r="E103" s="59">
        <f t="shared" ref="E103:F103" si="13">E104+E105+E106+E107+E109+E110+E111+E112</f>
        <v>13063.751039999999</v>
      </c>
      <c r="F103" s="59">
        <f t="shared" si="13"/>
        <v>5110.5367399999996</v>
      </c>
      <c r="G103" s="14">
        <f t="shared" ref="G103:G110" si="14">E103/D103*100</f>
        <v>15.635997759404036</v>
      </c>
      <c r="H103" s="15">
        <f t="shared" si="4"/>
        <v>-70485.448960000009</v>
      </c>
    </row>
    <row r="104" spans="1:8" x14ac:dyDescent="0.2">
      <c r="A104" s="22" t="s">
        <v>120</v>
      </c>
      <c r="B104" s="246" t="s">
        <v>122</v>
      </c>
      <c r="C104" s="151">
        <v>990</v>
      </c>
      <c r="D104" s="151">
        <v>990</v>
      </c>
      <c r="E104" s="169">
        <v>303.11523999999997</v>
      </c>
      <c r="F104" s="152">
        <v>345.97773999999998</v>
      </c>
      <c r="G104" s="25">
        <f t="shared" si="14"/>
        <v>30.617701010101005</v>
      </c>
      <c r="H104" s="25">
        <f t="shared" si="4"/>
        <v>-686.88476000000003</v>
      </c>
    </row>
    <row r="105" spans="1:8" ht="24" x14ac:dyDescent="0.2">
      <c r="A105" s="140" t="s">
        <v>120</v>
      </c>
      <c r="B105" s="248" t="s">
        <v>123</v>
      </c>
      <c r="C105" s="109">
        <v>2097.1</v>
      </c>
      <c r="D105" s="109">
        <v>1572.8</v>
      </c>
      <c r="E105" s="169">
        <v>1153.992</v>
      </c>
      <c r="F105" s="108">
        <v>1175.0319999999999</v>
      </c>
      <c r="G105" s="30">
        <f t="shared" si="14"/>
        <v>73.371820956256357</v>
      </c>
      <c r="H105" s="103">
        <f t="shared" si="4"/>
        <v>-418.80799999999999</v>
      </c>
    </row>
    <row r="106" spans="1:8" ht="24" x14ac:dyDescent="0.2">
      <c r="A106" s="82" t="s">
        <v>120</v>
      </c>
      <c r="B106" s="249" t="s">
        <v>218</v>
      </c>
      <c r="C106" s="109">
        <v>4220</v>
      </c>
      <c r="D106" s="109">
        <v>1050.8</v>
      </c>
      <c r="E106" s="169">
        <v>320</v>
      </c>
      <c r="F106" s="108"/>
      <c r="G106" s="30">
        <f t="shared" si="14"/>
        <v>30.452988199467075</v>
      </c>
      <c r="H106" s="103">
        <f t="shared" si="4"/>
        <v>-730.8</v>
      </c>
    </row>
    <row r="107" spans="1:8" ht="24" x14ac:dyDescent="0.2">
      <c r="A107" s="82" t="s">
        <v>124</v>
      </c>
      <c r="B107" s="249" t="s">
        <v>219</v>
      </c>
      <c r="C107" s="35">
        <v>1894.8</v>
      </c>
      <c r="D107" s="35">
        <v>1894.8</v>
      </c>
      <c r="E107" s="35"/>
      <c r="F107" s="97"/>
      <c r="G107" s="30">
        <f t="shared" si="14"/>
        <v>0</v>
      </c>
      <c r="H107" s="103">
        <f t="shared" si="4"/>
        <v>-1894.8</v>
      </c>
    </row>
    <row r="108" spans="1:8" ht="24" x14ac:dyDescent="0.2">
      <c r="A108" s="111" t="s">
        <v>125</v>
      </c>
      <c r="B108" s="250" t="s">
        <v>222</v>
      </c>
      <c r="C108" s="35">
        <v>1480</v>
      </c>
      <c r="D108" s="35">
        <v>1480</v>
      </c>
      <c r="E108" s="35"/>
      <c r="F108" s="108"/>
      <c r="G108" s="30"/>
      <c r="H108" s="103"/>
    </row>
    <row r="109" spans="1:8" ht="24" x14ac:dyDescent="0.2">
      <c r="A109" s="111" t="s">
        <v>125</v>
      </c>
      <c r="B109" s="250" t="s">
        <v>126</v>
      </c>
      <c r="C109" s="99">
        <v>568.20000000000005</v>
      </c>
      <c r="D109" s="99">
        <v>568.20000000000005</v>
      </c>
      <c r="E109" s="99"/>
      <c r="F109" s="108"/>
      <c r="G109" s="30">
        <f t="shared" si="14"/>
        <v>0</v>
      </c>
      <c r="H109" s="103">
        <f t="shared" si="4"/>
        <v>-568.20000000000005</v>
      </c>
    </row>
    <row r="110" spans="1:8" ht="24" x14ac:dyDescent="0.2">
      <c r="A110" s="68" t="s">
        <v>120</v>
      </c>
      <c r="B110" s="251" t="s">
        <v>127</v>
      </c>
      <c r="C110" s="109">
        <v>2000</v>
      </c>
      <c r="D110" s="109"/>
      <c r="E110" s="109"/>
      <c r="F110" s="97">
        <v>3589.527</v>
      </c>
      <c r="G110" s="30" t="e">
        <f t="shared" si="14"/>
        <v>#DIV/0!</v>
      </c>
      <c r="H110" s="103">
        <f t="shared" si="4"/>
        <v>0</v>
      </c>
    </row>
    <row r="111" spans="1:8" ht="24" x14ac:dyDescent="0.2">
      <c r="A111" s="68" t="s">
        <v>120</v>
      </c>
      <c r="B111" s="252" t="s">
        <v>221</v>
      </c>
      <c r="C111" s="99">
        <v>3132</v>
      </c>
      <c r="D111" s="99">
        <v>3132</v>
      </c>
      <c r="E111" s="99">
        <v>1258.8438000000001</v>
      </c>
      <c r="F111" s="97"/>
      <c r="G111" s="30"/>
      <c r="H111" s="103"/>
    </row>
    <row r="112" spans="1:8" ht="24.75" thickBot="1" x14ac:dyDescent="0.25">
      <c r="A112" s="170" t="s">
        <v>120</v>
      </c>
      <c r="B112" s="253" t="s">
        <v>220</v>
      </c>
      <c r="C112" s="99">
        <v>72860.600000000006</v>
      </c>
      <c r="D112" s="99">
        <v>72860.600000000006</v>
      </c>
      <c r="E112" s="99">
        <v>10027.799999999999</v>
      </c>
      <c r="F112" s="171"/>
      <c r="G112" s="38"/>
      <c r="H112" s="103">
        <f t="shared" si="4"/>
        <v>-62832.800000000003</v>
      </c>
    </row>
    <row r="113" spans="1:8" ht="12.75" thickBot="1" x14ac:dyDescent="0.25">
      <c r="A113" s="12" t="s">
        <v>128</v>
      </c>
      <c r="B113" s="77" t="s">
        <v>129</v>
      </c>
      <c r="C113" s="59">
        <f>C114+C125+C127+C129+C130+C131+C132+C128+C126</f>
        <v>180216.19999999995</v>
      </c>
      <c r="D113" s="59">
        <f>D114+D125+D127+D129+D130+D131+D132+D128+D126</f>
        <v>177662.49999999997</v>
      </c>
      <c r="E113" s="59">
        <f>E114+E125+E127+E129+E130+E131+E132+E128+E126</f>
        <v>89059.198960000009</v>
      </c>
      <c r="F113" s="59">
        <f>F114+F125+F127+F129+F130+F131+F132+F128+F126</f>
        <v>75266.981239999994</v>
      </c>
      <c r="G113" s="14">
        <f>E113/D113*100</f>
        <v>50.128304487441092</v>
      </c>
      <c r="H113" s="15">
        <f t="shared" si="4"/>
        <v>-88603.301039999962</v>
      </c>
    </row>
    <row r="114" spans="1:8" ht="12.75" thickBot="1" x14ac:dyDescent="0.25">
      <c r="A114" s="12" t="s">
        <v>130</v>
      </c>
      <c r="B114" s="77" t="s">
        <v>131</v>
      </c>
      <c r="C114" s="172">
        <f>C117+C121+C116+C115+C118+C122+C119+C120+C123+C124</f>
        <v>135077.79999999999</v>
      </c>
      <c r="D114" s="172">
        <f>D117+D121+D116+D115+D118+D122+D119+D120+D123+D124</f>
        <v>132947.9</v>
      </c>
      <c r="E114" s="172">
        <f>E117+E121+E116+E115+E118+E122+E119+E120+E123+E124</f>
        <v>68898.78413</v>
      </c>
      <c r="F114" s="172">
        <f>F117+F121+F116+F115+F118+F122+F119+F120+F123+F124</f>
        <v>59072.398999999998</v>
      </c>
      <c r="G114" s="14">
        <f>E114/D114*100</f>
        <v>51.823898030732337</v>
      </c>
      <c r="H114" s="15">
        <f t="shared" si="4"/>
        <v>-64049.115869999994</v>
      </c>
    </row>
    <row r="115" spans="1:8" ht="24" x14ac:dyDescent="0.2">
      <c r="A115" s="142" t="s">
        <v>132</v>
      </c>
      <c r="B115" s="62" t="s">
        <v>133</v>
      </c>
      <c r="C115" s="254">
        <v>2220.6999999999998</v>
      </c>
      <c r="D115" s="254">
        <v>90.8</v>
      </c>
      <c r="E115" s="173"/>
      <c r="F115" s="152"/>
      <c r="G115" s="25">
        <f>E115/D115*100</f>
        <v>0</v>
      </c>
      <c r="H115" s="25">
        <f t="shared" si="4"/>
        <v>-90.8</v>
      </c>
    </row>
    <row r="116" spans="1:8" ht="24" x14ac:dyDescent="0.2">
      <c r="A116" s="70" t="s">
        <v>132</v>
      </c>
      <c r="B116" s="249" t="s">
        <v>223</v>
      </c>
      <c r="C116" s="255">
        <v>19</v>
      </c>
      <c r="D116" s="255">
        <v>19</v>
      </c>
      <c r="E116" s="173"/>
      <c r="F116" s="110"/>
      <c r="G116" s="30">
        <f t="shared" ref="G116:G131" si="15">E116/D116*100</f>
        <v>0</v>
      </c>
      <c r="H116" s="103">
        <f t="shared" ref="H116:H131" si="16">E116-D116</f>
        <v>-19</v>
      </c>
    </row>
    <row r="117" spans="1:8" x14ac:dyDescent="0.2">
      <c r="A117" s="70" t="s">
        <v>132</v>
      </c>
      <c r="B117" s="68" t="s">
        <v>134</v>
      </c>
      <c r="C117" s="109">
        <v>96521.1</v>
      </c>
      <c r="D117" s="109">
        <v>96521.1</v>
      </c>
      <c r="E117" s="174">
        <v>54551</v>
      </c>
      <c r="F117" s="97">
        <v>46996</v>
      </c>
      <c r="G117" s="30">
        <f t="shared" si="15"/>
        <v>56.517176037156638</v>
      </c>
      <c r="H117" s="103">
        <f t="shared" si="16"/>
        <v>-41970.100000000006</v>
      </c>
    </row>
    <row r="118" spans="1:8" x14ac:dyDescent="0.2">
      <c r="A118" s="70" t="s">
        <v>132</v>
      </c>
      <c r="B118" s="68" t="s">
        <v>135</v>
      </c>
      <c r="C118" s="109">
        <v>16398</v>
      </c>
      <c r="D118" s="109">
        <v>16398</v>
      </c>
      <c r="E118" s="174">
        <v>8588</v>
      </c>
      <c r="F118" s="97">
        <v>7195</v>
      </c>
      <c r="G118" s="30">
        <f t="shared" si="15"/>
        <v>52.372240517136234</v>
      </c>
      <c r="H118" s="103">
        <f t="shared" si="16"/>
        <v>-7810</v>
      </c>
    </row>
    <row r="119" spans="1:8" x14ac:dyDescent="0.2">
      <c r="A119" s="70" t="s">
        <v>132</v>
      </c>
      <c r="B119" s="68" t="s">
        <v>136</v>
      </c>
      <c r="C119" s="109">
        <v>543.20000000000005</v>
      </c>
      <c r="D119" s="109">
        <v>543.20000000000005</v>
      </c>
      <c r="E119" s="174">
        <v>104.66943000000001</v>
      </c>
      <c r="F119" s="97"/>
      <c r="G119" s="103">
        <f t="shared" si="15"/>
        <v>19.26904086892489</v>
      </c>
      <c r="H119" s="103">
        <f t="shared" si="16"/>
        <v>-438.53057000000001</v>
      </c>
    </row>
    <row r="120" spans="1:8" x14ac:dyDescent="0.2">
      <c r="A120" s="70" t="s">
        <v>132</v>
      </c>
      <c r="B120" s="123" t="s">
        <v>137</v>
      </c>
      <c r="C120" s="109">
        <v>150.9</v>
      </c>
      <c r="D120" s="109">
        <v>150.9</v>
      </c>
      <c r="E120" s="174"/>
      <c r="F120" s="97"/>
      <c r="G120" s="30">
        <f t="shared" si="15"/>
        <v>0</v>
      </c>
      <c r="H120" s="103">
        <f t="shared" si="16"/>
        <v>-150.9</v>
      </c>
    </row>
    <row r="121" spans="1:8" x14ac:dyDescent="0.2">
      <c r="A121" s="70" t="s">
        <v>132</v>
      </c>
      <c r="B121" s="68" t="s">
        <v>224</v>
      </c>
      <c r="C121" s="109">
        <v>305.10000000000002</v>
      </c>
      <c r="D121" s="109">
        <v>305.10000000000002</v>
      </c>
      <c r="E121" s="174">
        <v>25.43</v>
      </c>
      <c r="F121" s="97"/>
      <c r="G121" s="103">
        <f t="shared" si="15"/>
        <v>8.3349721402818737</v>
      </c>
      <c r="H121" s="103">
        <f t="shared" si="16"/>
        <v>-279.67</v>
      </c>
    </row>
    <row r="122" spans="1:8" ht="36" x14ac:dyDescent="0.2">
      <c r="A122" s="142" t="s">
        <v>132</v>
      </c>
      <c r="B122" s="123" t="s">
        <v>250</v>
      </c>
      <c r="C122" s="109">
        <v>2640.4</v>
      </c>
      <c r="D122" s="109">
        <v>2640.4</v>
      </c>
      <c r="E122" s="169"/>
      <c r="F122" s="108"/>
      <c r="G122" s="103">
        <f t="shared" si="15"/>
        <v>0</v>
      </c>
      <c r="H122" s="103">
        <f t="shared" si="16"/>
        <v>-2640.4</v>
      </c>
    </row>
    <row r="123" spans="1:8" x14ac:dyDescent="0.2">
      <c r="A123" s="70" t="s">
        <v>132</v>
      </c>
      <c r="B123" s="68" t="s">
        <v>138</v>
      </c>
      <c r="C123" s="109">
        <v>10575.3</v>
      </c>
      <c r="D123" s="109">
        <v>10575.3</v>
      </c>
      <c r="E123" s="169">
        <v>4581.28</v>
      </c>
      <c r="F123" s="108">
        <v>4881.3990000000003</v>
      </c>
      <c r="G123" s="30">
        <f t="shared" si="15"/>
        <v>43.320567738031073</v>
      </c>
      <c r="H123" s="103">
        <f t="shared" si="16"/>
        <v>-5994.0199999999995</v>
      </c>
    </row>
    <row r="124" spans="1:8" ht="36.75" thickBot="1" x14ac:dyDescent="0.25">
      <c r="A124" s="240" t="s">
        <v>132</v>
      </c>
      <c r="B124" s="256" t="s">
        <v>251</v>
      </c>
      <c r="C124" s="114">
        <v>5704.1</v>
      </c>
      <c r="D124" s="114">
        <v>5704.1</v>
      </c>
      <c r="E124" s="241">
        <v>1048.4047</v>
      </c>
      <c r="F124" s="137"/>
      <c r="G124" s="37">
        <f t="shared" si="15"/>
        <v>18.379844322504866</v>
      </c>
      <c r="H124" s="37">
        <f t="shared" si="16"/>
        <v>-4655.6953000000003</v>
      </c>
    </row>
    <row r="125" spans="1:8" x14ac:dyDescent="0.2">
      <c r="A125" s="70" t="s">
        <v>139</v>
      </c>
      <c r="B125" s="257" t="s">
        <v>140</v>
      </c>
      <c r="C125" s="102">
        <v>1765.9</v>
      </c>
      <c r="D125" s="102">
        <v>1342.1</v>
      </c>
      <c r="E125" s="141">
        <v>370.47</v>
      </c>
      <c r="F125" s="110">
        <v>380</v>
      </c>
      <c r="G125" s="103">
        <f t="shared" si="15"/>
        <v>27.603755308844352</v>
      </c>
      <c r="H125" s="103">
        <f t="shared" si="16"/>
        <v>-971.62999999999988</v>
      </c>
    </row>
    <row r="126" spans="1:8" ht="36" x14ac:dyDescent="0.2">
      <c r="A126" s="142" t="s">
        <v>141</v>
      </c>
      <c r="B126" s="257" t="s">
        <v>252</v>
      </c>
      <c r="C126" s="109">
        <v>1211.3</v>
      </c>
      <c r="D126" s="109">
        <v>1211.3</v>
      </c>
      <c r="E126" s="169">
        <v>1211.3</v>
      </c>
      <c r="F126" s="97"/>
      <c r="G126" s="30">
        <f t="shared" si="15"/>
        <v>100</v>
      </c>
      <c r="H126" s="103">
        <f t="shared" si="16"/>
        <v>0</v>
      </c>
    </row>
    <row r="127" spans="1:8" x14ac:dyDescent="0.2">
      <c r="A127" s="85" t="s">
        <v>142</v>
      </c>
      <c r="B127" s="68" t="s">
        <v>143</v>
      </c>
      <c r="C127" s="145">
        <v>1567.1</v>
      </c>
      <c r="D127" s="145">
        <v>1567.1</v>
      </c>
      <c r="E127" s="145">
        <v>783.55</v>
      </c>
      <c r="F127" s="110">
        <v>764.45</v>
      </c>
      <c r="G127" s="30">
        <f t="shared" si="15"/>
        <v>50</v>
      </c>
      <c r="H127" s="103">
        <f t="shared" si="16"/>
        <v>-783.55</v>
      </c>
    </row>
    <row r="128" spans="1:8" ht="24" x14ac:dyDescent="0.2">
      <c r="A128" s="63" t="s">
        <v>148</v>
      </c>
      <c r="B128" s="248" t="s">
        <v>149</v>
      </c>
      <c r="C128" s="260">
        <v>7</v>
      </c>
      <c r="D128" s="260">
        <v>7</v>
      </c>
      <c r="E128" s="99"/>
      <c r="F128" s="108"/>
      <c r="G128" s="103">
        <f>E128/D128*100</f>
        <v>0</v>
      </c>
      <c r="H128" s="103">
        <f>E128-D128</f>
        <v>-7</v>
      </c>
    </row>
    <row r="129" spans="1:8" ht="24" x14ac:dyDescent="0.2">
      <c r="A129" s="63" t="s">
        <v>144</v>
      </c>
      <c r="B129" s="123" t="s">
        <v>253</v>
      </c>
      <c r="C129" s="259">
        <v>245.3</v>
      </c>
      <c r="D129" s="259">
        <v>245.3</v>
      </c>
      <c r="E129" s="145">
        <v>41.409480000000002</v>
      </c>
      <c r="F129" s="97">
        <v>39.374639999999999</v>
      </c>
      <c r="G129" s="103">
        <f t="shared" si="15"/>
        <v>16.881157766000815</v>
      </c>
      <c r="H129" s="103">
        <f t="shared" si="16"/>
        <v>-203.89052000000001</v>
      </c>
    </row>
    <row r="130" spans="1:8" x14ac:dyDescent="0.2">
      <c r="A130" s="85" t="s">
        <v>145</v>
      </c>
      <c r="B130" s="123" t="s">
        <v>254</v>
      </c>
      <c r="C130" s="259">
        <v>613.5</v>
      </c>
      <c r="D130" s="259">
        <v>613.5</v>
      </c>
      <c r="E130" s="145">
        <v>255.625</v>
      </c>
      <c r="F130" s="97">
        <v>301.79273999999998</v>
      </c>
      <c r="G130" s="30">
        <f t="shared" si="15"/>
        <v>41.666666666666671</v>
      </c>
      <c r="H130" s="103">
        <f t="shared" si="16"/>
        <v>-357.875</v>
      </c>
    </row>
    <row r="131" spans="1:8" ht="12.75" thickBot="1" x14ac:dyDescent="0.25">
      <c r="A131" s="85" t="s">
        <v>146</v>
      </c>
      <c r="B131" s="68" t="s">
        <v>147</v>
      </c>
      <c r="C131" s="145">
        <v>1469.3</v>
      </c>
      <c r="D131" s="145">
        <v>1469.3</v>
      </c>
      <c r="E131" s="145">
        <v>595.06034999999997</v>
      </c>
      <c r="F131" s="97">
        <v>506.96485999999999</v>
      </c>
      <c r="G131" s="30">
        <f t="shared" si="15"/>
        <v>40.499581433335599</v>
      </c>
      <c r="H131" s="103">
        <f t="shared" si="16"/>
        <v>-874.23964999999998</v>
      </c>
    </row>
    <row r="132" spans="1:8" ht="12.75" thickBot="1" x14ac:dyDescent="0.25">
      <c r="A132" s="168" t="s">
        <v>150</v>
      </c>
      <c r="B132" s="77" t="s">
        <v>151</v>
      </c>
      <c r="C132" s="172">
        <f>C133</f>
        <v>38259</v>
      </c>
      <c r="D132" s="172">
        <f>D133</f>
        <v>38259</v>
      </c>
      <c r="E132" s="172">
        <f>E133</f>
        <v>16903</v>
      </c>
      <c r="F132" s="176">
        <f>F133</f>
        <v>14202</v>
      </c>
      <c r="G132" s="14">
        <f>E132/D132*100</f>
        <v>44.180454272197387</v>
      </c>
      <c r="H132" s="15">
        <f>E132-D132</f>
        <v>-21356</v>
      </c>
    </row>
    <row r="133" spans="1:8" ht="12.75" thickBot="1" x14ac:dyDescent="0.25">
      <c r="A133" s="177" t="s">
        <v>152</v>
      </c>
      <c r="B133" s="261" t="s">
        <v>153</v>
      </c>
      <c r="C133" s="23">
        <v>38259</v>
      </c>
      <c r="D133" s="23">
        <v>38259</v>
      </c>
      <c r="E133" s="180">
        <v>16903</v>
      </c>
      <c r="F133" s="181">
        <v>14202</v>
      </c>
      <c r="G133" s="182">
        <f>E133/D133*100</f>
        <v>44.180454272197387</v>
      </c>
      <c r="H133" s="182">
        <f>E133-D133</f>
        <v>-21356</v>
      </c>
    </row>
    <row r="134" spans="1:8" ht="12.75" thickBot="1" x14ac:dyDescent="0.25">
      <c r="A134" s="168" t="s">
        <v>154</v>
      </c>
      <c r="B134" s="183" t="s">
        <v>155</v>
      </c>
      <c r="C134" s="172">
        <f t="shared" ref="C134:H134" si="17">C135</f>
        <v>121.74135</v>
      </c>
      <c r="D134" s="172">
        <f t="shared" si="17"/>
        <v>121.74135</v>
      </c>
      <c r="E134" s="172">
        <f t="shared" si="17"/>
        <v>0</v>
      </c>
      <c r="F134" s="172">
        <f t="shared" si="17"/>
        <v>0</v>
      </c>
      <c r="G134" s="172">
        <f t="shared" si="17"/>
        <v>0</v>
      </c>
      <c r="H134" s="172">
        <f t="shared" si="17"/>
        <v>-121.74135</v>
      </c>
    </row>
    <row r="135" spans="1:8" ht="24.75" thickBot="1" x14ac:dyDescent="0.25">
      <c r="A135" s="184" t="s">
        <v>156</v>
      </c>
      <c r="B135" s="185" t="s">
        <v>230</v>
      </c>
      <c r="C135" s="186">
        <v>121.74135</v>
      </c>
      <c r="D135" s="186">
        <v>121.74135</v>
      </c>
      <c r="E135" s="187"/>
      <c r="F135" s="188"/>
      <c r="G135" s="38">
        <f>E135/D135*100</f>
        <v>0</v>
      </c>
      <c r="H135" s="38">
        <f>E135-D135</f>
        <v>-121.74135</v>
      </c>
    </row>
    <row r="136" spans="1:8" ht="12.75" thickBot="1" x14ac:dyDescent="0.25">
      <c r="A136" s="146" t="s">
        <v>157</v>
      </c>
      <c r="B136" s="147" t="s">
        <v>158</v>
      </c>
      <c r="C136" s="189">
        <f t="shared" ref="C136:H136" si="18">C137+C138</f>
        <v>0</v>
      </c>
      <c r="D136" s="189">
        <f t="shared" si="18"/>
        <v>0</v>
      </c>
      <c r="E136" s="189">
        <f t="shared" si="18"/>
        <v>0</v>
      </c>
      <c r="F136" s="189">
        <f t="shared" si="18"/>
        <v>100</v>
      </c>
      <c r="G136" s="189" t="e">
        <f t="shared" si="18"/>
        <v>#DIV/0!</v>
      </c>
      <c r="H136" s="189">
        <f t="shared" si="18"/>
        <v>0</v>
      </c>
    </row>
    <row r="137" spans="1:8" ht="24" x14ac:dyDescent="0.2">
      <c r="A137" s="65" t="s">
        <v>159</v>
      </c>
      <c r="B137" s="130" t="s">
        <v>231</v>
      </c>
      <c r="C137" s="109"/>
      <c r="D137" s="109"/>
      <c r="E137" s="109"/>
      <c r="F137" s="97"/>
      <c r="G137" s="30" t="e">
        <f>E137/D137*100</f>
        <v>#DIV/0!</v>
      </c>
      <c r="H137" s="30">
        <f>E137-D137</f>
        <v>0</v>
      </c>
    </row>
    <row r="138" spans="1:8" ht="12.75" thickBot="1" x14ac:dyDescent="0.25">
      <c r="A138" s="190" t="s">
        <v>160</v>
      </c>
      <c r="B138" s="191" t="s">
        <v>232</v>
      </c>
      <c r="C138" s="114"/>
      <c r="D138" s="114"/>
      <c r="E138" s="114"/>
      <c r="F138" s="137">
        <v>100</v>
      </c>
      <c r="G138" s="192">
        <v>0</v>
      </c>
      <c r="H138" s="37">
        <f>E138-C138</f>
        <v>0</v>
      </c>
    </row>
    <row r="139" spans="1:8" ht="12.75" thickBot="1" x14ac:dyDescent="0.25">
      <c r="A139" s="168" t="s">
        <v>161</v>
      </c>
      <c r="B139" s="77" t="s">
        <v>162</v>
      </c>
      <c r="C139" s="193"/>
      <c r="D139" s="193"/>
      <c r="E139" s="193">
        <f>E140</f>
        <v>0</v>
      </c>
      <c r="F139" s="193">
        <f>F140</f>
        <v>0</v>
      </c>
      <c r="G139" s="194">
        <v>0</v>
      </c>
      <c r="H139" s="195">
        <f>E139-D139</f>
        <v>0</v>
      </c>
    </row>
    <row r="140" spans="1:8" ht="12.75" thickBot="1" x14ac:dyDescent="0.25">
      <c r="A140" s="196" t="s">
        <v>163</v>
      </c>
      <c r="B140" s="178" t="s">
        <v>164</v>
      </c>
      <c r="C140" s="197"/>
      <c r="D140" s="197"/>
      <c r="E140" s="197"/>
      <c r="F140" s="198"/>
      <c r="G140" s="199">
        <v>0</v>
      </c>
      <c r="H140" s="200">
        <f>E140-D140</f>
        <v>0</v>
      </c>
    </row>
    <row r="141" spans="1:8" ht="12.75" thickBot="1" x14ac:dyDescent="0.25">
      <c r="A141" s="168" t="s">
        <v>165</v>
      </c>
      <c r="B141" s="77" t="s">
        <v>166</v>
      </c>
      <c r="C141" s="172"/>
      <c r="D141" s="172"/>
      <c r="E141" s="172"/>
      <c r="F141" s="176"/>
      <c r="G141" s="201">
        <v>0</v>
      </c>
      <c r="H141" s="15">
        <f>E141-C141</f>
        <v>0</v>
      </c>
    </row>
    <row r="142" spans="1:8" ht="12.75" thickBot="1" x14ac:dyDescent="0.25">
      <c r="A142" s="12"/>
      <c r="B142" s="77" t="s">
        <v>240</v>
      </c>
      <c r="C142" s="172">
        <f>C8+C91</f>
        <v>650062.28681999992</v>
      </c>
      <c r="D142" s="172">
        <f>D8+D91</f>
        <v>570215.29312000005</v>
      </c>
      <c r="E142" s="172">
        <f>E8+E91</f>
        <v>234936.64257</v>
      </c>
      <c r="F142" s="172">
        <f>F8+F91</f>
        <v>212268.70535</v>
      </c>
      <c r="G142" s="14">
        <f>E142/D142*100</f>
        <v>41.201392772985187</v>
      </c>
      <c r="H142" s="15">
        <f>E142-D142</f>
        <v>-335278.65055000002</v>
      </c>
    </row>
    <row r="143" spans="1:8" x14ac:dyDescent="0.2">
      <c r="A143" s="1"/>
      <c r="B143" s="202"/>
      <c r="C143" s="203"/>
      <c r="D143" s="203"/>
      <c r="E143" s="198"/>
      <c r="F143" s="204"/>
      <c r="G143" s="204"/>
      <c r="H143" s="205"/>
    </row>
    <row r="144" spans="1:8" x14ac:dyDescent="0.2">
      <c r="A144" s="16" t="s">
        <v>167</v>
      </c>
      <c r="B144" s="16"/>
      <c r="C144" s="206"/>
      <c r="D144" s="206"/>
      <c r="E144" s="207"/>
      <c r="F144" s="208"/>
      <c r="G144" s="209"/>
      <c r="H144" s="16"/>
    </row>
    <row r="145" spans="1:8" x14ac:dyDescent="0.2">
      <c r="A145" s="16" t="s">
        <v>168</v>
      </c>
      <c r="B145" s="20"/>
      <c r="C145" s="210"/>
      <c r="D145" s="210"/>
      <c r="E145" s="207" t="s">
        <v>169</v>
      </c>
      <c r="F145" s="211"/>
      <c r="G145" s="211"/>
      <c r="H145" s="16"/>
    </row>
    <row r="146" spans="1:8" x14ac:dyDescent="0.2">
      <c r="A146" s="16"/>
      <c r="B146" s="20"/>
      <c r="C146" s="210"/>
      <c r="D146" s="210"/>
      <c r="E146" s="207"/>
      <c r="F146" s="211"/>
      <c r="G146" s="211"/>
      <c r="H146" s="16"/>
    </row>
    <row r="147" spans="1:8" x14ac:dyDescent="0.2">
      <c r="A147" s="212" t="s">
        <v>233</v>
      </c>
      <c r="B147" s="16"/>
      <c r="C147" s="213"/>
      <c r="D147" s="213"/>
      <c r="E147" s="214"/>
      <c r="F147" s="215"/>
      <c r="G147" s="216"/>
      <c r="H147" s="1"/>
    </row>
    <row r="148" spans="1:8" x14ac:dyDescent="0.2">
      <c r="A148" s="212" t="s">
        <v>170</v>
      </c>
      <c r="C148" s="213"/>
      <c r="D148" s="213"/>
      <c r="E148" s="214"/>
      <c r="F148" s="215"/>
      <c r="G148" s="215"/>
      <c r="H148" s="1"/>
    </row>
    <row r="149" spans="1:8" x14ac:dyDescent="0.2">
      <c r="A149" s="1"/>
      <c r="E149" s="198"/>
      <c r="F149" s="218"/>
      <c r="G149" s="219"/>
      <c r="H149" s="1"/>
    </row>
    <row r="150" spans="1:8" customFormat="1" ht="15" x14ac:dyDescent="0.25">
      <c r="C150" s="220"/>
      <c r="D150" s="220"/>
      <c r="E150" s="221"/>
      <c r="F150" s="222"/>
    </row>
    <row r="151" spans="1:8" customFormat="1" ht="15" x14ac:dyDescent="0.25">
      <c r="C151" s="220"/>
      <c r="D151" s="220"/>
      <c r="E151" s="221"/>
      <c r="F151" s="222"/>
    </row>
    <row r="152" spans="1:8" customFormat="1" ht="15" x14ac:dyDescent="0.25">
      <c r="C152" s="220"/>
      <c r="D152" s="220"/>
      <c r="E152" s="221"/>
      <c r="F152" s="222"/>
    </row>
    <row r="153" spans="1:8" customFormat="1" ht="15" x14ac:dyDescent="0.25">
      <c r="C153" s="220"/>
      <c r="D153" s="220"/>
      <c r="E153" s="221"/>
      <c r="F153" s="222"/>
    </row>
    <row r="154" spans="1:8" customFormat="1" ht="15" x14ac:dyDescent="0.25">
      <c r="C154" s="220"/>
      <c r="D154" s="220"/>
      <c r="E154" s="221"/>
      <c r="F154" s="222"/>
    </row>
    <row r="155" spans="1:8" customFormat="1" ht="15" x14ac:dyDescent="0.25">
      <c r="C155" s="220"/>
      <c r="D155" s="220"/>
      <c r="E155" s="221"/>
      <c r="F155" s="222"/>
    </row>
    <row r="156" spans="1:8" customFormat="1" ht="15" x14ac:dyDescent="0.25">
      <c r="C156" s="220"/>
      <c r="D156" s="220"/>
      <c r="E156" s="221"/>
      <c r="F156" s="222"/>
    </row>
    <row r="157" spans="1:8" customFormat="1" ht="15" x14ac:dyDescent="0.25">
      <c r="C157" s="220"/>
      <c r="D157" s="220"/>
      <c r="E157" s="221"/>
      <c r="F157" s="222"/>
    </row>
    <row r="158" spans="1:8" customFormat="1" ht="15" x14ac:dyDescent="0.25">
      <c r="C158" s="220"/>
      <c r="D158" s="220"/>
      <c r="E158" s="221"/>
      <c r="F158" s="222"/>
    </row>
    <row r="159" spans="1:8" customFormat="1" ht="15" x14ac:dyDescent="0.25">
      <c r="C159" s="220"/>
      <c r="D159" s="220"/>
      <c r="E159" s="221"/>
      <c r="F159" s="222"/>
    </row>
    <row r="160" spans="1:8" customFormat="1" ht="15" x14ac:dyDescent="0.25">
      <c r="C160" s="220"/>
      <c r="D160" s="220"/>
      <c r="E160" s="221"/>
      <c r="F160" s="222"/>
    </row>
    <row r="161" spans="3:6" customFormat="1" ht="15" x14ac:dyDescent="0.25">
      <c r="C161" s="220"/>
      <c r="D161" s="220"/>
      <c r="E161" s="221"/>
      <c r="F161" s="222"/>
    </row>
    <row r="162" spans="3:6" customFormat="1" ht="15" x14ac:dyDescent="0.25">
      <c r="C162" s="220"/>
      <c r="D162" s="220"/>
      <c r="E162" s="221"/>
      <c r="F162" s="222"/>
    </row>
    <row r="163" spans="3:6" customFormat="1" ht="15" x14ac:dyDescent="0.25">
      <c r="C163" s="220"/>
      <c r="D163" s="220"/>
      <c r="E163" s="221"/>
      <c r="F163" s="222"/>
    </row>
    <row r="164" spans="3:6" customFormat="1" ht="15" x14ac:dyDescent="0.25">
      <c r="C164" s="220"/>
      <c r="D164" s="220"/>
      <c r="E164" s="221"/>
      <c r="F164" s="222"/>
    </row>
    <row r="165" spans="3:6" customFormat="1" ht="15" x14ac:dyDescent="0.25">
      <c r="C165" s="220"/>
      <c r="D165" s="220"/>
      <c r="E165" s="221"/>
      <c r="F165" s="222"/>
    </row>
    <row r="166" spans="3:6" customFormat="1" ht="15" x14ac:dyDescent="0.25">
      <c r="C166" s="220"/>
      <c r="D166" s="220"/>
      <c r="E166" s="221"/>
      <c r="F166" s="222"/>
    </row>
    <row r="167" spans="3:6" customFormat="1" ht="15" x14ac:dyDescent="0.25">
      <c r="C167" s="220"/>
      <c r="D167" s="220"/>
      <c r="E167" s="221"/>
      <c r="F167" s="222"/>
    </row>
    <row r="168" spans="3:6" customFormat="1" ht="15" x14ac:dyDescent="0.25">
      <c r="C168" s="220"/>
      <c r="D168" s="220"/>
      <c r="E168" s="221"/>
      <c r="F168" s="222"/>
    </row>
    <row r="169" spans="3:6" customFormat="1" ht="15" x14ac:dyDescent="0.25">
      <c r="C169" s="220"/>
      <c r="D169" s="220"/>
      <c r="E169" s="221"/>
      <c r="F169" s="222"/>
    </row>
    <row r="170" spans="3:6" customFormat="1" ht="15" x14ac:dyDescent="0.25">
      <c r="C170" s="220"/>
      <c r="D170" s="220"/>
      <c r="E170" s="221"/>
      <c r="F170" s="222"/>
    </row>
    <row r="171" spans="3:6" customFormat="1" ht="15" x14ac:dyDescent="0.25">
      <c r="C171" s="220"/>
      <c r="D171" s="220"/>
      <c r="E171" s="221"/>
      <c r="F171" s="222"/>
    </row>
    <row r="172" spans="3:6" customFormat="1" ht="15" x14ac:dyDescent="0.25">
      <c r="C172" s="220"/>
      <c r="D172" s="220"/>
      <c r="E172" s="221"/>
      <c r="F172" s="222"/>
    </row>
    <row r="173" spans="3:6" customFormat="1" ht="15" x14ac:dyDescent="0.25">
      <c r="C173" s="220"/>
      <c r="D173" s="220"/>
      <c r="E173" s="221"/>
      <c r="F173" s="222"/>
    </row>
    <row r="174" spans="3:6" customFormat="1" ht="15" x14ac:dyDescent="0.25">
      <c r="C174" s="220"/>
      <c r="D174" s="220"/>
      <c r="E174" s="221"/>
      <c r="F174" s="222"/>
    </row>
    <row r="175" spans="3:6" customFormat="1" ht="15" x14ac:dyDescent="0.25">
      <c r="C175" s="220"/>
      <c r="D175" s="220"/>
      <c r="E175" s="221"/>
      <c r="F175" s="222"/>
    </row>
    <row r="176" spans="3:6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  <row r="1837" spans="3:6" customFormat="1" ht="15" x14ac:dyDescent="0.25">
      <c r="C1837" s="220"/>
      <c r="D1837" s="220"/>
      <c r="E1837" s="221"/>
      <c r="F1837" s="222"/>
    </row>
    <row r="1838" spans="3:6" customFormat="1" ht="15" x14ac:dyDescent="0.25">
      <c r="C1838" s="220"/>
      <c r="D1838" s="220"/>
      <c r="E1838" s="221"/>
      <c r="F1838" s="222"/>
    </row>
    <row r="1839" spans="3:6" customFormat="1" ht="15" x14ac:dyDescent="0.25">
      <c r="C1839" s="220"/>
      <c r="D1839" s="220"/>
      <c r="E1839" s="221"/>
      <c r="F1839" s="222"/>
    </row>
    <row r="1840" spans="3:6" customFormat="1" ht="15" x14ac:dyDescent="0.25">
      <c r="C1840" s="220"/>
      <c r="D1840" s="220"/>
      <c r="E1840" s="221"/>
      <c r="F1840" s="22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1"/>
  <sheetViews>
    <sheetView workbookViewId="0">
      <selection sqref="A1:XFD1048576"/>
    </sheetView>
  </sheetViews>
  <sheetFormatPr defaultRowHeight="12" x14ac:dyDescent="0.2"/>
  <cols>
    <col min="1" max="1" width="22" style="22" customWidth="1"/>
    <col min="2" max="2" width="68.140625" style="1" customWidth="1"/>
    <col min="3" max="4" width="14.42578125" style="217" customWidth="1"/>
    <col min="5" max="5" width="14.28515625" style="94" customWidth="1"/>
    <col min="6" max="6" width="13.28515625" style="223" customWidth="1"/>
    <col min="7" max="7" width="9.5703125" style="1" customWidth="1"/>
    <col min="8" max="8" width="11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286</v>
      </c>
      <c r="C4" s="3"/>
      <c r="D4" s="3"/>
      <c r="E4" s="4"/>
      <c r="F4" s="5"/>
      <c r="G4" s="8"/>
      <c r="H4" s="8"/>
    </row>
    <row r="5" spans="1:8" s="10" customFormat="1" ht="12.75" thickBot="1" x14ac:dyDescent="0.25">
      <c r="A5" s="281" t="s">
        <v>258</v>
      </c>
      <c r="B5" s="284" t="s">
        <v>3</v>
      </c>
      <c r="C5" s="290" t="s">
        <v>265</v>
      </c>
      <c r="D5" s="290" t="s">
        <v>266</v>
      </c>
      <c r="E5" s="290" t="s">
        <v>287</v>
      </c>
      <c r="F5" s="293" t="s">
        <v>288</v>
      </c>
      <c r="G5" s="279" t="s">
        <v>2</v>
      </c>
      <c r="H5" s="280"/>
    </row>
    <row r="6" spans="1:8" s="10" customFormat="1" x14ac:dyDescent="0.2">
      <c r="A6" s="282"/>
      <c r="B6" s="285"/>
      <c r="C6" s="291"/>
      <c r="D6" s="291"/>
      <c r="E6" s="291"/>
      <c r="F6" s="294"/>
      <c r="G6" s="296" t="s">
        <v>6</v>
      </c>
      <c r="H6" s="296" t="s">
        <v>7</v>
      </c>
    </row>
    <row r="7" spans="1:8" ht="12.75" thickBot="1" x14ac:dyDescent="0.25">
      <c r="A7" s="283"/>
      <c r="B7" s="286"/>
      <c r="C7" s="292"/>
      <c r="D7" s="292"/>
      <c r="E7" s="292"/>
      <c r="F7" s="295"/>
      <c r="G7" s="297"/>
      <c r="H7" s="297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C9+C20+C32+C50+C65+C87+C38+C29+C14+C60</f>
        <v>131994.74546999999</v>
      </c>
      <c r="D8" s="14">
        <f>D9+D14+D20+D29+D32+D38+D50+D56+D60+D65+D87</f>
        <v>135238.22117</v>
      </c>
      <c r="E8" s="14">
        <f>E9+E20+E32+E50+E65+E87+E38+E29+E14+E60+E56</f>
        <v>59548.86477</v>
      </c>
      <c r="F8" s="14">
        <f>F9+F20+F32+F50+F65+F87+F38+F29+F14+F60</f>
        <v>64820.777210000007</v>
      </c>
      <c r="G8" s="14">
        <f t="shared" ref="G8:G26" si="0">E8/D8*100</f>
        <v>44.032570271051277</v>
      </c>
      <c r="H8" s="15">
        <f t="shared" ref="H8:H41" si="1">E8-D8</f>
        <v>-75689.356400000004</v>
      </c>
    </row>
    <row r="9" spans="1:8" s="16" customFormat="1" ht="12.75" thickBot="1" x14ac:dyDescent="0.25">
      <c r="A9" s="146" t="s">
        <v>9</v>
      </c>
      <c r="B9" s="17" t="s">
        <v>10</v>
      </c>
      <c r="C9" s="265">
        <f>C10</f>
        <v>65699.994299999991</v>
      </c>
      <c r="D9" s="265">
        <f>D10</f>
        <v>65699.994299999991</v>
      </c>
      <c r="E9" s="265">
        <f>E10</f>
        <v>30203.614980000002</v>
      </c>
      <c r="F9" s="266">
        <f>F10</f>
        <v>32294.82489</v>
      </c>
      <c r="G9" s="14">
        <f t="shared" si="0"/>
        <v>45.97202070076893</v>
      </c>
      <c r="H9" s="15">
        <f t="shared" si="1"/>
        <v>-35496.379319999993</v>
      </c>
    </row>
    <row r="10" spans="1:8" x14ac:dyDescent="0.2">
      <c r="A10" s="21" t="s">
        <v>11</v>
      </c>
      <c r="B10" s="22" t="s">
        <v>12</v>
      </c>
      <c r="C10" s="23">
        <f>C11+C12+C13</f>
        <v>65699.994299999991</v>
      </c>
      <c r="D10" s="23">
        <f>D11+D12+D13</f>
        <v>65699.994299999991</v>
      </c>
      <c r="E10" s="23">
        <f>E11+E12+E13</f>
        <v>30203.614980000002</v>
      </c>
      <c r="F10" s="23">
        <f>F11+F12+F13</f>
        <v>32294.82489</v>
      </c>
      <c r="G10" s="24">
        <f t="shared" si="0"/>
        <v>45.97202070076893</v>
      </c>
      <c r="H10" s="25">
        <f t="shared" si="1"/>
        <v>-35496.379319999993</v>
      </c>
    </row>
    <row r="11" spans="1:8" ht="24" x14ac:dyDescent="0.2">
      <c r="A11" s="26" t="s">
        <v>227</v>
      </c>
      <c r="B11" s="27" t="s">
        <v>13</v>
      </c>
      <c r="C11" s="109">
        <v>65175.994299999998</v>
      </c>
      <c r="D11" s="109">
        <v>65170.994299999998</v>
      </c>
      <c r="E11" s="109">
        <v>29942.08482</v>
      </c>
      <c r="F11" s="97">
        <v>32163.081539999999</v>
      </c>
      <c r="G11" s="30">
        <f t="shared" si="0"/>
        <v>45.943882154334418</v>
      </c>
      <c r="H11" s="30">
        <f t="shared" si="1"/>
        <v>-35228.909480000002</v>
      </c>
    </row>
    <row r="12" spans="1:8" ht="60" x14ac:dyDescent="0.2">
      <c r="A12" s="26" t="s">
        <v>228</v>
      </c>
      <c r="B12" s="239" t="s">
        <v>14</v>
      </c>
      <c r="C12" s="31">
        <v>276</v>
      </c>
      <c r="D12" s="31">
        <v>276</v>
      </c>
      <c r="E12" s="31">
        <v>34.124659999999999</v>
      </c>
      <c r="F12" s="32">
        <v>42.775019999999998</v>
      </c>
      <c r="G12" s="101">
        <f t="shared" si="0"/>
        <v>12.364007246376811</v>
      </c>
      <c r="H12" s="30">
        <f t="shared" si="1"/>
        <v>-241.87533999999999</v>
      </c>
    </row>
    <row r="13" spans="1:8" ht="24.75" thickBot="1" x14ac:dyDescent="0.25">
      <c r="A13" s="26" t="s">
        <v>229</v>
      </c>
      <c r="B13" s="34" t="s">
        <v>15</v>
      </c>
      <c r="C13" s="35">
        <v>248</v>
      </c>
      <c r="D13" s="35">
        <v>253</v>
      </c>
      <c r="E13" s="35">
        <v>227.40549999999999</v>
      </c>
      <c r="F13" s="36">
        <v>88.968329999999995</v>
      </c>
      <c r="G13" s="37">
        <f t="shared" si="0"/>
        <v>89.883596837944651</v>
      </c>
      <c r="H13" s="38">
        <f t="shared" si="1"/>
        <v>-25.594500000000011</v>
      </c>
    </row>
    <row r="14" spans="1:8" ht="12.75" thickBot="1" x14ac:dyDescent="0.25">
      <c r="A14" s="39" t="s">
        <v>234</v>
      </c>
      <c r="B14" s="40" t="s">
        <v>255</v>
      </c>
      <c r="C14" s="41">
        <f>C15</f>
        <v>10048.58274</v>
      </c>
      <c r="D14" s="41">
        <f>D15</f>
        <v>10048.58274</v>
      </c>
      <c r="E14" s="41">
        <f>E15</f>
        <v>4086.3958700000003</v>
      </c>
      <c r="F14" s="42">
        <f>F15</f>
        <v>4568.2179400000005</v>
      </c>
      <c r="G14" s="43">
        <f t="shared" si="0"/>
        <v>40.666390233653985</v>
      </c>
      <c r="H14" s="15">
        <f t="shared" si="1"/>
        <v>-5962.1868699999995</v>
      </c>
    </row>
    <row r="15" spans="1:8" x14ac:dyDescent="0.2">
      <c r="A15" s="44" t="s">
        <v>235</v>
      </c>
      <c r="B15" s="6" t="s">
        <v>16</v>
      </c>
      <c r="C15" s="102">
        <f>C16+C17+C18+C19</f>
        <v>10048.58274</v>
      </c>
      <c r="D15" s="102">
        <f>D16+D17+D18+D19</f>
        <v>10048.58274</v>
      </c>
      <c r="E15" s="102">
        <f>E16+E17+E18+E19</f>
        <v>4086.3958700000003</v>
      </c>
      <c r="F15" s="46">
        <f>F16+F17+F18+F19</f>
        <v>4568.2179400000005</v>
      </c>
      <c r="G15" s="25">
        <f t="shared" si="0"/>
        <v>40.666390233653985</v>
      </c>
      <c r="H15" s="25">
        <f t="shared" si="1"/>
        <v>-5962.1868699999995</v>
      </c>
    </row>
    <row r="16" spans="1:8" s="52" customFormat="1" x14ac:dyDescent="0.2">
      <c r="A16" s="47" t="s">
        <v>236</v>
      </c>
      <c r="B16" s="48" t="s">
        <v>17</v>
      </c>
      <c r="C16" s="49">
        <v>4604.6117299999996</v>
      </c>
      <c r="D16" s="49">
        <v>4604.6117299999996</v>
      </c>
      <c r="E16" s="49">
        <v>1936.0558100000001</v>
      </c>
      <c r="F16" s="50">
        <v>2073.7789499999999</v>
      </c>
      <c r="G16" s="30">
        <f t="shared" si="0"/>
        <v>42.046016548717787</v>
      </c>
      <c r="H16" s="51">
        <f t="shared" si="1"/>
        <v>-2668.5559199999998</v>
      </c>
    </row>
    <row r="17" spans="1:8" s="52" customFormat="1" x14ac:dyDescent="0.2">
      <c r="A17" s="47" t="s">
        <v>237</v>
      </c>
      <c r="B17" s="48" t="s">
        <v>18</v>
      </c>
      <c r="C17" s="49">
        <v>23.717680000000001</v>
      </c>
      <c r="D17" s="49">
        <v>23.717680000000001</v>
      </c>
      <c r="E17" s="49">
        <v>12.667199999999999</v>
      </c>
      <c r="F17" s="50">
        <v>15.733969999999999</v>
      </c>
      <c r="G17" s="30">
        <f t="shared" si="0"/>
        <v>53.408259155195616</v>
      </c>
      <c r="H17" s="51">
        <f t="shared" si="1"/>
        <v>-11.050480000000002</v>
      </c>
    </row>
    <row r="18" spans="1:8" s="52" customFormat="1" x14ac:dyDescent="0.2">
      <c r="A18" s="47" t="s">
        <v>238</v>
      </c>
      <c r="B18" s="48" t="s">
        <v>19</v>
      </c>
      <c r="C18" s="49">
        <v>6014.4879300000002</v>
      </c>
      <c r="D18" s="49">
        <v>6014.4879300000002</v>
      </c>
      <c r="E18" s="49">
        <v>2523.0145900000002</v>
      </c>
      <c r="F18" s="50">
        <v>2873.7133100000001</v>
      </c>
      <c r="G18" s="103">
        <f t="shared" si="0"/>
        <v>41.948950922576714</v>
      </c>
      <c r="H18" s="51">
        <f t="shared" si="1"/>
        <v>-3491.47334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-594.2346</v>
      </c>
      <c r="D19" s="56">
        <v>-594.2346</v>
      </c>
      <c r="E19" s="56">
        <v>-385.34172999999998</v>
      </c>
      <c r="F19" s="57">
        <v>-395.00828999999999</v>
      </c>
      <c r="G19" s="101">
        <f t="shared" si="0"/>
        <v>64.846733933029142</v>
      </c>
      <c r="H19" s="51">
        <f t="shared" si="1"/>
        <v>208.89287000000002</v>
      </c>
    </row>
    <row r="20" spans="1:8" s="60" customFormat="1" ht="12.75" thickBot="1" x14ac:dyDescent="0.25">
      <c r="A20" s="168" t="s">
        <v>21</v>
      </c>
      <c r="B20" s="262" t="s">
        <v>22</v>
      </c>
      <c r="C20" s="58">
        <f>C21+C25+C26+C28+C27</f>
        <v>24895.834999999999</v>
      </c>
      <c r="D20" s="58">
        <f>D21+D25+D26+D28+D27</f>
        <v>25198.834999999999</v>
      </c>
      <c r="E20" s="58">
        <f>E21+E25+E26+E28+E27</f>
        <v>16929.018899999999</v>
      </c>
      <c r="F20" s="58">
        <f>F21+F25+F26+F28+F27</f>
        <v>17843.296299999998</v>
      </c>
      <c r="G20" s="59">
        <f t="shared" si="0"/>
        <v>67.181752251641797</v>
      </c>
      <c r="H20" s="15">
        <f t="shared" si="1"/>
        <v>-8269.8161</v>
      </c>
    </row>
    <row r="21" spans="1:8" s="10" customFormat="1" x14ac:dyDescent="0.2">
      <c r="A21" s="61" t="s">
        <v>23</v>
      </c>
      <c r="B21" s="62" t="s">
        <v>24</v>
      </c>
      <c r="C21" s="102">
        <f>C22+C23+C24</f>
        <v>19088</v>
      </c>
      <c r="D21" s="102">
        <f>D22+D23+D24</f>
        <v>19088</v>
      </c>
      <c r="E21" s="102">
        <f>E22+E23+E24</f>
        <v>13389.316150000001</v>
      </c>
      <c r="F21" s="102">
        <f>F22+F23+F24</f>
        <v>13323.679329999999</v>
      </c>
      <c r="G21" s="103">
        <f t="shared" si="0"/>
        <v>70.145201959346196</v>
      </c>
      <c r="H21" s="25">
        <f t="shared" si="1"/>
        <v>-5698.6838499999994</v>
      </c>
    </row>
    <row r="22" spans="1:8" s="60" customFormat="1" ht="24" x14ac:dyDescent="0.2">
      <c r="A22" s="63" t="s">
        <v>25</v>
      </c>
      <c r="B22" s="64" t="s">
        <v>26</v>
      </c>
      <c r="C22" s="49">
        <v>13617</v>
      </c>
      <c r="D22" s="49">
        <v>13617</v>
      </c>
      <c r="E22" s="49">
        <v>11465.38521</v>
      </c>
      <c r="F22" s="50">
        <v>9141.2800700000007</v>
      </c>
      <c r="G22" s="30">
        <f t="shared" si="0"/>
        <v>84.199054196959693</v>
      </c>
      <c r="H22" s="30">
        <f t="shared" si="1"/>
        <v>-2151.6147899999996</v>
      </c>
    </row>
    <row r="23" spans="1:8" s="60" customFormat="1" ht="24" x14ac:dyDescent="0.2">
      <c r="A23" s="65" t="s">
        <v>27</v>
      </c>
      <c r="B23" s="66" t="s">
        <v>28</v>
      </c>
      <c r="C23" s="49">
        <v>5471</v>
      </c>
      <c r="D23" s="49">
        <v>5471</v>
      </c>
      <c r="E23" s="49">
        <v>1924.0047300000001</v>
      </c>
      <c r="F23" s="50">
        <v>4187.5168899999999</v>
      </c>
      <c r="G23" s="30">
        <f t="shared" si="0"/>
        <v>35.167331932005119</v>
      </c>
      <c r="H23" s="30">
        <f t="shared" si="1"/>
        <v>-3546.9952699999999</v>
      </c>
    </row>
    <row r="24" spans="1:8" s="60" customFormat="1" ht="36" x14ac:dyDescent="0.2">
      <c r="A24" s="65" t="s">
        <v>29</v>
      </c>
      <c r="B24" s="67" t="s">
        <v>30</v>
      </c>
      <c r="C24" s="49"/>
      <c r="D24" s="49"/>
      <c r="E24" s="49">
        <v>-7.3789999999999994E-2</v>
      </c>
      <c r="F24" s="50">
        <v>-5.1176300000000001</v>
      </c>
      <c r="G24" s="30" t="e">
        <f t="shared" si="0"/>
        <v>#DIV/0!</v>
      </c>
      <c r="H24" s="30">
        <f t="shared" si="1"/>
        <v>-7.3789999999999994E-2</v>
      </c>
    </row>
    <row r="25" spans="1:8" x14ac:dyDescent="0.2">
      <c r="A25" s="65" t="s">
        <v>31</v>
      </c>
      <c r="B25" s="68" t="s">
        <v>32</v>
      </c>
      <c r="C25" s="35">
        <v>506</v>
      </c>
      <c r="D25" s="35">
        <v>506</v>
      </c>
      <c r="E25" s="35">
        <v>664.73334</v>
      </c>
      <c r="F25" s="108">
        <v>526.59126000000003</v>
      </c>
      <c r="G25" s="30">
        <f t="shared" si="0"/>
        <v>131.3702252964427</v>
      </c>
      <c r="H25" s="30">
        <f t="shared" si="1"/>
        <v>158.73334</v>
      </c>
    </row>
    <row r="26" spans="1:8" x14ac:dyDescent="0.2">
      <c r="A26" s="70" t="s">
        <v>33</v>
      </c>
      <c r="B26" s="70" t="s">
        <v>34</v>
      </c>
      <c r="C26" s="71">
        <v>4464.085</v>
      </c>
      <c r="D26" s="71">
        <v>4767.085</v>
      </c>
      <c r="E26" s="71">
        <v>2601.6643300000001</v>
      </c>
      <c r="F26" s="72">
        <v>3646.63994</v>
      </c>
      <c r="G26" s="30">
        <f t="shared" si="0"/>
        <v>54.575580884334975</v>
      </c>
      <c r="H26" s="30">
        <f t="shared" si="1"/>
        <v>-2165.42067</v>
      </c>
    </row>
    <row r="27" spans="1:8" s="52" customFormat="1" x14ac:dyDescent="0.2">
      <c r="A27" s="73" t="s">
        <v>35</v>
      </c>
      <c r="B27" s="73" t="s">
        <v>36</v>
      </c>
      <c r="C27" s="74"/>
      <c r="D27" s="74"/>
      <c r="E27" s="74"/>
      <c r="F27" s="75"/>
      <c r="G27" s="51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837.75</v>
      </c>
      <c r="D28" s="35">
        <v>837.75</v>
      </c>
      <c r="E28" s="35">
        <v>273.30507999999998</v>
      </c>
      <c r="F28" s="36">
        <v>346.38576999999998</v>
      </c>
      <c r="G28" s="100">
        <f t="shared" ref="G28:G41" si="2">E28/D28*100</f>
        <v>32.623703968964485</v>
      </c>
      <c r="H28" s="30">
        <f t="shared" si="1"/>
        <v>-564.44492000000002</v>
      </c>
    </row>
    <row r="29" spans="1:8" ht="12.75" thickBot="1" x14ac:dyDescent="0.25">
      <c r="A29" s="12" t="s">
        <v>39</v>
      </c>
      <c r="B29" s="77" t="s">
        <v>40</v>
      </c>
      <c r="C29" s="59">
        <f>C30+C31</f>
        <v>10100.566340000001</v>
      </c>
      <c r="D29" s="59">
        <f>D30+D31</f>
        <v>10100.566340000001</v>
      </c>
      <c r="E29" s="79">
        <f>E30+E31</f>
        <v>2172.1786500000003</v>
      </c>
      <c r="F29" s="14">
        <f>F30+F31</f>
        <v>2464.8343000000004</v>
      </c>
      <c r="G29" s="80">
        <f t="shared" si="2"/>
        <v>21.505513422527553</v>
      </c>
      <c r="H29" s="15">
        <f t="shared" si="1"/>
        <v>-7928.3876900000014</v>
      </c>
    </row>
    <row r="30" spans="1:8" x14ac:dyDescent="0.2">
      <c r="A30" s="22" t="s">
        <v>41</v>
      </c>
      <c r="B30" s="61" t="s">
        <v>42</v>
      </c>
      <c r="C30" s="31">
        <v>794.27949999999998</v>
      </c>
      <c r="D30" s="31">
        <v>794.27949999999998</v>
      </c>
      <c r="E30" s="23">
        <v>71.088539999999995</v>
      </c>
      <c r="F30" s="81">
        <v>155.71064000000001</v>
      </c>
      <c r="G30" s="25">
        <f t="shared" si="2"/>
        <v>8.9500660661643661</v>
      </c>
      <c r="H30" s="25">
        <f t="shared" si="1"/>
        <v>-723.19096000000002</v>
      </c>
    </row>
    <row r="31" spans="1:8" ht="12.75" thickBot="1" x14ac:dyDescent="0.25">
      <c r="A31" s="82" t="s">
        <v>43</v>
      </c>
      <c r="B31" s="82" t="s">
        <v>44</v>
      </c>
      <c r="C31" s="35">
        <v>9306.2868400000007</v>
      </c>
      <c r="D31" s="35">
        <v>9306.2868400000007</v>
      </c>
      <c r="E31" s="99">
        <v>2101.0901100000001</v>
      </c>
      <c r="F31" s="108">
        <v>2309.1236600000002</v>
      </c>
      <c r="G31" s="38">
        <f t="shared" si="2"/>
        <v>22.57710455440894</v>
      </c>
      <c r="H31" s="38">
        <f t="shared" si="1"/>
        <v>-7205.1967300000006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1924.1518999999998</v>
      </c>
      <c r="D32" s="14">
        <f>D33+D35+D37+D36</f>
        <v>1996.3</v>
      </c>
      <c r="E32" s="14">
        <f>E33+E35+E37+E36</f>
        <v>1080.4098099999999</v>
      </c>
      <c r="F32" s="14">
        <f>F33+F35+F37+F36</f>
        <v>1310.5757899999999</v>
      </c>
      <c r="G32" s="59">
        <f t="shared" si="2"/>
        <v>54.120613635225155</v>
      </c>
      <c r="H32" s="15">
        <f t="shared" si="1"/>
        <v>-915.89019000000008</v>
      </c>
    </row>
    <row r="33" spans="1:9" x14ac:dyDescent="0.2">
      <c r="A33" s="22" t="s">
        <v>47</v>
      </c>
      <c r="B33" s="22" t="s">
        <v>48</v>
      </c>
      <c r="C33" s="31">
        <f>C34</f>
        <v>1057.8</v>
      </c>
      <c r="D33" s="31">
        <f>D34</f>
        <v>1057.8</v>
      </c>
      <c r="E33" s="31">
        <f>E34</f>
        <v>743.73146999999994</v>
      </c>
      <c r="F33" s="32">
        <f>F34</f>
        <v>708.11478999999997</v>
      </c>
      <c r="G33" s="103">
        <f t="shared" si="2"/>
        <v>70.3092711287578</v>
      </c>
      <c r="H33" s="25">
        <f t="shared" si="1"/>
        <v>-314.06853000000001</v>
      </c>
    </row>
    <row r="34" spans="1:9" x14ac:dyDescent="0.2">
      <c r="A34" s="82" t="s">
        <v>49</v>
      </c>
      <c r="B34" s="85" t="s">
        <v>50</v>
      </c>
      <c r="C34" s="35">
        <v>1057.8</v>
      </c>
      <c r="D34" s="35">
        <v>1057.8</v>
      </c>
      <c r="E34" s="99">
        <v>743.73146999999994</v>
      </c>
      <c r="F34" s="108">
        <v>708.11478999999997</v>
      </c>
      <c r="G34" s="103">
        <f t="shared" si="2"/>
        <v>70.3092711287578</v>
      </c>
      <c r="H34" s="30">
        <f t="shared" si="1"/>
        <v>-314.06853000000001</v>
      </c>
    </row>
    <row r="35" spans="1:9" x14ac:dyDescent="0.2">
      <c r="A35" s="82" t="s">
        <v>51</v>
      </c>
      <c r="B35" s="82" t="s">
        <v>52</v>
      </c>
      <c r="C35" s="35">
        <v>126.3519</v>
      </c>
      <c r="D35" s="35">
        <v>125.5</v>
      </c>
      <c r="E35" s="71">
        <v>14.63</v>
      </c>
      <c r="F35" s="72">
        <v>45.64</v>
      </c>
      <c r="G35" s="103">
        <f t="shared" si="2"/>
        <v>11.657370517928287</v>
      </c>
      <c r="H35" s="30">
        <f t="shared" si="1"/>
        <v>-110.87</v>
      </c>
    </row>
    <row r="36" spans="1:9" ht="24" x14ac:dyDescent="0.2">
      <c r="A36" s="86" t="s">
        <v>53</v>
      </c>
      <c r="B36" s="242" t="s">
        <v>54</v>
      </c>
      <c r="C36" s="35">
        <v>58</v>
      </c>
      <c r="D36" s="35">
        <v>58</v>
      </c>
      <c r="E36" s="35">
        <v>0</v>
      </c>
      <c r="F36" s="36">
        <v>55</v>
      </c>
      <c r="G36" s="103">
        <f t="shared" si="2"/>
        <v>0</v>
      </c>
      <c r="H36" s="30">
        <f t="shared" si="1"/>
        <v>-58</v>
      </c>
    </row>
    <row r="37" spans="1:9" ht="12.75" thickBot="1" x14ac:dyDescent="0.25">
      <c r="A37" s="88" t="s">
        <v>55</v>
      </c>
      <c r="B37" s="243" t="s">
        <v>56</v>
      </c>
      <c r="C37" s="35">
        <v>682</v>
      </c>
      <c r="D37" s="35">
        <v>755</v>
      </c>
      <c r="E37" s="35">
        <v>322.04834</v>
      </c>
      <c r="F37" s="36">
        <v>501.82100000000003</v>
      </c>
      <c r="G37" s="103">
        <f t="shared" si="2"/>
        <v>42.655409271523176</v>
      </c>
      <c r="H37" s="101">
        <f t="shared" si="1"/>
        <v>-432.95166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18608.722189999997</v>
      </c>
      <c r="D38" s="91">
        <f>D39+D47+D48+D46</f>
        <v>20967.391309999999</v>
      </c>
      <c r="E38" s="92">
        <f>E39+E47+E48</f>
        <v>3047.1321899999998</v>
      </c>
      <c r="F38" s="91">
        <f>F39+F47+F48+F46</f>
        <v>4184.9307299999991</v>
      </c>
      <c r="G38" s="14">
        <f t="shared" si="2"/>
        <v>14.532719616611189</v>
      </c>
      <c r="H38" s="15">
        <f t="shared" si="1"/>
        <v>-17920.259119999999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17577.762189999998</v>
      </c>
      <c r="D39" s="110">
        <f>D40+D42+D44</f>
        <v>19936.43131</v>
      </c>
      <c r="E39" s="110">
        <f>E40+E42+E44+E46</f>
        <v>2772.70442</v>
      </c>
      <c r="F39" s="102">
        <f>F40+F42+F44</f>
        <v>3765.20444</v>
      </c>
      <c r="G39" s="24">
        <f t="shared" si="2"/>
        <v>13.907726898992333</v>
      </c>
      <c r="H39" s="24">
        <f t="shared" si="1"/>
        <v>-17163.726889999998</v>
      </c>
    </row>
    <row r="40" spans="1:9" s="94" customFormat="1" ht="24" x14ac:dyDescent="0.2">
      <c r="A40" s="86" t="s">
        <v>61</v>
      </c>
      <c r="B40" s="245" t="s">
        <v>62</v>
      </c>
      <c r="C40" s="97">
        <f>C41</f>
        <v>8214.2999999999993</v>
      </c>
      <c r="D40" s="97">
        <f>D41</f>
        <v>8214.2999999999993</v>
      </c>
      <c r="E40" s="109">
        <f>E41</f>
        <v>1208.39067</v>
      </c>
      <c r="F40" s="109">
        <f>F41</f>
        <v>1877.0677800000001</v>
      </c>
      <c r="G40" s="30">
        <f t="shared" si="2"/>
        <v>14.710817355100254</v>
      </c>
      <c r="H40" s="30">
        <f t="shared" si="1"/>
        <v>-7005.9093299999995</v>
      </c>
    </row>
    <row r="41" spans="1:9" s="94" customFormat="1" ht="24" x14ac:dyDescent="0.2">
      <c r="A41" s="95" t="s">
        <v>63</v>
      </c>
      <c r="B41" s="96" t="s">
        <v>62</v>
      </c>
      <c r="C41" s="98">
        <v>8214.2999999999993</v>
      </c>
      <c r="D41" s="98">
        <v>8214.2999999999993</v>
      </c>
      <c r="E41" s="99">
        <v>1208.39067</v>
      </c>
      <c r="F41" s="99">
        <v>1877.0677800000001</v>
      </c>
      <c r="G41" s="100">
        <f t="shared" si="2"/>
        <v>14.710817355100254</v>
      </c>
      <c r="H41" s="101">
        <f t="shared" si="1"/>
        <v>-7005.9093299999995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9060.1651899999997</v>
      </c>
      <c r="D42" s="97">
        <f>D43</f>
        <v>11391.83431</v>
      </c>
      <c r="E42" s="109">
        <f>E43</f>
        <v>1346.62427</v>
      </c>
      <c r="F42" s="99">
        <f>F43</f>
        <v>1789.75854</v>
      </c>
      <c r="G42" s="97">
        <f>G43</f>
        <v>11.820960815923245</v>
      </c>
      <c r="H42" s="109">
        <f>E42-D42</f>
        <v>-10045.21004</v>
      </c>
    </row>
    <row r="43" spans="1:9" s="94" customFormat="1" ht="24" x14ac:dyDescent="0.2">
      <c r="A43" s="105" t="s">
        <v>226</v>
      </c>
      <c r="B43" s="106" t="s">
        <v>64</v>
      </c>
      <c r="C43" s="97">
        <v>9060.1651899999997</v>
      </c>
      <c r="D43" s="97">
        <v>11391.83431</v>
      </c>
      <c r="E43" s="109">
        <v>1346.62427</v>
      </c>
      <c r="F43" s="109">
        <v>1789.75854</v>
      </c>
      <c r="G43" s="97">
        <f>E43/D43*100</f>
        <v>11.820960815923245</v>
      </c>
      <c r="H43" s="109">
        <f>E43-D43</f>
        <v>-10045.21004</v>
      </c>
    </row>
    <row r="44" spans="1:9" s="94" customFormat="1" ht="48" x14ac:dyDescent="0.2">
      <c r="A44" s="95" t="s">
        <v>65</v>
      </c>
      <c r="B44" s="242" t="s">
        <v>66</v>
      </c>
      <c r="C44" s="97">
        <f>C45</f>
        <v>303.29700000000003</v>
      </c>
      <c r="D44" s="97">
        <f>D45</f>
        <v>330.29700000000003</v>
      </c>
      <c r="E44" s="109">
        <f>E45</f>
        <v>162.92447999999999</v>
      </c>
      <c r="F44" s="99">
        <f>F45</f>
        <v>98.378119999999996</v>
      </c>
      <c r="G44" s="97">
        <f>G45</f>
        <v>49.326660550958671</v>
      </c>
      <c r="H44" s="99">
        <f>E44-D44</f>
        <v>-167.37252000000004</v>
      </c>
      <c r="I44" s="139"/>
    </row>
    <row r="45" spans="1:9" s="107" customFormat="1" ht="36" x14ac:dyDescent="0.2">
      <c r="A45" s="95" t="s">
        <v>214</v>
      </c>
      <c r="B45" s="106" t="s">
        <v>67</v>
      </c>
      <c r="C45" s="108">
        <v>303.29700000000003</v>
      </c>
      <c r="D45" s="108">
        <v>330.29700000000003</v>
      </c>
      <c r="E45" s="109">
        <v>162.92447999999999</v>
      </c>
      <c r="F45" s="99">
        <v>98.378119999999996</v>
      </c>
      <c r="G45" s="97">
        <f>E45/D45*100</f>
        <v>49.326660550958671</v>
      </c>
      <c r="H45" s="109">
        <f>H44</f>
        <v>-167.37252000000004</v>
      </c>
    </row>
    <row r="46" spans="1:9" s="52" customFormat="1" ht="24" x14ac:dyDescent="0.2">
      <c r="A46" s="111" t="s">
        <v>68</v>
      </c>
      <c r="B46" s="112" t="s">
        <v>69</v>
      </c>
      <c r="C46" s="99">
        <v>181.27799999999999</v>
      </c>
      <c r="D46" s="99">
        <v>181.27799999999999</v>
      </c>
      <c r="E46" s="56">
        <v>54.765000000000001</v>
      </c>
      <c r="F46" s="99">
        <v>74.349779999999996</v>
      </c>
      <c r="G46" s="100">
        <f t="shared" ref="G46:G52" si="3">E46/D46*100</f>
        <v>30.210505411577799</v>
      </c>
      <c r="H46" s="100">
        <f t="shared" ref="H46:H116" si="4">E46-D46</f>
        <v>-126.51299999999999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561.50800000000004</v>
      </c>
      <c r="D47" s="114">
        <v>561.50800000000004</v>
      </c>
      <c r="E47" s="115">
        <v>144.53592</v>
      </c>
      <c r="F47" s="114">
        <v>167.51503</v>
      </c>
      <c r="G47" s="100">
        <f t="shared" si="3"/>
        <v>25.740669767839456</v>
      </c>
      <c r="H47" s="100">
        <f t="shared" si="4"/>
        <v>-416.97208000000001</v>
      </c>
    </row>
    <row r="48" spans="1:9" s="60" customFormat="1" ht="12.75" thickBot="1" x14ac:dyDescent="0.25">
      <c r="A48" s="12" t="s">
        <v>70</v>
      </c>
      <c r="B48" s="263" t="s">
        <v>71</v>
      </c>
      <c r="C48" s="14">
        <f>C49</f>
        <v>288.17399999999998</v>
      </c>
      <c r="D48" s="14">
        <f>D49</f>
        <v>288.17399999999998</v>
      </c>
      <c r="E48" s="14">
        <f>E49</f>
        <v>129.89185000000001</v>
      </c>
      <c r="F48" s="14">
        <f>F49</f>
        <v>177.86148</v>
      </c>
      <c r="G48" s="14">
        <f t="shared" si="3"/>
        <v>45.07410453406623</v>
      </c>
      <c r="H48" s="15">
        <f t="shared" si="4"/>
        <v>-158.28214999999997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288.17399999999998</v>
      </c>
      <c r="D49" s="23">
        <v>288.17399999999998</v>
      </c>
      <c r="E49" s="118">
        <v>129.89185000000001</v>
      </c>
      <c r="F49" s="119">
        <v>177.86148</v>
      </c>
      <c r="G49" s="101">
        <f t="shared" si="3"/>
        <v>45.07410453406623</v>
      </c>
      <c r="H49" s="38">
        <f t="shared" si="4"/>
        <v>-158.28214999999997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115.893</v>
      </c>
      <c r="D50" s="120">
        <f>D51</f>
        <v>115.893</v>
      </c>
      <c r="E50" s="120">
        <f>+E51</f>
        <v>46.616999999999997</v>
      </c>
      <c r="F50" s="120">
        <f>+F51</f>
        <v>142.2379</v>
      </c>
      <c r="G50" s="14">
        <f t="shared" si="3"/>
        <v>40.224172296860033</v>
      </c>
      <c r="H50" s="15">
        <f t="shared" si="4"/>
        <v>-69.27600000000001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115.893</v>
      </c>
      <c r="D51" s="31">
        <f>D52+D53+D54+D55</f>
        <v>115.893</v>
      </c>
      <c r="E51" s="31">
        <f>E52+E53+E54+E55</f>
        <v>46.616999999999997</v>
      </c>
      <c r="F51" s="31">
        <f>F52+F53+F54+F55</f>
        <v>142.2379</v>
      </c>
      <c r="G51" s="25">
        <f t="shared" si="3"/>
        <v>40.224172296860033</v>
      </c>
      <c r="H51" s="25">
        <f t="shared" si="4"/>
        <v>-69.27600000000001</v>
      </c>
    </row>
    <row r="52" spans="1:9" s="52" customFormat="1" ht="24" x14ac:dyDescent="0.2">
      <c r="A52" s="121" t="s">
        <v>78</v>
      </c>
      <c r="B52" s="122" t="s">
        <v>79</v>
      </c>
      <c r="C52" s="109">
        <v>8.6370000000000005</v>
      </c>
      <c r="D52" s="109">
        <v>8.6370000000000005</v>
      </c>
      <c r="E52" s="49">
        <v>36.829300000000003</v>
      </c>
      <c r="F52" s="50">
        <v>21.844899999999999</v>
      </c>
      <c r="G52" s="30">
        <f t="shared" si="3"/>
        <v>426.41310640268608</v>
      </c>
      <c r="H52" s="103">
        <f t="shared" si="4"/>
        <v>28.192300000000003</v>
      </c>
    </row>
    <row r="53" spans="1:9" s="52" customFormat="1" x14ac:dyDescent="0.2">
      <c r="A53" s="82" t="s">
        <v>246</v>
      </c>
      <c r="B53" s="123" t="s">
        <v>80</v>
      </c>
      <c r="C53" s="109"/>
      <c r="D53" s="109"/>
      <c r="E53" s="49"/>
      <c r="F53" s="50"/>
      <c r="G53" s="30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109">
        <v>107.256</v>
      </c>
      <c r="D54" s="109">
        <v>107.256</v>
      </c>
      <c r="E54" s="49">
        <v>9.5347299999999997</v>
      </c>
      <c r="F54" s="50">
        <v>25.993179999999999</v>
      </c>
      <c r="G54" s="30">
        <f t="shared" ref="G54:G65" si="5">E54/D54*100</f>
        <v>8.8896938166629376</v>
      </c>
      <c r="H54" s="30">
        <f t="shared" si="4"/>
        <v>-97.721270000000004</v>
      </c>
    </row>
    <row r="55" spans="1:9" s="52" customFormat="1" ht="24.75" thickBot="1" x14ac:dyDescent="0.25">
      <c r="A55" s="65" t="s">
        <v>83</v>
      </c>
      <c r="B55" s="122" t="s">
        <v>84</v>
      </c>
      <c r="C55" s="109"/>
      <c r="D55" s="109"/>
      <c r="E55" s="49">
        <v>0.25296999999999997</v>
      </c>
      <c r="F55" s="50">
        <v>94.399820000000005</v>
      </c>
      <c r="G55" s="103" t="e">
        <f t="shared" si="5"/>
        <v>#DIV/0!</v>
      </c>
      <c r="H55" s="30">
        <f t="shared" si="4"/>
        <v>0.25296999999999997</v>
      </c>
    </row>
    <row r="56" spans="1:9" s="107" customFormat="1" ht="12.75" thickBot="1" x14ac:dyDescent="0.25">
      <c r="A56" s="267" t="s">
        <v>280</v>
      </c>
      <c r="B56" s="268" t="s">
        <v>281</v>
      </c>
      <c r="C56" s="269"/>
      <c r="D56" s="269">
        <f>D57</f>
        <v>108.25848000000001</v>
      </c>
      <c r="E56" s="270">
        <f>E57</f>
        <v>11.65709</v>
      </c>
      <c r="F56" s="270">
        <f>F57</f>
        <v>0</v>
      </c>
      <c r="G56" s="270"/>
      <c r="H56" s="271"/>
    </row>
    <row r="57" spans="1:9" s="107" customFormat="1" x14ac:dyDescent="0.2">
      <c r="A57" s="272" t="s">
        <v>282</v>
      </c>
      <c r="B57" s="273" t="s">
        <v>283</v>
      </c>
      <c r="C57" s="110"/>
      <c r="D57" s="110">
        <f>D58+D59</f>
        <v>108.25848000000001</v>
      </c>
      <c r="E57" s="102">
        <f>E59+E58</f>
        <v>11.65709</v>
      </c>
      <c r="F57" s="102">
        <f>F59+F58</f>
        <v>0</v>
      </c>
      <c r="G57" s="102"/>
      <c r="H57" s="102"/>
    </row>
    <row r="58" spans="1:9" s="107" customFormat="1" x14ac:dyDescent="0.2">
      <c r="A58" s="277" t="s">
        <v>284</v>
      </c>
      <c r="B58" s="242" t="s">
        <v>285</v>
      </c>
      <c r="C58" s="81"/>
      <c r="D58" s="81"/>
      <c r="E58" s="23">
        <v>10.89409</v>
      </c>
      <c r="F58" s="81"/>
      <c r="G58" s="23"/>
      <c r="H58" s="23"/>
    </row>
    <row r="59" spans="1:9" s="107" customFormat="1" ht="12.75" thickBot="1" x14ac:dyDescent="0.25">
      <c r="A59" s="276" t="s">
        <v>289</v>
      </c>
      <c r="B59" s="278" t="s">
        <v>290</v>
      </c>
      <c r="C59" s="137"/>
      <c r="D59" s="137">
        <v>108.25848000000001</v>
      </c>
      <c r="E59" s="114">
        <v>0.76300000000000001</v>
      </c>
      <c r="F59" s="137"/>
      <c r="G59" s="114"/>
      <c r="H59" s="114"/>
    </row>
    <row r="60" spans="1:9" s="52" customFormat="1" ht="12.75" thickBot="1" x14ac:dyDescent="0.25">
      <c r="A60" s="124" t="s">
        <v>85</v>
      </c>
      <c r="B60" s="125" t="s">
        <v>86</v>
      </c>
      <c r="C60" s="41">
        <f>C61+C62+C63+C64</f>
        <v>239</v>
      </c>
      <c r="D60" s="41">
        <f>D61+D62+D63+D64</f>
        <v>364</v>
      </c>
      <c r="E60" s="41">
        <f>E61+E62+E63+E64</f>
        <v>687.59316999999999</v>
      </c>
      <c r="F60" s="41">
        <f>F61+F62+F63+F64</f>
        <v>265.74866000000003</v>
      </c>
      <c r="G60" s="14">
        <f t="shared" si="5"/>
        <v>188.89922252747255</v>
      </c>
      <c r="H60" s="15">
        <f t="shared" si="4"/>
        <v>323.59316999999999</v>
      </c>
    </row>
    <row r="61" spans="1:9" s="52" customFormat="1" ht="24" x14ac:dyDescent="0.2">
      <c r="A61" s="126" t="s">
        <v>87</v>
      </c>
      <c r="B61" s="127" t="s">
        <v>88</v>
      </c>
      <c r="C61" s="128"/>
      <c r="D61" s="128"/>
      <c r="E61" s="128"/>
      <c r="F61" s="129">
        <v>8.6818000000000008</v>
      </c>
      <c r="G61" s="24" t="e">
        <f t="shared" si="5"/>
        <v>#DIV/0!</v>
      </c>
      <c r="H61" s="25">
        <f t="shared" si="4"/>
        <v>0</v>
      </c>
    </row>
    <row r="62" spans="1:9" s="52" customFormat="1" ht="24" x14ac:dyDescent="0.2">
      <c r="A62" s="65" t="s">
        <v>257</v>
      </c>
      <c r="B62" s="130" t="s">
        <v>88</v>
      </c>
      <c r="C62" s="131"/>
      <c r="D62" s="131"/>
      <c r="E62" s="109"/>
      <c r="F62" s="97">
        <v>132.30000000000001</v>
      </c>
      <c r="G62" s="30" t="e">
        <f t="shared" si="5"/>
        <v>#DIV/0!</v>
      </c>
      <c r="H62" s="30">
        <f t="shared" si="4"/>
        <v>0</v>
      </c>
    </row>
    <row r="63" spans="1:9" ht="36" x14ac:dyDescent="0.2">
      <c r="A63" s="132" t="s">
        <v>272</v>
      </c>
      <c r="B63" s="133" t="s">
        <v>273</v>
      </c>
      <c r="C63" s="134"/>
      <c r="D63" s="134">
        <v>125</v>
      </c>
      <c r="E63" s="31">
        <v>631.50062000000003</v>
      </c>
      <c r="F63" s="32">
        <v>80.003380000000007</v>
      </c>
      <c r="G63" s="30">
        <f t="shared" si="5"/>
        <v>505.20049600000004</v>
      </c>
      <c r="H63" s="30">
        <f t="shared" si="4"/>
        <v>506.50062000000003</v>
      </c>
    </row>
    <row r="64" spans="1:9" s="139" customFormat="1" ht="36.75" thickBot="1" x14ac:dyDescent="0.25">
      <c r="A64" s="135" t="s">
        <v>91</v>
      </c>
      <c r="B64" s="136" t="s">
        <v>92</v>
      </c>
      <c r="C64" s="137">
        <v>239</v>
      </c>
      <c r="D64" s="137">
        <v>239</v>
      </c>
      <c r="E64" s="114">
        <v>56.092550000000003</v>
      </c>
      <c r="F64" s="114">
        <v>44.763480000000001</v>
      </c>
      <c r="G64" s="101">
        <f t="shared" si="5"/>
        <v>23.469686192468618</v>
      </c>
      <c r="H64" s="103">
        <f t="shared" si="4"/>
        <v>-182.90744999999998</v>
      </c>
      <c r="I64" s="138"/>
    </row>
    <row r="65" spans="1:8" ht="12.75" thickBot="1" x14ac:dyDescent="0.25">
      <c r="A65" s="12" t="s">
        <v>93</v>
      </c>
      <c r="B65" s="84" t="s">
        <v>94</v>
      </c>
      <c r="C65" s="92">
        <f>C66+C68+C70+C72+C74+C76+C78+C80+C82+C84</f>
        <v>88</v>
      </c>
      <c r="D65" s="92">
        <f>D66+D68+D70+D72+D74+D76+D78+D80+D82+D84</f>
        <v>117</v>
      </c>
      <c r="E65" s="92">
        <f>E66+E68+E70+E72+E74+E76+E78+E80+E82+E84</f>
        <v>279.07556999999997</v>
      </c>
      <c r="F65" s="91">
        <v>954.28826000000004</v>
      </c>
      <c r="G65" s="78">
        <f t="shared" si="5"/>
        <v>238.52612820512817</v>
      </c>
      <c r="H65" s="59">
        <f>E65-D65</f>
        <v>162.07556999999997</v>
      </c>
    </row>
    <row r="66" spans="1:8" s="10" customFormat="1" ht="36" x14ac:dyDescent="0.2">
      <c r="A66" s="224" t="s">
        <v>171</v>
      </c>
      <c r="B66" s="225" t="s">
        <v>172</v>
      </c>
      <c r="C66" s="110">
        <f>C67</f>
        <v>4</v>
      </c>
      <c r="D66" s="110">
        <f>D67</f>
        <v>4</v>
      </c>
      <c r="E66" s="110">
        <f t="shared" ref="E66" si="6">E67</f>
        <v>0.45</v>
      </c>
      <c r="F66" s="110"/>
      <c r="G66" s="102">
        <f>E66/D66*100</f>
        <v>11.25</v>
      </c>
      <c r="H66" s="102">
        <f t="shared" si="4"/>
        <v>-3.55</v>
      </c>
    </row>
    <row r="67" spans="1:8" ht="48" x14ac:dyDescent="0.2">
      <c r="A67" s="226" t="s">
        <v>173</v>
      </c>
      <c r="B67" s="227" t="s">
        <v>174</v>
      </c>
      <c r="C67" s="110">
        <v>4</v>
      </c>
      <c r="D67" s="110">
        <v>4</v>
      </c>
      <c r="E67" s="102">
        <v>0.45</v>
      </c>
      <c r="F67" s="234"/>
      <c r="G67" s="102">
        <f>E67/D67*100</f>
        <v>11.25</v>
      </c>
      <c r="H67" s="109">
        <f t="shared" si="4"/>
        <v>-3.55</v>
      </c>
    </row>
    <row r="68" spans="1:8" ht="48" x14ac:dyDescent="0.2">
      <c r="A68" s="224" t="s">
        <v>245</v>
      </c>
      <c r="B68" s="228" t="s">
        <v>175</v>
      </c>
      <c r="C68" s="110">
        <f>C69</f>
        <v>3</v>
      </c>
      <c r="D68" s="110">
        <f>D69</f>
        <v>3</v>
      </c>
      <c r="E68" s="110">
        <f>E69</f>
        <v>22.5</v>
      </c>
      <c r="F68" s="97"/>
      <c r="G68" s="109"/>
      <c r="H68" s="109">
        <f t="shared" si="4"/>
        <v>19.5</v>
      </c>
    </row>
    <row r="69" spans="1:8" ht="60" x14ac:dyDescent="0.2">
      <c r="A69" s="226" t="s">
        <v>176</v>
      </c>
      <c r="B69" s="67" t="s">
        <v>177</v>
      </c>
      <c r="C69" s="110">
        <v>3</v>
      </c>
      <c r="D69" s="110">
        <v>3</v>
      </c>
      <c r="E69" s="102">
        <v>22.5</v>
      </c>
      <c r="F69" s="97"/>
      <c r="G69" s="109">
        <f>E69/D69*100</f>
        <v>750</v>
      </c>
      <c r="H69" s="235">
        <f t="shared" si="4"/>
        <v>19.5</v>
      </c>
    </row>
    <row r="70" spans="1:8" ht="36" x14ac:dyDescent="0.2">
      <c r="A70" s="224" t="s">
        <v>178</v>
      </c>
      <c r="B70" s="123" t="s">
        <v>179</v>
      </c>
      <c r="C70" s="110">
        <f>C71</f>
        <v>4</v>
      </c>
      <c r="D70" s="110">
        <f>D71</f>
        <v>4</v>
      </c>
      <c r="E70" s="110">
        <f>E71</f>
        <v>0.25</v>
      </c>
      <c r="F70" s="110"/>
      <c r="G70" s="102"/>
      <c r="H70" s="236"/>
    </row>
    <row r="71" spans="1:8" ht="48" x14ac:dyDescent="0.2">
      <c r="A71" s="226" t="s">
        <v>180</v>
      </c>
      <c r="B71" s="67" t="s">
        <v>181</v>
      </c>
      <c r="C71" s="110">
        <v>4</v>
      </c>
      <c r="D71" s="110">
        <v>4</v>
      </c>
      <c r="E71" s="102">
        <v>0.25</v>
      </c>
      <c r="F71" s="97"/>
      <c r="G71" s="109"/>
      <c r="H71" s="109"/>
    </row>
    <row r="72" spans="1:8" ht="36" x14ac:dyDescent="0.2">
      <c r="A72" s="224" t="s">
        <v>182</v>
      </c>
      <c r="B72" s="123" t="s">
        <v>183</v>
      </c>
      <c r="C72" s="110">
        <f>C73</f>
        <v>5</v>
      </c>
      <c r="D72" s="110">
        <f>D73</f>
        <v>5</v>
      </c>
      <c r="E72" s="110">
        <f>E73</f>
        <v>0</v>
      </c>
      <c r="F72" s="97"/>
      <c r="G72" s="109"/>
      <c r="H72" s="109"/>
    </row>
    <row r="73" spans="1:8" ht="48" x14ac:dyDescent="0.2">
      <c r="A73" s="226" t="s">
        <v>184</v>
      </c>
      <c r="B73" s="67" t="s">
        <v>185</v>
      </c>
      <c r="C73" s="110">
        <v>5</v>
      </c>
      <c r="D73" s="110">
        <v>5</v>
      </c>
      <c r="E73" s="102"/>
      <c r="F73" s="109"/>
      <c r="G73" s="109">
        <f>E73/D73*100</f>
        <v>0</v>
      </c>
      <c r="H73" s="109">
        <f>E73-D73</f>
        <v>-5</v>
      </c>
    </row>
    <row r="74" spans="1:8" ht="48" x14ac:dyDescent="0.2">
      <c r="A74" s="224" t="s">
        <v>186</v>
      </c>
      <c r="B74" s="123" t="s">
        <v>187</v>
      </c>
      <c r="C74" s="110">
        <f>C75</f>
        <v>3</v>
      </c>
      <c r="D74" s="110">
        <f>D75</f>
        <v>3</v>
      </c>
      <c r="E74" s="110">
        <f>E75</f>
        <v>1</v>
      </c>
      <c r="F74" s="97"/>
      <c r="G74" s="109">
        <f>E74/D74*100</f>
        <v>33.333333333333329</v>
      </c>
      <c r="H74" s="109">
        <f>E74-D74</f>
        <v>-2</v>
      </c>
    </row>
    <row r="75" spans="1:8" ht="60" x14ac:dyDescent="0.2">
      <c r="A75" s="226" t="s">
        <v>188</v>
      </c>
      <c r="B75" s="67" t="s">
        <v>189</v>
      </c>
      <c r="C75" s="110">
        <v>3</v>
      </c>
      <c r="D75" s="110">
        <v>3</v>
      </c>
      <c r="E75" s="102">
        <v>1</v>
      </c>
      <c r="F75" s="97"/>
      <c r="G75" s="109">
        <f>E75/D75*100</f>
        <v>33.333333333333329</v>
      </c>
      <c r="H75" s="109">
        <f>E76-D75</f>
        <v>-2.7</v>
      </c>
    </row>
    <row r="76" spans="1:8" ht="36" x14ac:dyDescent="0.2">
      <c r="A76" s="224" t="s">
        <v>190</v>
      </c>
      <c r="B76" s="123" t="s">
        <v>191</v>
      </c>
      <c r="C76" s="110">
        <f>C77</f>
        <v>2</v>
      </c>
      <c r="D76" s="110">
        <f>D77</f>
        <v>2</v>
      </c>
      <c r="E76" s="110">
        <f>E77</f>
        <v>0.3</v>
      </c>
      <c r="F76" s="110"/>
      <c r="G76" s="102"/>
      <c r="H76" s="109"/>
    </row>
    <row r="77" spans="1:8" ht="72" x14ac:dyDescent="0.2">
      <c r="A77" s="226" t="s">
        <v>192</v>
      </c>
      <c r="B77" s="67" t="s">
        <v>193</v>
      </c>
      <c r="C77" s="110">
        <v>2</v>
      </c>
      <c r="D77" s="110">
        <v>2</v>
      </c>
      <c r="E77" s="102">
        <v>0.3</v>
      </c>
      <c r="F77" s="97"/>
      <c r="G77" s="109">
        <f>E77/D77*100</f>
        <v>15</v>
      </c>
      <c r="H77" s="109">
        <f>E77-D77</f>
        <v>-1.7</v>
      </c>
    </row>
    <row r="78" spans="1:8" ht="36" x14ac:dyDescent="0.2">
      <c r="A78" s="224" t="s">
        <v>194</v>
      </c>
      <c r="B78" s="123" t="s">
        <v>195</v>
      </c>
      <c r="C78" s="110">
        <f>C79</f>
        <v>2</v>
      </c>
      <c r="D78" s="110">
        <f>D79</f>
        <v>2</v>
      </c>
      <c r="E78" s="110">
        <f>E79</f>
        <v>0.5</v>
      </c>
      <c r="F78" s="97"/>
      <c r="G78" s="109"/>
      <c r="H78" s="109">
        <f>E78-D78</f>
        <v>-1.5</v>
      </c>
    </row>
    <row r="79" spans="1:8" ht="48" x14ac:dyDescent="0.2">
      <c r="A79" s="226" t="s">
        <v>196</v>
      </c>
      <c r="B79" s="67" t="s">
        <v>197</v>
      </c>
      <c r="C79" s="110">
        <v>2</v>
      </c>
      <c r="D79" s="110">
        <v>2</v>
      </c>
      <c r="E79" s="102">
        <v>0.5</v>
      </c>
      <c r="F79" s="97"/>
      <c r="G79" s="109">
        <f>E79/D79*100</f>
        <v>25</v>
      </c>
      <c r="H79" s="237">
        <f>E79-D79</f>
        <v>-1.5</v>
      </c>
    </row>
    <row r="80" spans="1:8" ht="36" x14ac:dyDescent="0.2">
      <c r="A80" s="224" t="s">
        <v>198</v>
      </c>
      <c r="B80" s="123" t="s">
        <v>199</v>
      </c>
      <c r="C80" s="110">
        <f>C81</f>
        <v>46</v>
      </c>
      <c r="D80" s="110">
        <f>D81</f>
        <v>46</v>
      </c>
      <c r="E80" s="110">
        <f>E81</f>
        <v>53.5</v>
      </c>
      <c r="F80" s="110"/>
      <c r="G80" s="102"/>
      <c r="H80" s="238"/>
    </row>
    <row r="81" spans="1:8" ht="48" x14ac:dyDescent="0.2">
      <c r="A81" s="226" t="s">
        <v>200</v>
      </c>
      <c r="B81" s="67" t="s">
        <v>201</v>
      </c>
      <c r="C81" s="110">
        <v>46</v>
      </c>
      <c r="D81" s="110">
        <v>46</v>
      </c>
      <c r="E81" s="102">
        <v>53.5</v>
      </c>
      <c r="F81" s="97"/>
      <c r="G81" s="109">
        <f t="shared" ref="G81:G86" si="7">E81/D81*100</f>
        <v>116.30434782608697</v>
      </c>
      <c r="H81" s="109">
        <f t="shared" ref="H81:H86" si="8">E81-D81</f>
        <v>7.5</v>
      </c>
    </row>
    <row r="82" spans="1:8" ht="36" x14ac:dyDescent="0.2">
      <c r="A82" s="224" t="s">
        <v>202</v>
      </c>
      <c r="B82" s="228" t="s">
        <v>203</v>
      </c>
      <c r="C82" s="110">
        <f>C83</f>
        <v>19</v>
      </c>
      <c r="D82" s="110">
        <f>D83</f>
        <v>19</v>
      </c>
      <c r="E82" s="110">
        <f>E83</f>
        <v>20.662459999999999</v>
      </c>
      <c r="F82" s="97"/>
      <c r="G82" s="109">
        <f t="shared" si="7"/>
        <v>108.74978947368422</v>
      </c>
      <c r="H82" s="109">
        <f t="shared" si="8"/>
        <v>1.6624599999999994</v>
      </c>
    </row>
    <row r="83" spans="1:8" ht="60" x14ac:dyDescent="0.2">
      <c r="A83" s="229" t="s">
        <v>204</v>
      </c>
      <c r="B83" s="230" t="s">
        <v>205</v>
      </c>
      <c r="C83" s="110">
        <v>19</v>
      </c>
      <c r="D83" s="110">
        <v>19</v>
      </c>
      <c r="E83" s="102">
        <v>20.662459999999999</v>
      </c>
      <c r="F83" s="97"/>
      <c r="G83" s="109">
        <f t="shared" si="7"/>
        <v>108.74978947368422</v>
      </c>
      <c r="H83" s="109">
        <f t="shared" si="8"/>
        <v>1.6624599999999994</v>
      </c>
    </row>
    <row r="84" spans="1:8" ht="48" x14ac:dyDescent="0.2">
      <c r="A84" s="231" t="s">
        <v>206</v>
      </c>
      <c r="B84" s="175" t="s">
        <v>207</v>
      </c>
      <c r="C84" s="97">
        <f>C85+C86</f>
        <v>0</v>
      </c>
      <c r="D84" s="97">
        <f>D85+D86</f>
        <v>29</v>
      </c>
      <c r="E84" s="97">
        <f t="shared" ref="E84:F84" si="9">E85+E86</f>
        <v>179.91310999999999</v>
      </c>
      <c r="F84" s="97">
        <f t="shared" si="9"/>
        <v>0</v>
      </c>
      <c r="G84" s="109">
        <f t="shared" si="7"/>
        <v>620.39003448275855</v>
      </c>
      <c r="H84" s="109">
        <f t="shared" si="8"/>
        <v>150.91310999999999</v>
      </c>
    </row>
    <row r="85" spans="1:8" ht="48" x14ac:dyDescent="0.2">
      <c r="A85" s="232" t="s">
        <v>208</v>
      </c>
      <c r="B85" s="233" t="s">
        <v>209</v>
      </c>
      <c r="C85" s="108"/>
      <c r="D85" s="108">
        <v>26</v>
      </c>
      <c r="E85" s="108">
        <v>176.63176999999999</v>
      </c>
      <c r="F85" s="108"/>
      <c r="G85" s="109"/>
      <c r="H85" s="99"/>
    </row>
    <row r="86" spans="1:8" ht="48.75" thickBot="1" x14ac:dyDescent="0.25">
      <c r="A86" s="232" t="s">
        <v>210</v>
      </c>
      <c r="B86" s="233" t="s">
        <v>211</v>
      </c>
      <c r="C86" s="108"/>
      <c r="D86" s="108">
        <v>3</v>
      </c>
      <c r="E86" s="99">
        <v>3.2813400000000001</v>
      </c>
      <c r="F86" s="108"/>
      <c r="G86" s="109">
        <f t="shared" si="7"/>
        <v>109.378</v>
      </c>
      <c r="H86" s="99">
        <f t="shared" si="8"/>
        <v>0.28134000000000015</v>
      </c>
    </row>
    <row r="87" spans="1:8" ht="12.75" thickBot="1" x14ac:dyDescent="0.25">
      <c r="A87" s="12" t="s">
        <v>95</v>
      </c>
      <c r="B87" s="84" t="s">
        <v>96</v>
      </c>
      <c r="C87" s="91">
        <f>C88+C89+C90+C91</f>
        <v>274</v>
      </c>
      <c r="D87" s="91">
        <f>D88+D89+D90+D91</f>
        <v>521.4</v>
      </c>
      <c r="E87" s="91">
        <f t="shared" ref="E87:F87" si="10">E88+E89+E90+E91</f>
        <v>1005.17154</v>
      </c>
      <c r="F87" s="91">
        <f t="shared" si="10"/>
        <v>791.82244000000003</v>
      </c>
      <c r="G87" s="78">
        <f>E87/D87*100</f>
        <v>192.78318757192176</v>
      </c>
      <c r="H87" s="59">
        <f t="shared" si="4"/>
        <v>483.77154000000007</v>
      </c>
    </row>
    <row r="88" spans="1:8" x14ac:dyDescent="0.2">
      <c r="A88" s="22" t="s">
        <v>247</v>
      </c>
      <c r="B88" s="22" t="s">
        <v>97</v>
      </c>
      <c r="C88" s="31"/>
      <c r="D88" s="31"/>
      <c r="E88" s="143"/>
      <c r="F88" s="46">
        <v>9.9132499999999997</v>
      </c>
      <c r="G88" s="30" t="e">
        <f t="shared" ref="G88:G98" si="11">E88/D88*100</f>
        <v>#DIV/0!</v>
      </c>
      <c r="H88" s="25">
        <f t="shared" si="4"/>
        <v>0</v>
      </c>
    </row>
    <row r="89" spans="1:8" x14ac:dyDescent="0.2">
      <c r="A89" s="82" t="s">
        <v>98</v>
      </c>
      <c r="B89" s="85" t="s">
        <v>99</v>
      </c>
      <c r="C89" s="71"/>
      <c r="D89" s="71"/>
      <c r="E89" s="71">
        <v>701.01800000000003</v>
      </c>
      <c r="F89" s="46">
        <v>-78.637879999999996</v>
      </c>
      <c r="G89" s="30" t="e">
        <f t="shared" si="11"/>
        <v>#DIV/0!</v>
      </c>
      <c r="H89" s="30">
        <f t="shared" si="4"/>
        <v>701.01800000000003</v>
      </c>
    </row>
    <row r="90" spans="1:8" x14ac:dyDescent="0.2">
      <c r="A90" s="82" t="s">
        <v>248</v>
      </c>
      <c r="B90" s="82" t="s">
        <v>100</v>
      </c>
      <c r="C90" s="35"/>
      <c r="D90" s="35"/>
      <c r="E90" s="35">
        <v>56.753540000000001</v>
      </c>
      <c r="F90" s="36">
        <v>108.6086</v>
      </c>
      <c r="G90" s="30"/>
      <c r="H90" s="101"/>
    </row>
    <row r="91" spans="1:8" ht="12.75" thickBot="1" x14ac:dyDescent="0.25">
      <c r="A91" s="82" t="s">
        <v>249</v>
      </c>
      <c r="B91" s="82" t="s">
        <v>101</v>
      </c>
      <c r="C91" s="35">
        <v>274</v>
      </c>
      <c r="D91" s="35">
        <v>521.4</v>
      </c>
      <c r="E91" s="99">
        <v>247.4</v>
      </c>
      <c r="F91" s="108">
        <v>751.93847000000005</v>
      </c>
      <c r="G91" s="30">
        <f t="shared" si="11"/>
        <v>47.449175297276568</v>
      </c>
      <c r="H91" s="38">
        <f t="shared" si="4"/>
        <v>-274</v>
      </c>
    </row>
    <row r="92" spans="1:8" ht="12.75" thickBot="1" x14ac:dyDescent="0.25">
      <c r="A92" s="12" t="s">
        <v>102</v>
      </c>
      <c r="B92" s="77" t="s">
        <v>103</v>
      </c>
      <c r="C92" s="59">
        <f>C93+C135+C137</f>
        <v>518067.54134999996</v>
      </c>
      <c r="D92" s="59">
        <f>D93+D135+D137</f>
        <v>383754.88135000004</v>
      </c>
      <c r="E92" s="59">
        <f>E93+E135+E137</f>
        <v>198371.04709000001</v>
      </c>
      <c r="F92" s="59">
        <f>F93+F135+F137</f>
        <v>194554.95603000003</v>
      </c>
      <c r="G92" s="14">
        <f t="shared" si="11"/>
        <v>51.692123470105791</v>
      </c>
      <c r="H92" s="15">
        <f t="shared" si="4"/>
        <v>-185383.83426000003</v>
      </c>
    </row>
    <row r="93" spans="1:8" ht="12.75" thickBot="1" x14ac:dyDescent="0.25">
      <c r="A93" s="146" t="s">
        <v>104</v>
      </c>
      <c r="B93" s="147" t="s">
        <v>105</v>
      </c>
      <c r="C93" s="148">
        <f>C94+C97+C114</f>
        <v>517945.79999999993</v>
      </c>
      <c r="D93" s="148">
        <f>D94+D97+D114</f>
        <v>383633.14</v>
      </c>
      <c r="E93" s="148">
        <f>E94+E97+E114</f>
        <v>198371.04709000001</v>
      </c>
      <c r="F93" s="148">
        <f>F94+F97+F114</f>
        <v>194453.95603000003</v>
      </c>
      <c r="G93" s="14">
        <f t="shared" si="11"/>
        <v>51.708527342033072</v>
      </c>
      <c r="H93" s="15">
        <f t="shared" si="4"/>
        <v>-185262.09291000001</v>
      </c>
    </row>
    <row r="94" spans="1:8" ht="12.75" thickBot="1" x14ac:dyDescent="0.25">
      <c r="A94" s="12" t="s">
        <v>106</v>
      </c>
      <c r="B94" s="77" t="s">
        <v>107</v>
      </c>
      <c r="C94" s="59">
        <f>C95+C96</f>
        <v>154122</v>
      </c>
      <c r="D94" s="59">
        <f>D95+D96</f>
        <v>154325.9</v>
      </c>
      <c r="E94" s="59">
        <f>E95+E96</f>
        <v>79329.410229999994</v>
      </c>
      <c r="F94" s="59">
        <f>F95+F96</f>
        <v>89768</v>
      </c>
      <c r="G94" s="14">
        <f t="shared" si="11"/>
        <v>51.403821542592652</v>
      </c>
      <c r="H94" s="15">
        <f t="shared" si="4"/>
        <v>-74996.48977</v>
      </c>
    </row>
    <row r="95" spans="1:8" x14ac:dyDescent="0.2">
      <c r="A95" s="70" t="s">
        <v>108</v>
      </c>
      <c r="B95" s="149" t="s">
        <v>109</v>
      </c>
      <c r="C95" s="150">
        <v>154122</v>
      </c>
      <c r="D95" s="150">
        <v>154122</v>
      </c>
      <c r="E95" s="151">
        <v>79329.410229999994</v>
      </c>
      <c r="F95" s="152">
        <v>89768</v>
      </c>
      <c r="G95" s="25">
        <f t="shared" si="11"/>
        <v>51.471827662501134</v>
      </c>
      <c r="H95" s="25">
        <f t="shared" si="4"/>
        <v>-74792.589770000006</v>
      </c>
    </row>
    <row r="96" spans="1:8" ht="24.75" thickBot="1" x14ac:dyDescent="0.25">
      <c r="A96" s="153" t="s">
        <v>110</v>
      </c>
      <c r="B96" s="154" t="s">
        <v>111</v>
      </c>
      <c r="C96" s="155"/>
      <c r="D96" s="155">
        <v>203.9</v>
      </c>
      <c r="E96" s="114"/>
      <c r="F96" s="137">
        <v>0</v>
      </c>
      <c r="G96" s="38">
        <f t="shared" si="11"/>
        <v>0</v>
      </c>
      <c r="H96" s="38">
        <f t="shared" si="4"/>
        <v>-203.9</v>
      </c>
    </row>
    <row r="97" spans="1:8" ht="12.75" thickBot="1" x14ac:dyDescent="0.25">
      <c r="A97" s="12" t="s">
        <v>112</v>
      </c>
      <c r="B97" s="77" t="s">
        <v>113</v>
      </c>
      <c r="C97" s="59">
        <f>C99+C104+C98+C100+C102+C103</f>
        <v>183607.6</v>
      </c>
      <c r="D97" s="59">
        <f>D99+D104+D98+D100+D102+D103+D101</f>
        <v>51511.240000000005</v>
      </c>
      <c r="E97" s="59">
        <f>E99+E104+E98+E100+E102+E103+E101</f>
        <v>19606.230939999998</v>
      </c>
      <c r="F97" s="59">
        <f t="shared" ref="F97" si="12">F99+F104+F98+F100+F102+F103</f>
        <v>6868.7973300000003</v>
      </c>
      <c r="G97" s="14">
        <f t="shared" si="11"/>
        <v>38.062044206274194</v>
      </c>
      <c r="H97" s="15">
        <f t="shared" si="4"/>
        <v>-31905.009060000008</v>
      </c>
    </row>
    <row r="98" spans="1:8" x14ac:dyDescent="0.2">
      <c r="A98" s="70" t="s">
        <v>114</v>
      </c>
      <c r="B98" s="149" t="s">
        <v>115</v>
      </c>
      <c r="C98" s="150">
        <v>2943.3</v>
      </c>
      <c r="D98" s="150">
        <v>2943.3</v>
      </c>
      <c r="E98" s="151">
        <v>2218.78863</v>
      </c>
      <c r="F98" s="157">
        <v>1678.22534</v>
      </c>
      <c r="G98" s="25">
        <f t="shared" si="11"/>
        <v>75.384385893384973</v>
      </c>
      <c r="H98" s="25">
        <f t="shared" si="4"/>
        <v>-724.51137000000017</v>
      </c>
    </row>
    <row r="99" spans="1:8" s="10" customFormat="1" x14ac:dyDescent="0.2">
      <c r="A99" s="158" t="s">
        <v>116</v>
      </c>
      <c r="B99" s="159" t="s">
        <v>117</v>
      </c>
      <c r="C99" s="56">
        <v>3247.7</v>
      </c>
      <c r="D99" s="56">
        <v>3247.7</v>
      </c>
      <c r="E99" s="99"/>
      <c r="F99" s="161"/>
      <c r="G99" s="30">
        <f>E99/D99*100</f>
        <v>0</v>
      </c>
      <c r="H99" s="103">
        <f t="shared" si="4"/>
        <v>-3247.7</v>
      </c>
    </row>
    <row r="100" spans="1:8" s="10" customFormat="1" x14ac:dyDescent="0.2">
      <c r="A100" s="158" t="s">
        <v>212</v>
      </c>
      <c r="B100" s="159" t="s">
        <v>213</v>
      </c>
      <c r="C100" s="49">
        <v>441.5</v>
      </c>
      <c r="D100" s="49">
        <v>441.5</v>
      </c>
      <c r="E100" s="109"/>
      <c r="F100" s="144"/>
      <c r="G100" s="30"/>
      <c r="H100" s="103">
        <f t="shared" si="4"/>
        <v>-441.5</v>
      </c>
    </row>
    <row r="101" spans="1:8" s="10" customFormat="1" ht="24" x14ac:dyDescent="0.2">
      <c r="A101" s="264" t="s">
        <v>267</v>
      </c>
      <c r="B101" s="175" t="s">
        <v>268</v>
      </c>
      <c r="C101" s="49"/>
      <c r="D101" s="49">
        <v>3514.64</v>
      </c>
      <c r="E101" s="109">
        <v>3514.4252499999998</v>
      </c>
      <c r="F101" s="144"/>
      <c r="G101" s="30"/>
      <c r="H101" s="103">
        <f t="shared" si="4"/>
        <v>-0.21475000000009459</v>
      </c>
    </row>
    <row r="102" spans="1:8" s="10" customFormat="1" x14ac:dyDescent="0.2">
      <c r="A102" s="158" t="s">
        <v>118</v>
      </c>
      <c r="B102" s="163" t="s">
        <v>119</v>
      </c>
      <c r="C102" s="118">
        <v>89</v>
      </c>
      <c r="D102" s="118">
        <v>89</v>
      </c>
      <c r="E102" s="23"/>
      <c r="F102" s="165"/>
      <c r="G102" s="30">
        <f>E102/D102*100</f>
        <v>0</v>
      </c>
      <c r="H102" s="103">
        <f t="shared" si="4"/>
        <v>-89</v>
      </c>
    </row>
    <row r="103" spans="1:8" s="10" customFormat="1" ht="24.75" thickBot="1" x14ac:dyDescent="0.25">
      <c r="A103" s="166" t="s">
        <v>256</v>
      </c>
      <c r="B103" s="154" t="s">
        <v>217</v>
      </c>
      <c r="C103" s="115">
        <v>87643.4</v>
      </c>
      <c r="D103" s="115">
        <v>19665.7</v>
      </c>
      <c r="E103" s="114"/>
      <c r="F103" s="137"/>
      <c r="G103" s="103">
        <f>E103/D103*100</f>
        <v>0</v>
      </c>
      <c r="H103" s="103">
        <f t="shared" si="4"/>
        <v>-19665.7</v>
      </c>
    </row>
    <row r="104" spans="1:8" ht="12.75" thickBot="1" x14ac:dyDescent="0.25">
      <c r="A104" s="168" t="s">
        <v>120</v>
      </c>
      <c r="B104" s="183" t="s">
        <v>121</v>
      </c>
      <c r="C104" s="59">
        <f>C105+C106+C107+C108+C110+C111+C112+C113+C109</f>
        <v>89242.700000000012</v>
      </c>
      <c r="D104" s="59">
        <f>D105+D106+D107+D108+D110+D111+D112+D113+D109</f>
        <v>21609.4</v>
      </c>
      <c r="E104" s="59">
        <f t="shared" ref="E104:F104" si="13">E105+E106+E107+E108+E110+E111+E112+E113</f>
        <v>13873.017059999998</v>
      </c>
      <c r="F104" s="59">
        <f t="shared" si="13"/>
        <v>5190.5719900000004</v>
      </c>
      <c r="G104" s="14">
        <f t="shared" ref="G104:G111" si="14">E104/D104*100</f>
        <v>64.198992382944439</v>
      </c>
      <c r="H104" s="15">
        <f t="shared" si="4"/>
        <v>-7736.3829400000031</v>
      </c>
    </row>
    <row r="105" spans="1:8" x14ac:dyDescent="0.2">
      <c r="A105" s="22" t="s">
        <v>120</v>
      </c>
      <c r="B105" s="246" t="s">
        <v>122</v>
      </c>
      <c r="C105" s="151">
        <v>990</v>
      </c>
      <c r="D105" s="151">
        <v>990</v>
      </c>
      <c r="E105" s="169">
        <v>371.8245</v>
      </c>
      <c r="F105" s="152">
        <v>426.01299</v>
      </c>
      <c r="G105" s="25">
        <f t="shared" si="14"/>
        <v>37.558030303030307</v>
      </c>
      <c r="H105" s="25">
        <f t="shared" si="4"/>
        <v>-618.17550000000006</v>
      </c>
    </row>
    <row r="106" spans="1:8" ht="24" x14ac:dyDescent="0.2">
      <c r="A106" s="140" t="s">
        <v>120</v>
      </c>
      <c r="B106" s="248" t="s">
        <v>123</v>
      </c>
      <c r="C106" s="109">
        <v>2097.1</v>
      </c>
      <c r="D106" s="109">
        <v>2465.8000000000002</v>
      </c>
      <c r="E106" s="169">
        <v>1153.992</v>
      </c>
      <c r="F106" s="108">
        <v>1175.0319999999999</v>
      </c>
      <c r="G106" s="30">
        <f t="shared" si="14"/>
        <v>46.799902668505148</v>
      </c>
      <c r="H106" s="103">
        <f t="shared" si="4"/>
        <v>-1311.8080000000002</v>
      </c>
    </row>
    <row r="107" spans="1:8" ht="24" x14ac:dyDescent="0.2">
      <c r="A107" s="82" t="s">
        <v>120</v>
      </c>
      <c r="B107" s="249" t="s">
        <v>218</v>
      </c>
      <c r="C107" s="109">
        <v>4220</v>
      </c>
      <c r="D107" s="109">
        <v>1050.8</v>
      </c>
      <c r="E107" s="169">
        <v>635</v>
      </c>
      <c r="F107" s="108"/>
      <c r="G107" s="30">
        <f t="shared" si="14"/>
        <v>60.430148458317476</v>
      </c>
      <c r="H107" s="103">
        <f t="shared" si="4"/>
        <v>-415.79999999999995</v>
      </c>
    </row>
    <row r="108" spans="1:8" ht="24" x14ac:dyDescent="0.2">
      <c r="A108" s="82" t="s">
        <v>124</v>
      </c>
      <c r="B108" s="249" t="s">
        <v>219</v>
      </c>
      <c r="C108" s="35">
        <v>1894.8</v>
      </c>
      <c r="D108" s="35">
        <v>1894.8</v>
      </c>
      <c r="E108" s="35"/>
      <c r="F108" s="97"/>
      <c r="G108" s="30">
        <f t="shared" si="14"/>
        <v>0</v>
      </c>
      <c r="H108" s="103">
        <f t="shared" si="4"/>
        <v>-1894.8</v>
      </c>
    </row>
    <row r="109" spans="1:8" ht="24" x14ac:dyDescent="0.2">
      <c r="A109" s="111" t="s">
        <v>125</v>
      </c>
      <c r="B109" s="250" t="s">
        <v>222</v>
      </c>
      <c r="C109" s="35">
        <v>1480</v>
      </c>
      <c r="D109" s="35">
        <v>1480</v>
      </c>
      <c r="E109" s="35"/>
      <c r="F109" s="108"/>
      <c r="G109" s="30"/>
      <c r="H109" s="103"/>
    </row>
    <row r="110" spans="1:8" ht="24" x14ac:dyDescent="0.2">
      <c r="A110" s="111" t="s">
        <v>125</v>
      </c>
      <c r="B110" s="250" t="s">
        <v>126</v>
      </c>
      <c r="C110" s="99">
        <v>568.20000000000005</v>
      </c>
      <c r="D110" s="99">
        <v>568.20000000000005</v>
      </c>
      <c r="E110" s="99"/>
      <c r="F110" s="108"/>
      <c r="G110" s="30">
        <f t="shared" si="14"/>
        <v>0</v>
      </c>
      <c r="H110" s="103">
        <f t="shared" si="4"/>
        <v>-568.20000000000005</v>
      </c>
    </row>
    <row r="111" spans="1:8" ht="24" x14ac:dyDescent="0.2">
      <c r="A111" s="68" t="s">
        <v>120</v>
      </c>
      <c r="B111" s="251" t="s">
        <v>127</v>
      </c>
      <c r="C111" s="109">
        <v>2000</v>
      </c>
      <c r="D111" s="109"/>
      <c r="E111" s="109"/>
      <c r="F111" s="97">
        <v>3589.527</v>
      </c>
      <c r="G111" s="30" t="e">
        <f t="shared" si="14"/>
        <v>#DIV/0!</v>
      </c>
      <c r="H111" s="103">
        <f t="shared" si="4"/>
        <v>0</v>
      </c>
    </row>
    <row r="112" spans="1:8" ht="24" x14ac:dyDescent="0.2">
      <c r="A112" s="68" t="s">
        <v>120</v>
      </c>
      <c r="B112" s="252" t="s">
        <v>221</v>
      </c>
      <c r="C112" s="99">
        <v>3132</v>
      </c>
      <c r="D112" s="99">
        <v>3132</v>
      </c>
      <c r="E112" s="99">
        <v>1684.40056</v>
      </c>
      <c r="F112" s="97"/>
      <c r="G112" s="30"/>
      <c r="H112" s="103"/>
    </row>
    <row r="113" spans="1:8" ht="24.75" thickBot="1" x14ac:dyDescent="0.25">
      <c r="A113" s="170" t="s">
        <v>120</v>
      </c>
      <c r="B113" s="253" t="s">
        <v>220</v>
      </c>
      <c r="C113" s="99">
        <v>72860.600000000006</v>
      </c>
      <c r="D113" s="99">
        <v>10027.799999999999</v>
      </c>
      <c r="E113" s="99">
        <v>10027.799999999999</v>
      </c>
      <c r="F113" s="171"/>
      <c r="G113" s="38"/>
      <c r="H113" s="103">
        <f t="shared" si="4"/>
        <v>0</v>
      </c>
    </row>
    <row r="114" spans="1:8" ht="12.75" thickBot="1" x14ac:dyDescent="0.25">
      <c r="A114" s="12" t="s">
        <v>128</v>
      </c>
      <c r="B114" s="77" t="s">
        <v>129</v>
      </c>
      <c r="C114" s="59">
        <f>C115+C126+C128+C130+C131+C132+C133+C129+C127</f>
        <v>180216.19999999995</v>
      </c>
      <c r="D114" s="59">
        <f>D115+D126+D128+D130+D131+D132+D133+D129+D127</f>
        <v>177796</v>
      </c>
      <c r="E114" s="59">
        <f>E115+E126+E128+E130+E131+E132+E133+E129+E127</f>
        <v>99435.405920000019</v>
      </c>
      <c r="F114" s="59">
        <f>F115+F126+F128+F130+F131+F132+F133+F129+F127</f>
        <v>97817.158700000029</v>
      </c>
      <c r="G114" s="14">
        <f>E114/D114*100</f>
        <v>55.926683344957148</v>
      </c>
      <c r="H114" s="15">
        <f t="shared" si="4"/>
        <v>-78360.594079999981</v>
      </c>
    </row>
    <row r="115" spans="1:8" ht="12.75" thickBot="1" x14ac:dyDescent="0.25">
      <c r="A115" s="12" t="s">
        <v>130</v>
      </c>
      <c r="B115" s="77" t="s">
        <v>131</v>
      </c>
      <c r="C115" s="172">
        <f>C118+C122+C117+C116+C119+C123+C120+C121+C124+C125</f>
        <v>135077.79999999999</v>
      </c>
      <c r="D115" s="172">
        <f>D118+D122+D117+D116+D119+D123+D120+D121+D124+D125</f>
        <v>133062.5</v>
      </c>
      <c r="E115" s="172">
        <f>E118+E122+E117+E116+E119+E123+E120+E121+E124+E125</f>
        <v>76094.488230000003</v>
      </c>
      <c r="F115" s="172">
        <f>F118+F122+F117+F116+F119+F123+F120+F121+F124+F125</f>
        <v>76644.511600000027</v>
      </c>
      <c r="G115" s="14">
        <f>E115/D115*100</f>
        <v>57.187027321747294</v>
      </c>
      <c r="H115" s="15">
        <f t="shared" si="4"/>
        <v>-56968.011769999997</v>
      </c>
    </row>
    <row r="116" spans="1:8" ht="24" x14ac:dyDescent="0.2">
      <c r="A116" s="142" t="s">
        <v>132</v>
      </c>
      <c r="B116" s="62" t="s">
        <v>133</v>
      </c>
      <c r="C116" s="254">
        <v>2220.6999999999998</v>
      </c>
      <c r="D116" s="254">
        <v>131.30000000000001</v>
      </c>
      <c r="E116" s="173"/>
      <c r="F116" s="152">
        <v>1235.2551000000001</v>
      </c>
      <c r="G116" s="25">
        <f>E116/D116*100</f>
        <v>0</v>
      </c>
      <c r="H116" s="25">
        <f t="shared" si="4"/>
        <v>-131.30000000000001</v>
      </c>
    </row>
    <row r="117" spans="1:8" ht="24" x14ac:dyDescent="0.2">
      <c r="A117" s="70" t="s">
        <v>132</v>
      </c>
      <c r="B117" s="249" t="s">
        <v>223</v>
      </c>
      <c r="C117" s="255">
        <v>19</v>
      </c>
      <c r="D117" s="255">
        <v>19</v>
      </c>
      <c r="E117" s="173"/>
      <c r="F117" s="110"/>
      <c r="G117" s="30">
        <f t="shared" ref="G117:G132" si="15">E117/D117*100</f>
        <v>0</v>
      </c>
      <c r="H117" s="103">
        <f t="shared" ref="H117:H132" si="16">E117-D117</f>
        <v>-19</v>
      </c>
    </row>
    <row r="118" spans="1:8" x14ac:dyDescent="0.2">
      <c r="A118" s="70" t="s">
        <v>132</v>
      </c>
      <c r="B118" s="68" t="s">
        <v>134</v>
      </c>
      <c r="C118" s="109">
        <v>96521.1</v>
      </c>
      <c r="D118" s="109">
        <v>96521.1</v>
      </c>
      <c r="E118" s="174">
        <v>55947</v>
      </c>
      <c r="F118" s="97">
        <v>56509</v>
      </c>
      <c r="G118" s="30">
        <f t="shared" si="15"/>
        <v>57.963491920419472</v>
      </c>
      <c r="H118" s="103">
        <f t="shared" si="16"/>
        <v>-40574.100000000006</v>
      </c>
    </row>
    <row r="119" spans="1:8" x14ac:dyDescent="0.2">
      <c r="A119" s="70" t="s">
        <v>132</v>
      </c>
      <c r="B119" s="68" t="s">
        <v>135</v>
      </c>
      <c r="C119" s="109">
        <v>16398</v>
      </c>
      <c r="D119" s="109">
        <v>16398</v>
      </c>
      <c r="E119" s="174">
        <v>9019</v>
      </c>
      <c r="F119" s="97">
        <v>8560</v>
      </c>
      <c r="G119" s="30">
        <f t="shared" si="15"/>
        <v>55.000609830467127</v>
      </c>
      <c r="H119" s="103">
        <f t="shared" si="16"/>
        <v>-7379</v>
      </c>
    </row>
    <row r="120" spans="1:8" x14ac:dyDescent="0.2">
      <c r="A120" s="70" t="s">
        <v>132</v>
      </c>
      <c r="B120" s="68" t="s">
        <v>136</v>
      </c>
      <c r="C120" s="109">
        <v>543.20000000000005</v>
      </c>
      <c r="D120" s="109">
        <v>543.20000000000005</v>
      </c>
      <c r="E120" s="174">
        <v>104.66943000000001</v>
      </c>
      <c r="F120" s="97">
        <v>98.704499999999996</v>
      </c>
      <c r="G120" s="103">
        <f t="shared" si="15"/>
        <v>19.26904086892489</v>
      </c>
      <c r="H120" s="103">
        <f t="shared" si="16"/>
        <v>-438.53057000000001</v>
      </c>
    </row>
    <row r="121" spans="1:8" x14ac:dyDescent="0.2">
      <c r="A121" s="70" t="s">
        <v>132</v>
      </c>
      <c r="B121" s="123" t="s">
        <v>137</v>
      </c>
      <c r="C121" s="109">
        <v>150.9</v>
      </c>
      <c r="D121" s="109">
        <v>225</v>
      </c>
      <c r="E121" s="174"/>
      <c r="F121" s="97"/>
      <c r="G121" s="30">
        <f t="shared" si="15"/>
        <v>0</v>
      </c>
      <c r="H121" s="103">
        <f t="shared" si="16"/>
        <v>-225</v>
      </c>
    </row>
    <row r="122" spans="1:8" x14ac:dyDescent="0.2">
      <c r="A122" s="70" t="s">
        <v>132</v>
      </c>
      <c r="B122" s="68" t="s">
        <v>224</v>
      </c>
      <c r="C122" s="109">
        <v>305.10000000000002</v>
      </c>
      <c r="D122" s="109">
        <v>305.10000000000002</v>
      </c>
      <c r="E122" s="174">
        <v>25.43</v>
      </c>
      <c r="F122" s="97"/>
      <c r="G122" s="103">
        <f t="shared" si="15"/>
        <v>8.3349721402818737</v>
      </c>
      <c r="H122" s="103">
        <f t="shared" si="16"/>
        <v>-279.67</v>
      </c>
    </row>
    <row r="123" spans="1:8" ht="36" x14ac:dyDescent="0.2">
      <c r="A123" s="142" t="s">
        <v>132</v>
      </c>
      <c r="B123" s="123" t="s">
        <v>250</v>
      </c>
      <c r="C123" s="109">
        <v>2640.4</v>
      </c>
      <c r="D123" s="109">
        <v>2640.4</v>
      </c>
      <c r="E123" s="169"/>
      <c r="F123" s="108"/>
      <c r="G123" s="103">
        <f t="shared" si="15"/>
        <v>0</v>
      </c>
      <c r="H123" s="103">
        <f t="shared" si="16"/>
        <v>-2640.4</v>
      </c>
    </row>
    <row r="124" spans="1:8" x14ac:dyDescent="0.2">
      <c r="A124" s="70" t="s">
        <v>132</v>
      </c>
      <c r="B124" s="68" t="s">
        <v>138</v>
      </c>
      <c r="C124" s="109">
        <v>10575.3</v>
      </c>
      <c r="D124" s="109">
        <v>10575.3</v>
      </c>
      <c r="E124" s="169">
        <v>5496.46</v>
      </c>
      <c r="F124" s="108">
        <v>5816.7020000000002</v>
      </c>
      <c r="G124" s="30">
        <f t="shared" si="15"/>
        <v>51.974506633381566</v>
      </c>
      <c r="H124" s="103">
        <f t="shared" si="16"/>
        <v>-5078.8399999999992</v>
      </c>
    </row>
    <row r="125" spans="1:8" ht="36.75" thickBot="1" x14ac:dyDescent="0.25">
      <c r="A125" s="240" t="s">
        <v>132</v>
      </c>
      <c r="B125" s="256" t="s">
        <v>251</v>
      </c>
      <c r="C125" s="114">
        <v>5704.1</v>
      </c>
      <c r="D125" s="114">
        <v>5704.1</v>
      </c>
      <c r="E125" s="241">
        <v>5501.9287999999997</v>
      </c>
      <c r="F125" s="137">
        <v>4424.8500000000004</v>
      </c>
      <c r="G125" s="37">
        <f t="shared" si="15"/>
        <v>96.455686260759791</v>
      </c>
      <c r="H125" s="37">
        <f t="shared" si="16"/>
        <v>-202.17120000000068</v>
      </c>
    </row>
    <row r="126" spans="1:8" x14ac:dyDescent="0.2">
      <c r="A126" s="70" t="s">
        <v>139</v>
      </c>
      <c r="B126" s="257" t="s">
        <v>140</v>
      </c>
      <c r="C126" s="102">
        <v>1765.9</v>
      </c>
      <c r="D126" s="102">
        <v>1342.1</v>
      </c>
      <c r="E126" s="141">
        <v>476.41</v>
      </c>
      <c r="F126" s="110">
        <v>742</v>
      </c>
      <c r="G126" s="103">
        <f t="shared" si="15"/>
        <v>35.497354891587811</v>
      </c>
      <c r="H126" s="103">
        <f t="shared" si="16"/>
        <v>-865.68999999999983</v>
      </c>
    </row>
    <row r="127" spans="1:8" ht="36" x14ac:dyDescent="0.2">
      <c r="A127" s="142" t="s">
        <v>141</v>
      </c>
      <c r="B127" s="257" t="s">
        <v>252</v>
      </c>
      <c r="C127" s="109">
        <v>1211.3</v>
      </c>
      <c r="D127" s="109">
        <v>1211.3</v>
      </c>
      <c r="E127" s="169">
        <v>1211.3</v>
      </c>
      <c r="F127" s="97">
        <v>1252.8</v>
      </c>
      <c r="G127" s="30">
        <f t="shared" si="15"/>
        <v>100</v>
      </c>
      <c r="H127" s="103">
        <f t="shared" si="16"/>
        <v>0</v>
      </c>
    </row>
    <row r="128" spans="1:8" x14ac:dyDescent="0.2">
      <c r="A128" s="85" t="s">
        <v>142</v>
      </c>
      <c r="B128" s="68" t="s">
        <v>143</v>
      </c>
      <c r="C128" s="145">
        <v>1567.1</v>
      </c>
      <c r="D128" s="145">
        <v>1567.1</v>
      </c>
      <c r="E128" s="145">
        <v>783.55</v>
      </c>
      <c r="F128" s="110">
        <v>764.45</v>
      </c>
      <c r="G128" s="30">
        <f t="shared" si="15"/>
        <v>50</v>
      </c>
      <c r="H128" s="103">
        <f t="shared" si="16"/>
        <v>-783.55</v>
      </c>
    </row>
    <row r="129" spans="1:8" ht="24" x14ac:dyDescent="0.2">
      <c r="A129" s="63" t="s">
        <v>148</v>
      </c>
      <c r="B129" s="248" t="s">
        <v>149</v>
      </c>
      <c r="C129" s="260">
        <v>7</v>
      </c>
      <c r="D129" s="260">
        <v>7</v>
      </c>
      <c r="E129" s="99"/>
      <c r="F129" s="108">
        <v>2.1</v>
      </c>
      <c r="G129" s="103">
        <f>E129/D129*100</f>
        <v>0</v>
      </c>
      <c r="H129" s="103">
        <f>E129-D129</f>
        <v>-7</v>
      </c>
    </row>
    <row r="130" spans="1:8" ht="24" x14ac:dyDescent="0.2">
      <c r="A130" s="63" t="s">
        <v>144</v>
      </c>
      <c r="B130" s="123" t="s">
        <v>253</v>
      </c>
      <c r="C130" s="259">
        <v>245.3</v>
      </c>
      <c r="D130" s="259">
        <v>245.3</v>
      </c>
      <c r="E130" s="145">
        <v>41.409480000000002</v>
      </c>
      <c r="F130" s="97">
        <v>39.374639999999999</v>
      </c>
      <c r="G130" s="103">
        <f t="shared" si="15"/>
        <v>16.881157766000815</v>
      </c>
      <c r="H130" s="103">
        <f t="shared" si="16"/>
        <v>-203.89052000000001</v>
      </c>
    </row>
    <row r="131" spans="1:8" x14ac:dyDescent="0.2">
      <c r="A131" s="85" t="s">
        <v>145</v>
      </c>
      <c r="B131" s="123" t="s">
        <v>254</v>
      </c>
      <c r="C131" s="259">
        <v>613.5</v>
      </c>
      <c r="D131" s="259">
        <v>613.5</v>
      </c>
      <c r="E131" s="145">
        <v>306.75</v>
      </c>
      <c r="F131" s="97">
        <v>407.298</v>
      </c>
      <c r="G131" s="30">
        <f t="shared" si="15"/>
        <v>50</v>
      </c>
      <c r="H131" s="103">
        <f t="shared" si="16"/>
        <v>-306.75</v>
      </c>
    </row>
    <row r="132" spans="1:8" ht="12.75" thickBot="1" x14ac:dyDescent="0.25">
      <c r="A132" s="85" t="s">
        <v>146</v>
      </c>
      <c r="B132" s="68" t="s">
        <v>147</v>
      </c>
      <c r="C132" s="145">
        <v>1469.3</v>
      </c>
      <c r="D132" s="145">
        <v>1488.2</v>
      </c>
      <c r="E132" s="145">
        <v>750.49820999999997</v>
      </c>
      <c r="F132" s="97">
        <v>607.62446</v>
      </c>
      <c r="G132" s="30">
        <f t="shared" si="15"/>
        <v>50.429929444967073</v>
      </c>
      <c r="H132" s="103">
        <f t="shared" si="16"/>
        <v>-737.70179000000007</v>
      </c>
    </row>
    <row r="133" spans="1:8" ht="12.75" thickBot="1" x14ac:dyDescent="0.25">
      <c r="A133" s="168" t="s">
        <v>150</v>
      </c>
      <c r="B133" s="77" t="s">
        <v>151</v>
      </c>
      <c r="C133" s="172">
        <f>C134</f>
        <v>38259</v>
      </c>
      <c r="D133" s="172">
        <f>D134</f>
        <v>38259</v>
      </c>
      <c r="E133" s="172">
        <f>E134</f>
        <v>19771</v>
      </c>
      <c r="F133" s="176">
        <f>F134</f>
        <v>17357</v>
      </c>
      <c r="G133" s="14">
        <f>E133/D133*100</f>
        <v>51.676729658381035</v>
      </c>
      <c r="H133" s="15">
        <f>E133-D133</f>
        <v>-18488</v>
      </c>
    </row>
    <row r="134" spans="1:8" ht="12.75" thickBot="1" x14ac:dyDescent="0.25">
      <c r="A134" s="177" t="s">
        <v>152</v>
      </c>
      <c r="B134" s="261" t="s">
        <v>153</v>
      </c>
      <c r="C134" s="23">
        <v>38259</v>
      </c>
      <c r="D134" s="23">
        <v>38259</v>
      </c>
      <c r="E134" s="180">
        <v>19771</v>
      </c>
      <c r="F134" s="181">
        <v>17357</v>
      </c>
      <c r="G134" s="182">
        <f>E134/D134*100</f>
        <v>51.676729658381035</v>
      </c>
      <c r="H134" s="182">
        <f>E134-D134</f>
        <v>-18488</v>
      </c>
    </row>
    <row r="135" spans="1:8" ht="12.75" thickBot="1" x14ac:dyDescent="0.25">
      <c r="A135" s="168" t="s">
        <v>154</v>
      </c>
      <c r="B135" s="183" t="s">
        <v>155</v>
      </c>
      <c r="C135" s="172">
        <f t="shared" ref="C135:H135" si="17">C136</f>
        <v>121.74135</v>
      </c>
      <c r="D135" s="172">
        <f t="shared" si="17"/>
        <v>121.74135</v>
      </c>
      <c r="E135" s="172">
        <f t="shared" si="17"/>
        <v>0</v>
      </c>
      <c r="F135" s="172">
        <f t="shared" si="17"/>
        <v>0</v>
      </c>
      <c r="G135" s="172">
        <f t="shared" si="17"/>
        <v>0</v>
      </c>
      <c r="H135" s="172">
        <f t="shared" si="17"/>
        <v>-121.74135</v>
      </c>
    </row>
    <row r="136" spans="1:8" ht="24.75" thickBot="1" x14ac:dyDescent="0.25">
      <c r="A136" s="184" t="s">
        <v>156</v>
      </c>
      <c r="B136" s="185" t="s">
        <v>230</v>
      </c>
      <c r="C136" s="186">
        <v>121.74135</v>
      </c>
      <c r="D136" s="186">
        <v>121.74135</v>
      </c>
      <c r="E136" s="187"/>
      <c r="F136" s="188"/>
      <c r="G136" s="38">
        <f>E136/D136*100</f>
        <v>0</v>
      </c>
      <c r="H136" s="38">
        <f>E136-D136</f>
        <v>-121.74135</v>
      </c>
    </row>
    <row r="137" spans="1:8" ht="12.75" thickBot="1" x14ac:dyDescent="0.25">
      <c r="A137" s="146" t="s">
        <v>157</v>
      </c>
      <c r="B137" s="147" t="s">
        <v>158</v>
      </c>
      <c r="C137" s="189">
        <f t="shared" ref="C137:H137" si="18">C138+C139</f>
        <v>0</v>
      </c>
      <c r="D137" s="189">
        <f t="shared" si="18"/>
        <v>0</v>
      </c>
      <c r="E137" s="189">
        <f t="shared" si="18"/>
        <v>0</v>
      </c>
      <c r="F137" s="189">
        <f t="shared" si="18"/>
        <v>101</v>
      </c>
      <c r="G137" s="189" t="e">
        <f t="shared" si="18"/>
        <v>#DIV/0!</v>
      </c>
      <c r="H137" s="189">
        <f t="shared" si="18"/>
        <v>0</v>
      </c>
    </row>
    <row r="138" spans="1:8" ht="24" x14ac:dyDescent="0.2">
      <c r="A138" s="65" t="s">
        <v>159</v>
      </c>
      <c r="B138" s="130" t="s">
        <v>231</v>
      </c>
      <c r="C138" s="109"/>
      <c r="D138" s="109"/>
      <c r="E138" s="109"/>
      <c r="F138" s="97"/>
      <c r="G138" s="30" t="e">
        <f>E138/D138*100</f>
        <v>#DIV/0!</v>
      </c>
      <c r="H138" s="30">
        <f>E138-D138</f>
        <v>0</v>
      </c>
    </row>
    <row r="139" spans="1:8" ht="12.75" thickBot="1" x14ac:dyDescent="0.25">
      <c r="A139" s="190" t="s">
        <v>160</v>
      </c>
      <c r="B139" s="191" t="s">
        <v>232</v>
      </c>
      <c r="C139" s="114"/>
      <c r="D139" s="114"/>
      <c r="E139" s="114"/>
      <c r="F139" s="137">
        <v>101</v>
      </c>
      <c r="G139" s="192">
        <v>0</v>
      </c>
      <c r="H139" s="37">
        <f>E139-C139</f>
        <v>0</v>
      </c>
    </row>
    <row r="140" spans="1:8" ht="12.75" thickBot="1" x14ac:dyDescent="0.25">
      <c r="A140" s="168" t="s">
        <v>161</v>
      </c>
      <c r="B140" s="77" t="s">
        <v>162</v>
      </c>
      <c r="C140" s="193"/>
      <c r="D140" s="193"/>
      <c r="E140" s="193">
        <f>E141</f>
        <v>0</v>
      </c>
      <c r="F140" s="193">
        <f>F141</f>
        <v>0</v>
      </c>
      <c r="G140" s="194">
        <v>0</v>
      </c>
      <c r="H140" s="195">
        <f>E140-D140</f>
        <v>0</v>
      </c>
    </row>
    <row r="141" spans="1:8" ht="12.75" thickBot="1" x14ac:dyDescent="0.25">
      <c r="A141" s="196" t="s">
        <v>163</v>
      </c>
      <c r="B141" s="178" t="s">
        <v>164</v>
      </c>
      <c r="C141" s="197"/>
      <c r="D141" s="197"/>
      <c r="E141" s="197"/>
      <c r="F141" s="198"/>
      <c r="G141" s="199">
        <v>0</v>
      </c>
      <c r="H141" s="200">
        <f>E141-D141</f>
        <v>0</v>
      </c>
    </row>
    <row r="142" spans="1:8" ht="12.75" thickBot="1" x14ac:dyDescent="0.25">
      <c r="A142" s="168" t="s">
        <v>165</v>
      </c>
      <c r="B142" s="77" t="s">
        <v>166</v>
      </c>
      <c r="C142" s="172"/>
      <c r="D142" s="172"/>
      <c r="E142" s="172"/>
      <c r="F142" s="176"/>
      <c r="G142" s="201">
        <v>0</v>
      </c>
      <c r="H142" s="15">
        <f>E142-C142</f>
        <v>0</v>
      </c>
    </row>
    <row r="143" spans="1:8" ht="12.75" thickBot="1" x14ac:dyDescent="0.25">
      <c r="A143" s="12"/>
      <c r="B143" s="77" t="s">
        <v>240</v>
      </c>
      <c r="C143" s="172">
        <f>C8+C92</f>
        <v>650062.28681999992</v>
      </c>
      <c r="D143" s="172">
        <f>D8+D92</f>
        <v>518993.10252000007</v>
      </c>
      <c r="E143" s="172">
        <f>E8+E92</f>
        <v>257919.91185999999</v>
      </c>
      <c r="F143" s="172">
        <f>F8+F92</f>
        <v>259375.73324000003</v>
      </c>
      <c r="G143" s="14">
        <f>E143/D143*100</f>
        <v>49.696211877894989</v>
      </c>
      <c r="H143" s="15">
        <f>E143-D143</f>
        <v>-261073.19066000008</v>
      </c>
    </row>
    <row r="144" spans="1:8" x14ac:dyDescent="0.2">
      <c r="A144" s="1"/>
      <c r="B144" s="202"/>
      <c r="C144" s="203"/>
      <c r="D144" s="203"/>
      <c r="E144" s="198"/>
      <c r="F144" s="204"/>
      <c r="G144" s="204"/>
      <c r="H144" s="205"/>
    </row>
    <row r="145" spans="1:8" x14ac:dyDescent="0.2">
      <c r="A145" s="16" t="s">
        <v>167</v>
      </c>
      <c r="B145" s="16"/>
      <c r="C145" s="206"/>
      <c r="D145" s="206"/>
      <c r="E145" s="207"/>
      <c r="F145" s="208"/>
      <c r="G145" s="209"/>
      <c r="H145" s="16"/>
    </row>
    <row r="146" spans="1:8" x14ac:dyDescent="0.2">
      <c r="A146" s="16" t="s">
        <v>168</v>
      </c>
      <c r="B146" s="20"/>
      <c r="C146" s="210"/>
      <c r="D146" s="210"/>
      <c r="E146" s="207" t="s">
        <v>169</v>
      </c>
      <c r="F146" s="211"/>
      <c r="G146" s="211"/>
      <c r="H146" s="16"/>
    </row>
    <row r="147" spans="1:8" x14ac:dyDescent="0.2">
      <c r="A147" s="16"/>
      <c r="B147" s="20"/>
      <c r="C147" s="210"/>
      <c r="D147" s="210"/>
      <c r="E147" s="207"/>
      <c r="F147" s="211"/>
      <c r="G147" s="211"/>
      <c r="H147" s="16"/>
    </row>
    <row r="148" spans="1:8" x14ac:dyDescent="0.2">
      <c r="A148" s="212" t="s">
        <v>233</v>
      </c>
      <c r="B148" s="16"/>
      <c r="C148" s="213"/>
      <c r="D148" s="213"/>
      <c r="E148" s="214"/>
      <c r="F148" s="215"/>
      <c r="G148" s="216"/>
      <c r="H148" s="1"/>
    </row>
    <row r="149" spans="1:8" x14ac:dyDescent="0.2">
      <c r="A149" s="212" t="s">
        <v>170</v>
      </c>
      <c r="C149" s="213"/>
      <c r="D149" s="213"/>
      <c r="E149" s="214"/>
      <c r="F149" s="215"/>
      <c r="G149" s="215"/>
      <c r="H149" s="1"/>
    </row>
    <row r="150" spans="1:8" x14ac:dyDescent="0.2">
      <c r="A150" s="1"/>
      <c r="E150" s="198"/>
      <c r="F150" s="218"/>
      <c r="G150" s="219"/>
      <c r="H150" s="1"/>
    </row>
    <row r="151" spans="1:8" customFormat="1" ht="15" x14ac:dyDescent="0.25">
      <c r="C151" s="220"/>
      <c r="D151" s="220"/>
      <c r="E151" s="221"/>
      <c r="F151" s="222"/>
    </row>
    <row r="152" spans="1:8" customFormat="1" ht="15" x14ac:dyDescent="0.25">
      <c r="C152" s="220"/>
      <c r="D152" s="220"/>
      <c r="E152" s="221"/>
      <c r="F152" s="222"/>
    </row>
    <row r="153" spans="1:8" customFormat="1" ht="15" x14ac:dyDescent="0.25">
      <c r="C153" s="220"/>
      <c r="D153" s="220"/>
      <c r="E153" s="221"/>
      <c r="F153" s="222"/>
    </row>
    <row r="154" spans="1:8" customFormat="1" ht="15" x14ac:dyDescent="0.25">
      <c r="C154" s="220"/>
      <c r="D154" s="220"/>
      <c r="E154" s="221"/>
      <c r="F154" s="222"/>
    </row>
    <row r="155" spans="1:8" customFormat="1" ht="15" x14ac:dyDescent="0.25">
      <c r="C155" s="220"/>
      <c r="D155" s="220"/>
      <c r="E155" s="221"/>
      <c r="F155" s="222"/>
    </row>
    <row r="156" spans="1:8" customFormat="1" ht="15" x14ac:dyDescent="0.25">
      <c r="C156" s="220"/>
      <c r="D156" s="220"/>
      <c r="E156" s="221"/>
      <c r="F156" s="222"/>
    </row>
    <row r="157" spans="1:8" customFormat="1" ht="15" x14ac:dyDescent="0.25">
      <c r="C157" s="220"/>
      <c r="D157" s="220"/>
      <c r="E157" s="221"/>
      <c r="F157" s="222"/>
    </row>
    <row r="158" spans="1:8" customFormat="1" ht="15" x14ac:dyDescent="0.25">
      <c r="C158" s="220"/>
      <c r="D158" s="220"/>
      <c r="E158" s="221"/>
      <c r="F158" s="222"/>
    </row>
    <row r="159" spans="1:8" customFormat="1" ht="15" x14ac:dyDescent="0.25">
      <c r="C159" s="220"/>
      <c r="D159" s="220"/>
      <c r="E159" s="221"/>
      <c r="F159" s="222"/>
    </row>
    <row r="160" spans="1:8" customFormat="1" ht="15" x14ac:dyDescent="0.25">
      <c r="C160" s="220"/>
      <c r="D160" s="220"/>
      <c r="E160" s="221"/>
      <c r="F160" s="222"/>
    </row>
    <row r="161" spans="3:6" customFormat="1" ht="15" x14ac:dyDescent="0.25">
      <c r="C161" s="220"/>
      <c r="D161" s="220"/>
      <c r="E161" s="221"/>
      <c r="F161" s="222"/>
    </row>
    <row r="162" spans="3:6" customFormat="1" ht="15" x14ac:dyDescent="0.25">
      <c r="C162" s="220"/>
      <c r="D162" s="220"/>
      <c r="E162" s="221"/>
      <c r="F162" s="222"/>
    </row>
    <row r="163" spans="3:6" customFormat="1" ht="15" x14ac:dyDescent="0.25">
      <c r="C163" s="220"/>
      <c r="D163" s="220"/>
      <c r="E163" s="221"/>
      <c r="F163" s="222"/>
    </row>
    <row r="164" spans="3:6" customFormat="1" ht="15" x14ac:dyDescent="0.25">
      <c r="C164" s="220"/>
      <c r="D164" s="220"/>
      <c r="E164" s="221"/>
      <c r="F164" s="222"/>
    </row>
    <row r="165" spans="3:6" customFormat="1" ht="15" x14ac:dyDescent="0.25">
      <c r="C165" s="220"/>
      <c r="D165" s="220"/>
      <c r="E165" s="221"/>
      <c r="F165" s="222"/>
    </row>
    <row r="166" spans="3:6" customFormat="1" ht="15" x14ac:dyDescent="0.25">
      <c r="C166" s="220"/>
      <c r="D166" s="220"/>
      <c r="E166" s="221"/>
      <c r="F166" s="222"/>
    </row>
    <row r="167" spans="3:6" customFormat="1" ht="15" x14ac:dyDescent="0.25">
      <c r="C167" s="220"/>
      <c r="D167" s="220"/>
      <c r="E167" s="221"/>
      <c r="F167" s="222"/>
    </row>
    <row r="168" spans="3:6" customFormat="1" ht="15" x14ac:dyDescent="0.25">
      <c r="C168" s="220"/>
      <c r="D168" s="220"/>
      <c r="E168" s="221"/>
      <c r="F168" s="222"/>
    </row>
    <row r="169" spans="3:6" customFormat="1" ht="15" x14ac:dyDescent="0.25">
      <c r="C169" s="220"/>
      <c r="D169" s="220"/>
      <c r="E169" s="221"/>
      <c r="F169" s="222"/>
    </row>
    <row r="170" spans="3:6" customFormat="1" ht="15" x14ac:dyDescent="0.25">
      <c r="C170" s="220"/>
      <c r="D170" s="220"/>
      <c r="E170" s="221"/>
      <c r="F170" s="222"/>
    </row>
    <row r="171" spans="3:6" customFormat="1" ht="15" x14ac:dyDescent="0.25">
      <c r="C171" s="220"/>
      <c r="D171" s="220"/>
      <c r="E171" s="221"/>
      <c r="F171" s="222"/>
    </row>
    <row r="172" spans="3:6" customFormat="1" ht="15" x14ac:dyDescent="0.25">
      <c r="C172" s="220"/>
      <c r="D172" s="220"/>
      <c r="E172" s="221"/>
      <c r="F172" s="222"/>
    </row>
    <row r="173" spans="3:6" customFormat="1" ht="15" x14ac:dyDescent="0.25">
      <c r="C173" s="220"/>
      <c r="D173" s="220"/>
      <c r="E173" s="221"/>
      <c r="F173" s="222"/>
    </row>
    <row r="174" spans="3:6" customFormat="1" ht="15" x14ac:dyDescent="0.25">
      <c r="C174" s="220"/>
      <c r="D174" s="220"/>
      <c r="E174" s="221"/>
      <c r="F174" s="222"/>
    </row>
    <row r="175" spans="3:6" customFormat="1" ht="15" x14ac:dyDescent="0.25">
      <c r="C175" s="220"/>
      <c r="D175" s="220"/>
      <c r="E175" s="221"/>
      <c r="F175" s="222"/>
    </row>
    <row r="176" spans="3:6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  <row r="1837" spans="3:6" customFormat="1" ht="15" x14ac:dyDescent="0.25">
      <c r="C1837" s="220"/>
      <c r="D1837" s="220"/>
      <c r="E1837" s="221"/>
      <c r="F1837" s="222"/>
    </row>
    <row r="1838" spans="3:6" customFormat="1" ht="15" x14ac:dyDescent="0.25">
      <c r="C1838" s="220"/>
      <c r="D1838" s="220"/>
      <c r="E1838" s="221"/>
      <c r="F1838" s="222"/>
    </row>
    <row r="1839" spans="3:6" customFormat="1" ht="15" x14ac:dyDescent="0.25">
      <c r="C1839" s="220"/>
      <c r="D1839" s="220"/>
      <c r="E1839" s="221"/>
      <c r="F1839" s="222"/>
    </row>
    <row r="1840" spans="3:6" customFormat="1" ht="15" x14ac:dyDescent="0.25">
      <c r="C1840" s="220"/>
      <c r="D1840" s="220"/>
      <c r="E1840" s="221"/>
      <c r="F1840" s="222"/>
    </row>
    <row r="1841" spans="3:6" customFormat="1" ht="15" x14ac:dyDescent="0.25">
      <c r="C1841" s="220"/>
      <c r="D1841" s="220"/>
      <c r="E1841" s="221"/>
      <c r="F1841" s="22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11811023622047245" right="0" top="0.35433070866141736" bottom="0.15748031496062992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1"/>
  <sheetViews>
    <sheetView tabSelected="1" workbookViewId="0">
      <selection activeCell="E140" sqref="E140"/>
    </sheetView>
  </sheetViews>
  <sheetFormatPr defaultRowHeight="12" x14ac:dyDescent="0.2"/>
  <cols>
    <col min="1" max="1" width="22" style="22" customWidth="1"/>
    <col min="2" max="2" width="68.140625" style="1" customWidth="1"/>
    <col min="3" max="4" width="14.42578125" style="217" customWidth="1"/>
    <col min="5" max="5" width="14.28515625" style="94" customWidth="1"/>
    <col min="6" max="6" width="13.28515625" style="223" customWidth="1"/>
    <col min="7" max="7" width="9.5703125" style="1" customWidth="1"/>
    <col min="8" max="8" width="11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291</v>
      </c>
      <c r="C4" s="3"/>
      <c r="D4" s="3"/>
      <c r="E4" s="4"/>
      <c r="F4" s="5"/>
      <c r="G4" s="8"/>
      <c r="H4" s="8"/>
    </row>
    <row r="5" spans="1:8" s="10" customFormat="1" ht="12.75" thickBot="1" x14ac:dyDescent="0.25">
      <c r="A5" s="281" t="s">
        <v>258</v>
      </c>
      <c r="B5" s="284" t="s">
        <v>3</v>
      </c>
      <c r="C5" s="290" t="s">
        <v>265</v>
      </c>
      <c r="D5" s="290" t="s">
        <v>266</v>
      </c>
      <c r="E5" s="290" t="s">
        <v>292</v>
      </c>
      <c r="F5" s="293" t="s">
        <v>293</v>
      </c>
      <c r="G5" s="279" t="s">
        <v>2</v>
      </c>
      <c r="H5" s="280"/>
    </row>
    <row r="6" spans="1:8" s="10" customFormat="1" x14ac:dyDescent="0.2">
      <c r="A6" s="282"/>
      <c r="B6" s="285"/>
      <c r="C6" s="291"/>
      <c r="D6" s="291"/>
      <c r="E6" s="291"/>
      <c r="F6" s="294"/>
      <c r="G6" s="296" t="s">
        <v>6</v>
      </c>
      <c r="H6" s="296" t="s">
        <v>7</v>
      </c>
    </row>
    <row r="7" spans="1:8" ht="12.75" thickBot="1" x14ac:dyDescent="0.25">
      <c r="A7" s="283"/>
      <c r="B7" s="286"/>
      <c r="C7" s="292"/>
      <c r="D7" s="292"/>
      <c r="E7" s="292"/>
      <c r="F7" s="295"/>
      <c r="G7" s="297"/>
      <c r="H7" s="297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C9+C20+C32+C50+C65+C87+C38+C29+C14+C60</f>
        <v>131994.74546999999</v>
      </c>
      <c r="D8" s="14">
        <f>D9+D14+D20+D29+D32+D38+D50+D56+D60+D65+D87</f>
        <v>135238.22117</v>
      </c>
      <c r="E8" s="14">
        <f>E9+E20+E32+E50+E65+E87+E38+E29+E14+E60+E56</f>
        <v>67925.08679999999</v>
      </c>
      <c r="F8" s="14">
        <f>F9+F20+F32+F50+F65+F87+F38+F29+F14+F60</f>
        <v>74168.757100000003</v>
      </c>
      <c r="G8" s="14">
        <f t="shared" ref="G8:G26" si="0">E8/D8*100</f>
        <v>50.226249807453001</v>
      </c>
      <c r="H8" s="15">
        <f t="shared" ref="H8:H41" si="1">E8-D8</f>
        <v>-67313.134370000014</v>
      </c>
    </row>
    <row r="9" spans="1:8" s="16" customFormat="1" ht="12.75" thickBot="1" x14ac:dyDescent="0.25">
      <c r="A9" s="146" t="s">
        <v>9</v>
      </c>
      <c r="B9" s="17" t="s">
        <v>10</v>
      </c>
      <c r="C9" s="265">
        <f>C10</f>
        <v>65699.994299999991</v>
      </c>
      <c r="D9" s="265">
        <f>D10</f>
        <v>65699.994299999991</v>
      </c>
      <c r="E9" s="265">
        <f>E10</f>
        <v>35687.214739999996</v>
      </c>
      <c r="F9" s="266">
        <f>F10</f>
        <v>36235.221680000002</v>
      </c>
      <c r="G9" s="14">
        <f t="shared" si="0"/>
        <v>54.318444195055285</v>
      </c>
      <c r="H9" s="15">
        <f t="shared" si="1"/>
        <v>-30012.779559999995</v>
      </c>
    </row>
    <row r="10" spans="1:8" x14ac:dyDescent="0.2">
      <c r="A10" s="21" t="s">
        <v>11</v>
      </c>
      <c r="B10" s="22" t="s">
        <v>12</v>
      </c>
      <c r="C10" s="23">
        <f>C11+C12+C13</f>
        <v>65699.994299999991</v>
      </c>
      <c r="D10" s="23">
        <f>D11+D12+D13</f>
        <v>65699.994299999991</v>
      </c>
      <c r="E10" s="23">
        <f>E11+E12+E13</f>
        <v>35687.214739999996</v>
      </c>
      <c r="F10" s="23">
        <f>F11+F12+F13</f>
        <v>36235.221680000002</v>
      </c>
      <c r="G10" s="24">
        <f t="shared" si="0"/>
        <v>54.318444195055285</v>
      </c>
      <c r="H10" s="25">
        <f t="shared" si="1"/>
        <v>-30012.779559999995</v>
      </c>
    </row>
    <row r="11" spans="1:8" ht="24" x14ac:dyDescent="0.2">
      <c r="A11" s="26" t="s">
        <v>227</v>
      </c>
      <c r="B11" s="27" t="s">
        <v>13</v>
      </c>
      <c r="C11" s="109">
        <v>65175.994299999998</v>
      </c>
      <c r="D11" s="109">
        <v>65170.994299999998</v>
      </c>
      <c r="E11" s="109">
        <v>35336.081259999999</v>
      </c>
      <c r="F11" s="97">
        <v>35936.730680000001</v>
      </c>
      <c r="G11" s="30">
        <f t="shared" si="0"/>
        <v>54.220564899375788</v>
      </c>
      <c r="H11" s="30">
        <f t="shared" si="1"/>
        <v>-29834.913039999999</v>
      </c>
    </row>
    <row r="12" spans="1:8" ht="60" x14ac:dyDescent="0.2">
      <c r="A12" s="26" t="s">
        <v>228</v>
      </c>
      <c r="B12" s="239" t="s">
        <v>14</v>
      </c>
      <c r="C12" s="31">
        <v>276</v>
      </c>
      <c r="D12" s="31">
        <v>276</v>
      </c>
      <c r="E12" s="31">
        <v>59.33934</v>
      </c>
      <c r="F12" s="32">
        <v>183.62613999999999</v>
      </c>
      <c r="G12" s="101">
        <f t="shared" si="0"/>
        <v>21.499760869565218</v>
      </c>
      <c r="H12" s="30">
        <f t="shared" si="1"/>
        <v>-216.66066000000001</v>
      </c>
    </row>
    <row r="13" spans="1:8" ht="24.75" thickBot="1" x14ac:dyDescent="0.25">
      <c r="A13" s="26" t="s">
        <v>229</v>
      </c>
      <c r="B13" s="34" t="s">
        <v>15</v>
      </c>
      <c r="C13" s="35">
        <v>248</v>
      </c>
      <c r="D13" s="35">
        <v>253</v>
      </c>
      <c r="E13" s="35">
        <v>291.79414000000003</v>
      </c>
      <c r="F13" s="36">
        <v>114.86485999999999</v>
      </c>
      <c r="G13" s="37">
        <f t="shared" si="0"/>
        <v>115.33365217391305</v>
      </c>
      <c r="H13" s="38">
        <f t="shared" si="1"/>
        <v>38.794140000000027</v>
      </c>
    </row>
    <row r="14" spans="1:8" ht="12.75" thickBot="1" x14ac:dyDescent="0.25">
      <c r="A14" s="39" t="s">
        <v>234</v>
      </c>
      <c r="B14" s="40" t="s">
        <v>255</v>
      </c>
      <c r="C14" s="41">
        <f>C15</f>
        <v>10048.58274</v>
      </c>
      <c r="D14" s="41">
        <f>D15</f>
        <v>10048.58274</v>
      </c>
      <c r="E14" s="41">
        <f>E15</f>
        <v>4851.5784900000008</v>
      </c>
      <c r="F14" s="42">
        <f>F15</f>
        <v>5400.1523500000003</v>
      </c>
      <c r="G14" s="43">
        <f t="shared" si="0"/>
        <v>48.281221496913311</v>
      </c>
      <c r="H14" s="15">
        <f t="shared" si="1"/>
        <v>-5197.004249999999</v>
      </c>
    </row>
    <row r="15" spans="1:8" x14ac:dyDescent="0.2">
      <c r="A15" s="44" t="s">
        <v>235</v>
      </c>
      <c r="B15" s="6" t="s">
        <v>16</v>
      </c>
      <c r="C15" s="102">
        <f>C16+C17+C18+C19</f>
        <v>10048.58274</v>
      </c>
      <c r="D15" s="102">
        <f>D16+D17+D18+D19</f>
        <v>10048.58274</v>
      </c>
      <c r="E15" s="102">
        <f>E16+E17+E18+E19</f>
        <v>4851.5784900000008</v>
      </c>
      <c r="F15" s="46">
        <f>F16+F17+F18+F19</f>
        <v>5400.1523500000003</v>
      </c>
      <c r="G15" s="25">
        <f t="shared" si="0"/>
        <v>48.281221496913311</v>
      </c>
      <c r="H15" s="25">
        <f t="shared" si="1"/>
        <v>-5197.004249999999</v>
      </c>
    </row>
    <row r="16" spans="1:8" s="52" customFormat="1" x14ac:dyDescent="0.2">
      <c r="A16" s="47" t="s">
        <v>236</v>
      </c>
      <c r="B16" s="48" t="s">
        <v>17</v>
      </c>
      <c r="C16" s="49">
        <v>4604.6117299999996</v>
      </c>
      <c r="D16" s="49">
        <v>4604.6117299999996</v>
      </c>
      <c r="E16" s="49">
        <v>2279.95253</v>
      </c>
      <c r="F16" s="50">
        <v>2437.5949000000001</v>
      </c>
      <c r="G16" s="30">
        <f t="shared" si="0"/>
        <v>49.51454462806575</v>
      </c>
      <c r="H16" s="51">
        <f t="shared" si="1"/>
        <v>-2324.6591999999996</v>
      </c>
    </row>
    <row r="17" spans="1:8" s="52" customFormat="1" x14ac:dyDescent="0.2">
      <c r="A17" s="47" t="s">
        <v>237</v>
      </c>
      <c r="B17" s="48" t="s">
        <v>18</v>
      </c>
      <c r="C17" s="49">
        <v>23.717680000000001</v>
      </c>
      <c r="D17" s="49">
        <v>23.717680000000001</v>
      </c>
      <c r="E17" s="49">
        <v>14.89565</v>
      </c>
      <c r="F17" s="50">
        <v>18.75797</v>
      </c>
      <c r="G17" s="30">
        <f t="shared" si="0"/>
        <v>62.803992633343562</v>
      </c>
      <c r="H17" s="51">
        <f t="shared" si="1"/>
        <v>-8.8220300000000016</v>
      </c>
    </row>
    <row r="18" spans="1:8" s="52" customFormat="1" x14ac:dyDescent="0.2">
      <c r="A18" s="47" t="s">
        <v>238</v>
      </c>
      <c r="B18" s="48" t="s">
        <v>19</v>
      </c>
      <c r="C18" s="49">
        <v>6014.4879300000002</v>
      </c>
      <c r="D18" s="49">
        <v>6014.4879300000002</v>
      </c>
      <c r="E18" s="49">
        <v>3007.9719300000002</v>
      </c>
      <c r="F18" s="50">
        <v>3378.3046399999998</v>
      </c>
      <c r="G18" s="103">
        <f t="shared" si="0"/>
        <v>50.012103524164864</v>
      </c>
      <c r="H18" s="51">
        <f t="shared" si="1"/>
        <v>-3006.5160000000001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-594.2346</v>
      </c>
      <c r="D19" s="56">
        <v>-594.2346</v>
      </c>
      <c r="E19" s="56">
        <v>-451.24162000000001</v>
      </c>
      <c r="F19" s="57">
        <v>-434.50515999999999</v>
      </c>
      <c r="G19" s="101">
        <f t="shared" si="0"/>
        <v>75.936611567216048</v>
      </c>
      <c r="H19" s="51">
        <f t="shared" si="1"/>
        <v>142.99297999999999</v>
      </c>
    </row>
    <row r="20" spans="1:8" s="60" customFormat="1" ht="12.75" thickBot="1" x14ac:dyDescent="0.25">
      <c r="A20" s="168" t="s">
        <v>21</v>
      </c>
      <c r="B20" s="262" t="s">
        <v>22</v>
      </c>
      <c r="C20" s="58">
        <f>C21+C25+C26+C28+C27</f>
        <v>24895.834999999999</v>
      </c>
      <c r="D20" s="58">
        <f>D21+D25+D26+D28+D27</f>
        <v>25198.834999999999</v>
      </c>
      <c r="E20" s="58">
        <f>E21+E25+E26+E28+E27</f>
        <v>18266.482530000001</v>
      </c>
      <c r="F20" s="58">
        <f>F21+F25+F26+F28+F27</f>
        <v>20063.353780000001</v>
      </c>
      <c r="G20" s="59">
        <f t="shared" si="0"/>
        <v>72.489392981858089</v>
      </c>
      <c r="H20" s="15">
        <f t="shared" si="1"/>
        <v>-6932.352469999998</v>
      </c>
    </row>
    <row r="21" spans="1:8" s="10" customFormat="1" x14ac:dyDescent="0.2">
      <c r="A21" s="61" t="s">
        <v>23</v>
      </c>
      <c r="B21" s="62" t="s">
        <v>24</v>
      </c>
      <c r="C21" s="102">
        <f>C22+C23+C24</f>
        <v>19088</v>
      </c>
      <c r="D21" s="102">
        <f>D22+D23+D24</f>
        <v>19088</v>
      </c>
      <c r="E21" s="102">
        <f>E22+E23+E24</f>
        <v>14222.430970000001</v>
      </c>
      <c r="F21" s="102">
        <f>F22+F23+F24</f>
        <v>14872.83426</v>
      </c>
      <c r="G21" s="103">
        <f t="shared" si="0"/>
        <v>74.509801812657173</v>
      </c>
      <c r="H21" s="25">
        <f t="shared" si="1"/>
        <v>-4865.5690299999987</v>
      </c>
    </row>
    <row r="22" spans="1:8" s="60" customFormat="1" ht="24" x14ac:dyDescent="0.2">
      <c r="A22" s="63" t="s">
        <v>25</v>
      </c>
      <c r="B22" s="64" t="s">
        <v>26</v>
      </c>
      <c r="C22" s="49">
        <v>13617</v>
      </c>
      <c r="D22" s="49">
        <v>13617</v>
      </c>
      <c r="E22" s="49">
        <v>12083.12247</v>
      </c>
      <c r="F22" s="50">
        <v>10178.800499999999</v>
      </c>
      <c r="G22" s="30">
        <f t="shared" si="0"/>
        <v>88.735569288389513</v>
      </c>
      <c r="H22" s="30">
        <f t="shared" si="1"/>
        <v>-1533.8775299999998</v>
      </c>
    </row>
    <row r="23" spans="1:8" s="60" customFormat="1" ht="24" x14ac:dyDescent="0.2">
      <c r="A23" s="65" t="s">
        <v>27</v>
      </c>
      <c r="B23" s="66" t="s">
        <v>28</v>
      </c>
      <c r="C23" s="49">
        <v>5471</v>
      </c>
      <c r="D23" s="49">
        <v>5471</v>
      </c>
      <c r="E23" s="49">
        <v>2138.9556200000002</v>
      </c>
      <c r="F23" s="50">
        <v>4699.15139</v>
      </c>
      <c r="G23" s="30">
        <f t="shared" si="0"/>
        <v>39.096246024492778</v>
      </c>
      <c r="H23" s="30">
        <f t="shared" si="1"/>
        <v>-3332.0443799999998</v>
      </c>
    </row>
    <row r="24" spans="1:8" s="60" customFormat="1" ht="36" x14ac:dyDescent="0.2">
      <c r="A24" s="65" t="s">
        <v>29</v>
      </c>
      <c r="B24" s="67" t="s">
        <v>30</v>
      </c>
      <c r="C24" s="49"/>
      <c r="D24" s="49"/>
      <c r="E24" s="49">
        <v>0.35288000000000003</v>
      </c>
      <c r="F24" s="50">
        <v>-5.1176300000000001</v>
      </c>
      <c r="G24" s="30" t="e">
        <f t="shared" si="0"/>
        <v>#DIV/0!</v>
      </c>
      <c r="H24" s="30">
        <f t="shared" si="1"/>
        <v>0.35288000000000003</v>
      </c>
    </row>
    <row r="25" spans="1:8" x14ac:dyDescent="0.2">
      <c r="A25" s="65" t="s">
        <v>31</v>
      </c>
      <c r="B25" s="68" t="s">
        <v>32</v>
      </c>
      <c r="C25" s="35">
        <v>506</v>
      </c>
      <c r="D25" s="35">
        <v>506</v>
      </c>
      <c r="E25" s="35">
        <v>798.11292000000003</v>
      </c>
      <c r="F25" s="108">
        <v>849.7423</v>
      </c>
      <c r="G25" s="30">
        <f t="shared" si="0"/>
        <v>157.72982608695654</v>
      </c>
      <c r="H25" s="30">
        <f t="shared" si="1"/>
        <v>292.11292000000003</v>
      </c>
    </row>
    <row r="26" spans="1:8" x14ac:dyDescent="0.2">
      <c r="A26" s="70" t="s">
        <v>33</v>
      </c>
      <c r="B26" s="70" t="s">
        <v>34</v>
      </c>
      <c r="C26" s="71">
        <v>4464.085</v>
      </c>
      <c r="D26" s="71">
        <v>4767.085</v>
      </c>
      <c r="E26" s="71">
        <v>2962.1025599999998</v>
      </c>
      <c r="F26" s="72">
        <v>3987.5565000000001</v>
      </c>
      <c r="G26" s="30">
        <f t="shared" si="0"/>
        <v>62.136558504830518</v>
      </c>
      <c r="H26" s="30">
        <f t="shared" si="1"/>
        <v>-1804.9824400000002</v>
      </c>
    </row>
    <row r="27" spans="1:8" s="52" customFormat="1" x14ac:dyDescent="0.2">
      <c r="A27" s="73" t="s">
        <v>35</v>
      </c>
      <c r="B27" s="73" t="s">
        <v>36</v>
      </c>
      <c r="C27" s="74"/>
      <c r="D27" s="74"/>
      <c r="E27" s="74"/>
      <c r="F27" s="75"/>
      <c r="G27" s="51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837.75</v>
      </c>
      <c r="D28" s="35">
        <v>837.75</v>
      </c>
      <c r="E28" s="35">
        <v>283.83607999999998</v>
      </c>
      <c r="F28" s="36">
        <v>353.22071999999997</v>
      </c>
      <c r="G28" s="100">
        <f t="shared" ref="G28:G41" si="2">E28/D28*100</f>
        <v>33.880761563712326</v>
      </c>
      <c r="H28" s="30">
        <f t="shared" si="1"/>
        <v>-553.91391999999996</v>
      </c>
    </row>
    <row r="29" spans="1:8" ht="12.75" thickBot="1" x14ac:dyDescent="0.25">
      <c r="A29" s="12" t="s">
        <v>39</v>
      </c>
      <c r="B29" s="77" t="s">
        <v>40</v>
      </c>
      <c r="C29" s="59">
        <f>C30+C31</f>
        <v>10100.566340000001</v>
      </c>
      <c r="D29" s="59">
        <f>D30+D31</f>
        <v>10100.566340000001</v>
      </c>
      <c r="E29" s="79">
        <f>E30+E31</f>
        <v>2709.1476699999998</v>
      </c>
      <c r="F29" s="14">
        <f>F30+F31</f>
        <v>2810.5072600000003</v>
      </c>
      <c r="G29" s="80">
        <f t="shared" si="2"/>
        <v>26.821740274813138</v>
      </c>
      <c r="H29" s="15">
        <f t="shared" si="1"/>
        <v>-7391.4186700000009</v>
      </c>
    </row>
    <row r="30" spans="1:8" x14ac:dyDescent="0.2">
      <c r="A30" s="22" t="s">
        <v>41</v>
      </c>
      <c r="B30" s="61" t="s">
        <v>42</v>
      </c>
      <c r="C30" s="31">
        <v>794.27949999999998</v>
      </c>
      <c r="D30" s="31">
        <v>794.27949999999998</v>
      </c>
      <c r="E30" s="23">
        <v>90.486829999999998</v>
      </c>
      <c r="F30" s="81">
        <v>160.96975</v>
      </c>
      <c r="G30" s="25">
        <f t="shared" si="2"/>
        <v>11.392315929090453</v>
      </c>
      <c r="H30" s="25">
        <f t="shared" si="1"/>
        <v>-703.79267000000004</v>
      </c>
    </row>
    <row r="31" spans="1:8" ht="12.75" thickBot="1" x14ac:dyDescent="0.25">
      <c r="A31" s="82" t="s">
        <v>43</v>
      </c>
      <c r="B31" s="82" t="s">
        <v>44</v>
      </c>
      <c r="C31" s="35">
        <v>9306.2868400000007</v>
      </c>
      <c r="D31" s="35">
        <v>9306.2868400000007</v>
      </c>
      <c r="E31" s="99">
        <v>2618.66084</v>
      </c>
      <c r="F31" s="108">
        <v>2649.5375100000001</v>
      </c>
      <c r="G31" s="38">
        <f t="shared" si="2"/>
        <v>28.138621611624426</v>
      </c>
      <c r="H31" s="38">
        <f t="shared" si="1"/>
        <v>-6687.6260000000002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1924.1518999999998</v>
      </c>
      <c r="D32" s="14">
        <f>D33+D35+D37+D36</f>
        <v>1996.3</v>
      </c>
      <c r="E32" s="14">
        <f>E33+E35+E37+E36</f>
        <v>1241.90642</v>
      </c>
      <c r="F32" s="14">
        <f>F33+F35+F37+F36</f>
        <v>1644.57113</v>
      </c>
      <c r="G32" s="59">
        <f t="shared" si="2"/>
        <v>62.21041025897911</v>
      </c>
      <c r="H32" s="15">
        <f t="shared" si="1"/>
        <v>-754.39357999999993</v>
      </c>
    </row>
    <row r="33" spans="1:9" x14ac:dyDescent="0.2">
      <c r="A33" s="22" t="s">
        <v>47</v>
      </c>
      <c r="B33" s="22" t="s">
        <v>48</v>
      </c>
      <c r="C33" s="31">
        <f>C34</f>
        <v>1057.8</v>
      </c>
      <c r="D33" s="31">
        <f>D34</f>
        <v>1057.8</v>
      </c>
      <c r="E33" s="31">
        <f>E34</f>
        <v>854.07807000000003</v>
      </c>
      <c r="F33" s="32">
        <f>F34</f>
        <v>915.30512999999996</v>
      </c>
      <c r="G33" s="103">
        <f t="shared" si="2"/>
        <v>80.740978445830976</v>
      </c>
      <c r="H33" s="25">
        <f t="shared" si="1"/>
        <v>-203.72192999999993</v>
      </c>
    </row>
    <row r="34" spans="1:9" x14ac:dyDescent="0.2">
      <c r="A34" s="82" t="s">
        <v>49</v>
      </c>
      <c r="B34" s="85" t="s">
        <v>50</v>
      </c>
      <c r="C34" s="35">
        <v>1057.8</v>
      </c>
      <c r="D34" s="35">
        <v>1057.8</v>
      </c>
      <c r="E34" s="99">
        <v>854.07807000000003</v>
      </c>
      <c r="F34" s="108">
        <v>915.30512999999996</v>
      </c>
      <c r="G34" s="103">
        <f t="shared" si="2"/>
        <v>80.740978445830976</v>
      </c>
      <c r="H34" s="30">
        <f t="shared" si="1"/>
        <v>-203.72192999999993</v>
      </c>
    </row>
    <row r="35" spans="1:9" x14ac:dyDescent="0.2">
      <c r="A35" s="82" t="s">
        <v>51</v>
      </c>
      <c r="B35" s="82" t="s">
        <v>52</v>
      </c>
      <c r="C35" s="35">
        <v>126.3519</v>
      </c>
      <c r="D35" s="35">
        <v>125.5</v>
      </c>
      <c r="E35" s="71">
        <v>16.829999999999998</v>
      </c>
      <c r="F35" s="72">
        <v>57.72</v>
      </c>
      <c r="G35" s="103">
        <f t="shared" si="2"/>
        <v>13.410358565737052</v>
      </c>
      <c r="H35" s="30">
        <f t="shared" si="1"/>
        <v>-108.67</v>
      </c>
    </row>
    <row r="36" spans="1:9" ht="24" x14ac:dyDescent="0.2">
      <c r="A36" s="86" t="s">
        <v>53</v>
      </c>
      <c r="B36" s="242" t="s">
        <v>54</v>
      </c>
      <c r="C36" s="35">
        <v>58</v>
      </c>
      <c r="D36" s="35">
        <v>58</v>
      </c>
      <c r="E36" s="35">
        <v>0</v>
      </c>
      <c r="F36" s="36">
        <v>63</v>
      </c>
      <c r="G36" s="103">
        <f t="shared" si="2"/>
        <v>0</v>
      </c>
      <c r="H36" s="30">
        <f t="shared" si="1"/>
        <v>-58</v>
      </c>
    </row>
    <row r="37" spans="1:9" ht="12.75" thickBot="1" x14ac:dyDescent="0.25">
      <c r="A37" s="88" t="s">
        <v>55</v>
      </c>
      <c r="B37" s="243" t="s">
        <v>56</v>
      </c>
      <c r="C37" s="35">
        <v>682</v>
      </c>
      <c r="D37" s="35">
        <v>755</v>
      </c>
      <c r="E37" s="35">
        <v>370.99835000000002</v>
      </c>
      <c r="F37" s="36">
        <v>608.54600000000005</v>
      </c>
      <c r="G37" s="103">
        <f t="shared" si="2"/>
        <v>49.138854304635764</v>
      </c>
      <c r="H37" s="101">
        <f t="shared" si="1"/>
        <v>-384.00164999999998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18608.722189999997</v>
      </c>
      <c r="D38" s="91">
        <f>D39+D47+D48+D46</f>
        <v>20967.391309999999</v>
      </c>
      <c r="E38" s="92">
        <f>E39+E47+E48</f>
        <v>3623.1191399999998</v>
      </c>
      <c r="F38" s="91">
        <f>F39+F47+F48+F46</f>
        <v>5943.2048999999997</v>
      </c>
      <c r="G38" s="14">
        <f t="shared" si="2"/>
        <v>17.279780237954647</v>
      </c>
      <c r="H38" s="15">
        <f t="shared" si="1"/>
        <v>-17344.27217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17577.762189999998</v>
      </c>
      <c r="D39" s="110">
        <f>D40+D42+D44</f>
        <v>19936.43131</v>
      </c>
      <c r="E39" s="110">
        <f>E40+E42+E44+E46</f>
        <v>3238.1347699999997</v>
      </c>
      <c r="F39" s="102">
        <f>F40+F42+F44</f>
        <v>5393.0149199999996</v>
      </c>
      <c r="G39" s="24">
        <f t="shared" si="2"/>
        <v>16.242298933288875</v>
      </c>
      <c r="H39" s="24">
        <f t="shared" si="1"/>
        <v>-16698.296539999999</v>
      </c>
    </row>
    <row r="40" spans="1:9" s="94" customFormat="1" ht="24" x14ac:dyDescent="0.2">
      <c r="A40" s="86" t="s">
        <v>61</v>
      </c>
      <c r="B40" s="245" t="s">
        <v>62</v>
      </c>
      <c r="C40" s="97">
        <f>C41</f>
        <v>8214.2999999999993</v>
      </c>
      <c r="D40" s="97">
        <f>D41</f>
        <v>8214.2999999999993</v>
      </c>
      <c r="E40" s="109">
        <f>E41</f>
        <v>1451.60555</v>
      </c>
      <c r="F40" s="109">
        <f>F41</f>
        <v>3246.9114</v>
      </c>
      <c r="G40" s="30">
        <f t="shared" si="2"/>
        <v>17.67168900575825</v>
      </c>
      <c r="H40" s="30">
        <f t="shared" si="1"/>
        <v>-6762.6944499999991</v>
      </c>
    </row>
    <row r="41" spans="1:9" s="94" customFormat="1" ht="24" x14ac:dyDescent="0.2">
      <c r="A41" s="95" t="s">
        <v>63</v>
      </c>
      <c r="B41" s="96" t="s">
        <v>62</v>
      </c>
      <c r="C41" s="98">
        <v>8214.2999999999993</v>
      </c>
      <c r="D41" s="98">
        <v>8214.2999999999993</v>
      </c>
      <c r="E41" s="99">
        <v>1451.60555</v>
      </c>
      <c r="F41" s="99">
        <v>3246.9114</v>
      </c>
      <c r="G41" s="100">
        <f t="shared" si="2"/>
        <v>17.67168900575825</v>
      </c>
      <c r="H41" s="101">
        <f t="shared" si="1"/>
        <v>-6762.6944499999991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9060.1651899999997</v>
      </c>
      <c r="D42" s="97">
        <f>D43</f>
        <v>11391.83431</v>
      </c>
      <c r="E42" s="109">
        <f>E43</f>
        <v>1537.4771499999999</v>
      </c>
      <c r="F42" s="99">
        <f>F43</f>
        <v>2000.9222</v>
      </c>
      <c r="G42" s="97">
        <f>G43</f>
        <v>13.496308918839953</v>
      </c>
      <c r="H42" s="109">
        <f>E42-D42</f>
        <v>-9854.3571599999996</v>
      </c>
    </row>
    <row r="43" spans="1:9" s="94" customFormat="1" ht="24" x14ac:dyDescent="0.2">
      <c r="A43" s="105" t="s">
        <v>226</v>
      </c>
      <c r="B43" s="106" t="s">
        <v>64</v>
      </c>
      <c r="C43" s="97">
        <v>9060.1651899999997</v>
      </c>
      <c r="D43" s="97">
        <v>11391.83431</v>
      </c>
      <c r="E43" s="109">
        <v>1537.4771499999999</v>
      </c>
      <c r="F43" s="109">
        <v>2000.9222</v>
      </c>
      <c r="G43" s="97">
        <f>E43/D43*100</f>
        <v>13.496308918839953</v>
      </c>
      <c r="H43" s="109">
        <f>E43-D43</f>
        <v>-9854.3571599999996</v>
      </c>
    </row>
    <row r="44" spans="1:9" s="94" customFormat="1" ht="48" x14ac:dyDescent="0.2">
      <c r="A44" s="95" t="s">
        <v>65</v>
      </c>
      <c r="B44" s="242" t="s">
        <v>66</v>
      </c>
      <c r="C44" s="97">
        <f>C45</f>
        <v>303.29700000000003</v>
      </c>
      <c r="D44" s="97">
        <f>D45</f>
        <v>330.29700000000003</v>
      </c>
      <c r="E44" s="109">
        <f>E45</f>
        <v>183.33407</v>
      </c>
      <c r="F44" s="99">
        <f>F45</f>
        <v>145.18132</v>
      </c>
      <c r="G44" s="97">
        <f>G45</f>
        <v>55.505823546686763</v>
      </c>
      <c r="H44" s="99">
        <f>E44-D44</f>
        <v>-146.96293000000003</v>
      </c>
      <c r="I44" s="139"/>
    </row>
    <row r="45" spans="1:9" s="107" customFormat="1" ht="36" x14ac:dyDescent="0.2">
      <c r="A45" s="95" t="s">
        <v>214</v>
      </c>
      <c r="B45" s="106" t="s">
        <v>67</v>
      </c>
      <c r="C45" s="108">
        <v>303.29700000000003</v>
      </c>
      <c r="D45" s="108">
        <v>330.29700000000003</v>
      </c>
      <c r="E45" s="109">
        <v>183.33407</v>
      </c>
      <c r="F45" s="99">
        <v>145.18132</v>
      </c>
      <c r="G45" s="97">
        <f>E45/D45*100</f>
        <v>55.505823546686763</v>
      </c>
      <c r="H45" s="109">
        <f>H44</f>
        <v>-146.96293000000003</v>
      </c>
    </row>
    <row r="46" spans="1:9" s="52" customFormat="1" ht="24" x14ac:dyDescent="0.2">
      <c r="A46" s="111" t="s">
        <v>68</v>
      </c>
      <c r="B46" s="112" t="s">
        <v>69</v>
      </c>
      <c r="C46" s="99">
        <v>181.27799999999999</v>
      </c>
      <c r="D46" s="99">
        <v>181.27799999999999</v>
      </c>
      <c r="E46" s="56">
        <v>65.718000000000004</v>
      </c>
      <c r="F46" s="99">
        <v>85.302779999999998</v>
      </c>
      <c r="G46" s="100">
        <f t="shared" ref="G46:G52" si="3">E46/D46*100</f>
        <v>36.25260649389336</v>
      </c>
      <c r="H46" s="100">
        <f t="shared" ref="H46:H116" si="4">E46-D46</f>
        <v>-115.55999999999999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561.50800000000004</v>
      </c>
      <c r="D47" s="114">
        <v>561.50800000000004</v>
      </c>
      <c r="E47" s="115">
        <v>232.69551999999999</v>
      </c>
      <c r="F47" s="114">
        <v>252.09878</v>
      </c>
      <c r="G47" s="100">
        <f t="shared" si="3"/>
        <v>41.441176261068399</v>
      </c>
      <c r="H47" s="100">
        <f t="shared" si="4"/>
        <v>-328.81248000000005</v>
      </c>
    </row>
    <row r="48" spans="1:9" s="60" customFormat="1" ht="12.75" thickBot="1" x14ac:dyDescent="0.25">
      <c r="A48" s="12" t="s">
        <v>70</v>
      </c>
      <c r="B48" s="263" t="s">
        <v>71</v>
      </c>
      <c r="C48" s="14">
        <f>C49</f>
        <v>288.17399999999998</v>
      </c>
      <c r="D48" s="14">
        <f>D49</f>
        <v>288.17399999999998</v>
      </c>
      <c r="E48" s="14">
        <f>E49</f>
        <v>152.28885</v>
      </c>
      <c r="F48" s="14">
        <f>F49</f>
        <v>212.78842</v>
      </c>
      <c r="G48" s="14">
        <f t="shared" si="3"/>
        <v>52.846145037373262</v>
      </c>
      <c r="H48" s="15">
        <f t="shared" si="4"/>
        <v>-135.88514999999998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288.17399999999998</v>
      </c>
      <c r="D49" s="23">
        <v>288.17399999999998</v>
      </c>
      <c r="E49" s="118">
        <v>152.28885</v>
      </c>
      <c r="F49" s="119">
        <v>212.78842</v>
      </c>
      <c r="G49" s="101">
        <f t="shared" si="3"/>
        <v>52.846145037373262</v>
      </c>
      <c r="H49" s="38">
        <f t="shared" si="4"/>
        <v>-135.88514999999998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115.893</v>
      </c>
      <c r="D50" s="120">
        <f>D51</f>
        <v>115.893</v>
      </c>
      <c r="E50" s="120">
        <f>+E51</f>
        <v>48.55686</v>
      </c>
      <c r="F50" s="120">
        <f>+F51</f>
        <v>241.80704000000003</v>
      </c>
      <c r="G50" s="14">
        <f t="shared" si="3"/>
        <v>41.898009370712643</v>
      </c>
      <c r="H50" s="15">
        <f t="shared" si="4"/>
        <v>-67.33614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115.893</v>
      </c>
      <c r="D51" s="31">
        <f>D52+D53+D54+D55</f>
        <v>115.893</v>
      </c>
      <c r="E51" s="31">
        <f>E52+E53+E54+E55</f>
        <v>48.55686</v>
      </c>
      <c r="F51" s="31">
        <f>F52+F53+F54+F55</f>
        <v>241.80704000000003</v>
      </c>
      <c r="G51" s="25">
        <f t="shared" si="3"/>
        <v>41.898009370712643</v>
      </c>
      <c r="H51" s="25">
        <f t="shared" si="4"/>
        <v>-67.33614</v>
      </c>
    </row>
    <row r="52" spans="1:9" s="52" customFormat="1" ht="24" x14ac:dyDescent="0.2">
      <c r="A52" s="121" t="s">
        <v>78</v>
      </c>
      <c r="B52" s="122" t="s">
        <v>79</v>
      </c>
      <c r="C52" s="109">
        <v>8.6370000000000005</v>
      </c>
      <c r="D52" s="109">
        <v>8.6370000000000005</v>
      </c>
      <c r="E52" s="49">
        <v>38.50873</v>
      </c>
      <c r="F52" s="50">
        <v>25.905840000000001</v>
      </c>
      <c r="G52" s="30">
        <f t="shared" si="3"/>
        <v>445.85770522172049</v>
      </c>
      <c r="H52" s="103">
        <f t="shared" si="4"/>
        <v>29.871729999999999</v>
      </c>
    </row>
    <row r="53" spans="1:9" s="52" customFormat="1" x14ac:dyDescent="0.2">
      <c r="A53" s="82" t="s">
        <v>246</v>
      </c>
      <c r="B53" s="123" t="s">
        <v>80</v>
      </c>
      <c r="C53" s="109"/>
      <c r="D53" s="109"/>
      <c r="E53" s="49"/>
      <c r="F53" s="50"/>
      <c r="G53" s="30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109">
        <v>107.256</v>
      </c>
      <c r="D54" s="109">
        <v>107.256</v>
      </c>
      <c r="E54" s="49">
        <v>9.6972400000000007</v>
      </c>
      <c r="F54" s="50">
        <v>27.101559999999999</v>
      </c>
      <c r="G54" s="30">
        <f t="shared" ref="G54:G65" si="5">E54/D54*100</f>
        <v>9.041209815767882</v>
      </c>
      <c r="H54" s="30">
        <f t="shared" si="4"/>
        <v>-97.558760000000007</v>
      </c>
    </row>
    <row r="55" spans="1:9" s="52" customFormat="1" ht="24.75" thickBot="1" x14ac:dyDescent="0.25">
      <c r="A55" s="65" t="s">
        <v>83</v>
      </c>
      <c r="B55" s="122" t="s">
        <v>84</v>
      </c>
      <c r="C55" s="109"/>
      <c r="D55" s="109"/>
      <c r="E55" s="49">
        <v>0.35088999999999998</v>
      </c>
      <c r="F55" s="50">
        <v>188.79964000000001</v>
      </c>
      <c r="G55" s="103" t="e">
        <f t="shared" si="5"/>
        <v>#DIV/0!</v>
      </c>
      <c r="H55" s="30">
        <f t="shared" si="4"/>
        <v>0.35088999999999998</v>
      </c>
    </row>
    <row r="56" spans="1:9" s="107" customFormat="1" ht="12.75" thickBot="1" x14ac:dyDescent="0.25">
      <c r="A56" s="267" t="s">
        <v>280</v>
      </c>
      <c r="B56" s="268" t="s">
        <v>281</v>
      </c>
      <c r="C56" s="269"/>
      <c r="D56" s="269">
        <f>D57</f>
        <v>108.25848000000001</v>
      </c>
      <c r="E56" s="270">
        <f>E57</f>
        <v>151.15257</v>
      </c>
      <c r="F56" s="270">
        <f>F57</f>
        <v>0</v>
      </c>
      <c r="G56" s="270"/>
      <c r="H56" s="271"/>
    </row>
    <row r="57" spans="1:9" s="107" customFormat="1" x14ac:dyDescent="0.2">
      <c r="A57" s="272" t="s">
        <v>282</v>
      </c>
      <c r="B57" s="273" t="s">
        <v>283</v>
      </c>
      <c r="C57" s="110"/>
      <c r="D57" s="110">
        <f>D58+D59</f>
        <v>108.25848000000001</v>
      </c>
      <c r="E57" s="102">
        <f>E59+E58</f>
        <v>151.15257</v>
      </c>
      <c r="F57" s="102">
        <f>F59+F58</f>
        <v>0</v>
      </c>
      <c r="G57" s="102"/>
      <c r="H57" s="102"/>
    </row>
    <row r="58" spans="1:9" s="107" customFormat="1" x14ac:dyDescent="0.2">
      <c r="A58" s="277" t="s">
        <v>284</v>
      </c>
      <c r="B58" s="242" t="s">
        <v>285</v>
      </c>
      <c r="C58" s="81"/>
      <c r="D58" s="81"/>
      <c r="E58" s="23">
        <v>42.894089999999998</v>
      </c>
      <c r="F58" s="81"/>
      <c r="G58" s="23"/>
      <c r="H58" s="23"/>
    </row>
    <row r="59" spans="1:9" s="107" customFormat="1" ht="12.75" thickBot="1" x14ac:dyDescent="0.25">
      <c r="A59" s="276" t="s">
        <v>289</v>
      </c>
      <c r="B59" s="278" t="s">
        <v>290</v>
      </c>
      <c r="C59" s="137"/>
      <c r="D59" s="137">
        <v>108.25848000000001</v>
      </c>
      <c r="E59" s="114">
        <v>108.25848000000001</v>
      </c>
      <c r="F59" s="137"/>
      <c r="G59" s="114"/>
      <c r="H59" s="114"/>
    </row>
    <row r="60" spans="1:9" s="52" customFormat="1" ht="12.75" thickBot="1" x14ac:dyDescent="0.25">
      <c r="A60" s="124" t="s">
        <v>85</v>
      </c>
      <c r="B60" s="125" t="s">
        <v>86</v>
      </c>
      <c r="C60" s="41">
        <f>C61+C62+C63+C64</f>
        <v>239</v>
      </c>
      <c r="D60" s="41">
        <f>D61+D62+D63+D64</f>
        <v>364</v>
      </c>
      <c r="E60" s="41">
        <f>E61+E62+E63+E64</f>
        <v>687.59316999999999</v>
      </c>
      <c r="F60" s="41">
        <f>F61+F62+F63+F64</f>
        <v>389.75513000000007</v>
      </c>
      <c r="G60" s="14">
        <f t="shared" si="5"/>
        <v>188.89922252747255</v>
      </c>
      <c r="H60" s="15">
        <f t="shared" si="4"/>
        <v>323.59316999999999</v>
      </c>
    </row>
    <row r="61" spans="1:9" s="52" customFormat="1" ht="24" x14ac:dyDescent="0.2">
      <c r="A61" s="126" t="s">
        <v>87</v>
      </c>
      <c r="B61" s="127" t="s">
        <v>88</v>
      </c>
      <c r="C61" s="128"/>
      <c r="D61" s="128"/>
      <c r="E61" s="128"/>
      <c r="F61" s="129">
        <v>72.681799999999996</v>
      </c>
      <c r="G61" s="24" t="e">
        <f t="shared" si="5"/>
        <v>#DIV/0!</v>
      </c>
      <c r="H61" s="25">
        <f t="shared" si="4"/>
        <v>0</v>
      </c>
    </row>
    <row r="62" spans="1:9" s="52" customFormat="1" ht="24" x14ac:dyDescent="0.2">
      <c r="A62" s="65" t="s">
        <v>257</v>
      </c>
      <c r="B62" s="130" t="s">
        <v>88</v>
      </c>
      <c r="C62" s="131"/>
      <c r="D62" s="131"/>
      <c r="E62" s="109"/>
      <c r="F62" s="97">
        <v>132.30000000000001</v>
      </c>
      <c r="G62" s="30" t="e">
        <f t="shared" si="5"/>
        <v>#DIV/0!</v>
      </c>
      <c r="H62" s="30">
        <f t="shared" si="4"/>
        <v>0</v>
      </c>
    </row>
    <row r="63" spans="1:9" ht="36" x14ac:dyDescent="0.2">
      <c r="A63" s="132" t="s">
        <v>272</v>
      </c>
      <c r="B63" s="133" t="s">
        <v>273</v>
      </c>
      <c r="C63" s="134"/>
      <c r="D63" s="134">
        <v>125</v>
      </c>
      <c r="E63" s="31">
        <v>631.50062000000003</v>
      </c>
      <c r="F63" s="32">
        <v>140.00985</v>
      </c>
      <c r="G63" s="30">
        <f t="shared" si="5"/>
        <v>505.20049600000004</v>
      </c>
      <c r="H63" s="30">
        <f t="shared" si="4"/>
        <v>506.50062000000003</v>
      </c>
    </row>
    <row r="64" spans="1:9" s="139" customFormat="1" ht="36.75" thickBot="1" x14ac:dyDescent="0.25">
      <c r="A64" s="135" t="s">
        <v>91</v>
      </c>
      <c r="B64" s="136" t="s">
        <v>92</v>
      </c>
      <c r="C64" s="137">
        <v>239</v>
      </c>
      <c r="D64" s="137">
        <v>239</v>
      </c>
      <c r="E64" s="114">
        <v>56.092550000000003</v>
      </c>
      <c r="F64" s="114">
        <v>44.763480000000001</v>
      </c>
      <c r="G64" s="101">
        <f t="shared" si="5"/>
        <v>23.469686192468618</v>
      </c>
      <c r="H64" s="103">
        <f t="shared" si="4"/>
        <v>-182.90744999999998</v>
      </c>
      <c r="I64" s="138"/>
    </row>
    <row r="65" spans="1:8" ht="12.75" thickBot="1" x14ac:dyDescent="0.25">
      <c r="A65" s="12" t="s">
        <v>93</v>
      </c>
      <c r="B65" s="84" t="s">
        <v>94</v>
      </c>
      <c r="C65" s="92">
        <f>C66+C68+C70+C72+C74+C76+C78+C80+C82+C84</f>
        <v>88</v>
      </c>
      <c r="D65" s="92">
        <f>D66+D68+D70+D72+D74+D76+D78+D80+D82+D84</f>
        <v>117</v>
      </c>
      <c r="E65" s="92">
        <f>E66+E68+E70+E72+E74+E76+E78+E80+E82+E84</f>
        <v>297.42813000000001</v>
      </c>
      <c r="F65" s="91">
        <v>1063.45688</v>
      </c>
      <c r="G65" s="78">
        <f t="shared" si="5"/>
        <v>254.21207692307695</v>
      </c>
      <c r="H65" s="59">
        <f>E65-D65</f>
        <v>180.42813000000001</v>
      </c>
    </row>
    <row r="66" spans="1:8" s="10" customFormat="1" ht="36" x14ac:dyDescent="0.2">
      <c r="A66" s="224" t="s">
        <v>171</v>
      </c>
      <c r="B66" s="225" t="s">
        <v>172</v>
      </c>
      <c r="C66" s="110">
        <f>C67</f>
        <v>4</v>
      </c>
      <c r="D66" s="110">
        <f>D67</f>
        <v>4</v>
      </c>
      <c r="E66" s="110">
        <f t="shared" ref="E66" si="6">E67</f>
        <v>0.875</v>
      </c>
      <c r="F66" s="110"/>
      <c r="G66" s="102">
        <f>E66/D66*100</f>
        <v>21.875</v>
      </c>
      <c r="H66" s="102">
        <f t="shared" si="4"/>
        <v>-3.125</v>
      </c>
    </row>
    <row r="67" spans="1:8" ht="48" x14ac:dyDescent="0.2">
      <c r="A67" s="226" t="s">
        <v>173</v>
      </c>
      <c r="B67" s="227" t="s">
        <v>174</v>
      </c>
      <c r="C67" s="110">
        <v>4</v>
      </c>
      <c r="D67" s="110">
        <v>4</v>
      </c>
      <c r="E67" s="102">
        <v>0.875</v>
      </c>
      <c r="F67" s="234"/>
      <c r="G67" s="102">
        <f>E67/D67*100</f>
        <v>21.875</v>
      </c>
      <c r="H67" s="109">
        <f t="shared" si="4"/>
        <v>-3.125</v>
      </c>
    </row>
    <row r="68" spans="1:8" ht="48" x14ac:dyDescent="0.2">
      <c r="A68" s="224" t="s">
        <v>245</v>
      </c>
      <c r="B68" s="228" t="s">
        <v>175</v>
      </c>
      <c r="C68" s="110">
        <f>C69</f>
        <v>3</v>
      </c>
      <c r="D68" s="110">
        <f>D69</f>
        <v>3</v>
      </c>
      <c r="E68" s="110">
        <f>E69</f>
        <v>32.5</v>
      </c>
      <c r="F68" s="97"/>
      <c r="G68" s="109"/>
      <c r="H68" s="109">
        <f t="shared" si="4"/>
        <v>29.5</v>
      </c>
    </row>
    <row r="69" spans="1:8" ht="60" x14ac:dyDescent="0.2">
      <c r="A69" s="226" t="s">
        <v>176</v>
      </c>
      <c r="B69" s="67" t="s">
        <v>177</v>
      </c>
      <c r="C69" s="110">
        <v>3</v>
      </c>
      <c r="D69" s="110">
        <v>3</v>
      </c>
      <c r="E69" s="102">
        <v>32.5</v>
      </c>
      <c r="F69" s="97"/>
      <c r="G69" s="109">
        <f>E69/D69*100</f>
        <v>1083.3333333333335</v>
      </c>
      <c r="H69" s="235">
        <f t="shared" si="4"/>
        <v>29.5</v>
      </c>
    </row>
    <row r="70" spans="1:8" ht="36" x14ac:dyDescent="0.2">
      <c r="A70" s="224" t="s">
        <v>178</v>
      </c>
      <c r="B70" s="123" t="s">
        <v>179</v>
      </c>
      <c r="C70" s="110">
        <f>C71</f>
        <v>4</v>
      </c>
      <c r="D70" s="110">
        <f>D71</f>
        <v>4</v>
      </c>
      <c r="E70" s="110">
        <f>E71</f>
        <v>0.4</v>
      </c>
      <c r="F70" s="110"/>
      <c r="G70" s="102"/>
      <c r="H70" s="236"/>
    </row>
    <row r="71" spans="1:8" ht="48" x14ac:dyDescent="0.2">
      <c r="A71" s="226" t="s">
        <v>180</v>
      </c>
      <c r="B71" s="67" t="s">
        <v>181</v>
      </c>
      <c r="C71" s="110">
        <v>4</v>
      </c>
      <c r="D71" s="110">
        <v>4</v>
      </c>
      <c r="E71" s="102">
        <v>0.4</v>
      </c>
      <c r="F71" s="97"/>
      <c r="G71" s="109"/>
      <c r="H71" s="109"/>
    </row>
    <row r="72" spans="1:8" ht="36" x14ac:dyDescent="0.2">
      <c r="A72" s="224" t="s">
        <v>182</v>
      </c>
      <c r="B72" s="123" t="s">
        <v>183</v>
      </c>
      <c r="C72" s="110">
        <f>C73</f>
        <v>5</v>
      </c>
      <c r="D72" s="110">
        <f>D73</f>
        <v>5</v>
      </c>
      <c r="E72" s="110">
        <f>E73</f>
        <v>0</v>
      </c>
      <c r="F72" s="97"/>
      <c r="G72" s="109"/>
      <c r="H72" s="109"/>
    </row>
    <row r="73" spans="1:8" ht="48" x14ac:dyDescent="0.2">
      <c r="A73" s="226" t="s">
        <v>184</v>
      </c>
      <c r="B73" s="67" t="s">
        <v>185</v>
      </c>
      <c r="C73" s="110">
        <v>5</v>
      </c>
      <c r="D73" s="110">
        <v>5</v>
      </c>
      <c r="E73" s="102"/>
      <c r="F73" s="109"/>
      <c r="G73" s="109">
        <f>E73/D73*100</f>
        <v>0</v>
      </c>
      <c r="H73" s="109">
        <f>E73-D73</f>
        <v>-5</v>
      </c>
    </row>
    <row r="74" spans="1:8" ht="48" x14ac:dyDescent="0.2">
      <c r="A74" s="224" t="s">
        <v>186</v>
      </c>
      <c r="B74" s="123" t="s">
        <v>187</v>
      </c>
      <c r="C74" s="110">
        <f>C75</f>
        <v>3</v>
      </c>
      <c r="D74" s="110">
        <f>D75</f>
        <v>3</v>
      </c>
      <c r="E74" s="110">
        <f>E75</f>
        <v>1</v>
      </c>
      <c r="F74" s="97"/>
      <c r="G74" s="109">
        <f>E74/D74*100</f>
        <v>33.333333333333329</v>
      </c>
      <c r="H74" s="109">
        <f>E74-D74</f>
        <v>-2</v>
      </c>
    </row>
    <row r="75" spans="1:8" ht="60" x14ac:dyDescent="0.2">
      <c r="A75" s="226" t="s">
        <v>188</v>
      </c>
      <c r="B75" s="67" t="s">
        <v>189</v>
      </c>
      <c r="C75" s="110">
        <v>3</v>
      </c>
      <c r="D75" s="110">
        <v>3</v>
      </c>
      <c r="E75" s="102">
        <v>1</v>
      </c>
      <c r="F75" s="97"/>
      <c r="G75" s="109">
        <f>E75/D75*100</f>
        <v>33.333333333333329</v>
      </c>
      <c r="H75" s="109">
        <f>E76-D75</f>
        <v>-2.4500000000000002</v>
      </c>
    </row>
    <row r="76" spans="1:8" ht="36" x14ac:dyDescent="0.2">
      <c r="A76" s="224" t="s">
        <v>190</v>
      </c>
      <c r="B76" s="123" t="s">
        <v>191</v>
      </c>
      <c r="C76" s="110">
        <f>C77</f>
        <v>2</v>
      </c>
      <c r="D76" s="110">
        <f>D77</f>
        <v>2</v>
      </c>
      <c r="E76" s="110">
        <f>E77</f>
        <v>0.55000000000000004</v>
      </c>
      <c r="F76" s="110"/>
      <c r="G76" s="102"/>
      <c r="H76" s="109"/>
    </row>
    <row r="77" spans="1:8" ht="72" x14ac:dyDescent="0.2">
      <c r="A77" s="226" t="s">
        <v>192</v>
      </c>
      <c r="B77" s="67" t="s">
        <v>193</v>
      </c>
      <c r="C77" s="110">
        <v>2</v>
      </c>
      <c r="D77" s="110">
        <v>2</v>
      </c>
      <c r="E77" s="102">
        <v>0.55000000000000004</v>
      </c>
      <c r="F77" s="97"/>
      <c r="G77" s="109">
        <f>E77/D77*100</f>
        <v>27.500000000000004</v>
      </c>
      <c r="H77" s="109">
        <f>E77-D77</f>
        <v>-1.45</v>
      </c>
    </row>
    <row r="78" spans="1:8" ht="36" x14ac:dyDescent="0.2">
      <c r="A78" s="224" t="s">
        <v>194</v>
      </c>
      <c r="B78" s="123" t="s">
        <v>195</v>
      </c>
      <c r="C78" s="110">
        <f>C79</f>
        <v>2</v>
      </c>
      <c r="D78" s="110">
        <f>D79</f>
        <v>2</v>
      </c>
      <c r="E78" s="110">
        <f>E79</f>
        <v>0.5</v>
      </c>
      <c r="F78" s="97"/>
      <c r="G78" s="109"/>
      <c r="H78" s="109">
        <f>E78-D78</f>
        <v>-1.5</v>
      </c>
    </row>
    <row r="79" spans="1:8" ht="48" x14ac:dyDescent="0.2">
      <c r="A79" s="226" t="s">
        <v>196</v>
      </c>
      <c r="B79" s="67" t="s">
        <v>197</v>
      </c>
      <c r="C79" s="110">
        <v>2</v>
      </c>
      <c r="D79" s="110">
        <v>2</v>
      </c>
      <c r="E79" s="102">
        <v>0.5</v>
      </c>
      <c r="F79" s="97"/>
      <c r="G79" s="109">
        <f>E79/D79*100</f>
        <v>25</v>
      </c>
      <c r="H79" s="237">
        <f>E79-D79</f>
        <v>-1.5</v>
      </c>
    </row>
    <row r="80" spans="1:8" ht="36" x14ac:dyDescent="0.2">
      <c r="A80" s="224" t="s">
        <v>198</v>
      </c>
      <c r="B80" s="123" t="s">
        <v>199</v>
      </c>
      <c r="C80" s="110">
        <f>C81</f>
        <v>46</v>
      </c>
      <c r="D80" s="110">
        <f>D81</f>
        <v>46</v>
      </c>
      <c r="E80" s="110">
        <f>E81</f>
        <v>53.5</v>
      </c>
      <c r="F80" s="110"/>
      <c r="G80" s="102"/>
      <c r="H80" s="238"/>
    </row>
    <row r="81" spans="1:8" ht="48" x14ac:dyDescent="0.2">
      <c r="A81" s="226" t="s">
        <v>200</v>
      </c>
      <c r="B81" s="67" t="s">
        <v>201</v>
      </c>
      <c r="C81" s="110">
        <v>46</v>
      </c>
      <c r="D81" s="110">
        <v>46</v>
      </c>
      <c r="E81" s="102">
        <v>53.5</v>
      </c>
      <c r="F81" s="97"/>
      <c r="G81" s="109">
        <f t="shared" ref="G81:G86" si="7">E81/D81*100</f>
        <v>116.30434782608697</v>
      </c>
      <c r="H81" s="109">
        <f t="shared" ref="H81:H86" si="8">E81-D81</f>
        <v>7.5</v>
      </c>
    </row>
    <row r="82" spans="1:8" ht="36" x14ac:dyDescent="0.2">
      <c r="A82" s="224" t="s">
        <v>202</v>
      </c>
      <c r="B82" s="228" t="s">
        <v>203</v>
      </c>
      <c r="C82" s="110">
        <f>C83</f>
        <v>19</v>
      </c>
      <c r="D82" s="110">
        <f>D83</f>
        <v>19</v>
      </c>
      <c r="E82" s="110">
        <f>E83</f>
        <v>35.069020000000002</v>
      </c>
      <c r="F82" s="97"/>
      <c r="G82" s="109">
        <f t="shared" si="7"/>
        <v>184.5737894736842</v>
      </c>
      <c r="H82" s="109">
        <f t="shared" si="8"/>
        <v>16.069020000000002</v>
      </c>
    </row>
    <row r="83" spans="1:8" ht="60" x14ac:dyDescent="0.2">
      <c r="A83" s="229" t="s">
        <v>204</v>
      </c>
      <c r="B83" s="230" t="s">
        <v>205</v>
      </c>
      <c r="C83" s="110">
        <v>19</v>
      </c>
      <c r="D83" s="110">
        <v>19</v>
      </c>
      <c r="E83" s="102">
        <v>35.069020000000002</v>
      </c>
      <c r="F83" s="97"/>
      <c r="G83" s="109">
        <f t="shared" si="7"/>
        <v>184.5737894736842</v>
      </c>
      <c r="H83" s="109">
        <f t="shared" si="8"/>
        <v>16.069020000000002</v>
      </c>
    </row>
    <row r="84" spans="1:8" ht="48" x14ac:dyDescent="0.2">
      <c r="A84" s="231" t="s">
        <v>206</v>
      </c>
      <c r="B84" s="175" t="s">
        <v>207</v>
      </c>
      <c r="C84" s="97">
        <f>C85+C86</f>
        <v>0</v>
      </c>
      <c r="D84" s="97">
        <f>D85+D86</f>
        <v>29</v>
      </c>
      <c r="E84" s="97">
        <f t="shared" ref="E84:F84" si="9">E85+E86</f>
        <v>173.03411</v>
      </c>
      <c r="F84" s="97">
        <f t="shared" si="9"/>
        <v>0</v>
      </c>
      <c r="G84" s="109">
        <f t="shared" si="7"/>
        <v>596.6693448275862</v>
      </c>
      <c r="H84" s="109">
        <f t="shared" si="8"/>
        <v>144.03411</v>
      </c>
    </row>
    <row r="85" spans="1:8" ht="48" x14ac:dyDescent="0.2">
      <c r="A85" s="232" t="s">
        <v>208</v>
      </c>
      <c r="B85" s="233" t="s">
        <v>209</v>
      </c>
      <c r="C85" s="108"/>
      <c r="D85" s="108">
        <v>26</v>
      </c>
      <c r="E85" s="108">
        <v>169.67005</v>
      </c>
      <c r="F85" s="108"/>
      <c r="G85" s="109"/>
      <c r="H85" s="99"/>
    </row>
    <row r="86" spans="1:8" ht="48.75" thickBot="1" x14ac:dyDescent="0.25">
      <c r="A86" s="232" t="s">
        <v>210</v>
      </c>
      <c r="B86" s="233" t="s">
        <v>211</v>
      </c>
      <c r="C86" s="108"/>
      <c r="D86" s="108">
        <v>3</v>
      </c>
      <c r="E86" s="99">
        <v>3.3640599999999998</v>
      </c>
      <c r="F86" s="108"/>
      <c r="G86" s="109">
        <f t="shared" si="7"/>
        <v>112.13533333333332</v>
      </c>
      <c r="H86" s="99">
        <f t="shared" si="8"/>
        <v>0.36405999999999983</v>
      </c>
    </row>
    <row r="87" spans="1:8" ht="12.75" thickBot="1" x14ac:dyDescent="0.25">
      <c r="A87" s="12" t="s">
        <v>95</v>
      </c>
      <c r="B87" s="84" t="s">
        <v>96</v>
      </c>
      <c r="C87" s="91">
        <f>C88+C89+C90+C91</f>
        <v>274</v>
      </c>
      <c r="D87" s="91">
        <f>D88+D89+D90+D91</f>
        <v>521.4</v>
      </c>
      <c r="E87" s="91">
        <f t="shared" ref="E87:F87" si="10">E88+E89+E90+E91</f>
        <v>360.90708000000001</v>
      </c>
      <c r="F87" s="91">
        <f t="shared" si="10"/>
        <v>376.7269500000001</v>
      </c>
      <c r="G87" s="78">
        <f>E87/D87*100</f>
        <v>69.218849252013811</v>
      </c>
      <c r="H87" s="59">
        <f t="shared" si="4"/>
        <v>-160.49291999999997</v>
      </c>
    </row>
    <row r="88" spans="1:8" x14ac:dyDescent="0.2">
      <c r="A88" s="22" t="s">
        <v>247</v>
      </c>
      <c r="B88" s="22" t="s">
        <v>97</v>
      </c>
      <c r="C88" s="31"/>
      <c r="D88" s="31"/>
      <c r="E88" s="143"/>
      <c r="F88" s="46">
        <v>-481.68275999999997</v>
      </c>
      <c r="G88" s="30" t="e">
        <f t="shared" ref="G88:G98" si="11">E88/D88*100</f>
        <v>#DIV/0!</v>
      </c>
      <c r="H88" s="25">
        <f t="shared" si="4"/>
        <v>0</v>
      </c>
    </row>
    <row r="89" spans="1:8" x14ac:dyDescent="0.2">
      <c r="A89" s="82" t="s">
        <v>98</v>
      </c>
      <c r="B89" s="85" t="s">
        <v>99</v>
      </c>
      <c r="C89" s="71"/>
      <c r="D89" s="71"/>
      <c r="E89" s="71"/>
      <c r="F89" s="46">
        <v>-78.637879999999996</v>
      </c>
      <c r="G89" s="30" t="e">
        <f t="shared" si="11"/>
        <v>#DIV/0!</v>
      </c>
      <c r="H89" s="30">
        <f t="shared" si="4"/>
        <v>0</v>
      </c>
    </row>
    <row r="90" spans="1:8" x14ac:dyDescent="0.2">
      <c r="A90" s="82" t="s">
        <v>248</v>
      </c>
      <c r="B90" s="82" t="s">
        <v>100</v>
      </c>
      <c r="C90" s="35"/>
      <c r="D90" s="35"/>
      <c r="E90" s="35">
        <v>113.50708</v>
      </c>
      <c r="F90" s="36">
        <v>185.10911999999999</v>
      </c>
      <c r="G90" s="30"/>
      <c r="H90" s="101"/>
    </row>
    <row r="91" spans="1:8" ht="12.75" thickBot="1" x14ac:dyDescent="0.25">
      <c r="A91" s="82" t="s">
        <v>249</v>
      </c>
      <c r="B91" s="82" t="s">
        <v>101</v>
      </c>
      <c r="C91" s="35">
        <v>274</v>
      </c>
      <c r="D91" s="35">
        <v>521.4</v>
      </c>
      <c r="E91" s="99">
        <v>247.4</v>
      </c>
      <c r="F91" s="108">
        <v>751.93847000000005</v>
      </c>
      <c r="G91" s="30">
        <f t="shared" si="11"/>
        <v>47.449175297276568</v>
      </c>
      <c r="H91" s="38">
        <f t="shared" si="4"/>
        <v>-274</v>
      </c>
    </row>
    <row r="92" spans="1:8" ht="12.75" thickBot="1" x14ac:dyDescent="0.25">
      <c r="A92" s="12" t="s">
        <v>102</v>
      </c>
      <c r="B92" s="77" t="s">
        <v>103</v>
      </c>
      <c r="C92" s="59">
        <f>C93+C135+C137</f>
        <v>518067.54134999996</v>
      </c>
      <c r="D92" s="59">
        <f>D93+D135+D137</f>
        <v>383754.88135000004</v>
      </c>
      <c r="E92" s="59">
        <f>E93+E135+E137</f>
        <v>234461.14979</v>
      </c>
      <c r="F92" s="59">
        <f>F93+F135+F137</f>
        <v>220612.62735000002</v>
      </c>
      <c r="G92" s="14">
        <f t="shared" si="11"/>
        <v>61.096590866856474</v>
      </c>
      <c r="H92" s="15">
        <f t="shared" si="4"/>
        <v>-149293.73156000004</v>
      </c>
    </row>
    <row r="93" spans="1:8" ht="12.75" thickBot="1" x14ac:dyDescent="0.25">
      <c r="A93" s="146" t="s">
        <v>104</v>
      </c>
      <c r="B93" s="147" t="s">
        <v>105</v>
      </c>
      <c r="C93" s="148">
        <f>C94+C97+C114</f>
        <v>517945.79999999993</v>
      </c>
      <c r="D93" s="148">
        <f>D94+D97+D114</f>
        <v>383633.14</v>
      </c>
      <c r="E93" s="148">
        <f>E94+E97+E114</f>
        <v>234461.14979</v>
      </c>
      <c r="F93" s="148">
        <f>F94+F97+F114</f>
        <v>220501.32735000004</v>
      </c>
      <c r="G93" s="14">
        <f t="shared" si="11"/>
        <v>61.115979133085318</v>
      </c>
      <c r="H93" s="15">
        <f t="shared" si="4"/>
        <v>-149171.99021000002</v>
      </c>
    </row>
    <row r="94" spans="1:8" ht="12.75" thickBot="1" x14ac:dyDescent="0.25">
      <c r="A94" s="12" t="s">
        <v>106</v>
      </c>
      <c r="B94" s="77" t="s">
        <v>107</v>
      </c>
      <c r="C94" s="59">
        <f>C95+C96</f>
        <v>154122</v>
      </c>
      <c r="D94" s="59">
        <f>D95+D96</f>
        <v>154325.9</v>
      </c>
      <c r="E94" s="59">
        <f>E95+E96</f>
        <v>93171.51023</v>
      </c>
      <c r="F94" s="59">
        <f>F95+F96</f>
        <v>105417.64</v>
      </c>
      <c r="G94" s="14">
        <f t="shared" si="11"/>
        <v>60.373216828801915</v>
      </c>
      <c r="H94" s="15">
        <f t="shared" si="4"/>
        <v>-61154.389769999994</v>
      </c>
    </row>
    <row r="95" spans="1:8" x14ac:dyDescent="0.2">
      <c r="A95" s="70" t="s">
        <v>108</v>
      </c>
      <c r="B95" s="149" t="s">
        <v>109</v>
      </c>
      <c r="C95" s="150">
        <v>154122</v>
      </c>
      <c r="D95" s="150">
        <v>154122</v>
      </c>
      <c r="E95" s="151">
        <v>92978</v>
      </c>
      <c r="F95" s="152">
        <v>105417.64</v>
      </c>
      <c r="G95" s="25">
        <f t="shared" si="11"/>
        <v>60.327532733808283</v>
      </c>
      <c r="H95" s="25">
        <f t="shared" si="4"/>
        <v>-61144</v>
      </c>
    </row>
    <row r="96" spans="1:8" ht="24.75" thickBot="1" x14ac:dyDescent="0.25">
      <c r="A96" s="153" t="s">
        <v>110</v>
      </c>
      <c r="B96" s="154" t="s">
        <v>111</v>
      </c>
      <c r="C96" s="155"/>
      <c r="D96" s="155">
        <v>203.9</v>
      </c>
      <c r="E96" s="114">
        <v>193.51023000000001</v>
      </c>
      <c r="F96" s="137">
        <v>0</v>
      </c>
      <c r="G96" s="38">
        <f t="shared" si="11"/>
        <v>94.904477685139781</v>
      </c>
      <c r="H96" s="38">
        <f t="shared" si="4"/>
        <v>-10.389769999999999</v>
      </c>
    </row>
    <row r="97" spans="1:8" ht="12.75" thickBot="1" x14ac:dyDescent="0.25">
      <c r="A97" s="12" t="s">
        <v>112</v>
      </c>
      <c r="B97" s="77" t="s">
        <v>113</v>
      </c>
      <c r="C97" s="59">
        <f>C99+C104+C98+C100+C102+C103</f>
        <v>183607.6</v>
      </c>
      <c r="D97" s="59">
        <f>D99+D104+D98+D100+D102+D103+D101</f>
        <v>51511.240000000005</v>
      </c>
      <c r="E97" s="59">
        <f>E99+E104+E98+E100+E102+E103+E101</f>
        <v>35223.739240000003</v>
      </c>
      <c r="F97" s="59">
        <f t="shared" ref="F97" si="12">F99+F104+F98+F100+F102+F103</f>
        <v>8212.2950999999994</v>
      </c>
      <c r="G97" s="14">
        <f t="shared" si="11"/>
        <v>68.380685924081803</v>
      </c>
      <c r="H97" s="15">
        <f t="shared" si="4"/>
        <v>-16287.500760000003</v>
      </c>
    </row>
    <row r="98" spans="1:8" x14ac:dyDescent="0.2">
      <c r="A98" s="70" t="s">
        <v>114</v>
      </c>
      <c r="B98" s="149" t="s">
        <v>115</v>
      </c>
      <c r="C98" s="150">
        <v>2943.3</v>
      </c>
      <c r="D98" s="150">
        <v>2943.3</v>
      </c>
      <c r="E98" s="151">
        <v>2943.29999</v>
      </c>
      <c r="F98" s="157">
        <v>1678.2253499999999</v>
      </c>
      <c r="G98" s="25">
        <f t="shared" si="11"/>
        <v>99.999999660245294</v>
      </c>
      <c r="H98" s="25">
        <f t="shared" si="4"/>
        <v>-1.0000000202126103E-5</v>
      </c>
    </row>
    <row r="99" spans="1:8" s="10" customFormat="1" x14ac:dyDescent="0.2">
      <c r="A99" s="158" t="s">
        <v>116</v>
      </c>
      <c r="B99" s="159" t="s">
        <v>117</v>
      </c>
      <c r="C99" s="56">
        <v>3247.7</v>
      </c>
      <c r="D99" s="56">
        <v>3247.7</v>
      </c>
      <c r="E99" s="99"/>
      <c r="F99" s="161">
        <v>1144.683</v>
      </c>
      <c r="G99" s="30">
        <f>E99/D99*100</f>
        <v>0</v>
      </c>
      <c r="H99" s="103">
        <f t="shared" si="4"/>
        <v>-3247.7</v>
      </c>
    </row>
    <row r="100" spans="1:8" s="10" customFormat="1" x14ac:dyDescent="0.2">
      <c r="A100" s="158" t="s">
        <v>212</v>
      </c>
      <c r="B100" s="159" t="s">
        <v>213</v>
      </c>
      <c r="C100" s="49">
        <v>441.5</v>
      </c>
      <c r="D100" s="49">
        <v>441.5</v>
      </c>
      <c r="E100" s="109"/>
      <c r="F100" s="144"/>
      <c r="G100" s="30"/>
      <c r="H100" s="103">
        <f t="shared" si="4"/>
        <v>-441.5</v>
      </c>
    </row>
    <row r="101" spans="1:8" s="10" customFormat="1" ht="24" x14ac:dyDescent="0.2">
      <c r="A101" s="264" t="s">
        <v>267</v>
      </c>
      <c r="B101" s="175" t="s">
        <v>268</v>
      </c>
      <c r="C101" s="49"/>
      <c r="D101" s="49">
        <v>3514.64</v>
      </c>
      <c r="E101" s="109">
        <v>3514.4252499999998</v>
      </c>
      <c r="F101" s="144"/>
      <c r="G101" s="30"/>
      <c r="H101" s="103">
        <f t="shared" si="4"/>
        <v>-0.21475000000009459</v>
      </c>
    </row>
    <row r="102" spans="1:8" s="10" customFormat="1" x14ac:dyDescent="0.2">
      <c r="A102" s="158" t="s">
        <v>118</v>
      </c>
      <c r="B102" s="163" t="s">
        <v>119</v>
      </c>
      <c r="C102" s="118">
        <v>89</v>
      </c>
      <c r="D102" s="118">
        <v>89</v>
      </c>
      <c r="E102" s="23"/>
      <c r="F102" s="165">
        <v>118.5</v>
      </c>
      <c r="G102" s="30">
        <f>E102/D102*100</f>
        <v>0</v>
      </c>
      <c r="H102" s="103">
        <f t="shared" si="4"/>
        <v>-89</v>
      </c>
    </row>
    <row r="103" spans="1:8" s="10" customFormat="1" ht="24.75" thickBot="1" x14ac:dyDescent="0.25">
      <c r="A103" s="166" t="s">
        <v>256</v>
      </c>
      <c r="B103" s="154" t="s">
        <v>217</v>
      </c>
      <c r="C103" s="115">
        <v>87643.4</v>
      </c>
      <c r="D103" s="115">
        <v>19665.7</v>
      </c>
      <c r="E103" s="114">
        <v>13490.6</v>
      </c>
      <c r="F103" s="137"/>
      <c r="G103" s="103">
        <f>E103/D103*100</f>
        <v>68.599643033301632</v>
      </c>
      <c r="H103" s="103">
        <f t="shared" si="4"/>
        <v>-6175.1</v>
      </c>
    </row>
    <row r="104" spans="1:8" ht="12.75" thickBot="1" x14ac:dyDescent="0.25">
      <c r="A104" s="168" t="s">
        <v>120</v>
      </c>
      <c r="B104" s="183" t="s">
        <v>121</v>
      </c>
      <c r="C104" s="59">
        <f>C105+C106+C107+C108+C110+C111+C112+C113+C109</f>
        <v>89242.700000000012</v>
      </c>
      <c r="D104" s="59">
        <f>D105+D106+D107+D108+D110+D111+D112+D113+D109</f>
        <v>21609.4</v>
      </c>
      <c r="E104" s="59">
        <f>E105+E106+E107+E108+E110+E111+E112+E113+E109</f>
        <v>15275.413999999999</v>
      </c>
      <c r="F104" s="59">
        <f t="shared" ref="E104:F104" si="13">F105+F106+F107+F108+F110+F111+F112+F113</f>
        <v>5270.8867499999997</v>
      </c>
      <c r="G104" s="14">
        <f t="shared" ref="G104:G111" si="14">E104/D104*100</f>
        <v>70.688746563995281</v>
      </c>
      <c r="H104" s="15">
        <f t="shared" si="4"/>
        <v>-6333.9860000000026</v>
      </c>
    </row>
    <row r="105" spans="1:8" x14ac:dyDescent="0.2">
      <c r="A105" s="22" t="s">
        <v>120</v>
      </c>
      <c r="B105" s="246" t="s">
        <v>122</v>
      </c>
      <c r="C105" s="151">
        <v>990</v>
      </c>
      <c r="D105" s="151">
        <v>990</v>
      </c>
      <c r="E105" s="169">
        <v>440.56211000000002</v>
      </c>
      <c r="F105" s="152">
        <v>506.32774999999998</v>
      </c>
      <c r="G105" s="25">
        <f t="shared" si="14"/>
        <v>44.501223232323234</v>
      </c>
      <c r="H105" s="25">
        <f t="shared" si="4"/>
        <v>-549.43788999999992</v>
      </c>
    </row>
    <row r="106" spans="1:8" ht="24" x14ac:dyDescent="0.2">
      <c r="A106" s="140" t="s">
        <v>120</v>
      </c>
      <c r="B106" s="248" t="s">
        <v>123</v>
      </c>
      <c r="C106" s="109">
        <v>2097.1</v>
      </c>
      <c r="D106" s="109">
        <v>2465.8000000000002</v>
      </c>
      <c r="E106" s="169">
        <v>1153.992</v>
      </c>
      <c r="F106" s="108">
        <v>1175.0319999999999</v>
      </c>
      <c r="G106" s="30">
        <f t="shared" si="14"/>
        <v>46.799902668505148</v>
      </c>
      <c r="H106" s="103">
        <f t="shared" si="4"/>
        <v>-1311.8080000000002</v>
      </c>
    </row>
    <row r="107" spans="1:8" ht="24" x14ac:dyDescent="0.2">
      <c r="A107" s="82" t="s">
        <v>120</v>
      </c>
      <c r="B107" s="249" t="s">
        <v>218</v>
      </c>
      <c r="C107" s="109">
        <v>4220</v>
      </c>
      <c r="D107" s="109">
        <v>1050.8</v>
      </c>
      <c r="E107" s="169">
        <v>669.79</v>
      </c>
      <c r="F107" s="108"/>
      <c r="G107" s="30">
        <f t="shared" si="14"/>
        <v>63.740959269128282</v>
      </c>
      <c r="H107" s="103">
        <f t="shared" si="4"/>
        <v>-381.01</v>
      </c>
    </row>
    <row r="108" spans="1:8" ht="24" x14ac:dyDescent="0.2">
      <c r="A108" s="82" t="s">
        <v>124</v>
      </c>
      <c r="B108" s="249" t="s">
        <v>219</v>
      </c>
      <c r="C108" s="35">
        <v>1894.8</v>
      </c>
      <c r="D108" s="35">
        <v>1894.8</v>
      </c>
      <c r="E108" s="35"/>
      <c r="F108" s="97"/>
      <c r="G108" s="30">
        <f t="shared" si="14"/>
        <v>0</v>
      </c>
      <c r="H108" s="103">
        <f t="shared" si="4"/>
        <v>-1894.8</v>
      </c>
    </row>
    <row r="109" spans="1:8" ht="24" x14ac:dyDescent="0.2">
      <c r="A109" s="111" t="s">
        <v>125</v>
      </c>
      <c r="B109" s="250" t="s">
        <v>222</v>
      </c>
      <c r="C109" s="35">
        <v>1480</v>
      </c>
      <c r="D109" s="35">
        <v>1480</v>
      </c>
      <c r="E109" s="35">
        <v>1158.3920000000001</v>
      </c>
      <c r="F109" s="108"/>
      <c r="G109" s="30"/>
      <c r="H109" s="103"/>
    </row>
    <row r="110" spans="1:8" ht="24" x14ac:dyDescent="0.2">
      <c r="A110" s="111" t="s">
        <v>125</v>
      </c>
      <c r="B110" s="250" t="s">
        <v>126</v>
      </c>
      <c r="C110" s="99">
        <v>568.20000000000005</v>
      </c>
      <c r="D110" s="99">
        <v>568.20000000000005</v>
      </c>
      <c r="E110" s="99"/>
      <c r="F110" s="108"/>
      <c r="G110" s="30">
        <f t="shared" si="14"/>
        <v>0</v>
      </c>
      <c r="H110" s="103">
        <f t="shared" si="4"/>
        <v>-568.20000000000005</v>
      </c>
    </row>
    <row r="111" spans="1:8" ht="24" x14ac:dyDescent="0.2">
      <c r="A111" s="68" t="s">
        <v>120</v>
      </c>
      <c r="B111" s="251" t="s">
        <v>127</v>
      </c>
      <c r="C111" s="109">
        <v>2000</v>
      </c>
      <c r="D111" s="109"/>
      <c r="E111" s="109"/>
      <c r="F111" s="97">
        <v>3589.527</v>
      </c>
      <c r="G111" s="30" t="e">
        <f t="shared" si="14"/>
        <v>#DIV/0!</v>
      </c>
      <c r="H111" s="103">
        <f t="shared" si="4"/>
        <v>0</v>
      </c>
    </row>
    <row r="112" spans="1:8" ht="24" x14ac:dyDescent="0.2">
      <c r="A112" s="68" t="s">
        <v>120</v>
      </c>
      <c r="B112" s="252" t="s">
        <v>221</v>
      </c>
      <c r="C112" s="99">
        <v>3132</v>
      </c>
      <c r="D112" s="99">
        <v>3132</v>
      </c>
      <c r="E112" s="99">
        <v>1824.87789</v>
      </c>
      <c r="F112" s="97"/>
      <c r="G112" s="30"/>
      <c r="H112" s="103"/>
    </row>
    <row r="113" spans="1:8" ht="24.75" thickBot="1" x14ac:dyDescent="0.25">
      <c r="A113" s="170" t="s">
        <v>120</v>
      </c>
      <c r="B113" s="253" t="s">
        <v>220</v>
      </c>
      <c r="C113" s="99">
        <v>72860.600000000006</v>
      </c>
      <c r="D113" s="99">
        <v>10027.799999999999</v>
      </c>
      <c r="E113" s="99">
        <v>10027.799999999999</v>
      </c>
      <c r="F113" s="171"/>
      <c r="G113" s="38"/>
      <c r="H113" s="103">
        <f t="shared" si="4"/>
        <v>0</v>
      </c>
    </row>
    <row r="114" spans="1:8" ht="12.75" thickBot="1" x14ac:dyDescent="0.25">
      <c r="A114" s="12" t="s">
        <v>128</v>
      </c>
      <c r="B114" s="77" t="s">
        <v>129</v>
      </c>
      <c r="C114" s="59">
        <f>C115+C126+C128+C130+C131+C132+C133+C129+C127</f>
        <v>180216.19999999995</v>
      </c>
      <c r="D114" s="59">
        <f>D115+D126+D128+D130+D131+D132+D133+D129+D127</f>
        <v>177796</v>
      </c>
      <c r="E114" s="59">
        <f>E115+E126+E128+E130+E131+E132+E133+E129+E127</f>
        <v>106065.90031999999</v>
      </c>
      <c r="F114" s="59">
        <f>F115+F126+F128+F130+F131+F132+F133+F129+F127</f>
        <v>106871.39225000002</v>
      </c>
      <c r="G114" s="14">
        <f>E114/D114*100</f>
        <v>59.655954194695035</v>
      </c>
      <c r="H114" s="15">
        <f t="shared" si="4"/>
        <v>-71730.099680000014</v>
      </c>
    </row>
    <row r="115" spans="1:8" ht="12.75" thickBot="1" x14ac:dyDescent="0.25">
      <c r="A115" s="12" t="s">
        <v>130</v>
      </c>
      <c r="B115" s="77" t="s">
        <v>131</v>
      </c>
      <c r="C115" s="172">
        <f>C118+C122+C117+C116+C119+C123+C120+C121+C124+C125</f>
        <v>135077.79999999999</v>
      </c>
      <c r="D115" s="172">
        <f>D118+D122+D117+D116+D119+D123+D120+D121+D124+D125</f>
        <v>133062.5</v>
      </c>
      <c r="E115" s="172">
        <f>E118+E122+E117+E116+E119+E123+E120+E121+E124+E125</f>
        <v>79271.388229999982</v>
      </c>
      <c r="F115" s="172">
        <f>F118+F122+F117+F116+F119+F123+F120+F121+F124+F125</f>
        <v>81844.413300000015</v>
      </c>
      <c r="G115" s="14">
        <f>E115/D115*100</f>
        <v>59.574551981211819</v>
      </c>
      <c r="H115" s="15">
        <f t="shared" si="4"/>
        <v>-53791.111770000018</v>
      </c>
    </row>
    <row r="116" spans="1:8" ht="24" x14ac:dyDescent="0.2">
      <c r="A116" s="142" t="s">
        <v>132</v>
      </c>
      <c r="B116" s="62" t="s">
        <v>133</v>
      </c>
      <c r="C116" s="254">
        <v>2220.6999999999998</v>
      </c>
      <c r="D116" s="254">
        <v>131.30000000000001</v>
      </c>
      <c r="E116" s="173"/>
      <c r="F116" s="152">
        <v>1440.4138</v>
      </c>
      <c r="G116" s="25">
        <f>E116/D116*100</f>
        <v>0</v>
      </c>
      <c r="H116" s="25">
        <f t="shared" si="4"/>
        <v>-131.30000000000001</v>
      </c>
    </row>
    <row r="117" spans="1:8" ht="24" x14ac:dyDescent="0.2">
      <c r="A117" s="70" t="s">
        <v>132</v>
      </c>
      <c r="B117" s="249" t="s">
        <v>223</v>
      </c>
      <c r="C117" s="255">
        <v>19</v>
      </c>
      <c r="D117" s="255">
        <v>19</v>
      </c>
      <c r="E117" s="173"/>
      <c r="F117" s="110"/>
      <c r="G117" s="30">
        <f t="shared" ref="G117:G132" si="15">E117/D117*100</f>
        <v>0</v>
      </c>
      <c r="H117" s="103">
        <f t="shared" ref="H117:H132" si="16">E117-D117</f>
        <v>-19</v>
      </c>
    </row>
    <row r="118" spans="1:8" x14ac:dyDescent="0.2">
      <c r="A118" s="70" t="s">
        <v>132</v>
      </c>
      <c r="B118" s="68" t="s">
        <v>134</v>
      </c>
      <c r="C118" s="109">
        <v>96521.1</v>
      </c>
      <c r="D118" s="109">
        <v>96521.1</v>
      </c>
      <c r="E118" s="174">
        <v>57198</v>
      </c>
      <c r="F118" s="97">
        <v>58310</v>
      </c>
      <c r="G118" s="30">
        <f t="shared" si="15"/>
        <v>59.259581583715892</v>
      </c>
      <c r="H118" s="103">
        <f t="shared" si="16"/>
        <v>-39323.100000000006</v>
      </c>
    </row>
    <row r="119" spans="1:8" x14ac:dyDescent="0.2">
      <c r="A119" s="70" t="s">
        <v>132</v>
      </c>
      <c r="B119" s="68" t="s">
        <v>135</v>
      </c>
      <c r="C119" s="109">
        <v>16398</v>
      </c>
      <c r="D119" s="109">
        <v>16398</v>
      </c>
      <c r="E119" s="174">
        <v>10003</v>
      </c>
      <c r="F119" s="97">
        <v>9690</v>
      </c>
      <c r="G119" s="30">
        <f t="shared" si="15"/>
        <v>61.001341627027685</v>
      </c>
      <c r="H119" s="103">
        <f t="shared" si="16"/>
        <v>-6395</v>
      </c>
    </row>
    <row r="120" spans="1:8" x14ac:dyDescent="0.2">
      <c r="A120" s="70" t="s">
        <v>132</v>
      </c>
      <c r="B120" s="68" t="s">
        <v>136</v>
      </c>
      <c r="C120" s="109">
        <v>543.20000000000005</v>
      </c>
      <c r="D120" s="109">
        <v>543.20000000000005</v>
      </c>
      <c r="E120" s="174">
        <v>104.66943000000001</v>
      </c>
      <c r="F120" s="97">
        <v>98.704499999999996</v>
      </c>
      <c r="G120" s="103">
        <f t="shared" si="15"/>
        <v>19.26904086892489</v>
      </c>
      <c r="H120" s="103">
        <f t="shared" si="16"/>
        <v>-438.53057000000001</v>
      </c>
    </row>
    <row r="121" spans="1:8" x14ac:dyDescent="0.2">
      <c r="A121" s="70" t="s">
        <v>132</v>
      </c>
      <c r="B121" s="123" t="s">
        <v>137</v>
      </c>
      <c r="C121" s="109">
        <v>150.9</v>
      </c>
      <c r="D121" s="109">
        <v>225</v>
      </c>
      <c r="E121" s="174"/>
      <c r="F121" s="97"/>
      <c r="G121" s="30">
        <f t="shared" si="15"/>
        <v>0</v>
      </c>
      <c r="H121" s="103">
        <f t="shared" si="16"/>
        <v>-225</v>
      </c>
    </row>
    <row r="122" spans="1:8" x14ac:dyDescent="0.2">
      <c r="A122" s="70" t="s">
        <v>132</v>
      </c>
      <c r="B122" s="68" t="s">
        <v>224</v>
      </c>
      <c r="C122" s="109">
        <v>305.10000000000002</v>
      </c>
      <c r="D122" s="109">
        <v>305.10000000000002</v>
      </c>
      <c r="E122" s="174">
        <v>25.43</v>
      </c>
      <c r="F122" s="97"/>
      <c r="G122" s="103">
        <f t="shared" si="15"/>
        <v>8.3349721402818737</v>
      </c>
      <c r="H122" s="103">
        <f t="shared" si="16"/>
        <v>-279.67</v>
      </c>
    </row>
    <row r="123" spans="1:8" ht="36" x14ac:dyDescent="0.2">
      <c r="A123" s="142" t="s">
        <v>132</v>
      </c>
      <c r="B123" s="123" t="s">
        <v>250</v>
      </c>
      <c r="C123" s="109">
        <v>2640.4</v>
      </c>
      <c r="D123" s="109">
        <v>2640.4</v>
      </c>
      <c r="E123" s="169"/>
      <c r="F123" s="108">
        <v>1135.53</v>
      </c>
      <c r="G123" s="103">
        <f t="shared" si="15"/>
        <v>0</v>
      </c>
      <c r="H123" s="103">
        <f t="shared" si="16"/>
        <v>-2640.4</v>
      </c>
    </row>
    <row r="124" spans="1:8" x14ac:dyDescent="0.2">
      <c r="A124" s="70" t="s">
        <v>132</v>
      </c>
      <c r="B124" s="68" t="s">
        <v>138</v>
      </c>
      <c r="C124" s="109">
        <v>10575.3</v>
      </c>
      <c r="D124" s="109">
        <v>10575.3</v>
      </c>
      <c r="E124" s="169">
        <v>6438.36</v>
      </c>
      <c r="F124" s="108">
        <v>6744.915</v>
      </c>
      <c r="G124" s="30">
        <f t="shared" si="15"/>
        <v>60.881109755751609</v>
      </c>
      <c r="H124" s="103">
        <f t="shared" si="16"/>
        <v>-4136.9399999999996</v>
      </c>
    </row>
    <row r="125" spans="1:8" ht="36.75" thickBot="1" x14ac:dyDescent="0.25">
      <c r="A125" s="240" t="s">
        <v>132</v>
      </c>
      <c r="B125" s="256" t="s">
        <v>251</v>
      </c>
      <c r="C125" s="114">
        <v>5704.1</v>
      </c>
      <c r="D125" s="114">
        <v>5704.1</v>
      </c>
      <c r="E125" s="241">
        <v>5501.9287999999997</v>
      </c>
      <c r="F125" s="137">
        <v>4424.8500000000004</v>
      </c>
      <c r="G125" s="37">
        <f t="shared" si="15"/>
        <v>96.455686260759791</v>
      </c>
      <c r="H125" s="37">
        <f t="shared" si="16"/>
        <v>-202.17120000000068</v>
      </c>
    </row>
    <row r="126" spans="1:8" x14ac:dyDescent="0.2">
      <c r="A126" s="70" t="s">
        <v>139</v>
      </c>
      <c r="B126" s="257" t="s">
        <v>140</v>
      </c>
      <c r="C126" s="102">
        <v>1765.9</v>
      </c>
      <c r="D126" s="102">
        <v>1342.1</v>
      </c>
      <c r="E126" s="141">
        <v>476.41</v>
      </c>
      <c r="F126" s="110">
        <v>742</v>
      </c>
      <c r="G126" s="103">
        <f t="shared" si="15"/>
        <v>35.497354891587811</v>
      </c>
      <c r="H126" s="103">
        <f t="shared" si="16"/>
        <v>-865.68999999999983</v>
      </c>
    </row>
    <row r="127" spans="1:8" ht="36" x14ac:dyDescent="0.2">
      <c r="A127" s="142" t="s">
        <v>141</v>
      </c>
      <c r="B127" s="257" t="s">
        <v>252</v>
      </c>
      <c r="C127" s="109">
        <v>1211.3</v>
      </c>
      <c r="D127" s="109">
        <v>1211.3</v>
      </c>
      <c r="E127" s="169">
        <v>1211.3</v>
      </c>
      <c r="F127" s="97">
        <v>1252.8</v>
      </c>
      <c r="G127" s="30">
        <f t="shared" si="15"/>
        <v>100</v>
      </c>
      <c r="H127" s="103">
        <f t="shared" si="16"/>
        <v>0</v>
      </c>
    </row>
    <row r="128" spans="1:8" x14ac:dyDescent="0.2">
      <c r="A128" s="85" t="s">
        <v>142</v>
      </c>
      <c r="B128" s="68" t="s">
        <v>143</v>
      </c>
      <c r="C128" s="145">
        <v>1567.1</v>
      </c>
      <c r="D128" s="145">
        <v>1567.1</v>
      </c>
      <c r="E128" s="145">
        <v>1175.325</v>
      </c>
      <c r="F128" s="110">
        <v>1146.675</v>
      </c>
      <c r="G128" s="30">
        <f t="shared" si="15"/>
        <v>75.000000000000014</v>
      </c>
      <c r="H128" s="103">
        <f t="shared" si="16"/>
        <v>-391.77499999999986</v>
      </c>
    </row>
    <row r="129" spans="1:8" ht="24" x14ac:dyDescent="0.2">
      <c r="A129" s="63" t="s">
        <v>148</v>
      </c>
      <c r="B129" s="248" t="s">
        <v>149</v>
      </c>
      <c r="C129" s="260">
        <v>7</v>
      </c>
      <c r="D129" s="260">
        <v>7</v>
      </c>
      <c r="E129" s="99"/>
      <c r="F129" s="108">
        <v>4.2</v>
      </c>
      <c r="G129" s="103">
        <f>E129/D129*100</f>
        <v>0</v>
      </c>
      <c r="H129" s="103">
        <f>E129-D129</f>
        <v>-7</v>
      </c>
    </row>
    <row r="130" spans="1:8" ht="24" x14ac:dyDescent="0.2">
      <c r="A130" s="63" t="s">
        <v>144</v>
      </c>
      <c r="B130" s="123" t="s">
        <v>253</v>
      </c>
      <c r="C130" s="259">
        <v>245.3</v>
      </c>
      <c r="D130" s="259">
        <v>245.3</v>
      </c>
      <c r="E130" s="145">
        <v>41.409480000000002</v>
      </c>
      <c r="F130" s="97">
        <v>192.96789999999999</v>
      </c>
      <c r="G130" s="103">
        <f t="shared" si="15"/>
        <v>16.881157766000815</v>
      </c>
      <c r="H130" s="103">
        <f t="shared" si="16"/>
        <v>-203.89052000000001</v>
      </c>
    </row>
    <row r="131" spans="1:8" x14ac:dyDescent="0.2">
      <c r="A131" s="85" t="s">
        <v>145</v>
      </c>
      <c r="B131" s="123" t="s">
        <v>254</v>
      </c>
      <c r="C131" s="259">
        <v>613.5</v>
      </c>
      <c r="D131" s="259">
        <v>613.5</v>
      </c>
      <c r="E131" s="145">
        <v>357.875</v>
      </c>
      <c r="F131" s="97">
        <v>474.68392</v>
      </c>
      <c r="G131" s="30">
        <f t="shared" si="15"/>
        <v>58.333333333333336</v>
      </c>
      <c r="H131" s="103">
        <f t="shared" si="16"/>
        <v>-255.625</v>
      </c>
    </row>
    <row r="132" spans="1:8" ht="12.75" thickBot="1" x14ac:dyDescent="0.25">
      <c r="A132" s="85" t="s">
        <v>146</v>
      </c>
      <c r="B132" s="68" t="s">
        <v>147</v>
      </c>
      <c r="C132" s="145">
        <v>1469.3</v>
      </c>
      <c r="D132" s="145">
        <v>1488.2</v>
      </c>
      <c r="E132" s="145">
        <v>893.19260999999995</v>
      </c>
      <c r="F132" s="97">
        <v>701.65213000000006</v>
      </c>
      <c r="G132" s="30">
        <f t="shared" si="15"/>
        <v>60.018318102405587</v>
      </c>
      <c r="H132" s="103">
        <f t="shared" si="16"/>
        <v>-595.0073900000001</v>
      </c>
    </row>
    <row r="133" spans="1:8" ht="12.75" thickBot="1" x14ac:dyDescent="0.25">
      <c r="A133" s="168" t="s">
        <v>150</v>
      </c>
      <c r="B133" s="77" t="s">
        <v>151</v>
      </c>
      <c r="C133" s="172">
        <f>C134</f>
        <v>38259</v>
      </c>
      <c r="D133" s="172">
        <f>D134</f>
        <v>38259</v>
      </c>
      <c r="E133" s="172">
        <f>E134</f>
        <v>22639</v>
      </c>
      <c r="F133" s="176">
        <f>F134</f>
        <v>20512</v>
      </c>
      <c r="G133" s="14">
        <f>E133/D133*100</f>
        <v>59.173005044564675</v>
      </c>
      <c r="H133" s="15">
        <f>E133-D133</f>
        <v>-15620</v>
      </c>
    </row>
    <row r="134" spans="1:8" ht="12.75" thickBot="1" x14ac:dyDescent="0.25">
      <c r="A134" s="177" t="s">
        <v>152</v>
      </c>
      <c r="B134" s="261" t="s">
        <v>153</v>
      </c>
      <c r="C134" s="23">
        <v>38259</v>
      </c>
      <c r="D134" s="23">
        <v>38259</v>
      </c>
      <c r="E134" s="180">
        <v>22639</v>
      </c>
      <c r="F134" s="181">
        <v>20512</v>
      </c>
      <c r="G134" s="182">
        <f>E134/D134*100</f>
        <v>59.173005044564675</v>
      </c>
      <c r="H134" s="182">
        <f>E134-D134</f>
        <v>-15620</v>
      </c>
    </row>
    <row r="135" spans="1:8" ht="12.75" thickBot="1" x14ac:dyDescent="0.25">
      <c r="A135" s="168" t="s">
        <v>154</v>
      </c>
      <c r="B135" s="183" t="s">
        <v>155</v>
      </c>
      <c r="C135" s="172">
        <f t="shared" ref="C135:H135" si="17">C136</f>
        <v>121.74135</v>
      </c>
      <c r="D135" s="172">
        <f t="shared" si="17"/>
        <v>121.74135</v>
      </c>
      <c r="E135" s="172">
        <f t="shared" si="17"/>
        <v>0</v>
      </c>
      <c r="F135" s="172">
        <f t="shared" si="17"/>
        <v>0</v>
      </c>
      <c r="G135" s="172">
        <f t="shared" si="17"/>
        <v>0</v>
      </c>
      <c r="H135" s="172">
        <f t="shared" si="17"/>
        <v>-121.74135</v>
      </c>
    </row>
    <row r="136" spans="1:8" ht="24.75" thickBot="1" x14ac:dyDescent="0.25">
      <c r="A136" s="184" t="s">
        <v>156</v>
      </c>
      <c r="B136" s="185" t="s">
        <v>230</v>
      </c>
      <c r="C136" s="186">
        <v>121.74135</v>
      </c>
      <c r="D136" s="186">
        <v>121.74135</v>
      </c>
      <c r="E136" s="187"/>
      <c r="F136" s="188"/>
      <c r="G136" s="38">
        <f>E136/D136*100</f>
        <v>0</v>
      </c>
      <c r="H136" s="38">
        <f>E136-D136</f>
        <v>-121.74135</v>
      </c>
    </row>
    <row r="137" spans="1:8" ht="12.75" thickBot="1" x14ac:dyDescent="0.25">
      <c r="A137" s="146" t="s">
        <v>157</v>
      </c>
      <c r="B137" s="147" t="s">
        <v>158</v>
      </c>
      <c r="C137" s="189">
        <f t="shared" ref="C137:H137" si="18">C138+C139</f>
        <v>0</v>
      </c>
      <c r="D137" s="189">
        <f t="shared" si="18"/>
        <v>0</v>
      </c>
      <c r="E137" s="189">
        <f t="shared" si="18"/>
        <v>0</v>
      </c>
      <c r="F137" s="189">
        <f t="shared" si="18"/>
        <v>111.3</v>
      </c>
      <c r="G137" s="189" t="e">
        <f t="shared" si="18"/>
        <v>#DIV/0!</v>
      </c>
      <c r="H137" s="189">
        <f t="shared" si="18"/>
        <v>0</v>
      </c>
    </row>
    <row r="138" spans="1:8" ht="24" x14ac:dyDescent="0.2">
      <c r="A138" s="65" t="s">
        <v>159</v>
      </c>
      <c r="B138" s="130" t="s">
        <v>231</v>
      </c>
      <c r="C138" s="109"/>
      <c r="D138" s="109"/>
      <c r="E138" s="109"/>
      <c r="F138" s="97">
        <v>11.3</v>
      </c>
      <c r="G138" s="30" t="e">
        <f>E138/D138*100</f>
        <v>#DIV/0!</v>
      </c>
      <c r="H138" s="30">
        <f>E138-D138</f>
        <v>0</v>
      </c>
    </row>
    <row r="139" spans="1:8" ht="12.75" thickBot="1" x14ac:dyDescent="0.25">
      <c r="A139" s="190" t="s">
        <v>160</v>
      </c>
      <c r="B139" s="191" t="s">
        <v>232</v>
      </c>
      <c r="C139" s="114"/>
      <c r="D139" s="114"/>
      <c r="E139" s="114"/>
      <c r="F139" s="137">
        <v>100</v>
      </c>
      <c r="G139" s="192">
        <v>0</v>
      </c>
      <c r="H139" s="37">
        <f>E139-C139</f>
        <v>0</v>
      </c>
    </row>
    <row r="140" spans="1:8" ht="12.75" thickBot="1" x14ac:dyDescent="0.25">
      <c r="A140" s="168" t="s">
        <v>161</v>
      </c>
      <c r="B140" s="77" t="s">
        <v>162</v>
      </c>
      <c r="C140" s="193"/>
      <c r="D140" s="193"/>
      <c r="E140" s="193">
        <f>E141</f>
        <v>0</v>
      </c>
      <c r="F140" s="193">
        <f>F141</f>
        <v>0</v>
      </c>
      <c r="G140" s="194">
        <v>0</v>
      </c>
      <c r="H140" s="195">
        <f>E140-D140</f>
        <v>0</v>
      </c>
    </row>
    <row r="141" spans="1:8" ht="12.75" thickBot="1" x14ac:dyDescent="0.25">
      <c r="A141" s="196" t="s">
        <v>163</v>
      </c>
      <c r="B141" s="178" t="s">
        <v>164</v>
      </c>
      <c r="C141" s="197"/>
      <c r="D141" s="197"/>
      <c r="E141" s="197"/>
      <c r="F141" s="198"/>
      <c r="G141" s="199">
        <v>0</v>
      </c>
      <c r="H141" s="200">
        <f>E141-D141</f>
        <v>0</v>
      </c>
    </row>
    <row r="142" spans="1:8" ht="12.75" thickBot="1" x14ac:dyDescent="0.25">
      <c r="A142" s="168" t="s">
        <v>165</v>
      </c>
      <c r="B142" s="77" t="s">
        <v>166</v>
      </c>
      <c r="C142" s="172"/>
      <c r="D142" s="172"/>
      <c r="E142" s="172"/>
      <c r="F142" s="176"/>
      <c r="G142" s="201">
        <v>0</v>
      </c>
      <c r="H142" s="15">
        <f>E142-C142</f>
        <v>0</v>
      </c>
    </row>
    <row r="143" spans="1:8" ht="12.75" thickBot="1" x14ac:dyDescent="0.25">
      <c r="A143" s="12"/>
      <c r="B143" s="77" t="s">
        <v>240</v>
      </c>
      <c r="C143" s="172">
        <f>C8+C92</f>
        <v>650062.28681999992</v>
      </c>
      <c r="D143" s="172">
        <f>D8+D92</f>
        <v>518993.10252000007</v>
      </c>
      <c r="E143" s="172">
        <f>E8+E92</f>
        <v>302386.23658999999</v>
      </c>
      <c r="F143" s="172">
        <f>F8+F92</f>
        <v>294781.38445000001</v>
      </c>
      <c r="G143" s="14">
        <f>E143/D143*100</f>
        <v>58.264018369752257</v>
      </c>
      <c r="H143" s="15">
        <f>E143-D143</f>
        <v>-216606.86593000009</v>
      </c>
    </row>
    <row r="144" spans="1:8" x14ac:dyDescent="0.2">
      <c r="A144" s="1"/>
      <c r="B144" s="202"/>
      <c r="C144" s="203"/>
      <c r="D144" s="203"/>
      <c r="E144" s="198"/>
      <c r="F144" s="204"/>
      <c r="G144" s="204"/>
      <c r="H144" s="205"/>
    </row>
    <row r="145" spans="1:8" x14ac:dyDescent="0.2">
      <c r="A145" s="16" t="s">
        <v>167</v>
      </c>
      <c r="B145" s="16"/>
      <c r="C145" s="206"/>
      <c r="D145" s="206"/>
      <c r="E145" s="207"/>
      <c r="F145" s="208"/>
      <c r="G145" s="209"/>
      <c r="H145" s="16"/>
    </row>
    <row r="146" spans="1:8" x14ac:dyDescent="0.2">
      <c r="A146" s="16" t="s">
        <v>168</v>
      </c>
      <c r="B146" s="20"/>
      <c r="C146" s="210"/>
      <c r="D146" s="210"/>
      <c r="E146" s="207" t="s">
        <v>169</v>
      </c>
      <c r="F146" s="211"/>
      <c r="G146" s="211"/>
      <c r="H146" s="16"/>
    </row>
    <row r="147" spans="1:8" x14ac:dyDescent="0.2">
      <c r="A147" s="16"/>
      <c r="B147" s="20"/>
      <c r="C147" s="210"/>
      <c r="D147" s="210"/>
      <c r="E147" s="207"/>
      <c r="F147" s="211"/>
      <c r="G147" s="211"/>
      <c r="H147" s="16"/>
    </row>
    <row r="148" spans="1:8" x14ac:dyDescent="0.2">
      <c r="A148" s="212" t="s">
        <v>233</v>
      </c>
      <c r="B148" s="16"/>
      <c r="C148" s="213"/>
      <c r="D148" s="213"/>
      <c r="E148" s="214"/>
      <c r="F148" s="215"/>
      <c r="G148" s="216"/>
      <c r="H148" s="1"/>
    </row>
    <row r="149" spans="1:8" x14ac:dyDescent="0.2">
      <c r="A149" s="212" t="s">
        <v>170</v>
      </c>
      <c r="C149" s="213"/>
      <c r="D149" s="213"/>
      <c r="E149" s="214"/>
      <c r="F149" s="215"/>
      <c r="G149" s="215"/>
      <c r="H149" s="1"/>
    </row>
    <row r="150" spans="1:8" x14ac:dyDescent="0.2">
      <c r="A150" s="1"/>
      <c r="E150" s="198"/>
      <c r="F150" s="218"/>
      <c r="G150" s="219"/>
      <c r="H150" s="1"/>
    </row>
    <row r="151" spans="1:8" customFormat="1" ht="15" x14ac:dyDescent="0.25">
      <c r="C151" s="220"/>
      <c r="D151" s="220"/>
      <c r="E151" s="221"/>
      <c r="F151" s="222"/>
    </row>
    <row r="152" spans="1:8" customFormat="1" ht="15" x14ac:dyDescent="0.25">
      <c r="C152" s="220"/>
      <c r="D152" s="220"/>
      <c r="E152" s="221"/>
      <c r="F152" s="222"/>
    </row>
    <row r="153" spans="1:8" customFormat="1" ht="15" x14ac:dyDescent="0.25">
      <c r="C153" s="220"/>
      <c r="D153" s="220"/>
      <c r="E153" s="221"/>
      <c r="F153" s="222"/>
    </row>
    <row r="154" spans="1:8" customFormat="1" ht="15" x14ac:dyDescent="0.25">
      <c r="C154" s="220"/>
      <c r="D154" s="220"/>
      <c r="E154" s="221"/>
      <c r="F154" s="222"/>
    </row>
    <row r="155" spans="1:8" customFormat="1" ht="15" x14ac:dyDescent="0.25">
      <c r="C155" s="220"/>
      <c r="D155" s="220"/>
      <c r="E155" s="221"/>
      <c r="F155" s="222"/>
    </row>
    <row r="156" spans="1:8" customFormat="1" ht="15" x14ac:dyDescent="0.25">
      <c r="C156" s="220"/>
      <c r="D156" s="220"/>
      <c r="E156" s="221"/>
      <c r="F156" s="222"/>
    </row>
    <row r="157" spans="1:8" customFormat="1" ht="15" x14ac:dyDescent="0.25">
      <c r="C157" s="220"/>
      <c r="D157" s="220"/>
      <c r="E157" s="221"/>
      <c r="F157" s="222"/>
    </row>
    <row r="158" spans="1:8" customFormat="1" ht="15" x14ac:dyDescent="0.25">
      <c r="C158" s="220"/>
      <c r="D158" s="220"/>
      <c r="E158" s="221"/>
      <c r="F158" s="222"/>
    </row>
    <row r="159" spans="1:8" customFormat="1" ht="15" x14ac:dyDescent="0.25">
      <c r="C159" s="220"/>
      <c r="D159" s="220"/>
      <c r="E159" s="221"/>
      <c r="F159" s="222"/>
    </row>
    <row r="160" spans="1:8" customFormat="1" ht="15" x14ac:dyDescent="0.25">
      <c r="C160" s="220"/>
      <c r="D160" s="220"/>
      <c r="E160" s="221"/>
      <c r="F160" s="222"/>
    </row>
    <row r="161" spans="3:6" customFormat="1" ht="15" x14ac:dyDescent="0.25">
      <c r="C161" s="220"/>
      <c r="D161" s="220"/>
      <c r="E161" s="221"/>
      <c r="F161" s="222"/>
    </row>
    <row r="162" spans="3:6" customFormat="1" ht="15" x14ac:dyDescent="0.25">
      <c r="C162" s="220"/>
      <c r="D162" s="220"/>
      <c r="E162" s="221"/>
      <c r="F162" s="222"/>
    </row>
    <row r="163" spans="3:6" customFormat="1" ht="15" x14ac:dyDescent="0.25">
      <c r="C163" s="220"/>
      <c r="D163" s="220"/>
      <c r="E163" s="221"/>
      <c r="F163" s="222"/>
    </row>
    <row r="164" spans="3:6" customFormat="1" ht="15" x14ac:dyDescent="0.25">
      <c r="C164" s="220"/>
      <c r="D164" s="220"/>
      <c r="E164" s="221"/>
      <c r="F164" s="222"/>
    </row>
    <row r="165" spans="3:6" customFormat="1" ht="15" x14ac:dyDescent="0.25">
      <c r="C165" s="220"/>
      <c r="D165" s="220"/>
      <c r="E165" s="221"/>
      <c r="F165" s="222"/>
    </row>
    <row r="166" spans="3:6" customFormat="1" ht="15" x14ac:dyDescent="0.25">
      <c r="C166" s="220"/>
      <c r="D166" s="220"/>
      <c r="E166" s="221"/>
      <c r="F166" s="222"/>
    </row>
    <row r="167" spans="3:6" customFormat="1" ht="15" x14ac:dyDescent="0.25">
      <c r="C167" s="220"/>
      <c r="D167" s="220"/>
      <c r="E167" s="221"/>
      <c r="F167" s="222"/>
    </row>
    <row r="168" spans="3:6" customFormat="1" ht="15" x14ac:dyDescent="0.25">
      <c r="C168" s="220"/>
      <c r="D168" s="220"/>
      <c r="E168" s="221"/>
      <c r="F168" s="222"/>
    </row>
    <row r="169" spans="3:6" customFormat="1" ht="15" x14ac:dyDescent="0.25">
      <c r="C169" s="220"/>
      <c r="D169" s="220"/>
      <c r="E169" s="221"/>
      <c r="F169" s="222"/>
    </row>
    <row r="170" spans="3:6" customFormat="1" ht="15" x14ac:dyDescent="0.25">
      <c r="C170" s="220"/>
      <c r="D170" s="220"/>
      <c r="E170" s="221"/>
      <c r="F170" s="222"/>
    </row>
    <row r="171" spans="3:6" customFormat="1" ht="15" x14ac:dyDescent="0.25">
      <c r="C171" s="220"/>
      <c r="D171" s="220"/>
      <c r="E171" s="221"/>
      <c r="F171" s="222"/>
    </row>
    <row r="172" spans="3:6" customFormat="1" ht="15" x14ac:dyDescent="0.25">
      <c r="C172" s="220"/>
      <c r="D172" s="220"/>
      <c r="E172" s="221"/>
      <c r="F172" s="222"/>
    </row>
    <row r="173" spans="3:6" customFormat="1" ht="15" x14ac:dyDescent="0.25">
      <c r="C173" s="220"/>
      <c r="D173" s="220"/>
      <c r="E173" s="221"/>
      <c r="F173" s="222"/>
    </row>
    <row r="174" spans="3:6" customFormat="1" ht="15" x14ac:dyDescent="0.25">
      <c r="C174" s="220"/>
      <c r="D174" s="220"/>
      <c r="E174" s="221"/>
      <c r="F174" s="222"/>
    </row>
    <row r="175" spans="3:6" customFormat="1" ht="15" x14ac:dyDescent="0.25">
      <c r="C175" s="220"/>
      <c r="D175" s="220"/>
      <c r="E175" s="221"/>
      <c r="F175" s="222"/>
    </row>
    <row r="176" spans="3:6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  <row r="1837" spans="3:6" customFormat="1" ht="15" x14ac:dyDescent="0.25">
      <c r="C1837" s="220"/>
      <c r="D1837" s="220"/>
      <c r="E1837" s="221"/>
      <c r="F1837" s="222"/>
    </row>
    <row r="1838" spans="3:6" customFormat="1" ht="15" x14ac:dyDescent="0.25">
      <c r="C1838" s="220"/>
      <c r="D1838" s="220"/>
      <c r="E1838" s="221"/>
      <c r="F1838" s="222"/>
    </row>
    <row r="1839" spans="3:6" customFormat="1" ht="15" x14ac:dyDescent="0.25">
      <c r="C1839" s="220"/>
      <c r="D1839" s="220"/>
      <c r="E1839" s="221"/>
      <c r="F1839" s="222"/>
    </row>
    <row r="1840" spans="3:6" customFormat="1" ht="15" x14ac:dyDescent="0.25">
      <c r="C1840" s="220"/>
      <c r="D1840" s="220"/>
      <c r="E1840" s="221"/>
      <c r="F1840" s="222"/>
    </row>
    <row r="1841" spans="3:6" customFormat="1" ht="15" x14ac:dyDescent="0.25">
      <c r="C1841" s="220"/>
      <c r="D1841" s="220"/>
      <c r="E1841" s="221"/>
      <c r="F1841" s="22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" right="0" top="0.15748031496062992" bottom="0.19685039370078741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2020-08-10T05:10:37Z</dcterms:modified>
</cp:coreProperties>
</file>