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44525"/>
</workbook>
</file>

<file path=xl/calcChain.xml><?xml version="1.0" encoding="utf-8"?>
<calcChain xmlns="http://schemas.openxmlformats.org/spreadsheetml/2006/main">
  <c r="D60" i="12" l="1"/>
  <c r="E79" i="12"/>
  <c r="H137" i="12" l="1"/>
  <c r="H136" i="12"/>
  <c r="F135" i="12"/>
  <c r="E135" i="12"/>
  <c r="H135" i="12" s="1"/>
  <c r="H134" i="12"/>
  <c r="H133" i="12"/>
  <c r="H132" i="12"/>
  <c r="G132" i="12"/>
  <c r="H131" i="12"/>
  <c r="G131" i="12"/>
  <c r="H130" i="12"/>
  <c r="G130" i="12"/>
  <c r="F129" i="12"/>
  <c r="E129" i="12"/>
  <c r="D129" i="12"/>
  <c r="H129" i="12" s="1"/>
  <c r="C129" i="12"/>
  <c r="H128" i="12"/>
  <c r="G128" i="12"/>
  <c r="F127" i="12"/>
  <c r="F108" i="12" s="1"/>
  <c r="E127" i="12"/>
  <c r="G127" i="12" s="1"/>
  <c r="D127" i="12"/>
  <c r="C127" i="12"/>
  <c r="H126" i="12"/>
  <c r="G126" i="12"/>
  <c r="H125" i="12"/>
  <c r="G125" i="12"/>
  <c r="H124" i="12"/>
  <c r="G124" i="12"/>
  <c r="H123" i="12"/>
  <c r="G123" i="12"/>
  <c r="H122" i="12"/>
  <c r="G122" i="12"/>
  <c r="H121" i="12"/>
  <c r="G121" i="12"/>
  <c r="H120" i="12"/>
  <c r="G120" i="12"/>
  <c r="H119" i="12"/>
  <c r="G119" i="12"/>
  <c r="H118" i="12"/>
  <c r="G118" i="12"/>
  <c r="H117" i="12"/>
  <c r="G117" i="12"/>
  <c r="H116" i="12"/>
  <c r="H115" i="12"/>
  <c r="G115" i="12"/>
  <c r="H114" i="12"/>
  <c r="G114" i="12"/>
  <c r="H113" i="12"/>
  <c r="G113" i="12"/>
  <c r="H112" i="12"/>
  <c r="G112" i="12"/>
  <c r="H111" i="12"/>
  <c r="G111" i="12"/>
  <c r="H110" i="12"/>
  <c r="G110" i="12"/>
  <c r="F109" i="12"/>
  <c r="E109" i="12"/>
  <c r="E108" i="12" s="1"/>
  <c r="D109" i="12"/>
  <c r="G109" i="12" s="1"/>
  <c r="C109" i="12"/>
  <c r="C108" i="12" s="1"/>
  <c r="H107" i="12"/>
  <c r="H106" i="12"/>
  <c r="H105" i="12"/>
  <c r="H104" i="12"/>
  <c r="H103" i="12"/>
  <c r="G103" i="12"/>
  <c r="H102" i="12"/>
  <c r="G102" i="12"/>
  <c r="H101" i="12"/>
  <c r="G101" i="12"/>
  <c r="H100" i="12"/>
  <c r="G100" i="12"/>
  <c r="F99" i="12"/>
  <c r="F92" i="12" s="1"/>
  <c r="E99" i="12"/>
  <c r="D99" i="12"/>
  <c r="D92" i="12" s="1"/>
  <c r="C99" i="12"/>
  <c r="C92" i="12" s="1"/>
  <c r="C88" i="12" s="1"/>
  <c r="C87" i="12" s="1"/>
  <c r="H98" i="12"/>
  <c r="G98" i="12"/>
  <c r="H97" i="12"/>
  <c r="G97" i="12"/>
  <c r="H96" i="12"/>
  <c r="H95" i="12"/>
  <c r="H93" i="12"/>
  <c r="H91" i="12"/>
  <c r="G91" i="12"/>
  <c r="H90" i="12"/>
  <c r="G90" i="12"/>
  <c r="F89" i="12"/>
  <c r="E89" i="12"/>
  <c r="D89" i="12"/>
  <c r="C89" i="12"/>
  <c r="H86" i="12"/>
  <c r="G86" i="12"/>
  <c r="H85" i="12"/>
  <c r="F84" i="12"/>
  <c r="E84" i="12"/>
  <c r="H84" i="12" s="1"/>
  <c r="D84" i="12"/>
  <c r="C84" i="12"/>
  <c r="H83" i="12"/>
  <c r="G83" i="12"/>
  <c r="H82" i="12"/>
  <c r="G82" i="12"/>
  <c r="F81" i="12"/>
  <c r="E81" i="12"/>
  <c r="E60" i="12" s="1"/>
  <c r="D81" i="12"/>
  <c r="C81" i="12"/>
  <c r="H78" i="12"/>
  <c r="G78" i="12"/>
  <c r="E77" i="12"/>
  <c r="H77" i="12" s="1"/>
  <c r="D77" i="12"/>
  <c r="C77" i="12"/>
  <c r="H76" i="12"/>
  <c r="G76" i="12"/>
  <c r="E75" i="12"/>
  <c r="D75" i="12"/>
  <c r="C75" i="12"/>
  <c r="H74" i="12"/>
  <c r="G74" i="12"/>
  <c r="E73" i="12"/>
  <c r="H73" i="12" s="1"/>
  <c r="D73" i="12"/>
  <c r="C73" i="12"/>
  <c r="H72" i="12"/>
  <c r="G72" i="12"/>
  <c r="E71" i="12"/>
  <c r="H70" i="12" s="1"/>
  <c r="D71" i="12"/>
  <c r="C71" i="12"/>
  <c r="G70" i="12"/>
  <c r="H69" i="12"/>
  <c r="E69" i="12"/>
  <c r="G69" i="12" s="1"/>
  <c r="D69" i="12"/>
  <c r="C69" i="12"/>
  <c r="H68" i="12"/>
  <c r="G68" i="12"/>
  <c r="E67" i="12"/>
  <c r="D67" i="12"/>
  <c r="C67" i="12"/>
  <c r="E65" i="12"/>
  <c r="D65" i="12"/>
  <c r="C65" i="12"/>
  <c r="C60" i="12" s="1"/>
  <c r="H64" i="12"/>
  <c r="G64" i="12"/>
  <c r="E63" i="12"/>
  <c r="H63" i="12" s="1"/>
  <c r="D63" i="12"/>
  <c r="C63" i="12"/>
  <c r="H62" i="12"/>
  <c r="G62" i="12"/>
  <c r="E61" i="12"/>
  <c r="D61" i="12"/>
  <c r="C61" i="12"/>
  <c r="H59" i="12"/>
  <c r="G59" i="12"/>
  <c r="H58" i="12"/>
  <c r="G58" i="12"/>
  <c r="H57" i="12"/>
  <c r="F56" i="12"/>
  <c r="E56" i="12"/>
  <c r="D56" i="12"/>
  <c r="H56" i="12" s="1"/>
  <c r="C56" i="12"/>
  <c r="H55" i="12"/>
  <c r="G55" i="12"/>
  <c r="H54" i="12"/>
  <c r="E54" i="12"/>
  <c r="G54" i="12" s="1"/>
  <c r="D54" i="12"/>
  <c r="H53" i="12"/>
  <c r="E53" i="12"/>
  <c r="G53" i="12" s="1"/>
  <c r="D53" i="12"/>
  <c r="H52" i="12"/>
  <c r="G52" i="12"/>
  <c r="H51" i="12"/>
  <c r="H50" i="12"/>
  <c r="G50" i="12"/>
  <c r="H49" i="12"/>
  <c r="H48" i="12"/>
  <c r="G48" i="12"/>
  <c r="F47" i="12"/>
  <c r="E47" i="12"/>
  <c r="D47" i="12"/>
  <c r="H47" i="12" s="1"/>
  <c r="C47" i="12"/>
  <c r="F46" i="12"/>
  <c r="E46" i="12"/>
  <c r="C46" i="12"/>
  <c r="H45" i="12"/>
  <c r="G45" i="12"/>
  <c r="F44" i="12"/>
  <c r="E44" i="12"/>
  <c r="G44" i="12" s="1"/>
  <c r="D44" i="12"/>
  <c r="C44" i="12"/>
  <c r="H43" i="12"/>
  <c r="G43" i="12"/>
  <c r="H42" i="12"/>
  <c r="G42" i="12"/>
  <c r="F41" i="12"/>
  <c r="E41" i="12"/>
  <c r="G41" i="12" s="1"/>
  <c r="D41" i="12"/>
  <c r="H41" i="12" s="1"/>
  <c r="C41" i="12"/>
  <c r="H40" i="12"/>
  <c r="G40" i="12"/>
  <c r="F39" i="12"/>
  <c r="E39" i="12"/>
  <c r="G39" i="12" s="1"/>
  <c r="D39" i="12"/>
  <c r="H39" i="12" s="1"/>
  <c r="C39" i="12"/>
  <c r="H38" i="12"/>
  <c r="G38" i="12"/>
  <c r="F37" i="12"/>
  <c r="E37" i="12"/>
  <c r="D37" i="12"/>
  <c r="H37" i="12" s="1"/>
  <c r="C37" i="12"/>
  <c r="F36" i="12"/>
  <c r="E36" i="12"/>
  <c r="C36" i="12"/>
  <c r="E34" i="12"/>
  <c r="C34" i="12"/>
  <c r="H33" i="12"/>
  <c r="H32" i="12"/>
  <c r="G32" i="12"/>
  <c r="H31" i="12"/>
  <c r="G31" i="12"/>
  <c r="H30" i="12"/>
  <c r="G30" i="12"/>
  <c r="H29" i="12"/>
  <c r="G29" i="12"/>
  <c r="F28" i="12"/>
  <c r="E28" i="12"/>
  <c r="D28" i="12"/>
  <c r="C28" i="12"/>
  <c r="H27" i="12"/>
  <c r="G27" i="12"/>
  <c r="H26" i="12"/>
  <c r="G26" i="12"/>
  <c r="F25" i="12"/>
  <c r="E25" i="12"/>
  <c r="D25" i="12"/>
  <c r="D24" i="12" s="1"/>
  <c r="C25" i="12"/>
  <c r="C24" i="12"/>
  <c r="H23" i="12"/>
  <c r="H22" i="12"/>
  <c r="G22" i="12"/>
  <c r="H21" i="12"/>
  <c r="G21" i="12"/>
  <c r="H19" i="12"/>
  <c r="G19" i="12"/>
  <c r="H18" i="12"/>
  <c r="G18" i="12"/>
  <c r="H17" i="12"/>
  <c r="G17" i="12"/>
  <c r="H16" i="12"/>
  <c r="G16" i="12"/>
  <c r="F15" i="12"/>
  <c r="F14" i="12" s="1"/>
  <c r="E15" i="12"/>
  <c r="G15" i="12" s="1"/>
  <c r="D15" i="12"/>
  <c r="C15" i="12"/>
  <c r="D14" i="12"/>
  <c r="C14" i="12"/>
  <c r="H13" i="12"/>
  <c r="G13" i="12"/>
  <c r="H12" i="12"/>
  <c r="G12" i="12"/>
  <c r="H11" i="12"/>
  <c r="G11" i="12"/>
  <c r="F10" i="12"/>
  <c r="F9" i="12" s="1"/>
  <c r="E10" i="12"/>
  <c r="E9" i="12" s="1"/>
  <c r="D10" i="12"/>
  <c r="C10" i="12"/>
  <c r="C9" i="12" s="1"/>
  <c r="F88" i="12" l="1"/>
  <c r="F87" i="12" s="1"/>
  <c r="F34" i="12"/>
  <c r="F24" i="12"/>
  <c r="H89" i="12"/>
  <c r="G84" i="12"/>
  <c r="G77" i="12"/>
  <c r="H44" i="12"/>
  <c r="G28" i="12"/>
  <c r="H15" i="12"/>
  <c r="G10" i="12"/>
  <c r="G129" i="12"/>
  <c r="H109" i="12"/>
  <c r="D108" i="12"/>
  <c r="H108" i="12" s="1"/>
  <c r="G99" i="12"/>
  <c r="H99" i="12"/>
  <c r="G89" i="12"/>
  <c r="H81" i="12"/>
  <c r="H61" i="12"/>
  <c r="G56" i="12"/>
  <c r="G47" i="12"/>
  <c r="G37" i="12"/>
  <c r="H28" i="12"/>
  <c r="H25" i="12"/>
  <c r="C8" i="12"/>
  <c r="C138" i="12" s="1"/>
  <c r="H60" i="12"/>
  <c r="H10" i="12"/>
  <c r="H127" i="12"/>
  <c r="E14" i="12"/>
  <c r="G60" i="12"/>
  <c r="E92" i="12"/>
  <c r="D9" i="12"/>
  <c r="E24" i="12"/>
  <c r="G25" i="12"/>
  <c r="D36" i="12"/>
  <c r="D46" i="12"/>
  <c r="H46" i="12" s="1"/>
  <c r="G61" i="12"/>
  <c r="G81" i="12"/>
  <c r="H135" i="11"/>
  <c r="H134" i="11"/>
  <c r="F133" i="11"/>
  <c r="E133" i="11"/>
  <c r="H133" i="11" s="1"/>
  <c r="H132" i="11"/>
  <c r="H131" i="11"/>
  <c r="H130" i="11"/>
  <c r="G130" i="11"/>
  <c r="H129" i="11"/>
  <c r="G129" i="11"/>
  <c r="H128" i="11"/>
  <c r="G128" i="11"/>
  <c r="F127" i="11"/>
  <c r="E127" i="11"/>
  <c r="G127" i="11" s="1"/>
  <c r="D127" i="11"/>
  <c r="C127" i="11"/>
  <c r="H126" i="11"/>
  <c r="G126" i="11"/>
  <c r="F125" i="11"/>
  <c r="E125" i="11"/>
  <c r="G125" i="11" s="1"/>
  <c r="D125" i="11"/>
  <c r="C125" i="11"/>
  <c r="C106" i="11" s="1"/>
  <c r="H124" i="11"/>
  <c r="G124" i="11"/>
  <c r="H123" i="11"/>
  <c r="G123" i="11"/>
  <c r="H122" i="11"/>
  <c r="G122" i="11"/>
  <c r="H121" i="11"/>
  <c r="G121" i="11"/>
  <c r="H120" i="11"/>
  <c r="G120" i="11"/>
  <c r="H119" i="11"/>
  <c r="G119" i="11"/>
  <c r="H118" i="11"/>
  <c r="G118" i="11"/>
  <c r="H117" i="11"/>
  <c r="G117" i="11"/>
  <c r="H116" i="11"/>
  <c r="G116" i="11"/>
  <c r="H115" i="11"/>
  <c r="G115" i="11"/>
  <c r="H114" i="11"/>
  <c r="H113" i="11"/>
  <c r="G113" i="11"/>
  <c r="H112" i="11"/>
  <c r="G112" i="11"/>
  <c r="H111" i="11"/>
  <c r="G111" i="11"/>
  <c r="H110" i="11"/>
  <c r="G110" i="11"/>
  <c r="H109" i="11"/>
  <c r="G109" i="11"/>
  <c r="H108" i="11"/>
  <c r="G108" i="11"/>
  <c r="F107" i="11"/>
  <c r="E107" i="11"/>
  <c r="D107" i="11"/>
  <c r="D106" i="11" s="1"/>
  <c r="C107" i="11"/>
  <c r="H105" i="11"/>
  <c r="H104" i="11"/>
  <c r="H103" i="11"/>
  <c r="H102" i="11"/>
  <c r="H101" i="11"/>
  <c r="G101" i="11"/>
  <c r="H100" i="11"/>
  <c r="G100" i="11"/>
  <c r="H99" i="11"/>
  <c r="G99" i="11"/>
  <c r="H98" i="11"/>
  <c r="G98" i="11"/>
  <c r="F97" i="11"/>
  <c r="F90" i="11" s="1"/>
  <c r="E97" i="11"/>
  <c r="G97" i="11" s="1"/>
  <c r="D97" i="11"/>
  <c r="C97" i="11"/>
  <c r="H96" i="11"/>
  <c r="G96" i="11"/>
  <c r="H95" i="11"/>
  <c r="G95" i="11"/>
  <c r="H94" i="11"/>
  <c r="H93" i="11"/>
  <c r="H91" i="11"/>
  <c r="C90" i="11"/>
  <c r="H89" i="11"/>
  <c r="G89" i="11"/>
  <c r="H88" i="11"/>
  <c r="G88" i="11"/>
  <c r="F87" i="11"/>
  <c r="E87" i="11"/>
  <c r="D87" i="11"/>
  <c r="H87" i="11" s="1"/>
  <c r="C87" i="11"/>
  <c r="H84" i="11"/>
  <c r="G84" i="11"/>
  <c r="H83" i="11"/>
  <c r="F82" i="11"/>
  <c r="E82" i="11"/>
  <c r="G82" i="11" s="1"/>
  <c r="D82" i="11"/>
  <c r="C82" i="11"/>
  <c r="H81" i="11"/>
  <c r="G81" i="11"/>
  <c r="H80" i="11"/>
  <c r="G80" i="11"/>
  <c r="F79" i="11"/>
  <c r="E79" i="11"/>
  <c r="D79" i="11"/>
  <c r="H79" i="11" s="1"/>
  <c r="C79" i="11"/>
  <c r="H78" i="11"/>
  <c r="G78" i="11"/>
  <c r="E77" i="11"/>
  <c r="H77" i="11" s="1"/>
  <c r="D77" i="11"/>
  <c r="C77" i="11"/>
  <c r="H76" i="11"/>
  <c r="G76" i="11"/>
  <c r="E75" i="11"/>
  <c r="D75" i="11"/>
  <c r="C75" i="11"/>
  <c r="H74" i="11"/>
  <c r="G74" i="11"/>
  <c r="E73" i="11"/>
  <c r="H73" i="11" s="1"/>
  <c r="D73" i="11"/>
  <c r="C73" i="11"/>
  <c r="H72" i="11"/>
  <c r="G72" i="11"/>
  <c r="E71" i="11"/>
  <c r="H70" i="11" s="1"/>
  <c r="D71" i="11"/>
  <c r="C71" i="11"/>
  <c r="G70" i="11"/>
  <c r="E69" i="11"/>
  <c r="D69" i="11"/>
  <c r="C69" i="11"/>
  <c r="H68" i="11"/>
  <c r="G68" i="11"/>
  <c r="E67" i="11"/>
  <c r="D67" i="11"/>
  <c r="C67" i="11"/>
  <c r="E65" i="11"/>
  <c r="D65" i="11"/>
  <c r="C65" i="11"/>
  <c r="H64" i="11"/>
  <c r="G64" i="11"/>
  <c r="E63" i="11"/>
  <c r="D63" i="11"/>
  <c r="H63" i="11" s="1"/>
  <c r="C63" i="11"/>
  <c r="H62" i="11"/>
  <c r="G62" i="11"/>
  <c r="E61" i="11"/>
  <c r="H61" i="11" s="1"/>
  <c r="D61" i="11"/>
  <c r="C61" i="11"/>
  <c r="C60" i="11" s="1"/>
  <c r="H59" i="11"/>
  <c r="G59" i="11"/>
  <c r="H58" i="11"/>
  <c r="G58" i="11"/>
  <c r="H57" i="11"/>
  <c r="F56" i="11"/>
  <c r="E56" i="11"/>
  <c r="G56" i="11" s="1"/>
  <c r="D56" i="11"/>
  <c r="C56" i="11"/>
  <c r="H55" i="11"/>
  <c r="G55" i="11"/>
  <c r="E54" i="11"/>
  <c r="D54" i="11"/>
  <c r="D53" i="11" s="1"/>
  <c r="H52" i="11"/>
  <c r="G52" i="11"/>
  <c r="H51" i="11"/>
  <c r="H50" i="11"/>
  <c r="G50" i="11"/>
  <c r="H49" i="11"/>
  <c r="H48" i="11"/>
  <c r="G48" i="11"/>
  <c r="F47" i="11"/>
  <c r="F46" i="11" s="1"/>
  <c r="E47" i="11"/>
  <c r="D47" i="11"/>
  <c r="D46" i="11" s="1"/>
  <c r="C47" i="11"/>
  <c r="C46" i="11"/>
  <c r="H45" i="11"/>
  <c r="G45" i="11"/>
  <c r="F44" i="11"/>
  <c r="E44" i="11"/>
  <c r="D44" i="11"/>
  <c r="G44" i="11" s="1"/>
  <c r="C44" i="11"/>
  <c r="H43" i="11"/>
  <c r="G43" i="11"/>
  <c r="H42" i="11"/>
  <c r="G42" i="11"/>
  <c r="F41" i="11"/>
  <c r="F34" i="11" s="1"/>
  <c r="E41" i="11"/>
  <c r="D41" i="11"/>
  <c r="C41" i="11"/>
  <c r="H40" i="11"/>
  <c r="G40" i="11"/>
  <c r="F39" i="11"/>
  <c r="E39" i="11"/>
  <c r="D39" i="11"/>
  <c r="C39" i="11"/>
  <c r="H38" i="11"/>
  <c r="G38" i="11"/>
  <c r="F37" i="11"/>
  <c r="E37" i="11"/>
  <c r="D37" i="11"/>
  <c r="C37" i="11"/>
  <c r="C36" i="11" s="1"/>
  <c r="C34" i="11" s="1"/>
  <c r="D36" i="11"/>
  <c r="D34" i="11" s="1"/>
  <c r="H33" i="11"/>
  <c r="H32" i="11"/>
  <c r="G32" i="11"/>
  <c r="H31" i="11"/>
  <c r="G31" i="11"/>
  <c r="H30" i="11"/>
  <c r="G30" i="11"/>
  <c r="H29" i="11"/>
  <c r="G29" i="11"/>
  <c r="F28" i="11"/>
  <c r="E28" i="11"/>
  <c r="G28" i="11" s="1"/>
  <c r="D28" i="11"/>
  <c r="C28" i="11"/>
  <c r="H27" i="11"/>
  <c r="G27" i="11"/>
  <c r="H26" i="11"/>
  <c r="G26" i="11"/>
  <c r="F25" i="11"/>
  <c r="E25" i="11"/>
  <c r="D25" i="11"/>
  <c r="H25" i="11" s="1"/>
  <c r="C25" i="11"/>
  <c r="D24" i="11"/>
  <c r="H23" i="11"/>
  <c r="H22" i="11"/>
  <c r="G22" i="11"/>
  <c r="H21" i="11"/>
  <c r="G21" i="11"/>
  <c r="H19" i="11"/>
  <c r="G19" i="11"/>
  <c r="H18" i="11"/>
  <c r="G18" i="11"/>
  <c r="H17" i="11"/>
  <c r="G17" i="11"/>
  <c r="H16" i="11"/>
  <c r="G16" i="11"/>
  <c r="F15" i="11"/>
  <c r="F14" i="11" s="1"/>
  <c r="E15" i="11"/>
  <c r="E14" i="11" s="1"/>
  <c r="D15" i="11"/>
  <c r="C15" i="11"/>
  <c r="C14" i="11" s="1"/>
  <c r="H13" i="11"/>
  <c r="G13" i="11"/>
  <c r="H12" i="11"/>
  <c r="G12" i="11"/>
  <c r="H11" i="11"/>
  <c r="G11" i="11"/>
  <c r="F10" i="11"/>
  <c r="F9" i="11" s="1"/>
  <c r="E10" i="11"/>
  <c r="D10" i="11"/>
  <c r="D9" i="11" s="1"/>
  <c r="C10" i="11"/>
  <c r="C9" i="11"/>
  <c r="F8" i="12" l="1"/>
  <c r="F138" i="12" s="1"/>
  <c r="E8" i="12"/>
  <c r="G108" i="12"/>
  <c r="D88" i="12"/>
  <c r="D87" i="12" s="1"/>
  <c r="G24" i="12"/>
  <c r="H24" i="12"/>
  <c r="G14" i="12"/>
  <c r="H14" i="12"/>
  <c r="G46" i="12"/>
  <c r="G9" i="12"/>
  <c r="D34" i="12"/>
  <c r="H36" i="12"/>
  <c r="G92" i="12"/>
  <c r="H92" i="12"/>
  <c r="E88" i="12"/>
  <c r="G36" i="12"/>
  <c r="H9" i="12"/>
  <c r="G15" i="11"/>
  <c r="D60" i="11"/>
  <c r="H44" i="11"/>
  <c r="G37" i="11"/>
  <c r="G41" i="11"/>
  <c r="G69" i="11"/>
  <c r="H82" i="11"/>
  <c r="F106" i="11"/>
  <c r="G10" i="11"/>
  <c r="C24" i="11"/>
  <c r="C8" i="11" s="1"/>
  <c r="C136" i="11" s="1"/>
  <c r="G25" i="11"/>
  <c r="G39" i="11"/>
  <c r="G47" i="11"/>
  <c r="G54" i="11"/>
  <c r="G79" i="11"/>
  <c r="C86" i="11"/>
  <c r="C85" i="11" s="1"/>
  <c r="G87" i="11"/>
  <c r="E90" i="11"/>
  <c r="H90" i="11" s="1"/>
  <c r="H97" i="11"/>
  <c r="H28" i="11"/>
  <c r="E24" i="11"/>
  <c r="G24" i="11" s="1"/>
  <c r="H24" i="11"/>
  <c r="H15" i="11"/>
  <c r="H107" i="11"/>
  <c r="F86" i="11"/>
  <c r="F85" i="11" s="1"/>
  <c r="F36" i="11"/>
  <c r="F24" i="11"/>
  <c r="F8" i="11" s="1"/>
  <c r="E9" i="11"/>
  <c r="H10" i="11"/>
  <c r="D14" i="11"/>
  <c r="H37" i="11"/>
  <c r="H39" i="11"/>
  <c r="H41" i="11"/>
  <c r="H47" i="11"/>
  <c r="H54" i="11"/>
  <c r="H56" i="11"/>
  <c r="E60" i="11"/>
  <c r="H69" i="11"/>
  <c r="D90" i="11"/>
  <c r="E106" i="11"/>
  <c r="G107" i="11"/>
  <c r="H125" i="11"/>
  <c r="H127" i="11"/>
  <c r="E53" i="11"/>
  <c r="G61" i="11"/>
  <c r="G77" i="11"/>
  <c r="E36" i="11"/>
  <c r="E46" i="11"/>
  <c r="E97" i="10"/>
  <c r="E90" i="10"/>
  <c r="E127" i="10"/>
  <c r="D127" i="10"/>
  <c r="H130" i="10"/>
  <c r="G130" i="10"/>
  <c r="H135" i="10"/>
  <c r="H134" i="10"/>
  <c r="F133" i="10"/>
  <c r="E133" i="10"/>
  <c r="H133" i="10" s="1"/>
  <c r="H132" i="10"/>
  <c r="H131" i="10"/>
  <c r="H129" i="10"/>
  <c r="G129" i="10"/>
  <c r="H128" i="10"/>
  <c r="G128" i="10"/>
  <c r="F127" i="10"/>
  <c r="C127" i="10"/>
  <c r="H126" i="10"/>
  <c r="G126" i="10"/>
  <c r="F125" i="10"/>
  <c r="E125" i="10"/>
  <c r="D125" i="10"/>
  <c r="C125" i="10"/>
  <c r="H124" i="10"/>
  <c r="G124" i="10"/>
  <c r="H123" i="10"/>
  <c r="G123" i="10"/>
  <c r="H122" i="10"/>
  <c r="G122" i="10"/>
  <c r="H121" i="10"/>
  <c r="G121" i="10"/>
  <c r="H120" i="10"/>
  <c r="G120" i="10"/>
  <c r="H119" i="10"/>
  <c r="G119" i="10"/>
  <c r="H118" i="10"/>
  <c r="G118" i="10"/>
  <c r="H117" i="10"/>
  <c r="G117" i="10"/>
  <c r="H116" i="10"/>
  <c r="G116" i="10"/>
  <c r="H115" i="10"/>
  <c r="G115" i="10"/>
  <c r="H114" i="10"/>
  <c r="H113" i="10"/>
  <c r="G113" i="10"/>
  <c r="H112" i="10"/>
  <c r="G112" i="10"/>
  <c r="H111" i="10"/>
  <c r="G111" i="10"/>
  <c r="H110" i="10"/>
  <c r="G110" i="10"/>
  <c r="H109" i="10"/>
  <c r="G109" i="10"/>
  <c r="H108" i="10"/>
  <c r="G108" i="10"/>
  <c r="F107" i="10"/>
  <c r="F106" i="10" s="1"/>
  <c r="E107" i="10"/>
  <c r="E106" i="10" s="1"/>
  <c r="D107" i="10"/>
  <c r="C107" i="10"/>
  <c r="H105" i="10"/>
  <c r="H104" i="10"/>
  <c r="H103" i="10"/>
  <c r="H102" i="10"/>
  <c r="H101" i="10"/>
  <c r="G101" i="10"/>
  <c r="H100" i="10"/>
  <c r="G100" i="10"/>
  <c r="H99" i="10"/>
  <c r="G99" i="10"/>
  <c r="H98" i="10"/>
  <c r="G98" i="10"/>
  <c r="F97" i="10"/>
  <c r="F90" i="10" s="1"/>
  <c r="D97" i="10"/>
  <c r="C97" i="10"/>
  <c r="C90" i="10" s="1"/>
  <c r="H96" i="10"/>
  <c r="G96" i="10"/>
  <c r="H95" i="10"/>
  <c r="G95" i="10"/>
  <c r="H93" i="10"/>
  <c r="H92" i="10"/>
  <c r="H91" i="10"/>
  <c r="H89" i="10"/>
  <c r="G89" i="10"/>
  <c r="H88" i="10"/>
  <c r="G88" i="10"/>
  <c r="F87" i="10"/>
  <c r="E87" i="10"/>
  <c r="D87" i="10"/>
  <c r="C87" i="10"/>
  <c r="H84" i="10"/>
  <c r="G84" i="10"/>
  <c r="H83" i="10"/>
  <c r="F82" i="10"/>
  <c r="E82" i="10"/>
  <c r="G82" i="10" s="1"/>
  <c r="D82" i="10"/>
  <c r="C82" i="10"/>
  <c r="H81" i="10"/>
  <c r="G81" i="10"/>
  <c r="H80" i="10"/>
  <c r="G80" i="10"/>
  <c r="F79" i="10"/>
  <c r="E79" i="10"/>
  <c r="H79" i="10" s="1"/>
  <c r="D79" i="10"/>
  <c r="C79" i="10"/>
  <c r="H78" i="10"/>
  <c r="G78" i="10"/>
  <c r="E77" i="10"/>
  <c r="D77" i="10"/>
  <c r="C77" i="10"/>
  <c r="H76" i="10"/>
  <c r="G76" i="10"/>
  <c r="E75" i="10"/>
  <c r="D75" i="10"/>
  <c r="C75" i="10"/>
  <c r="H74" i="10"/>
  <c r="G74" i="10"/>
  <c r="E73" i="10"/>
  <c r="D73" i="10"/>
  <c r="C73" i="10"/>
  <c r="H72" i="10"/>
  <c r="G72" i="10"/>
  <c r="E71" i="10"/>
  <c r="H70" i="10" s="1"/>
  <c r="D71" i="10"/>
  <c r="C71" i="10"/>
  <c r="G70" i="10"/>
  <c r="E69" i="10"/>
  <c r="G69" i="10" s="1"/>
  <c r="D69" i="10"/>
  <c r="C69" i="10"/>
  <c r="H68" i="10"/>
  <c r="G68" i="10"/>
  <c r="E67" i="10"/>
  <c r="D67" i="10"/>
  <c r="C67" i="10"/>
  <c r="E65" i="10"/>
  <c r="D65" i="10"/>
  <c r="C65" i="10"/>
  <c r="H64" i="10"/>
  <c r="G64" i="10"/>
  <c r="E63" i="10"/>
  <c r="D63" i="10"/>
  <c r="C63" i="10"/>
  <c r="H62" i="10"/>
  <c r="G62" i="10"/>
  <c r="E61" i="10"/>
  <c r="D61" i="10"/>
  <c r="C61" i="10"/>
  <c r="H59" i="10"/>
  <c r="G59" i="10"/>
  <c r="H58" i="10"/>
  <c r="G58" i="10"/>
  <c r="H57" i="10"/>
  <c r="F56" i="10"/>
  <c r="E56" i="10"/>
  <c r="D56" i="10"/>
  <c r="C56" i="10"/>
  <c r="H55" i="10"/>
  <c r="G55" i="10"/>
  <c r="E54" i="10"/>
  <c r="D54" i="10"/>
  <c r="E53" i="10"/>
  <c r="H52" i="10"/>
  <c r="G52" i="10"/>
  <c r="H51" i="10"/>
  <c r="H50" i="10"/>
  <c r="G50" i="10"/>
  <c r="H49" i="10"/>
  <c r="H48" i="10"/>
  <c r="G48" i="10"/>
  <c r="F47" i="10"/>
  <c r="F46" i="10" s="1"/>
  <c r="E47" i="10"/>
  <c r="D47" i="10"/>
  <c r="C47" i="10"/>
  <c r="C46" i="10" s="1"/>
  <c r="E46" i="10"/>
  <c r="H45" i="10"/>
  <c r="G45" i="10"/>
  <c r="F44" i="10"/>
  <c r="E44" i="10"/>
  <c r="D44" i="10"/>
  <c r="C44" i="10"/>
  <c r="H43" i="10"/>
  <c r="G43" i="10"/>
  <c r="H42" i="10"/>
  <c r="G42" i="10"/>
  <c r="F41" i="10"/>
  <c r="E41" i="10"/>
  <c r="D41" i="10"/>
  <c r="C41" i="10"/>
  <c r="H40" i="10"/>
  <c r="G40" i="10"/>
  <c r="F39" i="10"/>
  <c r="E39" i="10"/>
  <c r="D39" i="10"/>
  <c r="C39" i="10"/>
  <c r="H38" i="10"/>
  <c r="G38" i="10"/>
  <c r="F37" i="10"/>
  <c r="E37" i="10"/>
  <c r="D37" i="10"/>
  <c r="C37" i="10"/>
  <c r="H33" i="10"/>
  <c r="H32" i="10"/>
  <c r="G32" i="10"/>
  <c r="H31" i="10"/>
  <c r="G31" i="10"/>
  <c r="H30" i="10"/>
  <c r="G30" i="10"/>
  <c r="H29" i="10"/>
  <c r="G29" i="10"/>
  <c r="F28" i="10"/>
  <c r="E28" i="10"/>
  <c r="D28" i="10"/>
  <c r="C28" i="10"/>
  <c r="H27" i="10"/>
  <c r="G27" i="10"/>
  <c r="H26" i="10"/>
  <c r="G26" i="10"/>
  <c r="F25" i="10"/>
  <c r="E25" i="10"/>
  <c r="D25" i="10"/>
  <c r="D24" i="10" s="1"/>
  <c r="C25" i="10"/>
  <c r="C24" i="10" s="1"/>
  <c r="H23" i="10"/>
  <c r="H22" i="10"/>
  <c r="G22" i="10"/>
  <c r="H21" i="10"/>
  <c r="G21" i="10"/>
  <c r="H19" i="10"/>
  <c r="G19" i="10"/>
  <c r="H18" i="10"/>
  <c r="G18" i="10"/>
  <c r="H17" i="10"/>
  <c r="G17" i="10"/>
  <c r="H16" i="10"/>
  <c r="G16" i="10"/>
  <c r="F15" i="10"/>
  <c r="F14" i="10" s="1"/>
  <c r="E15" i="10"/>
  <c r="D15" i="10"/>
  <c r="C15" i="10"/>
  <c r="C14" i="10" s="1"/>
  <c r="D14" i="10"/>
  <c r="H13" i="10"/>
  <c r="G13" i="10"/>
  <c r="H12" i="10"/>
  <c r="G12" i="10"/>
  <c r="H11" i="10"/>
  <c r="G11" i="10"/>
  <c r="G10" i="10"/>
  <c r="F10" i="10"/>
  <c r="F9" i="10" s="1"/>
  <c r="E10" i="10"/>
  <c r="E9" i="10" s="1"/>
  <c r="D10" i="10"/>
  <c r="C10" i="10"/>
  <c r="C9" i="10" s="1"/>
  <c r="G88" i="12" l="1"/>
  <c r="E87" i="12"/>
  <c r="H88" i="12"/>
  <c r="H34" i="12"/>
  <c r="G34" i="12"/>
  <c r="D8" i="12"/>
  <c r="D8" i="11"/>
  <c r="D136" i="11" s="1"/>
  <c r="G90" i="11"/>
  <c r="F136" i="11"/>
  <c r="H36" i="11"/>
  <c r="E34" i="11"/>
  <c r="G36" i="11"/>
  <c r="H60" i="11"/>
  <c r="G60" i="11"/>
  <c r="G14" i="11"/>
  <c r="D86" i="11"/>
  <c r="D85" i="11" s="1"/>
  <c r="G9" i="11"/>
  <c r="H9" i="11"/>
  <c r="G46" i="11"/>
  <c r="H46" i="11"/>
  <c r="G53" i="11"/>
  <c r="H53" i="11"/>
  <c r="H106" i="11"/>
  <c r="G106" i="11"/>
  <c r="E86" i="11"/>
  <c r="H14" i="11"/>
  <c r="G127" i="10"/>
  <c r="H41" i="10"/>
  <c r="F86" i="10"/>
  <c r="F85" i="10" s="1"/>
  <c r="F36" i="10"/>
  <c r="H107" i="10"/>
  <c r="H10" i="10"/>
  <c r="G54" i="10"/>
  <c r="G77" i="10"/>
  <c r="G87" i="10"/>
  <c r="E60" i="10"/>
  <c r="G125" i="10"/>
  <c r="G39" i="10"/>
  <c r="D53" i="10"/>
  <c r="G53" i="10" s="1"/>
  <c r="C106" i="10"/>
  <c r="G41" i="10"/>
  <c r="H53" i="10"/>
  <c r="H54" i="10"/>
  <c r="H56" i="10"/>
  <c r="H69" i="10"/>
  <c r="F24" i="10"/>
  <c r="G37" i="10"/>
  <c r="H73" i="10"/>
  <c r="G44" i="10"/>
  <c r="G61" i="10"/>
  <c r="H97" i="10"/>
  <c r="H127" i="10"/>
  <c r="H37" i="10"/>
  <c r="H82" i="10"/>
  <c r="H28" i="10"/>
  <c r="H63" i="10"/>
  <c r="C86" i="10"/>
  <c r="C85" i="10" s="1"/>
  <c r="G25" i="10"/>
  <c r="E36" i="10"/>
  <c r="C60" i="10"/>
  <c r="F34" i="10"/>
  <c r="G15" i="10"/>
  <c r="G28" i="10"/>
  <c r="C36" i="10"/>
  <c r="C34" i="10" s="1"/>
  <c r="H39" i="10"/>
  <c r="H47" i="10"/>
  <c r="H61" i="10"/>
  <c r="H77" i="10"/>
  <c r="H125" i="10"/>
  <c r="G107" i="10"/>
  <c r="D106" i="10"/>
  <c r="H106" i="10" s="1"/>
  <c r="D90" i="10"/>
  <c r="G90" i="10" s="1"/>
  <c r="G97" i="10"/>
  <c r="D9" i="10"/>
  <c r="H15" i="10"/>
  <c r="E24" i="10"/>
  <c r="D36" i="10"/>
  <c r="D34" i="10" s="1"/>
  <c r="H44" i="10"/>
  <c r="D46" i="10"/>
  <c r="G46" i="10" s="1"/>
  <c r="G79" i="10"/>
  <c r="H87" i="10"/>
  <c r="G47" i="10"/>
  <c r="G56" i="10"/>
  <c r="D60" i="10"/>
  <c r="G60" i="10" s="1"/>
  <c r="H25" i="10"/>
  <c r="E14" i="10"/>
  <c r="E34" i="10"/>
  <c r="E86" i="10"/>
  <c r="E73" i="9"/>
  <c r="D8" i="9"/>
  <c r="E126" i="9"/>
  <c r="D126" i="9"/>
  <c r="G128" i="9"/>
  <c r="H128" i="9"/>
  <c r="F126" i="9"/>
  <c r="C126" i="9"/>
  <c r="G127" i="9"/>
  <c r="H127" i="9"/>
  <c r="D138" i="12" l="1"/>
  <c r="G8" i="12"/>
  <c r="H8" i="12"/>
  <c r="H87" i="12"/>
  <c r="G87" i="12"/>
  <c r="E138" i="12"/>
  <c r="G34" i="11"/>
  <c r="H34" i="11"/>
  <c r="G86" i="11"/>
  <c r="E85" i="11"/>
  <c r="H86" i="11"/>
  <c r="E8" i="11"/>
  <c r="F8" i="10"/>
  <c r="F136" i="10" s="1"/>
  <c r="C8" i="10"/>
  <c r="C136" i="10" s="1"/>
  <c r="H46" i="10"/>
  <c r="G106" i="10"/>
  <c r="H90" i="10"/>
  <c r="D86" i="10"/>
  <c r="D85" i="10" s="1"/>
  <c r="D8" i="10"/>
  <c r="G36" i="10"/>
  <c r="H14" i="10"/>
  <c r="G14" i="10"/>
  <c r="H24" i="10"/>
  <c r="G24" i="10"/>
  <c r="E8" i="10"/>
  <c r="G9" i="10"/>
  <c r="E85" i="10"/>
  <c r="H60" i="10"/>
  <c r="H36" i="10"/>
  <c r="H9" i="10"/>
  <c r="H34" i="10"/>
  <c r="G34" i="10"/>
  <c r="H80" i="9"/>
  <c r="G80" i="9"/>
  <c r="H55" i="9"/>
  <c r="G55" i="9"/>
  <c r="D54" i="9"/>
  <c r="D53" i="9"/>
  <c r="H133" i="9"/>
  <c r="H132" i="9"/>
  <c r="F131" i="9"/>
  <c r="E131" i="9"/>
  <c r="H131" i="9" s="1"/>
  <c r="H130" i="9"/>
  <c r="H129" i="9"/>
  <c r="H126" i="9"/>
  <c r="G126" i="9"/>
  <c r="H125" i="9"/>
  <c r="G125" i="9"/>
  <c r="F124" i="9"/>
  <c r="E124" i="9"/>
  <c r="D124" i="9"/>
  <c r="C124" i="9"/>
  <c r="H123" i="9"/>
  <c r="G123" i="9"/>
  <c r="H122" i="9"/>
  <c r="G122" i="9"/>
  <c r="H121" i="9"/>
  <c r="G121" i="9"/>
  <c r="H120" i="9"/>
  <c r="G120" i="9"/>
  <c r="H119" i="9"/>
  <c r="G119" i="9"/>
  <c r="H118" i="9"/>
  <c r="G118" i="9"/>
  <c r="H117" i="9"/>
  <c r="G117" i="9"/>
  <c r="H116" i="9"/>
  <c r="G116" i="9"/>
  <c r="H115" i="9"/>
  <c r="G115" i="9"/>
  <c r="H114" i="9"/>
  <c r="G114" i="9"/>
  <c r="H113" i="9"/>
  <c r="H112" i="9"/>
  <c r="G112" i="9"/>
  <c r="H111" i="9"/>
  <c r="G111" i="9"/>
  <c r="H110" i="9"/>
  <c r="G110" i="9"/>
  <c r="H109" i="9"/>
  <c r="G109" i="9"/>
  <c r="H108" i="9"/>
  <c r="G108" i="9"/>
  <c r="H107" i="9"/>
  <c r="G107" i="9"/>
  <c r="F106" i="9"/>
  <c r="F105" i="9" s="1"/>
  <c r="E106" i="9"/>
  <c r="D106" i="9"/>
  <c r="C106" i="9"/>
  <c r="C105" i="9" s="1"/>
  <c r="H104" i="9"/>
  <c r="H103" i="9"/>
  <c r="H102" i="9"/>
  <c r="H101" i="9"/>
  <c r="H100" i="9"/>
  <c r="G100" i="9"/>
  <c r="H99" i="9"/>
  <c r="G99" i="9"/>
  <c r="H98" i="9"/>
  <c r="G98" i="9"/>
  <c r="H97" i="9"/>
  <c r="G97" i="9"/>
  <c r="F96" i="9"/>
  <c r="F90" i="9" s="1"/>
  <c r="E96" i="9"/>
  <c r="D96" i="9"/>
  <c r="D90" i="9" s="1"/>
  <c r="C96" i="9"/>
  <c r="C90" i="9" s="1"/>
  <c r="H95" i="9"/>
  <c r="G95" i="9"/>
  <c r="H94" i="9"/>
  <c r="G94" i="9"/>
  <c r="H93" i="9"/>
  <c r="H92" i="9"/>
  <c r="H91" i="9"/>
  <c r="H89" i="9"/>
  <c r="G89" i="9"/>
  <c r="H88" i="9"/>
  <c r="G88" i="9"/>
  <c r="F87" i="9"/>
  <c r="E87" i="9"/>
  <c r="H87" i="9" s="1"/>
  <c r="D87" i="9"/>
  <c r="C87" i="9"/>
  <c r="H84" i="9"/>
  <c r="G84" i="9"/>
  <c r="H83" i="9"/>
  <c r="F82" i="9"/>
  <c r="E82" i="9"/>
  <c r="D82" i="9"/>
  <c r="C82" i="9"/>
  <c r="H81" i="9"/>
  <c r="G81" i="9"/>
  <c r="F79" i="9"/>
  <c r="E79" i="9"/>
  <c r="D79" i="9"/>
  <c r="C79" i="9"/>
  <c r="H78" i="9"/>
  <c r="G78" i="9"/>
  <c r="E77" i="9"/>
  <c r="D77" i="9"/>
  <c r="C77" i="9"/>
  <c r="H76" i="9"/>
  <c r="G76" i="9"/>
  <c r="E75" i="9"/>
  <c r="D75" i="9"/>
  <c r="C75" i="9"/>
  <c r="H74" i="9"/>
  <c r="G74" i="9"/>
  <c r="D73" i="9"/>
  <c r="H73" i="9" s="1"/>
  <c r="C73" i="9"/>
  <c r="H72" i="9"/>
  <c r="G72" i="9"/>
  <c r="E71" i="9"/>
  <c r="H70" i="9" s="1"/>
  <c r="D71" i="9"/>
  <c r="C71" i="9"/>
  <c r="G70" i="9"/>
  <c r="E69" i="9"/>
  <c r="D69" i="9"/>
  <c r="C69" i="9"/>
  <c r="H68" i="9"/>
  <c r="G68" i="9"/>
  <c r="E67" i="9"/>
  <c r="D67" i="9"/>
  <c r="C67" i="9"/>
  <c r="E65" i="9"/>
  <c r="D65" i="9"/>
  <c r="C65" i="9"/>
  <c r="H64" i="9"/>
  <c r="G64" i="9"/>
  <c r="E63" i="9"/>
  <c r="D63" i="9"/>
  <c r="C63" i="9"/>
  <c r="H62" i="9"/>
  <c r="G62" i="9"/>
  <c r="E61" i="9"/>
  <c r="D61" i="9"/>
  <c r="C61" i="9"/>
  <c r="H59" i="9"/>
  <c r="G59" i="9"/>
  <c r="H58" i="9"/>
  <c r="G58" i="9"/>
  <c r="H57" i="9"/>
  <c r="F56" i="9"/>
  <c r="E56" i="9"/>
  <c r="D56" i="9"/>
  <c r="C56" i="9"/>
  <c r="E54" i="9"/>
  <c r="H52" i="9"/>
  <c r="G52" i="9"/>
  <c r="H51" i="9"/>
  <c r="H50" i="9"/>
  <c r="G50" i="9"/>
  <c r="H49" i="9"/>
  <c r="H48" i="9"/>
  <c r="G48" i="9"/>
  <c r="F47" i="9"/>
  <c r="F46" i="9" s="1"/>
  <c r="E47" i="9"/>
  <c r="D47" i="9"/>
  <c r="D46" i="9" s="1"/>
  <c r="C47" i="9"/>
  <c r="C46" i="9" s="1"/>
  <c r="H45" i="9"/>
  <c r="G45" i="9"/>
  <c r="F44" i="9"/>
  <c r="E44" i="9"/>
  <c r="D44" i="9"/>
  <c r="C44" i="9"/>
  <c r="H43" i="9"/>
  <c r="G43" i="9"/>
  <c r="H42" i="9"/>
  <c r="G42" i="9"/>
  <c r="F41" i="9"/>
  <c r="E41" i="9"/>
  <c r="D41" i="9"/>
  <c r="C41" i="9"/>
  <c r="H40" i="9"/>
  <c r="G40" i="9"/>
  <c r="F39" i="9"/>
  <c r="E39" i="9"/>
  <c r="G39" i="9" s="1"/>
  <c r="D39" i="9"/>
  <c r="C39" i="9"/>
  <c r="H38" i="9"/>
  <c r="G38" i="9"/>
  <c r="F37" i="9"/>
  <c r="E37" i="9"/>
  <c r="D37" i="9"/>
  <c r="D36" i="9" s="1"/>
  <c r="D34" i="9" s="1"/>
  <c r="C37" i="9"/>
  <c r="C36" i="9" s="1"/>
  <c r="C34" i="9" s="1"/>
  <c r="H33" i="9"/>
  <c r="H32" i="9"/>
  <c r="G32" i="9"/>
  <c r="H31" i="9"/>
  <c r="G31" i="9"/>
  <c r="H30" i="9"/>
  <c r="G30" i="9"/>
  <c r="H29" i="9"/>
  <c r="G29" i="9"/>
  <c r="F28" i="9"/>
  <c r="E28" i="9"/>
  <c r="D28" i="9"/>
  <c r="C28" i="9"/>
  <c r="H27" i="9"/>
  <c r="G27" i="9"/>
  <c r="H26" i="9"/>
  <c r="G26" i="9"/>
  <c r="F25" i="9"/>
  <c r="E25" i="9"/>
  <c r="D25" i="9"/>
  <c r="C25" i="9"/>
  <c r="C24" i="9" s="1"/>
  <c r="H23" i="9"/>
  <c r="H22" i="9"/>
  <c r="G22" i="9"/>
  <c r="H21" i="9"/>
  <c r="G21" i="9"/>
  <c r="H19" i="9"/>
  <c r="G19" i="9"/>
  <c r="H18" i="9"/>
  <c r="G18" i="9"/>
  <c r="H17" i="9"/>
  <c r="G17" i="9"/>
  <c r="H16" i="9"/>
  <c r="G16" i="9"/>
  <c r="F15" i="9"/>
  <c r="F14" i="9" s="1"/>
  <c r="E15" i="9"/>
  <c r="E14" i="9" s="1"/>
  <c r="D15" i="9"/>
  <c r="D14" i="9" s="1"/>
  <c r="C15" i="9"/>
  <c r="C14" i="9" s="1"/>
  <c r="H13" i="9"/>
  <c r="G13" i="9"/>
  <c r="H12" i="9"/>
  <c r="G12" i="9"/>
  <c r="H11" i="9"/>
  <c r="G11" i="9"/>
  <c r="F10" i="9"/>
  <c r="F9" i="9" s="1"/>
  <c r="E10" i="9"/>
  <c r="D10" i="9"/>
  <c r="D9" i="9" s="1"/>
  <c r="C10" i="9"/>
  <c r="C9" i="9" s="1"/>
  <c r="H138" i="12" l="1"/>
  <c r="G138" i="12"/>
  <c r="H8" i="11"/>
  <c r="G8" i="11"/>
  <c r="H85" i="11"/>
  <c r="G85" i="11"/>
  <c r="E136" i="11"/>
  <c r="H86" i="10"/>
  <c r="D136" i="10"/>
  <c r="G86" i="10"/>
  <c r="G85" i="10"/>
  <c r="E136" i="10"/>
  <c r="H85" i="10"/>
  <c r="G8" i="10"/>
  <c r="H8" i="10"/>
  <c r="F34" i="9"/>
  <c r="F8" i="9" s="1"/>
  <c r="F24" i="9"/>
  <c r="E105" i="9"/>
  <c r="E24" i="9"/>
  <c r="G96" i="9"/>
  <c r="G37" i="9"/>
  <c r="G41" i="9"/>
  <c r="H44" i="9"/>
  <c r="G54" i="9"/>
  <c r="H61" i="9"/>
  <c r="H63" i="9"/>
  <c r="H79" i="9"/>
  <c r="E90" i="9"/>
  <c r="G90" i="9" s="1"/>
  <c r="G44" i="9"/>
  <c r="G69" i="9"/>
  <c r="G87" i="9"/>
  <c r="H96" i="9"/>
  <c r="G25" i="9"/>
  <c r="H28" i="9"/>
  <c r="E53" i="9"/>
  <c r="H77" i="9"/>
  <c r="G79" i="9"/>
  <c r="H82" i="9"/>
  <c r="H124" i="9"/>
  <c r="H54" i="9"/>
  <c r="F36" i="9"/>
  <c r="C60" i="9"/>
  <c r="F86" i="9"/>
  <c r="F85" i="9" s="1"/>
  <c r="H106" i="9"/>
  <c r="G82" i="9"/>
  <c r="G77" i="9"/>
  <c r="D60" i="9"/>
  <c r="G56" i="9"/>
  <c r="G47" i="9"/>
  <c r="G28" i="9"/>
  <c r="D24" i="9"/>
  <c r="H24" i="9" s="1"/>
  <c r="G24" i="9"/>
  <c r="H25" i="9"/>
  <c r="G15" i="9"/>
  <c r="G10" i="9"/>
  <c r="C8" i="9"/>
  <c r="G14" i="9"/>
  <c r="C86" i="9"/>
  <c r="C85" i="9" s="1"/>
  <c r="H15" i="9"/>
  <c r="H10" i="9"/>
  <c r="H14" i="9"/>
  <c r="H37" i="9"/>
  <c r="H39" i="9"/>
  <c r="H41" i="9"/>
  <c r="H47" i="9"/>
  <c r="H56" i="9"/>
  <c r="E60" i="9"/>
  <c r="H69" i="9"/>
  <c r="D105" i="9"/>
  <c r="D86" i="9" s="1"/>
  <c r="G124" i="9"/>
  <c r="G106" i="9"/>
  <c r="G61" i="9"/>
  <c r="E9" i="9"/>
  <c r="E36" i="9"/>
  <c r="E46" i="9"/>
  <c r="D85" i="8"/>
  <c r="D86" i="8"/>
  <c r="H92" i="8"/>
  <c r="G89" i="8"/>
  <c r="H93" i="8"/>
  <c r="H136" i="11" l="1"/>
  <c r="G136" i="11"/>
  <c r="H136" i="10"/>
  <c r="G136" i="10"/>
  <c r="E86" i="9"/>
  <c r="E85" i="9" s="1"/>
  <c r="H85" i="9" s="1"/>
  <c r="H90" i="9"/>
  <c r="F134" i="9"/>
  <c r="G53" i="9"/>
  <c r="H53" i="9"/>
  <c r="D85" i="9"/>
  <c r="H46" i="9"/>
  <c r="G46" i="9"/>
  <c r="C134" i="9"/>
  <c r="H36" i="9"/>
  <c r="E34" i="9"/>
  <c r="E8" i="9" s="1"/>
  <c r="G36" i="9"/>
  <c r="H9" i="9"/>
  <c r="G9" i="9"/>
  <c r="H105" i="9"/>
  <c r="H60" i="9"/>
  <c r="G60" i="9"/>
  <c r="G105" i="9"/>
  <c r="F96" i="8"/>
  <c r="F28" i="8"/>
  <c r="H136" i="8"/>
  <c r="H135" i="8"/>
  <c r="F134" i="8"/>
  <c r="E134" i="8"/>
  <c r="H134" i="8" s="1"/>
  <c r="H133" i="8"/>
  <c r="H132" i="8"/>
  <c r="H131" i="8"/>
  <c r="H130" i="8"/>
  <c r="H129" i="8"/>
  <c r="H128" i="8"/>
  <c r="F127" i="8"/>
  <c r="E127" i="8"/>
  <c r="D127" i="8"/>
  <c r="C127" i="8"/>
  <c r="H127" i="8" s="1"/>
  <c r="H126" i="8"/>
  <c r="G126" i="8"/>
  <c r="H125" i="8"/>
  <c r="G125" i="8"/>
  <c r="F124" i="8"/>
  <c r="E124" i="8"/>
  <c r="H124" i="8" s="1"/>
  <c r="D124" i="8"/>
  <c r="C124" i="8"/>
  <c r="H123" i="8"/>
  <c r="G123" i="8"/>
  <c r="H122" i="8"/>
  <c r="G122" i="8"/>
  <c r="H121" i="8"/>
  <c r="G121" i="8"/>
  <c r="H120" i="8"/>
  <c r="G120" i="8"/>
  <c r="H119" i="8"/>
  <c r="G119" i="8"/>
  <c r="H118" i="8"/>
  <c r="G118" i="8"/>
  <c r="H117" i="8"/>
  <c r="G117" i="8"/>
  <c r="H116" i="8"/>
  <c r="G116" i="8"/>
  <c r="H115" i="8"/>
  <c r="G115" i="8"/>
  <c r="H114" i="8"/>
  <c r="G114" i="8"/>
  <c r="H113" i="8"/>
  <c r="H112" i="8"/>
  <c r="G112" i="8"/>
  <c r="H111" i="8"/>
  <c r="G111" i="8"/>
  <c r="H110" i="8"/>
  <c r="G110" i="8"/>
  <c r="H109" i="8"/>
  <c r="G109" i="8"/>
  <c r="H108" i="8"/>
  <c r="G108" i="8"/>
  <c r="H107" i="8"/>
  <c r="G107" i="8"/>
  <c r="F106" i="8"/>
  <c r="E106" i="8"/>
  <c r="E105" i="8" s="1"/>
  <c r="D106" i="8"/>
  <c r="C106" i="8"/>
  <c r="C105" i="8" s="1"/>
  <c r="F105" i="8"/>
  <c r="H104" i="8"/>
  <c r="H103" i="8"/>
  <c r="H102" i="8"/>
  <c r="H101" i="8"/>
  <c r="H100" i="8"/>
  <c r="G100" i="8"/>
  <c r="H99" i="8"/>
  <c r="G99" i="8"/>
  <c r="H98" i="8"/>
  <c r="G98" i="8"/>
  <c r="H97" i="8"/>
  <c r="G97" i="8"/>
  <c r="F90" i="8"/>
  <c r="E96" i="8"/>
  <c r="E90" i="8" s="1"/>
  <c r="D96" i="8"/>
  <c r="C96" i="8"/>
  <c r="H95" i="8"/>
  <c r="G95" i="8"/>
  <c r="H94" i="8"/>
  <c r="G94" i="8"/>
  <c r="H91" i="8"/>
  <c r="C90" i="8"/>
  <c r="H89" i="8"/>
  <c r="H88" i="8"/>
  <c r="G88" i="8"/>
  <c r="F87" i="8"/>
  <c r="E87" i="8"/>
  <c r="D87" i="8"/>
  <c r="C87" i="8"/>
  <c r="H84" i="8"/>
  <c r="G84" i="8"/>
  <c r="H83" i="8"/>
  <c r="F82" i="8"/>
  <c r="E82" i="8"/>
  <c r="G82" i="8" s="1"/>
  <c r="D82" i="8"/>
  <c r="H82" i="8" s="1"/>
  <c r="C82" i="8"/>
  <c r="H81" i="8"/>
  <c r="G81" i="8"/>
  <c r="F79" i="8"/>
  <c r="E79" i="8"/>
  <c r="G79" i="8" s="1"/>
  <c r="D79" i="8"/>
  <c r="H79" i="8" s="1"/>
  <c r="C79" i="8"/>
  <c r="H78" i="8"/>
  <c r="G78" i="8"/>
  <c r="H77" i="8"/>
  <c r="E77" i="8"/>
  <c r="G77" i="8" s="1"/>
  <c r="D77" i="8"/>
  <c r="C77" i="8"/>
  <c r="H76" i="8"/>
  <c r="G76" i="8"/>
  <c r="E75" i="8"/>
  <c r="D75" i="8"/>
  <c r="C75" i="8"/>
  <c r="H74" i="8"/>
  <c r="G74" i="8"/>
  <c r="H73" i="8"/>
  <c r="D73" i="8"/>
  <c r="C73" i="8"/>
  <c r="H72" i="8"/>
  <c r="G72" i="8"/>
  <c r="E71" i="8"/>
  <c r="D71" i="8"/>
  <c r="C71" i="8"/>
  <c r="H70" i="8"/>
  <c r="G70" i="8"/>
  <c r="E69" i="8"/>
  <c r="H69" i="8" s="1"/>
  <c r="D69" i="8"/>
  <c r="C69" i="8"/>
  <c r="H68" i="8"/>
  <c r="G68" i="8"/>
  <c r="E67" i="8"/>
  <c r="D67" i="8"/>
  <c r="C67" i="8"/>
  <c r="E65" i="8"/>
  <c r="D65" i="8"/>
  <c r="C65" i="8"/>
  <c r="H64" i="8"/>
  <c r="G64" i="8"/>
  <c r="E63" i="8"/>
  <c r="H63" i="8" s="1"/>
  <c r="D63" i="8"/>
  <c r="C63" i="8"/>
  <c r="H62" i="8"/>
  <c r="G62" i="8"/>
  <c r="H61" i="8"/>
  <c r="G61" i="8"/>
  <c r="E61" i="8"/>
  <c r="D61" i="8"/>
  <c r="C61" i="8"/>
  <c r="D60" i="8"/>
  <c r="C60" i="8"/>
  <c r="H59" i="8"/>
  <c r="G59" i="8"/>
  <c r="H58" i="8"/>
  <c r="G58" i="8"/>
  <c r="H57" i="8"/>
  <c r="G56" i="8"/>
  <c r="F56" i="8"/>
  <c r="E56" i="8"/>
  <c r="D56" i="8"/>
  <c r="H56" i="8" s="1"/>
  <c r="C56" i="8"/>
  <c r="E54" i="8"/>
  <c r="E53" i="8" s="1"/>
  <c r="H52" i="8"/>
  <c r="G52" i="8"/>
  <c r="H51" i="8"/>
  <c r="H50" i="8"/>
  <c r="G50" i="8"/>
  <c r="H49" i="8"/>
  <c r="H48" i="8"/>
  <c r="G48" i="8"/>
  <c r="G47" i="8"/>
  <c r="F47" i="8"/>
  <c r="F46" i="8" s="1"/>
  <c r="E47" i="8"/>
  <c r="D47" i="8"/>
  <c r="H47" i="8" s="1"/>
  <c r="C47" i="8"/>
  <c r="C46" i="8" s="1"/>
  <c r="E46" i="8"/>
  <c r="H46" i="8" s="1"/>
  <c r="D46" i="8"/>
  <c r="H45" i="8"/>
  <c r="G45" i="8"/>
  <c r="F44" i="8"/>
  <c r="E44" i="8"/>
  <c r="H44" i="8" s="1"/>
  <c r="D44" i="8"/>
  <c r="C44" i="8"/>
  <c r="H43" i="8"/>
  <c r="G43" i="8"/>
  <c r="H42" i="8"/>
  <c r="G42" i="8"/>
  <c r="F41" i="8"/>
  <c r="F34" i="8" s="1"/>
  <c r="E41" i="8"/>
  <c r="G41" i="8" s="1"/>
  <c r="D41" i="8"/>
  <c r="C41" i="8"/>
  <c r="H40" i="8"/>
  <c r="G40" i="8"/>
  <c r="G39" i="8"/>
  <c r="F39" i="8"/>
  <c r="E39" i="8"/>
  <c r="D39" i="8"/>
  <c r="H39" i="8" s="1"/>
  <c r="C39" i="8"/>
  <c r="H38" i="8"/>
  <c r="G38" i="8"/>
  <c r="G37" i="8"/>
  <c r="F37" i="8"/>
  <c r="E37" i="8"/>
  <c r="D37" i="8"/>
  <c r="H37" i="8" s="1"/>
  <c r="C37" i="8"/>
  <c r="C36" i="8" s="1"/>
  <c r="C34" i="8" s="1"/>
  <c r="D36" i="8"/>
  <c r="D34" i="8" s="1"/>
  <c r="H33" i="8"/>
  <c r="H32" i="8"/>
  <c r="G32" i="8"/>
  <c r="H31" i="8"/>
  <c r="G31" i="8"/>
  <c r="H30" i="8"/>
  <c r="G30" i="8"/>
  <c r="H29" i="8"/>
  <c r="G29" i="8"/>
  <c r="E28" i="8"/>
  <c r="G28" i="8" s="1"/>
  <c r="D28" i="8"/>
  <c r="C28" i="8"/>
  <c r="H27" i="8"/>
  <c r="G27" i="8"/>
  <c r="H26" i="8"/>
  <c r="G26" i="8"/>
  <c r="G25" i="8"/>
  <c r="F25" i="8"/>
  <c r="F24" i="8" s="1"/>
  <c r="E25" i="8"/>
  <c r="D25" i="8"/>
  <c r="H25" i="8" s="1"/>
  <c r="C25" i="8"/>
  <c r="C24" i="8" s="1"/>
  <c r="D24" i="8"/>
  <c r="H23" i="8"/>
  <c r="H22" i="8"/>
  <c r="G22" i="8"/>
  <c r="H21" i="8"/>
  <c r="G21" i="8"/>
  <c r="H19" i="8"/>
  <c r="G19" i="8"/>
  <c r="H18" i="8"/>
  <c r="G18" i="8"/>
  <c r="H17" i="8"/>
  <c r="G17" i="8"/>
  <c r="H16" i="8"/>
  <c r="G16" i="8"/>
  <c r="F15" i="8"/>
  <c r="F14" i="8" s="1"/>
  <c r="E15" i="8"/>
  <c r="G15" i="8" s="1"/>
  <c r="D15" i="8"/>
  <c r="C15" i="8"/>
  <c r="C14" i="8" s="1"/>
  <c r="H13" i="8"/>
  <c r="G13" i="8"/>
  <c r="H12" i="8"/>
  <c r="G12" i="8"/>
  <c r="H11" i="8"/>
  <c r="G11" i="8"/>
  <c r="F10" i="8"/>
  <c r="F9" i="8" s="1"/>
  <c r="E10" i="8"/>
  <c r="G10" i="8" s="1"/>
  <c r="D10" i="8"/>
  <c r="C10" i="8"/>
  <c r="D9" i="8"/>
  <c r="C9" i="8"/>
  <c r="G85" i="9" l="1"/>
  <c r="G86" i="9"/>
  <c r="H86" i="9"/>
  <c r="D134" i="9"/>
  <c r="G8" i="9"/>
  <c r="H8" i="9"/>
  <c r="E134" i="9"/>
  <c r="G34" i="9"/>
  <c r="H34" i="9"/>
  <c r="E60" i="8"/>
  <c r="H41" i="8"/>
  <c r="E36" i="8"/>
  <c r="G36" i="8" s="1"/>
  <c r="E24" i="8"/>
  <c r="G24" i="8" s="1"/>
  <c r="H24" i="8"/>
  <c r="E14" i="8"/>
  <c r="H15" i="8"/>
  <c r="E86" i="8"/>
  <c r="E85" i="8" s="1"/>
  <c r="H106" i="8"/>
  <c r="H87" i="8"/>
  <c r="D90" i="8"/>
  <c r="H90" i="8" s="1"/>
  <c r="G87" i="8"/>
  <c r="F86" i="8"/>
  <c r="F85" i="8" s="1"/>
  <c r="F36" i="8"/>
  <c r="C8" i="8"/>
  <c r="C137" i="8" s="1"/>
  <c r="F8" i="8"/>
  <c r="H60" i="8"/>
  <c r="G60" i="8"/>
  <c r="C86" i="8"/>
  <c r="C85" i="8" s="1"/>
  <c r="H10" i="8"/>
  <c r="D14" i="8"/>
  <c r="D8" i="8" s="1"/>
  <c r="H28" i="8"/>
  <c r="E34" i="8"/>
  <c r="G44" i="8"/>
  <c r="G46" i="8"/>
  <c r="D105" i="8"/>
  <c r="H105" i="8" s="1"/>
  <c r="G124" i="8"/>
  <c r="H36" i="8"/>
  <c r="G96" i="8"/>
  <c r="G106" i="8"/>
  <c r="G69" i="8"/>
  <c r="H96" i="8"/>
  <c r="E9" i="8"/>
  <c r="F14" i="7"/>
  <c r="H135" i="7"/>
  <c r="H134" i="7"/>
  <c r="F133" i="7"/>
  <c r="E133" i="7"/>
  <c r="H133" i="7" s="1"/>
  <c r="H132" i="7"/>
  <c r="H131" i="7"/>
  <c r="H130" i="7"/>
  <c r="H129" i="7"/>
  <c r="H128" i="7"/>
  <c r="H127" i="7"/>
  <c r="F126" i="7"/>
  <c r="E126" i="7"/>
  <c r="D126" i="7"/>
  <c r="C126" i="7"/>
  <c r="H126" i="7" s="1"/>
  <c r="H125" i="7"/>
  <c r="G125" i="7"/>
  <c r="H124" i="7"/>
  <c r="G124" i="7"/>
  <c r="F123" i="7"/>
  <c r="E123" i="7"/>
  <c r="H123" i="7" s="1"/>
  <c r="D123" i="7"/>
  <c r="C123" i="7"/>
  <c r="H122" i="7"/>
  <c r="G122" i="7"/>
  <c r="H121" i="7"/>
  <c r="G121" i="7"/>
  <c r="H120" i="7"/>
  <c r="G120" i="7"/>
  <c r="H119" i="7"/>
  <c r="G119" i="7"/>
  <c r="H118" i="7"/>
  <c r="G118" i="7"/>
  <c r="H117" i="7"/>
  <c r="G117" i="7"/>
  <c r="H116" i="7"/>
  <c r="G116" i="7"/>
  <c r="H115" i="7"/>
  <c r="G115" i="7"/>
  <c r="H114" i="7"/>
  <c r="G114" i="7"/>
  <c r="H113" i="7"/>
  <c r="G113" i="7"/>
  <c r="H112" i="7"/>
  <c r="H111" i="7"/>
  <c r="G111" i="7"/>
  <c r="H110" i="7"/>
  <c r="G110" i="7"/>
  <c r="H109" i="7"/>
  <c r="G109" i="7"/>
  <c r="H108" i="7"/>
  <c r="G108" i="7"/>
  <c r="H107" i="7"/>
  <c r="G107" i="7"/>
  <c r="H106" i="7"/>
  <c r="G106" i="7"/>
  <c r="F105" i="7"/>
  <c r="F104" i="7" s="1"/>
  <c r="E105" i="7"/>
  <c r="E104" i="7" s="1"/>
  <c r="D105" i="7"/>
  <c r="C105" i="7"/>
  <c r="C104" i="7" s="1"/>
  <c r="H103" i="7"/>
  <c r="H102" i="7"/>
  <c r="H101" i="7"/>
  <c r="H100" i="7"/>
  <c r="H99" i="7"/>
  <c r="G99" i="7"/>
  <c r="H98" i="7"/>
  <c r="G98" i="7"/>
  <c r="H97" i="7"/>
  <c r="G97" i="7"/>
  <c r="H96" i="7"/>
  <c r="G96" i="7"/>
  <c r="F95" i="7"/>
  <c r="F90" i="7" s="1"/>
  <c r="E95" i="7"/>
  <c r="E90" i="7" s="1"/>
  <c r="D95" i="7"/>
  <c r="D90" i="7" s="1"/>
  <c r="C95" i="7"/>
  <c r="H94" i="7"/>
  <c r="G94" i="7"/>
  <c r="H93" i="7"/>
  <c r="G93" i="7"/>
  <c r="H91" i="7"/>
  <c r="C90" i="7"/>
  <c r="H89" i="7"/>
  <c r="H88" i="7"/>
  <c r="G88" i="7"/>
  <c r="F87" i="7"/>
  <c r="E87" i="7"/>
  <c r="G87" i="7" s="1"/>
  <c r="D87" i="7"/>
  <c r="C87" i="7"/>
  <c r="H84" i="7"/>
  <c r="G84" i="7"/>
  <c r="H83" i="7"/>
  <c r="F82" i="7"/>
  <c r="E82" i="7"/>
  <c r="G82" i="7" s="1"/>
  <c r="D82" i="7"/>
  <c r="C82" i="7"/>
  <c r="H81" i="7"/>
  <c r="G81" i="7"/>
  <c r="F79" i="7"/>
  <c r="E79" i="7"/>
  <c r="G79" i="7" s="1"/>
  <c r="D79" i="7"/>
  <c r="H79" i="7" s="1"/>
  <c r="C79" i="7"/>
  <c r="H78" i="7"/>
  <c r="G78" i="7"/>
  <c r="E77" i="7"/>
  <c r="G77" i="7" s="1"/>
  <c r="D77" i="7"/>
  <c r="C77" i="7"/>
  <c r="H76" i="7"/>
  <c r="G76" i="7"/>
  <c r="E75" i="7"/>
  <c r="D75" i="7"/>
  <c r="C75" i="7"/>
  <c r="H74" i="7"/>
  <c r="G74" i="7"/>
  <c r="H73" i="7"/>
  <c r="D73" i="7"/>
  <c r="C73" i="7"/>
  <c r="H72" i="7"/>
  <c r="G72" i="7"/>
  <c r="E71" i="7"/>
  <c r="H70" i="7" s="1"/>
  <c r="D71" i="7"/>
  <c r="C71" i="7"/>
  <c r="G70" i="7"/>
  <c r="E69" i="7"/>
  <c r="H69" i="7" s="1"/>
  <c r="D69" i="7"/>
  <c r="C69" i="7"/>
  <c r="H68" i="7"/>
  <c r="G68" i="7"/>
  <c r="E67" i="7"/>
  <c r="D67" i="7"/>
  <c r="C67" i="7"/>
  <c r="E65" i="7"/>
  <c r="D65" i="7"/>
  <c r="C65" i="7"/>
  <c r="H64" i="7"/>
  <c r="G64" i="7"/>
  <c r="E63" i="7"/>
  <c r="H63" i="7" s="1"/>
  <c r="D63" i="7"/>
  <c r="C63" i="7"/>
  <c r="H62" i="7"/>
  <c r="G62" i="7"/>
  <c r="E61" i="7"/>
  <c r="H61" i="7" s="1"/>
  <c r="D61" i="7"/>
  <c r="C61" i="7"/>
  <c r="D60" i="7"/>
  <c r="C60" i="7"/>
  <c r="H59" i="7"/>
  <c r="G59" i="7"/>
  <c r="H58" i="7"/>
  <c r="G58" i="7"/>
  <c r="H57" i="7"/>
  <c r="G56" i="7"/>
  <c r="F56" i="7"/>
  <c r="E56" i="7"/>
  <c r="D56" i="7"/>
  <c r="H56" i="7" s="1"/>
  <c r="C56" i="7"/>
  <c r="E54" i="7"/>
  <c r="E53" i="7" s="1"/>
  <c r="H52" i="7"/>
  <c r="G52" i="7"/>
  <c r="H51" i="7"/>
  <c r="H50" i="7"/>
  <c r="G50" i="7"/>
  <c r="H49" i="7"/>
  <c r="H48" i="7"/>
  <c r="G48" i="7"/>
  <c r="G47" i="7"/>
  <c r="F47" i="7"/>
  <c r="F46" i="7" s="1"/>
  <c r="E47" i="7"/>
  <c r="E46" i="7" s="1"/>
  <c r="G46" i="7" s="1"/>
  <c r="D47" i="7"/>
  <c r="C47" i="7"/>
  <c r="C46" i="7" s="1"/>
  <c r="D46" i="7"/>
  <c r="H45" i="7"/>
  <c r="G45" i="7"/>
  <c r="F44" i="7"/>
  <c r="E44" i="7"/>
  <c r="G44" i="7" s="1"/>
  <c r="D44" i="7"/>
  <c r="C44" i="7"/>
  <c r="H43" i="7"/>
  <c r="G43" i="7"/>
  <c r="H42" i="7"/>
  <c r="G42" i="7"/>
  <c r="G41" i="7"/>
  <c r="F41" i="7"/>
  <c r="E41" i="7"/>
  <c r="D41" i="7"/>
  <c r="H41" i="7" s="1"/>
  <c r="C41" i="7"/>
  <c r="H40" i="7"/>
  <c r="G40" i="7"/>
  <c r="G39" i="7"/>
  <c r="F39" i="7"/>
  <c r="E39" i="7"/>
  <c r="D39" i="7"/>
  <c r="H39" i="7" s="1"/>
  <c r="C39" i="7"/>
  <c r="H38" i="7"/>
  <c r="G38" i="7"/>
  <c r="F37" i="7"/>
  <c r="F36" i="7" s="1"/>
  <c r="E37" i="7"/>
  <c r="E36" i="7" s="1"/>
  <c r="G36" i="7" s="1"/>
  <c r="D37" i="7"/>
  <c r="C37" i="7"/>
  <c r="C36" i="7" s="1"/>
  <c r="C34" i="7" s="1"/>
  <c r="D36" i="7"/>
  <c r="F34" i="7"/>
  <c r="H33" i="7"/>
  <c r="H32" i="7"/>
  <c r="G32" i="7"/>
  <c r="H31" i="7"/>
  <c r="G31" i="7"/>
  <c r="H30" i="7"/>
  <c r="G30" i="7"/>
  <c r="H29" i="7"/>
  <c r="G29" i="7"/>
  <c r="E28" i="7"/>
  <c r="H28" i="7" s="1"/>
  <c r="D28" i="7"/>
  <c r="C28" i="7"/>
  <c r="H27" i="7"/>
  <c r="G27" i="7"/>
  <c r="H26" i="7"/>
  <c r="G26" i="7"/>
  <c r="F25" i="7"/>
  <c r="E25" i="7"/>
  <c r="G25" i="7" s="1"/>
  <c r="D25" i="7"/>
  <c r="C25" i="7"/>
  <c r="C24" i="7" s="1"/>
  <c r="F24" i="7"/>
  <c r="H23" i="7"/>
  <c r="H22" i="7"/>
  <c r="G22" i="7"/>
  <c r="H21" i="7"/>
  <c r="G21" i="7"/>
  <c r="H19" i="7"/>
  <c r="G19" i="7"/>
  <c r="H18" i="7"/>
  <c r="G18" i="7"/>
  <c r="H17" i="7"/>
  <c r="G17" i="7"/>
  <c r="H16" i="7"/>
  <c r="G16" i="7"/>
  <c r="F15" i="7"/>
  <c r="E15" i="7"/>
  <c r="G15" i="7" s="1"/>
  <c r="D15" i="7"/>
  <c r="D14" i="7" s="1"/>
  <c r="C15" i="7"/>
  <c r="C14" i="7"/>
  <c r="H13" i="7"/>
  <c r="G13" i="7"/>
  <c r="H12" i="7"/>
  <c r="G12" i="7"/>
  <c r="H11" i="7"/>
  <c r="G11" i="7"/>
  <c r="F10" i="7"/>
  <c r="F9" i="7" s="1"/>
  <c r="E10" i="7"/>
  <c r="E9" i="7" s="1"/>
  <c r="G9" i="7" s="1"/>
  <c r="D10" i="7"/>
  <c r="H10" i="7" s="1"/>
  <c r="C10" i="7"/>
  <c r="C9" i="7" s="1"/>
  <c r="C8" i="7" s="1"/>
  <c r="D9" i="7"/>
  <c r="H134" i="9" l="1"/>
  <c r="G134" i="9"/>
  <c r="G90" i="8"/>
  <c r="F137" i="8"/>
  <c r="E8" i="8"/>
  <c r="H9" i="8"/>
  <c r="G9" i="8"/>
  <c r="G105" i="8"/>
  <c r="H14" i="8"/>
  <c r="G14" i="8"/>
  <c r="H34" i="8"/>
  <c r="G34" i="8"/>
  <c r="H82" i="7"/>
  <c r="H77" i="7"/>
  <c r="E60" i="7"/>
  <c r="G60" i="7" s="1"/>
  <c r="G61" i="7"/>
  <c r="H46" i="7"/>
  <c r="H47" i="7"/>
  <c r="H44" i="7"/>
  <c r="G37" i="7"/>
  <c r="H37" i="7"/>
  <c r="H36" i="7"/>
  <c r="E24" i="7"/>
  <c r="H25" i="7"/>
  <c r="G10" i="7"/>
  <c r="H105" i="7"/>
  <c r="H87" i="7"/>
  <c r="F86" i="7"/>
  <c r="F85" i="7" s="1"/>
  <c r="F8" i="7"/>
  <c r="F136" i="7" s="1"/>
  <c r="H90" i="7"/>
  <c r="G90" i="7"/>
  <c r="E86" i="7"/>
  <c r="C86" i="7"/>
  <c r="C85" i="7" s="1"/>
  <c r="C136" i="7"/>
  <c r="H9" i="7"/>
  <c r="H15" i="7"/>
  <c r="G28" i="7"/>
  <c r="D34" i="7"/>
  <c r="D8" i="7" s="1"/>
  <c r="E14" i="7"/>
  <c r="D24" i="7"/>
  <c r="E34" i="7"/>
  <c r="D104" i="7"/>
  <c r="D86" i="7" s="1"/>
  <c r="D85" i="7" s="1"/>
  <c r="G123" i="7"/>
  <c r="G95" i="7"/>
  <c r="G105" i="7"/>
  <c r="G69" i="7"/>
  <c r="H95" i="7"/>
  <c r="E104" i="6"/>
  <c r="E105" i="6"/>
  <c r="E95" i="6"/>
  <c r="E90" i="6"/>
  <c r="G8" i="8" l="1"/>
  <c r="H8" i="8"/>
  <c r="E137" i="8"/>
  <c r="G86" i="8"/>
  <c r="H86" i="8"/>
  <c r="H60" i="7"/>
  <c r="H24" i="7"/>
  <c r="G104" i="7"/>
  <c r="H104" i="7"/>
  <c r="D136" i="7"/>
  <c r="H34" i="7"/>
  <c r="G34" i="7"/>
  <c r="G86" i="7"/>
  <c r="E85" i="7"/>
  <c r="H86" i="7"/>
  <c r="H14" i="7"/>
  <c r="G14" i="7"/>
  <c r="G24" i="7"/>
  <c r="E8" i="7"/>
  <c r="H135" i="6"/>
  <c r="H134" i="6"/>
  <c r="F133" i="6"/>
  <c r="E133" i="6"/>
  <c r="H133" i="6" s="1"/>
  <c r="H132" i="6"/>
  <c r="H131" i="6"/>
  <c r="H130" i="6"/>
  <c r="H129" i="6"/>
  <c r="H128" i="6"/>
  <c r="H127" i="6"/>
  <c r="F126" i="6"/>
  <c r="E126" i="6"/>
  <c r="H126" i="6" s="1"/>
  <c r="D126" i="6"/>
  <c r="C126" i="6"/>
  <c r="H125" i="6"/>
  <c r="G125" i="6"/>
  <c r="H124" i="6"/>
  <c r="G124" i="6"/>
  <c r="G123" i="6"/>
  <c r="F123" i="6"/>
  <c r="E123" i="6"/>
  <c r="H123" i="6" s="1"/>
  <c r="D123" i="6"/>
  <c r="C123" i="6"/>
  <c r="C104" i="6" s="1"/>
  <c r="C86" i="6" s="1"/>
  <c r="C85" i="6" s="1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F105" i="6"/>
  <c r="F104" i="6" s="1"/>
  <c r="D105" i="6"/>
  <c r="D104" i="6" s="1"/>
  <c r="C105" i="6"/>
  <c r="H103" i="6"/>
  <c r="H102" i="6"/>
  <c r="H101" i="6"/>
  <c r="H100" i="6"/>
  <c r="H99" i="6"/>
  <c r="G99" i="6"/>
  <c r="H98" i="6"/>
  <c r="G98" i="6"/>
  <c r="H97" i="6"/>
  <c r="G97" i="6"/>
  <c r="H96" i="6"/>
  <c r="G96" i="6"/>
  <c r="F95" i="6"/>
  <c r="F90" i="6" s="1"/>
  <c r="H95" i="6"/>
  <c r="D95" i="6"/>
  <c r="C95" i="6"/>
  <c r="H94" i="6"/>
  <c r="G94" i="6"/>
  <c r="H93" i="6"/>
  <c r="G93" i="6"/>
  <c r="H91" i="6"/>
  <c r="D90" i="6"/>
  <c r="C90" i="6"/>
  <c r="H89" i="6"/>
  <c r="H88" i="6"/>
  <c r="G88" i="6"/>
  <c r="F87" i="6"/>
  <c r="E87" i="6"/>
  <c r="D87" i="6"/>
  <c r="C87" i="6"/>
  <c r="H84" i="6"/>
  <c r="G84" i="6"/>
  <c r="H83" i="6"/>
  <c r="G82" i="6"/>
  <c r="F82" i="6"/>
  <c r="E82" i="6"/>
  <c r="D82" i="6"/>
  <c r="H82" i="6" s="1"/>
  <c r="C82" i="6"/>
  <c r="H81" i="6"/>
  <c r="G81" i="6"/>
  <c r="G79" i="6"/>
  <c r="F79" i="6"/>
  <c r="E79" i="6"/>
  <c r="D79" i="6"/>
  <c r="H79" i="6" s="1"/>
  <c r="C79" i="6"/>
  <c r="H78" i="6"/>
  <c r="G78" i="6"/>
  <c r="E77" i="6"/>
  <c r="H77" i="6" s="1"/>
  <c r="D77" i="6"/>
  <c r="C77" i="6"/>
  <c r="H76" i="6"/>
  <c r="G76" i="6"/>
  <c r="E75" i="6"/>
  <c r="D75" i="6"/>
  <c r="C75" i="6"/>
  <c r="H74" i="6"/>
  <c r="G74" i="6"/>
  <c r="H73" i="6"/>
  <c r="D73" i="6"/>
  <c r="C73" i="6"/>
  <c r="H72" i="6"/>
  <c r="G72" i="6"/>
  <c r="E71" i="6"/>
  <c r="H70" i="6" s="1"/>
  <c r="D71" i="6"/>
  <c r="C71" i="6"/>
  <c r="G70" i="6"/>
  <c r="E69" i="6"/>
  <c r="H69" i="6" s="1"/>
  <c r="D69" i="6"/>
  <c r="C69" i="6"/>
  <c r="H68" i="6"/>
  <c r="G68" i="6"/>
  <c r="E67" i="6"/>
  <c r="D67" i="6"/>
  <c r="C67" i="6"/>
  <c r="E65" i="6"/>
  <c r="D65" i="6"/>
  <c r="C65" i="6"/>
  <c r="H64" i="6"/>
  <c r="G64" i="6"/>
  <c r="H63" i="6"/>
  <c r="E63" i="6"/>
  <c r="D63" i="6"/>
  <c r="C63" i="6"/>
  <c r="H62" i="6"/>
  <c r="G62" i="6"/>
  <c r="E61" i="6"/>
  <c r="D61" i="6"/>
  <c r="C61" i="6"/>
  <c r="D60" i="6"/>
  <c r="C60" i="6"/>
  <c r="H59" i="6"/>
  <c r="G59" i="6"/>
  <c r="H58" i="6"/>
  <c r="G58" i="6"/>
  <c r="H57" i="6"/>
  <c r="F56" i="6"/>
  <c r="E56" i="6"/>
  <c r="H56" i="6" s="1"/>
  <c r="D56" i="6"/>
  <c r="C56" i="6"/>
  <c r="E54" i="6"/>
  <c r="E53" i="6" s="1"/>
  <c r="H52" i="6"/>
  <c r="G52" i="6"/>
  <c r="H51" i="6"/>
  <c r="H50" i="6"/>
  <c r="G50" i="6"/>
  <c r="H49" i="6"/>
  <c r="H48" i="6"/>
  <c r="G48" i="6"/>
  <c r="F47" i="6"/>
  <c r="F46" i="6" s="1"/>
  <c r="E47" i="6"/>
  <c r="H47" i="6" s="1"/>
  <c r="D47" i="6"/>
  <c r="C47" i="6"/>
  <c r="C46" i="6" s="1"/>
  <c r="D46" i="6"/>
  <c r="H45" i="6"/>
  <c r="G45" i="6"/>
  <c r="H44" i="6"/>
  <c r="F44" i="6"/>
  <c r="E44" i="6"/>
  <c r="G44" i="6" s="1"/>
  <c r="D44" i="6"/>
  <c r="C44" i="6"/>
  <c r="H43" i="6"/>
  <c r="G43" i="6"/>
  <c r="H42" i="6"/>
  <c r="G42" i="6"/>
  <c r="G41" i="6"/>
  <c r="F41" i="6"/>
  <c r="F34" i="6" s="1"/>
  <c r="E41" i="6"/>
  <c r="H41" i="6" s="1"/>
  <c r="D41" i="6"/>
  <c r="C41" i="6"/>
  <c r="H40" i="6"/>
  <c r="G40" i="6"/>
  <c r="G39" i="6"/>
  <c r="F39" i="6"/>
  <c r="E39" i="6"/>
  <c r="H39" i="6" s="1"/>
  <c r="D39" i="6"/>
  <c r="C39" i="6"/>
  <c r="H38" i="6"/>
  <c r="G38" i="6"/>
  <c r="F37" i="6"/>
  <c r="E37" i="6"/>
  <c r="H37" i="6" s="1"/>
  <c r="D37" i="6"/>
  <c r="C37" i="6"/>
  <c r="C36" i="6" s="1"/>
  <c r="C34" i="6" s="1"/>
  <c r="D36" i="6"/>
  <c r="D34" i="6" s="1"/>
  <c r="H33" i="6"/>
  <c r="H32" i="6"/>
  <c r="G32" i="6"/>
  <c r="H31" i="6"/>
  <c r="G31" i="6"/>
  <c r="H30" i="6"/>
  <c r="G30" i="6"/>
  <c r="H29" i="6"/>
  <c r="G29" i="6"/>
  <c r="F28" i="6"/>
  <c r="E28" i="6"/>
  <c r="H28" i="6" s="1"/>
  <c r="D28" i="6"/>
  <c r="C28" i="6"/>
  <c r="H27" i="6"/>
  <c r="G27" i="6"/>
  <c r="H26" i="6"/>
  <c r="G26" i="6"/>
  <c r="F25" i="6"/>
  <c r="E25" i="6"/>
  <c r="G25" i="6" s="1"/>
  <c r="D25" i="6"/>
  <c r="D24" i="6" s="1"/>
  <c r="C25" i="6"/>
  <c r="C24" i="6" s="1"/>
  <c r="H23" i="6"/>
  <c r="H22" i="6"/>
  <c r="G22" i="6"/>
  <c r="H21" i="6"/>
  <c r="G21" i="6"/>
  <c r="H19" i="6"/>
  <c r="G19" i="6"/>
  <c r="H18" i="6"/>
  <c r="G18" i="6"/>
  <c r="H17" i="6"/>
  <c r="G17" i="6"/>
  <c r="H16" i="6"/>
  <c r="G16" i="6"/>
  <c r="F15" i="6"/>
  <c r="E15" i="6"/>
  <c r="G15" i="6" s="1"/>
  <c r="D15" i="6"/>
  <c r="D14" i="6" s="1"/>
  <c r="C15" i="6"/>
  <c r="F14" i="6"/>
  <c r="C14" i="6"/>
  <c r="H13" i="6"/>
  <c r="G13" i="6"/>
  <c r="H12" i="6"/>
  <c r="G12" i="6"/>
  <c r="H11" i="6"/>
  <c r="G11" i="6"/>
  <c r="F10" i="6"/>
  <c r="F9" i="6" s="1"/>
  <c r="E10" i="6"/>
  <c r="H10" i="6" s="1"/>
  <c r="D10" i="6"/>
  <c r="C10" i="6"/>
  <c r="C9" i="6" s="1"/>
  <c r="C8" i="6" s="1"/>
  <c r="C136" i="6" s="1"/>
  <c r="D9" i="6"/>
  <c r="G85" i="8" l="1"/>
  <c r="D137" i="8"/>
  <c r="G137" i="8" s="1"/>
  <c r="H85" i="8"/>
  <c r="G8" i="7"/>
  <c r="H8" i="7"/>
  <c r="H85" i="7"/>
  <c r="G85" i="7"/>
  <c r="E136" i="7"/>
  <c r="H105" i="6"/>
  <c r="F86" i="6"/>
  <c r="F85" i="6" s="1"/>
  <c r="F36" i="6"/>
  <c r="F24" i="6"/>
  <c r="F8" i="6"/>
  <c r="G77" i="6"/>
  <c r="E60" i="6"/>
  <c r="G60" i="6" s="1"/>
  <c r="G61" i="6"/>
  <c r="E46" i="6"/>
  <c r="G46" i="6" s="1"/>
  <c r="E36" i="6"/>
  <c r="G36" i="6" s="1"/>
  <c r="G37" i="6"/>
  <c r="E24" i="6"/>
  <c r="H24" i="6" s="1"/>
  <c r="E9" i="6"/>
  <c r="G9" i="6" s="1"/>
  <c r="G10" i="6"/>
  <c r="D86" i="6"/>
  <c r="D85" i="6" s="1"/>
  <c r="H90" i="6"/>
  <c r="H87" i="6"/>
  <c r="H15" i="6"/>
  <c r="H25" i="6"/>
  <c r="G47" i="6"/>
  <c r="G56" i="6"/>
  <c r="H61" i="6"/>
  <c r="G69" i="6"/>
  <c r="G87" i="6"/>
  <c r="G95" i="6"/>
  <c r="G105" i="6"/>
  <c r="D8" i="6"/>
  <c r="D136" i="6" s="1"/>
  <c r="G24" i="6"/>
  <c r="G28" i="6"/>
  <c r="G90" i="6"/>
  <c r="E14" i="6"/>
  <c r="E34" i="6"/>
  <c r="H8" i="5"/>
  <c r="H137" i="8" l="1"/>
  <c r="H136" i="7"/>
  <c r="G136" i="7"/>
  <c r="F136" i="6"/>
  <c r="H60" i="6"/>
  <c r="H46" i="6"/>
  <c r="H36" i="6"/>
  <c r="H9" i="6"/>
  <c r="G104" i="6"/>
  <c r="H104" i="6"/>
  <c r="H34" i="6"/>
  <c r="G34" i="6"/>
  <c r="H14" i="6"/>
  <c r="G14" i="6"/>
  <c r="E8" i="6"/>
  <c r="E86" i="6"/>
  <c r="E54" i="5"/>
  <c r="E53" i="5" s="1"/>
  <c r="H135" i="5"/>
  <c r="H134" i="5"/>
  <c r="H133" i="5"/>
  <c r="F133" i="5"/>
  <c r="E133" i="5"/>
  <c r="H132" i="5"/>
  <c r="H131" i="5"/>
  <c r="H130" i="5"/>
  <c r="H129" i="5"/>
  <c r="H128" i="5"/>
  <c r="H127" i="5"/>
  <c r="F126" i="5"/>
  <c r="E126" i="5"/>
  <c r="H126" i="5" s="1"/>
  <c r="D126" i="5"/>
  <c r="C126" i="5"/>
  <c r="H125" i="5"/>
  <c r="G125" i="5"/>
  <c r="H124" i="5"/>
  <c r="G124" i="5"/>
  <c r="G123" i="5"/>
  <c r="F123" i="5"/>
  <c r="E123" i="5"/>
  <c r="H123" i="5" s="1"/>
  <c r="D123" i="5"/>
  <c r="C123" i="5"/>
  <c r="C104" i="5" s="1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H114" i="5"/>
  <c r="G114" i="5"/>
  <c r="H113" i="5"/>
  <c r="G113" i="5"/>
  <c r="H112" i="5"/>
  <c r="H111" i="5"/>
  <c r="G111" i="5"/>
  <c r="H110" i="5"/>
  <c r="G110" i="5"/>
  <c r="H109" i="5"/>
  <c r="G109" i="5"/>
  <c r="H108" i="5"/>
  <c r="G108" i="5"/>
  <c r="H107" i="5"/>
  <c r="G107" i="5"/>
  <c r="H106" i="5"/>
  <c r="G106" i="5"/>
  <c r="F105" i="5"/>
  <c r="F104" i="5" s="1"/>
  <c r="E105" i="5"/>
  <c r="H105" i="5" s="1"/>
  <c r="D105" i="5"/>
  <c r="C105" i="5"/>
  <c r="D104" i="5"/>
  <c r="H103" i="5"/>
  <c r="H102" i="5"/>
  <c r="H101" i="5"/>
  <c r="H100" i="5"/>
  <c r="H99" i="5"/>
  <c r="G99" i="5"/>
  <c r="H98" i="5"/>
  <c r="G98" i="5"/>
  <c r="H97" i="5"/>
  <c r="G97" i="5"/>
  <c r="H96" i="5"/>
  <c r="G96" i="5"/>
  <c r="F95" i="5"/>
  <c r="F90" i="5" s="1"/>
  <c r="E95" i="5"/>
  <c r="H95" i="5" s="1"/>
  <c r="D95" i="5"/>
  <c r="C95" i="5"/>
  <c r="C90" i="5" s="1"/>
  <c r="H94" i="5"/>
  <c r="G94" i="5"/>
  <c r="H93" i="5"/>
  <c r="G93" i="5"/>
  <c r="H91" i="5"/>
  <c r="D90" i="5"/>
  <c r="H89" i="5"/>
  <c r="H88" i="5"/>
  <c r="G88" i="5"/>
  <c r="G87" i="5"/>
  <c r="F87" i="5"/>
  <c r="E87" i="5"/>
  <c r="H87" i="5" s="1"/>
  <c r="D87" i="5"/>
  <c r="C87" i="5"/>
  <c r="D86" i="5"/>
  <c r="D85" i="5" s="1"/>
  <c r="H84" i="5"/>
  <c r="G84" i="5"/>
  <c r="H83" i="5"/>
  <c r="G82" i="5"/>
  <c r="F82" i="5"/>
  <c r="E82" i="5"/>
  <c r="D82" i="5"/>
  <c r="H82" i="5" s="1"/>
  <c r="C82" i="5"/>
  <c r="H81" i="5"/>
  <c r="G81" i="5"/>
  <c r="F79" i="5"/>
  <c r="E79" i="5"/>
  <c r="G79" i="5" s="1"/>
  <c r="D79" i="5"/>
  <c r="C79" i="5"/>
  <c r="H78" i="5"/>
  <c r="G78" i="5"/>
  <c r="H77" i="5"/>
  <c r="G77" i="5"/>
  <c r="E77" i="5"/>
  <c r="D77" i="5"/>
  <c r="C77" i="5"/>
  <c r="H76" i="5"/>
  <c r="G76" i="5"/>
  <c r="E75" i="5"/>
  <c r="D75" i="5"/>
  <c r="C75" i="5"/>
  <c r="H74" i="5"/>
  <c r="G74" i="5"/>
  <c r="E73" i="5"/>
  <c r="H73" i="5" s="1"/>
  <c r="D73" i="5"/>
  <c r="C73" i="5"/>
  <c r="H72" i="5"/>
  <c r="G72" i="5"/>
  <c r="E71" i="5"/>
  <c r="D71" i="5"/>
  <c r="C71" i="5"/>
  <c r="H70" i="5"/>
  <c r="G70" i="5"/>
  <c r="E69" i="5"/>
  <c r="H69" i="5" s="1"/>
  <c r="D69" i="5"/>
  <c r="C69" i="5"/>
  <c r="H68" i="5"/>
  <c r="G68" i="5"/>
  <c r="E67" i="5"/>
  <c r="D67" i="5"/>
  <c r="C67" i="5"/>
  <c r="E65" i="5"/>
  <c r="D65" i="5"/>
  <c r="C65" i="5"/>
  <c r="H64" i="5"/>
  <c r="G64" i="5"/>
  <c r="E63" i="5"/>
  <c r="D63" i="5"/>
  <c r="C63" i="5"/>
  <c r="H62" i="5"/>
  <c r="G62" i="5"/>
  <c r="H61" i="5"/>
  <c r="E61" i="5"/>
  <c r="D61" i="5"/>
  <c r="C61" i="5"/>
  <c r="D60" i="5"/>
  <c r="C60" i="5"/>
  <c r="H59" i="5"/>
  <c r="G59" i="5"/>
  <c r="H58" i="5"/>
  <c r="G58" i="5"/>
  <c r="H57" i="5"/>
  <c r="F56" i="5"/>
  <c r="E56" i="5"/>
  <c r="H56" i="5" s="1"/>
  <c r="D56" i="5"/>
  <c r="C56" i="5"/>
  <c r="H52" i="5"/>
  <c r="G52" i="5"/>
  <c r="H51" i="5"/>
  <c r="H50" i="5"/>
  <c r="G50" i="5"/>
  <c r="H49" i="5"/>
  <c r="H48" i="5"/>
  <c r="G48" i="5"/>
  <c r="F47" i="5"/>
  <c r="E47" i="5"/>
  <c r="G47" i="5" s="1"/>
  <c r="D47" i="5"/>
  <c r="D46" i="5" s="1"/>
  <c r="C47" i="5"/>
  <c r="F46" i="5"/>
  <c r="C46" i="5"/>
  <c r="H45" i="5"/>
  <c r="G45" i="5"/>
  <c r="F44" i="5"/>
  <c r="F34" i="5" s="1"/>
  <c r="E44" i="5"/>
  <c r="H44" i="5" s="1"/>
  <c r="D44" i="5"/>
  <c r="C44" i="5"/>
  <c r="H43" i="5"/>
  <c r="G43" i="5"/>
  <c r="H42" i="5"/>
  <c r="G42" i="5"/>
  <c r="F41" i="5"/>
  <c r="E41" i="5"/>
  <c r="G41" i="5" s="1"/>
  <c r="D41" i="5"/>
  <c r="H41" i="5" s="1"/>
  <c r="C41" i="5"/>
  <c r="H40" i="5"/>
  <c r="G40" i="5"/>
  <c r="F39" i="5"/>
  <c r="E39" i="5"/>
  <c r="G39" i="5" s="1"/>
  <c r="D39" i="5"/>
  <c r="H39" i="5" s="1"/>
  <c r="C39" i="5"/>
  <c r="H38" i="5"/>
  <c r="G38" i="5"/>
  <c r="F37" i="5"/>
  <c r="E37" i="5"/>
  <c r="G37" i="5" s="1"/>
  <c r="D37" i="5"/>
  <c r="H37" i="5" s="1"/>
  <c r="C37" i="5"/>
  <c r="F36" i="5"/>
  <c r="C36" i="5"/>
  <c r="C34" i="5" s="1"/>
  <c r="H33" i="5"/>
  <c r="H32" i="5"/>
  <c r="G32" i="5"/>
  <c r="H31" i="5"/>
  <c r="G31" i="5"/>
  <c r="H30" i="5"/>
  <c r="G30" i="5"/>
  <c r="H29" i="5"/>
  <c r="G29" i="5"/>
  <c r="F28" i="5"/>
  <c r="E28" i="5"/>
  <c r="G28" i="5" s="1"/>
  <c r="D28" i="5"/>
  <c r="H28" i="5" s="1"/>
  <c r="C28" i="5"/>
  <c r="H27" i="5"/>
  <c r="G27" i="5"/>
  <c r="H26" i="5"/>
  <c r="G26" i="5"/>
  <c r="F25" i="5"/>
  <c r="E25" i="5"/>
  <c r="H25" i="5" s="1"/>
  <c r="D25" i="5"/>
  <c r="C25" i="5"/>
  <c r="D24" i="5"/>
  <c r="C24" i="5"/>
  <c r="H23" i="5"/>
  <c r="H22" i="5"/>
  <c r="G22" i="5"/>
  <c r="H21" i="5"/>
  <c r="G21" i="5"/>
  <c r="H19" i="5"/>
  <c r="G19" i="5"/>
  <c r="H18" i="5"/>
  <c r="G18" i="5"/>
  <c r="H17" i="5"/>
  <c r="G17" i="5"/>
  <c r="H16" i="5"/>
  <c r="G16" i="5"/>
  <c r="F15" i="5"/>
  <c r="F14" i="5" s="1"/>
  <c r="E15" i="5"/>
  <c r="H15" i="5" s="1"/>
  <c r="D15" i="5"/>
  <c r="C15" i="5"/>
  <c r="C14" i="5" s="1"/>
  <c r="D14" i="5"/>
  <c r="H13" i="5"/>
  <c r="G13" i="5"/>
  <c r="H12" i="5"/>
  <c r="G12" i="5"/>
  <c r="H11" i="5"/>
  <c r="G11" i="5"/>
  <c r="F10" i="5"/>
  <c r="E10" i="5"/>
  <c r="G10" i="5" s="1"/>
  <c r="D10" i="5"/>
  <c r="D9" i="5" s="1"/>
  <c r="C10" i="5"/>
  <c r="F9" i="5"/>
  <c r="C9" i="5"/>
  <c r="C8" i="5" s="1"/>
  <c r="G86" i="6" l="1"/>
  <c r="E85" i="6"/>
  <c r="H86" i="6"/>
  <c r="H8" i="6"/>
  <c r="G8" i="6"/>
  <c r="G95" i="5"/>
  <c r="E90" i="5"/>
  <c r="H90" i="5" s="1"/>
  <c r="H79" i="5"/>
  <c r="E60" i="5"/>
  <c r="E8" i="5" s="1"/>
  <c r="H63" i="5"/>
  <c r="G61" i="5"/>
  <c r="G56" i="5"/>
  <c r="G44" i="5"/>
  <c r="E14" i="5"/>
  <c r="G14" i="5" s="1"/>
  <c r="G15" i="5"/>
  <c r="F24" i="5"/>
  <c r="F8" i="5"/>
  <c r="C136" i="5"/>
  <c r="F86" i="5"/>
  <c r="F85" i="5" s="1"/>
  <c r="C86" i="5"/>
  <c r="C85" i="5" s="1"/>
  <c r="H47" i="5"/>
  <c r="G69" i="5"/>
  <c r="E104" i="5"/>
  <c r="G105" i="5"/>
  <c r="H10" i="5"/>
  <c r="E24" i="5"/>
  <c r="G25" i="5"/>
  <c r="D36" i="5"/>
  <c r="D34" i="5" s="1"/>
  <c r="D8" i="5" s="1"/>
  <c r="D136" i="5" s="1"/>
  <c r="E9" i="5"/>
  <c r="E36" i="5"/>
  <c r="E46" i="5"/>
  <c r="H132" i="4"/>
  <c r="H131" i="4"/>
  <c r="F130" i="4"/>
  <c r="E130" i="4"/>
  <c r="H130" i="4" s="1"/>
  <c r="H129" i="4"/>
  <c r="H128" i="4"/>
  <c r="H127" i="4"/>
  <c r="H126" i="4"/>
  <c r="H125" i="4"/>
  <c r="H124" i="4"/>
  <c r="F123" i="4"/>
  <c r="E123" i="4"/>
  <c r="H123" i="4" s="1"/>
  <c r="D123" i="4"/>
  <c r="C123" i="4"/>
  <c r="H122" i="4"/>
  <c r="G122" i="4"/>
  <c r="H121" i="4"/>
  <c r="G121" i="4"/>
  <c r="G120" i="4"/>
  <c r="F120" i="4"/>
  <c r="E120" i="4"/>
  <c r="H120" i="4" s="1"/>
  <c r="D120" i="4"/>
  <c r="C120" i="4"/>
  <c r="C101" i="4" s="1"/>
  <c r="C83" i="4" s="1"/>
  <c r="C82" i="4" s="1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F102" i="4"/>
  <c r="F101" i="4" s="1"/>
  <c r="E102" i="4"/>
  <c r="D102" i="4"/>
  <c r="D101" i="4" s="1"/>
  <c r="C102" i="4"/>
  <c r="H100" i="4"/>
  <c r="H99" i="4"/>
  <c r="H98" i="4"/>
  <c r="H97" i="4"/>
  <c r="H96" i="4"/>
  <c r="G96" i="4"/>
  <c r="H95" i="4"/>
  <c r="G95" i="4"/>
  <c r="H94" i="4"/>
  <c r="G94" i="4"/>
  <c r="H93" i="4"/>
  <c r="G93" i="4"/>
  <c r="F92" i="4"/>
  <c r="F87" i="4" s="1"/>
  <c r="E92" i="4"/>
  <c r="E87" i="4" s="1"/>
  <c r="D92" i="4"/>
  <c r="D87" i="4" s="1"/>
  <c r="C92" i="4"/>
  <c r="H91" i="4"/>
  <c r="G91" i="4"/>
  <c r="H90" i="4"/>
  <c r="G90" i="4"/>
  <c r="H88" i="4"/>
  <c r="C87" i="4"/>
  <c r="H86" i="4"/>
  <c r="H85" i="4"/>
  <c r="G85" i="4"/>
  <c r="F84" i="4"/>
  <c r="E84" i="4"/>
  <c r="H84" i="4" s="1"/>
  <c r="D84" i="4"/>
  <c r="C84" i="4"/>
  <c r="H81" i="4"/>
  <c r="G81" i="4"/>
  <c r="H80" i="4"/>
  <c r="F79" i="4"/>
  <c r="E79" i="4"/>
  <c r="H79" i="4" s="1"/>
  <c r="D79" i="4"/>
  <c r="C79" i="4"/>
  <c r="H78" i="4"/>
  <c r="G78" i="4"/>
  <c r="F76" i="4"/>
  <c r="E76" i="4"/>
  <c r="H76" i="4" s="1"/>
  <c r="D76" i="4"/>
  <c r="C76" i="4"/>
  <c r="H75" i="4"/>
  <c r="G75" i="4"/>
  <c r="G74" i="4"/>
  <c r="E74" i="4"/>
  <c r="H74" i="4" s="1"/>
  <c r="D74" i="4"/>
  <c r="C74" i="4"/>
  <c r="H73" i="4"/>
  <c r="G73" i="4"/>
  <c r="E72" i="4"/>
  <c r="D72" i="4"/>
  <c r="C72" i="4"/>
  <c r="H71" i="4"/>
  <c r="G71" i="4"/>
  <c r="E70" i="4"/>
  <c r="H70" i="4" s="1"/>
  <c r="D70" i="4"/>
  <c r="C70" i="4"/>
  <c r="H69" i="4"/>
  <c r="G69" i="4"/>
  <c r="E68" i="4"/>
  <c r="H67" i="4" s="1"/>
  <c r="D68" i="4"/>
  <c r="C68" i="4"/>
  <c r="G67" i="4"/>
  <c r="E66" i="4"/>
  <c r="H66" i="4" s="1"/>
  <c r="D66" i="4"/>
  <c r="C66" i="4"/>
  <c r="H65" i="4"/>
  <c r="G65" i="4"/>
  <c r="E64" i="4"/>
  <c r="D64" i="4"/>
  <c r="C64" i="4"/>
  <c r="E62" i="4"/>
  <c r="D62" i="4"/>
  <c r="C62" i="4"/>
  <c r="H61" i="4"/>
  <c r="G61" i="4"/>
  <c r="E60" i="4"/>
  <c r="H60" i="4" s="1"/>
  <c r="D60" i="4"/>
  <c r="C60" i="4"/>
  <c r="H59" i="4"/>
  <c r="G59" i="4"/>
  <c r="G58" i="4"/>
  <c r="E58" i="4"/>
  <c r="D58" i="4"/>
  <c r="D57" i="4" s="1"/>
  <c r="C58" i="4"/>
  <c r="C57" i="4"/>
  <c r="H56" i="4"/>
  <c r="G56" i="4"/>
  <c r="H55" i="4"/>
  <c r="G55" i="4"/>
  <c r="H54" i="4"/>
  <c r="F53" i="4"/>
  <c r="E53" i="4"/>
  <c r="H53" i="4" s="1"/>
  <c r="D53" i="4"/>
  <c r="C53" i="4"/>
  <c r="H52" i="4"/>
  <c r="G52" i="4"/>
  <c r="H51" i="4"/>
  <c r="H50" i="4"/>
  <c r="G50" i="4"/>
  <c r="H49" i="4"/>
  <c r="H48" i="4"/>
  <c r="G48" i="4"/>
  <c r="F47" i="4"/>
  <c r="F46" i="4" s="1"/>
  <c r="E47" i="4"/>
  <c r="G47" i="4" s="1"/>
  <c r="D47" i="4"/>
  <c r="D46" i="4" s="1"/>
  <c r="C47" i="4"/>
  <c r="C46" i="4" s="1"/>
  <c r="H45" i="4"/>
  <c r="G45" i="4"/>
  <c r="F44" i="4"/>
  <c r="E44" i="4"/>
  <c r="H44" i="4" s="1"/>
  <c r="D44" i="4"/>
  <c r="C44" i="4"/>
  <c r="H43" i="4"/>
  <c r="G43" i="4"/>
  <c r="H42" i="4"/>
  <c r="G42" i="4"/>
  <c r="F41" i="4"/>
  <c r="E41" i="4"/>
  <c r="D41" i="4"/>
  <c r="G41" i="4" s="1"/>
  <c r="C41" i="4"/>
  <c r="H40" i="4"/>
  <c r="G40" i="4"/>
  <c r="F39" i="4"/>
  <c r="E39" i="4"/>
  <c r="D39" i="4"/>
  <c r="G39" i="4" s="1"/>
  <c r="C39" i="4"/>
  <c r="H38" i="4"/>
  <c r="G38" i="4"/>
  <c r="F37" i="4"/>
  <c r="E37" i="4"/>
  <c r="G37" i="4" s="1"/>
  <c r="D37" i="4"/>
  <c r="D36" i="4" s="1"/>
  <c r="D34" i="4" s="1"/>
  <c r="C37" i="4"/>
  <c r="C36" i="4"/>
  <c r="C34" i="4"/>
  <c r="H33" i="4"/>
  <c r="H32" i="4"/>
  <c r="G32" i="4"/>
  <c r="H31" i="4"/>
  <c r="G31" i="4"/>
  <c r="H30" i="4"/>
  <c r="G30" i="4"/>
  <c r="H29" i="4"/>
  <c r="G29" i="4"/>
  <c r="F28" i="4"/>
  <c r="E28" i="4"/>
  <c r="H28" i="4" s="1"/>
  <c r="D28" i="4"/>
  <c r="C28" i="4"/>
  <c r="H27" i="4"/>
  <c r="G27" i="4"/>
  <c r="H26" i="4"/>
  <c r="G26" i="4"/>
  <c r="F25" i="4"/>
  <c r="E25" i="4"/>
  <c r="H25" i="4" s="1"/>
  <c r="D25" i="4"/>
  <c r="C25" i="4"/>
  <c r="D24" i="4"/>
  <c r="C24" i="4"/>
  <c r="H23" i="4"/>
  <c r="H22" i="4"/>
  <c r="G22" i="4"/>
  <c r="H21" i="4"/>
  <c r="G21" i="4"/>
  <c r="H19" i="4"/>
  <c r="G19" i="4"/>
  <c r="H18" i="4"/>
  <c r="G18" i="4"/>
  <c r="H17" i="4"/>
  <c r="G17" i="4"/>
  <c r="H16" i="4"/>
  <c r="G16" i="4"/>
  <c r="F15" i="4"/>
  <c r="F14" i="4" s="1"/>
  <c r="E15" i="4"/>
  <c r="H15" i="4" s="1"/>
  <c r="D15" i="4"/>
  <c r="C15" i="4"/>
  <c r="C14" i="4" s="1"/>
  <c r="D14" i="4"/>
  <c r="H13" i="4"/>
  <c r="G13" i="4"/>
  <c r="H12" i="4"/>
  <c r="G12" i="4"/>
  <c r="H11" i="4"/>
  <c r="G11" i="4"/>
  <c r="F10" i="4"/>
  <c r="F9" i="4" s="1"/>
  <c r="E10" i="4"/>
  <c r="G10" i="4" s="1"/>
  <c r="D10" i="4"/>
  <c r="D9" i="4" s="1"/>
  <c r="D8" i="4" s="1"/>
  <c r="C10" i="4"/>
  <c r="C9" i="4"/>
  <c r="H85" i="6" l="1"/>
  <c r="G85" i="6"/>
  <c r="E136" i="6"/>
  <c r="G90" i="5"/>
  <c r="H60" i="5"/>
  <c r="G60" i="5"/>
  <c r="H14" i="5"/>
  <c r="F136" i="5"/>
  <c r="H36" i="5"/>
  <c r="G36" i="5"/>
  <c r="E34" i="5"/>
  <c r="G104" i="5"/>
  <c r="H104" i="5"/>
  <c r="H46" i="5"/>
  <c r="G46" i="5"/>
  <c r="H9" i="5"/>
  <c r="G9" i="5"/>
  <c r="G24" i="5"/>
  <c r="H24" i="5"/>
  <c r="E86" i="5"/>
  <c r="G79" i="4"/>
  <c r="G76" i="4"/>
  <c r="E57" i="4"/>
  <c r="H57" i="4" s="1"/>
  <c r="E46" i="4"/>
  <c r="H46" i="4" s="1"/>
  <c r="E36" i="4"/>
  <c r="G28" i="4"/>
  <c r="E14" i="4"/>
  <c r="G14" i="4" s="1"/>
  <c r="F36" i="4"/>
  <c r="F34" i="4"/>
  <c r="F8" i="4" s="1"/>
  <c r="F24" i="4"/>
  <c r="D83" i="4"/>
  <c r="D82" i="4" s="1"/>
  <c r="H102" i="4"/>
  <c r="H87" i="4"/>
  <c r="H92" i="4"/>
  <c r="D133" i="4"/>
  <c r="C8" i="4"/>
  <c r="C133" i="4" s="1"/>
  <c r="F83" i="4"/>
  <c r="F82" i="4" s="1"/>
  <c r="H37" i="4"/>
  <c r="H39" i="4"/>
  <c r="H41" i="4"/>
  <c r="H47" i="4"/>
  <c r="G15" i="4"/>
  <c r="G36" i="4"/>
  <c r="G44" i="4"/>
  <c r="G53" i="4"/>
  <c r="H58" i="4"/>
  <c r="G66" i="4"/>
  <c r="G84" i="4"/>
  <c r="G92" i="4"/>
  <c r="E101" i="4"/>
  <c r="E83" i="4" s="1"/>
  <c r="G102" i="4"/>
  <c r="H10" i="4"/>
  <c r="E24" i="4"/>
  <c r="G25" i="4"/>
  <c r="G87" i="4"/>
  <c r="E9" i="4"/>
  <c r="H132" i="3"/>
  <c r="H131" i="3"/>
  <c r="F130" i="3"/>
  <c r="E130" i="3"/>
  <c r="H130" i="3" s="1"/>
  <c r="H129" i="3"/>
  <c r="H128" i="3"/>
  <c r="H127" i="3"/>
  <c r="H126" i="3"/>
  <c r="H125" i="3"/>
  <c r="H124" i="3"/>
  <c r="F123" i="3"/>
  <c r="E123" i="3"/>
  <c r="D123" i="3"/>
  <c r="C123" i="3"/>
  <c r="H122" i="3"/>
  <c r="G122" i="3"/>
  <c r="H121" i="3"/>
  <c r="G121" i="3"/>
  <c r="F120" i="3"/>
  <c r="E120" i="3"/>
  <c r="D120" i="3"/>
  <c r="C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F102" i="3"/>
  <c r="F101" i="3" s="1"/>
  <c r="E102" i="3"/>
  <c r="D102" i="3"/>
  <c r="C102" i="3"/>
  <c r="C101" i="3" s="1"/>
  <c r="H100" i="3"/>
  <c r="H99" i="3"/>
  <c r="H98" i="3"/>
  <c r="H97" i="3"/>
  <c r="H96" i="3"/>
  <c r="G96" i="3"/>
  <c r="H95" i="3"/>
  <c r="G95" i="3"/>
  <c r="H94" i="3"/>
  <c r="G94" i="3"/>
  <c r="H93" i="3"/>
  <c r="G93" i="3"/>
  <c r="F92" i="3"/>
  <c r="F87" i="3" s="1"/>
  <c r="E92" i="3"/>
  <c r="E87" i="3" s="1"/>
  <c r="H87" i="3" s="1"/>
  <c r="D92" i="3"/>
  <c r="D87" i="3" s="1"/>
  <c r="C92" i="3"/>
  <c r="H91" i="3"/>
  <c r="G91" i="3"/>
  <c r="H90" i="3"/>
  <c r="G90" i="3"/>
  <c r="H88" i="3"/>
  <c r="C87" i="3"/>
  <c r="H86" i="3"/>
  <c r="H85" i="3"/>
  <c r="G85" i="3"/>
  <c r="F84" i="3"/>
  <c r="E84" i="3"/>
  <c r="D84" i="3"/>
  <c r="G84" i="3" s="1"/>
  <c r="C84" i="3"/>
  <c r="C83" i="3" s="1"/>
  <c r="C82" i="3" s="1"/>
  <c r="H81" i="3"/>
  <c r="G81" i="3"/>
  <c r="H80" i="3"/>
  <c r="F79" i="3"/>
  <c r="E79" i="3"/>
  <c r="H79" i="3" s="1"/>
  <c r="D79" i="3"/>
  <c r="C79" i="3"/>
  <c r="H78" i="3"/>
  <c r="G78" i="3"/>
  <c r="F76" i="3"/>
  <c r="E76" i="3"/>
  <c r="E57" i="3" s="1"/>
  <c r="D76" i="3"/>
  <c r="C76" i="3"/>
  <c r="H75" i="3"/>
  <c r="G75" i="3"/>
  <c r="E74" i="3"/>
  <c r="H74" i="3" s="1"/>
  <c r="D74" i="3"/>
  <c r="C74" i="3"/>
  <c r="H73" i="3"/>
  <c r="G73" i="3"/>
  <c r="E72" i="3"/>
  <c r="D72" i="3"/>
  <c r="C72" i="3"/>
  <c r="H71" i="3"/>
  <c r="G71" i="3"/>
  <c r="E70" i="3"/>
  <c r="D70" i="3"/>
  <c r="H70" i="3" s="1"/>
  <c r="C70" i="3"/>
  <c r="H69" i="3"/>
  <c r="G69" i="3"/>
  <c r="E68" i="3"/>
  <c r="H67" i="3" s="1"/>
  <c r="D68" i="3"/>
  <c r="C68" i="3"/>
  <c r="G67" i="3"/>
  <c r="E66" i="3"/>
  <c r="H66" i="3" s="1"/>
  <c r="D66" i="3"/>
  <c r="G66" i="3" s="1"/>
  <c r="C66" i="3"/>
  <c r="H65" i="3"/>
  <c r="G65" i="3"/>
  <c r="E64" i="3"/>
  <c r="D64" i="3"/>
  <c r="C64" i="3"/>
  <c r="E62" i="3"/>
  <c r="D62" i="3"/>
  <c r="C62" i="3"/>
  <c r="H61" i="3"/>
  <c r="G61" i="3"/>
  <c r="E60" i="3"/>
  <c r="H60" i="3" s="1"/>
  <c r="D60" i="3"/>
  <c r="C60" i="3"/>
  <c r="H59" i="3"/>
  <c r="G59" i="3"/>
  <c r="E58" i="3"/>
  <c r="H58" i="3" s="1"/>
  <c r="D58" i="3"/>
  <c r="C58" i="3"/>
  <c r="C57" i="3" s="1"/>
  <c r="H56" i="3"/>
  <c r="G56" i="3"/>
  <c r="H55" i="3"/>
  <c r="G55" i="3"/>
  <c r="H54" i="3"/>
  <c r="F53" i="3"/>
  <c r="E53" i="3"/>
  <c r="G53" i="3" s="1"/>
  <c r="D53" i="3"/>
  <c r="H53" i="3" s="1"/>
  <c r="C53" i="3"/>
  <c r="H52" i="3"/>
  <c r="G52" i="3"/>
  <c r="H51" i="3"/>
  <c r="H50" i="3"/>
  <c r="G50" i="3"/>
  <c r="H49" i="3"/>
  <c r="H48" i="3"/>
  <c r="G48" i="3"/>
  <c r="F47" i="3"/>
  <c r="F46" i="3" s="1"/>
  <c r="E47" i="3"/>
  <c r="G47" i="3" s="1"/>
  <c r="D47" i="3"/>
  <c r="C47" i="3"/>
  <c r="C46" i="3" s="1"/>
  <c r="D46" i="3"/>
  <c r="H45" i="3"/>
  <c r="G45" i="3"/>
  <c r="F44" i="3"/>
  <c r="E44" i="3"/>
  <c r="G44" i="3" s="1"/>
  <c r="D44" i="3"/>
  <c r="C44" i="3"/>
  <c r="H43" i="3"/>
  <c r="G43" i="3"/>
  <c r="H42" i="3"/>
  <c r="G42" i="3"/>
  <c r="G41" i="3"/>
  <c r="F41" i="3"/>
  <c r="E41" i="3"/>
  <c r="H41" i="3" s="1"/>
  <c r="D41" i="3"/>
  <c r="C41" i="3"/>
  <c r="H40" i="3"/>
  <c r="G40" i="3"/>
  <c r="G39" i="3"/>
  <c r="F39" i="3"/>
  <c r="E39" i="3"/>
  <c r="H39" i="3" s="1"/>
  <c r="D39" i="3"/>
  <c r="C39" i="3"/>
  <c r="H38" i="3"/>
  <c r="G38" i="3"/>
  <c r="F37" i="3"/>
  <c r="E37" i="3"/>
  <c r="G37" i="3" s="1"/>
  <c r="D37" i="3"/>
  <c r="C37" i="3"/>
  <c r="D36" i="3"/>
  <c r="C36" i="3"/>
  <c r="C34" i="3"/>
  <c r="H33" i="3"/>
  <c r="H32" i="3"/>
  <c r="G32" i="3"/>
  <c r="H31" i="3"/>
  <c r="G31" i="3"/>
  <c r="H30" i="3"/>
  <c r="G30" i="3"/>
  <c r="H29" i="3"/>
  <c r="G29" i="3"/>
  <c r="F28" i="3"/>
  <c r="E28" i="3"/>
  <c r="D28" i="3"/>
  <c r="C28" i="3"/>
  <c r="H27" i="3"/>
  <c r="G27" i="3"/>
  <c r="H26" i="3"/>
  <c r="G26" i="3"/>
  <c r="F25" i="3"/>
  <c r="E25" i="3"/>
  <c r="H25" i="3" s="1"/>
  <c r="D25" i="3"/>
  <c r="C25" i="3"/>
  <c r="C24" i="3" s="1"/>
  <c r="D24" i="3"/>
  <c r="H23" i="3"/>
  <c r="H22" i="3"/>
  <c r="G22" i="3"/>
  <c r="H21" i="3"/>
  <c r="G21" i="3"/>
  <c r="H19" i="3"/>
  <c r="G19" i="3"/>
  <c r="H18" i="3"/>
  <c r="G18" i="3"/>
  <c r="H17" i="3"/>
  <c r="G17" i="3"/>
  <c r="H16" i="3"/>
  <c r="G16" i="3"/>
  <c r="F15" i="3"/>
  <c r="E15" i="3"/>
  <c r="G15" i="3" s="1"/>
  <c r="D15" i="3"/>
  <c r="C15" i="3"/>
  <c r="F14" i="3"/>
  <c r="E14" i="3"/>
  <c r="C14" i="3"/>
  <c r="H13" i="3"/>
  <c r="G13" i="3"/>
  <c r="H12" i="3"/>
  <c r="G12" i="3"/>
  <c r="H11" i="3"/>
  <c r="G11" i="3"/>
  <c r="F10" i="3"/>
  <c r="F9" i="3" s="1"/>
  <c r="E10" i="3"/>
  <c r="G10" i="3" s="1"/>
  <c r="D10" i="3"/>
  <c r="C10" i="3"/>
  <c r="D9" i="3"/>
  <c r="C9" i="3"/>
  <c r="H136" i="6" l="1"/>
  <c r="G136" i="6"/>
  <c r="G8" i="5"/>
  <c r="G34" i="5"/>
  <c r="H34" i="5"/>
  <c r="G86" i="5"/>
  <c r="E85" i="5"/>
  <c r="H86" i="5"/>
  <c r="G57" i="4"/>
  <c r="G46" i="4"/>
  <c r="H36" i="4"/>
  <c r="E34" i="4"/>
  <c r="H14" i="4"/>
  <c r="G83" i="4"/>
  <c r="E82" i="4"/>
  <c r="H83" i="4"/>
  <c r="G101" i="4"/>
  <c r="H101" i="4"/>
  <c r="F133" i="4"/>
  <c r="G9" i="4"/>
  <c r="H9" i="4"/>
  <c r="H24" i="4"/>
  <c r="G24" i="4"/>
  <c r="H123" i="3"/>
  <c r="H120" i="3"/>
  <c r="G102" i="3"/>
  <c r="G87" i="3"/>
  <c r="E46" i="3"/>
  <c r="G46" i="3" s="1"/>
  <c r="H44" i="3"/>
  <c r="E36" i="3"/>
  <c r="H36" i="3" s="1"/>
  <c r="G25" i="3"/>
  <c r="E24" i="3"/>
  <c r="H15" i="3"/>
  <c r="D57" i="3"/>
  <c r="D8" i="3" s="1"/>
  <c r="H76" i="3"/>
  <c r="H24" i="3"/>
  <c r="H28" i="3"/>
  <c r="F83" i="3"/>
  <c r="F82" i="3" s="1"/>
  <c r="F34" i="3"/>
  <c r="F36" i="3"/>
  <c r="F24" i="3"/>
  <c r="F8" i="3" s="1"/>
  <c r="C8" i="3"/>
  <c r="C133" i="3" s="1"/>
  <c r="E9" i="3"/>
  <c r="H10" i="3"/>
  <c r="D14" i="3"/>
  <c r="G14" i="3" s="1"/>
  <c r="H14" i="3"/>
  <c r="G24" i="3"/>
  <c r="G28" i="3"/>
  <c r="D34" i="3"/>
  <c r="H37" i="3"/>
  <c r="H47" i="3"/>
  <c r="G58" i="3"/>
  <c r="G74" i="3"/>
  <c r="G76" i="3"/>
  <c r="G79" i="3"/>
  <c r="D101" i="3"/>
  <c r="D83" i="3" s="1"/>
  <c r="D82" i="3" s="1"/>
  <c r="G120" i="3"/>
  <c r="H84" i="3"/>
  <c r="H92" i="3"/>
  <c r="H102" i="3"/>
  <c r="G92" i="3"/>
  <c r="E101" i="3"/>
  <c r="D87" i="2"/>
  <c r="H85" i="5" l="1"/>
  <c r="G85" i="5"/>
  <c r="E136" i="5"/>
  <c r="G34" i="4"/>
  <c r="H34" i="4"/>
  <c r="E8" i="4"/>
  <c r="G8" i="4" s="1"/>
  <c r="H82" i="4"/>
  <c r="G82" i="4"/>
  <c r="H46" i="3"/>
  <c r="G36" i="3"/>
  <c r="E34" i="3"/>
  <c r="H57" i="3"/>
  <c r="G57" i="3"/>
  <c r="F133" i="3"/>
  <c r="D133" i="3"/>
  <c r="G101" i="3"/>
  <c r="E83" i="3"/>
  <c r="H101" i="3"/>
  <c r="G9" i="3"/>
  <c r="E8" i="3"/>
  <c r="H9" i="3"/>
  <c r="C123" i="2"/>
  <c r="C120" i="2"/>
  <c r="C101" i="2" s="1"/>
  <c r="C102" i="2"/>
  <c r="C92" i="2"/>
  <c r="C87" i="2"/>
  <c r="C84" i="2"/>
  <c r="C79" i="2"/>
  <c r="C76" i="2"/>
  <c r="C74" i="2"/>
  <c r="C72" i="2"/>
  <c r="C70" i="2"/>
  <c r="C68" i="2"/>
  <c r="C66" i="2"/>
  <c r="C64" i="2"/>
  <c r="C62" i="2"/>
  <c r="C57" i="2" s="1"/>
  <c r="C60" i="2"/>
  <c r="C58" i="2"/>
  <c r="C53" i="2"/>
  <c r="C47" i="2"/>
  <c r="C46" i="2"/>
  <c r="C44" i="2"/>
  <c r="C41" i="2"/>
  <c r="C36" i="2" s="1"/>
  <c r="C34" i="2" s="1"/>
  <c r="C39" i="2"/>
  <c r="C37" i="2"/>
  <c r="C28" i="2"/>
  <c r="C25" i="2"/>
  <c r="C24" i="2"/>
  <c r="C15" i="2"/>
  <c r="C14" i="2" s="1"/>
  <c r="C10" i="2"/>
  <c r="C9" i="2"/>
  <c r="H132" i="2"/>
  <c r="H131" i="2"/>
  <c r="F130" i="2"/>
  <c r="E130" i="2"/>
  <c r="H130" i="2" s="1"/>
  <c r="H129" i="2"/>
  <c r="H128" i="2"/>
  <c r="H127" i="2"/>
  <c r="H126" i="2"/>
  <c r="H125" i="2"/>
  <c r="H124" i="2"/>
  <c r="F123" i="2"/>
  <c r="E123" i="2"/>
  <c r="H123" i="2" s="1"/>
  <c r="D123" i="2"/>
  <c r="H122" i="2"/>
  <c r="G122" i="2"/>
  <c r="H121" i="2"/>
  <c r="G121" i="2"/>
  <c r="G120" i="2"/>
  <c r="F120" i="2"/>
  <c r="E120" i="2"/>
  <c r="H120" i="2" s="1"/>
  <c r="D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F102" i="2"/>
  <c r="F101" i="2" s="1"/>
  <c r="E102" i="2"/>
  <c r="H102" i="2" s="1"/>
  <c r="D102" i="2"/>
  <c r="D101" i="2"/>
  <c r="H100" i="2"/>
  <c r="H99" i="2"/>
  <c r="H98" i="2"/>
  <c r="H97" i="2"/>
  <c r="H96" i="2"/>
  <c r="G96" i="2"/>
  <c r="H95" i="2"/>
  <c r="G95" i="2"/>
  <c r="H94" i="2"/>
  <c r="G94" i="2"/>
  <c r="H93" i="2"/>
  <c r="G93" i="2"/>
  <c r="G92" i="2"/>
  <c r="F92" i="2"/>
  <c r="F87" i="2" s="1"/>
  <c r="E92" i="2"/>
  <c r="H92" i="2" s="1"/>
  <c r="D92" i="2"/>
  <c r="H91" i="2"/>
  <c r="G91" i="2"/>
  <c r="H90" i="2"/>
  <c r="G90" i="2"/>
  <c r="H88" i="2"/>
  <c r="E87" i="2"/>
  <c r="H87" i="2" s="1"/>
  <c r="H86" i="2"/>
  <c r="H85" i="2"/>
  <c r="G85" i="2"/>
  <c r="G84" i="2"/>
  <c r="F84" i="2"/>
  <c r="E84" i="2"/>
  <c r="H84" i="2" s="1"/>
  <c r="D84" i="2"/>
  <c r="D83" i="2"/>
  <c r="D82" i="2" s="1"/>
  <c r="H81" i="2"/>
  <c r="G81" i="2"/>
  <c r="H80" i="2"/>
  <c r="G79" i="2"/>
  <c r="F79" i="2"/>
  <c r="E79" i="2"/>
  <c r="D79" i="2"/>
  <c r="H79" i="2" s="1"/>
  <c r="H78" i="2"/>
  <c r="G78" i="2"/>
  <c r="G76" i="2"/>
  <c r="F76" i="2"/>
  <c r="E76" i="2"/>
  <c r="D76" i="2"/>
  <c r="H76" i="2" s="1"/>
  <c r="H75" i="2"/>
  <c r="G75" i="2"/>
  <c r="E74" i="2"/>
  <c r="H74" i="2" s="1"/>
  <c r="D74" i="2"/>
  <c r="H73" i="2"/>
  <c r="G73" i="2"/>
  <c r="E72" i="2"/>
  <c r="D72" i="2"/>
  <c r="H71" i="2"/>
  <c r="G71" i="2"/>
  <c r="E70" i="2"/>
  <c r="D70" i="2"/>
  <c r="H70" i="2" s="1"/>
  <c r="H69" i="2"/>
  <c r="G69" i="2"/>
  <c r="E68" i="2"/>
  <c r="D68" i="2"/>
  <c r="H67" i="2"/>
  <c r="G67" i="2"/>
  <c r="E66" i="2"/>
  <c r="H66" i="2" s="1"/>
  <c r="D66" i="2"/>
  <c r="H65" i="2"/>
  <c r="G65" i="2"/>
  <c r="E64" i="2"/>
  <c r="D64" i="2"/>
  <c r="E62" i="2"/>
  <c r="D62" i="2"/>
  <c r="D57" i="2" s="1"/>
  <c r="H61" i="2"/>
  <c r="G61" i="2"/>
  <c r="E60" i="2"/>
  <c r="D60" i="2"/>
  <c r="H59" i="2"/>
  <c r="G59" i="2"/>
  <c r="H58" i="2"/>
  <c r="E58" i="2"/>
  <c r="G58" i="2" s="1"/>
  <c r="D58" i="2"/>
  <c r="H56" i="2"/>
  <c r="G56" i="2"/>
  <c r="H55" i="2"/>
  <c r="G55" i="2"/>
  <c r="H54" i="2"/>
  <c r="F53" i="2"/>
  <c r="E53" i="2"/>
  <c r="H53" i="2" s="1"/>
  <c r="D53" i="2"/>
  <c r="H52" i="2"/>
  <c r="G52" i="2"/>
  <c r="H51" i="2"/>
  <c r="H50" i="2"/>
  <c r="G50" i="2"/>
  <c r="H49" i="2"/>
  <c r="H48" i="2"/>
  <c r="G48" i="2"/>
  <c r="F47" i="2"/>
  <c r="F46" i="2" s="1"/>
  <c r="E47" i="2"/>
  <c r="G47" i="2" s="1"/>
  <c r="D47" i="2"/>
  <c r="D46" i="2" s="1"/>
  <c r="H45" i="2"/>
  <c r="G45" i="2"/>
  <c r="F44" i="2"/>
  <c r="F34" i="2" s="1"/>
  <c r="E44" i="2"/>
  <c r="G44" i="2" s="1"/>
  <c r="D44" i="2"/>
  <c r="H44" i="2" s="1"/>
  <c r="H43" i="2"/>
  <c r="G43" i="2"/>
  <c r="H42" i="2"/>
  <c r="G42" i="2"/>
  <c r="F41" i="2"/>
  <c r="E41" i="2"/>
  <c r="G41" i="2" s="1"/>
  <c r="D41" i="2"/>
  <c r="H41" i="2" s="1"/>
  <c r="H40" i="2"/>
  <c r="G40" i="2"/>
  <c r="F39" i="2"/>
  <c r="E39" i="2"/>
  <c r="G39" i="2" s="1"/>
  <c r="D39" i="2"/>
  <c r="H39" i="2" s="1"/>
  <c r="H38" i="2"/>
  <c r="G38" i="2"/>
  <c r="F37" i="2"/>
  <c r="F36" i="2" s="1"/>
  <c r="E37" i="2"/>
  <c r="G37" i="2" s="1"/>
  <c r="D37" i="2"/>
  <c r="D36" i="2" s="1"/>
  <c r="D34" i="2" s="1"/>
  <c r="H33" i="2"/>
  <c r="H32" i="2"/>
  <c r="G32" i="2"/>
  <c r="H31" i="2"/>
  <c r="G31" i="2"/>
  <c r="H30" i="2"/>
  <c r="G30" i="2"/>
  <c r="H29" i="2"/>
  <c r="G29" i="2"/>
  <c r="F28" i="2"/>
  <c r="E28" i="2"/>
  <c r="G28" i="2" s="1"/>
  <c r="D28" i="2"/>
  <c r="H27" i="2"/>
  <c r="G27" i="2"/>
  <c r="H26" i="2"/>
  <c r="G26" i="2"/>
  <c r="F25" i="2"/>
  <c r="E25" i="2"/>
  <c r="H25" i="2" s="1"/>
  <c r="D25" i="2"/>
  <c r="D24" i="2"/>
  <c r="H23" i="2"/>
  <c r="H22" i="2"/>
  <c r="G22" i="2"/>
  <c r="H21" i="2"/>
  <c r="G21" i="2"/>
  <c r="H19" i="2"/>
  <c r="G19" i="2"/>
  <c r="H18" i="2"/>
  <c r="G18" i="2"/>
  <c r="H17" i="2"/>
  <c r="G17" i="2"/>
  <c r="H16" i="2"/>
  <c r="G16" i="2"/>
  <c r="F15" i="2"/>
  <c r="F14" i="2" s="1"/>
  <c r="E15" i="2"/>
  <c r="E14" i="2" s="1"/>
  <c r="G14" i="2" s="1"/>
  <c r="D15" i="2"/>
  <c r="D14" i="2"/>
  <c r="H13" i="2"/>
  <c r="G13" i="2"/>
  <c r="H12" i="2"/>
  <c r="G12" i="2"/>
  <c r="H11" i="2"/>
  <c r="G11" i="2"/>
  <c r="F10" i="2"/>
  <c r="F9" i="2" s="1"/>
  <c r="E10" i="2"/>
  <c r="G10" i="2" s="1"/>
  <c r="D10" i="2"/>
  <c r="D9" i="2" s="1"/>
  <c r="D8" i="2" s="1"/>
  <c r="D133" i="2" s="1"/>
  <c r="H136" i="5" l="1"/>
  <c r="G136" i="5"/>
  <c r="H8" i="4"/>
  <c r="E133" i="4"/>
  <c r="G133" i="4" s="1"/>
  <c r="G34" i="3"/>
  <c r="H34" i="3"/>
  <c r="G83" i="3"/>
  <c r="E82" i="3"/>
  <c r="H83" i="3"/>
  <c r="G8" i="3"/>
  <c r="H8" i="3"/>
  <c r="F83" i="2"/>
  <c r="F82" i="2" s="1"/>
  <c r="F24" i="2"/>
  <c r="F8" i="2"/>
  <c r="C83" i="2"/>
  <c r="C82" i="2" s="1"/>
  <c r="C8" i="2"/>
  <c r="C133" i="2" s="1"/>
  <c r="E101" i="2"/>
  <c r="G101" i="2" s="1"/>
  <c r="G74" i="2"/>
  <c r="E57" i="2"/>
  <c r="G57" i="2" s="1"/>
  <c r="G53" i="2"/>
  <c r="H28" i="2"/>
  <c r="H14" i="2"/>
  <c r="G15" i="2"/>
  <c r="H15" i="2"/>
  <c r="H10" i="2"/>
  <c r="H37" i="2"/>
  <c r="H47" i="2"/>
  <c r="H60" i="2"/>
  <c r="G66" i="2"/>
  <c r="E83" i="2"/>
  <c r="G102" i="2"/>
  <c r="E24" i="2"/>
  <c r="G25" i="2"/>
  <c r="G87" i="2"/>
  <c r="E9" i="2"/>
  <c r="E36" i="2"/>
  <c r="E46" i="2"/>
  <c r="E79" i="1"/>
  <c r="F79" i="1"/>
  <c r="D79" i="1"/>
  <c r="H133" i="4" l="1"/>
  <c r="G82" i="3"/>
  <c r="E133" i="3"/>
  <c r="H82" i="3"/>
  <c r="F133" i="2"/>
  <c r="H101" i="2"/>
  <c r="H57" i="2"/>
  <c r="G83" i="2"/>
  <c r="E82" i="2"/>
  <c r="H83" i="2"/>
  <c r="H46" i="2"/>
  <c r="G46" i="2"/>
  <c r="H36" i="2"/>
  <c r="G36" i="2"/>
  <c r="E34" i="2"/>
  <c r="H24" i="2"/>
  <c r="G24" i="2"/>
  <c r="H9" i="2"/>
  <c r="G9" i="2"/>
  <c r="E8" i="2"/>
  <c r="E101" i="1"/>
  <c r="F101" i="1"/>
  <c r="D101" i="1"/>
  <c r="H133" i="3" l="1"/>
  <c r="G133" i="3"/>
  <c r="H82" i="2"/>
  <c r="G82" i="2"/>
  <c r="E133" i="2"/>
  <c r="G8" i="2"/>
  <c r="H8" i="2"/>
  <c r="G34" i="2"/>
  <c r="H34" i="2"/>
  <c r="F44" i="1"/>
  <c r="E91" i="1"/>
  <c r="E87" i="1" s="1"/>
  <c r="E76" i="1"/>
  <c r="F76" i="1"/>
  <c r="D76" i="1"/>
  <c r="H133" i="2" l="1"/>
  <c r="G133" i="2"/>
  <c r="D91" i="1"/>
  <c r="D87" i="1" s="1"/>
  <c r="F91" i="1"/>
  <c r="F87" i="1" s="1"/>
  <c r="H43" i="1" l="1"/>
  <c r="G43" i="1"/>
  <c r="E74" i="1"/>
  <c r="D74" i="1"/>
  <c r="E72" i="1"/>
  <c r="D72" i="1"/>
  <c r="E70" i="1"/>
  <c r="D70" i="1"/>
  <c r="E68" i="1"/>
  <c r="D68" i="1"/>
  <c r="E66" i="1"/>
  <c r="D66" i="1"/>
  <c r="E64" i="1"/>
  <c r="D64" i="1"/>
  <c r="E62" i="1"/>
  <c r="D62" i="1"/>
  <c r="E60" i="1"/>
  <c r="D60" i="1"/>
  <c r="E58" i="1"/>
  <c r="D58" i="1"/>
  <c r="G58" i="1" l="1"/>
  <c r="H58" i="1"/>
  <c r="D47" i="1"/>
  <c r="H12" i="1" l="1"/>
  <c r="G12" i="1"/>
  <c r="H131" i="1"/>
  <c r="H130" i="1"/>
  <c r="F129" i="1"/>
  <c r="E129" i="1"/>
  <c r="H129" i="1" s="1"/>
  <c r="H128" i="1"/>
  <c r="H127" i="1"/>
  <c r="H126" i="1"/>
  <c r="H125" i="1"/>
  <c r="H124" i="1"/>
  <c r="H123" i="1"/>
  <c r="F122" i="1"/>
  <c r="E122" i="1"/>
  <c r="D122" i="1"/>
  <c r="C122" i="1"/>
  <c r="H121" i="1"/>
  <c r="G121" i="1"/>
  <c r="H120" i="1"/>
  <c r="G120" i="1"/>
  <c r="F119" i="1"/>
  <c r="F100" i="1" s="1"/>
  <c r="E119" i="1"/>
  <c r="D119" i="1"/>
  <c r="C119" i="1"/>
  <c r="H115" i="1"/>
  <c r="G115" i="1"/>
  <c r="H118" i="1"/>
  <c r="G118" i="1"/>
  <c r="H117" i="1"/>
  <c r="G117" i="1"/>
  <c r="H116" i="1"/>
  <c r="G116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C101" i="1"/>
  <c r="H99" i="1"/>
  <c r="H98" i="1"/>
  <c r="H97" i="1"/>
  <c r="H96" i="1"/>
  <c r="H95" i="1"/>
  <c r="G95" i="1"/>
  <c r="H94" i="1"/>
  <c r="G94" i="1"/>
  <c r="H93" i="1"/>
  <c r="G93" i="1"/>
  <c r="H92" i="1"/>
  <c r="G92" i="1"/>
  <c r="C91" i="1"/>
  <c r="C87" i="1" s="1"/>
  <c r="H90" i="1"/>
  <c r="G90" i="1"/>
  <c r="H89" i="1"/>
  <c r="G89" i="1"/>
  <c r="H88" i="1"/>
  <c r="H86" i="1"/>
  <c r="H85" i="1"/>
  <c r="G85" i="1"/>
  <c r="F84" i="1"/>
  <c r="E84" i="1"/>
  <c r="D84" i="1"/>
  <c r="C84" i="1"/>
  <c r="H81" i="1"/>
  <c r="G81" i="1"/>
  <c r="H80" i="1"/>
  <c r="C79" i="1"/>
  <c r="H78" i="1"/>
  <c r="G78" i="1"/>
  <c r="E57" i="1"/>
  <c r="D57" i="1"/>
  <c r="C76" i="1"/>
  <c r="H75" i="1"/>
  <c r="G75" i="1"/>
  <c r="H74" i="1"/>
  <c r="G74" i="1"/>
  <c r="H73" i="1"/>
  <c r="G73" i="1"/>
  <c r="H71" i="1"/>
  <c r="G71" i="1"/>
  <c r="H70" i="1"/>
  <c r="H69" i="1"/>
  <c r="G69" i="1"/>
  <c r="H67" i="1"/>
  <c r="G67" i="1"/>
  <c r="H66" i="1"/>
  <c r="G66" i="1"/>
  <c r="C65" i="1"/>
  <c r="C57" i="1" s="1"/>
  <c r="H61" i="1"/>
  <c r="G61" i="1"/>
  <c r="H60" i="1"/>
  <c r="H59" i="1"/>
  <c r="G59" i="1"/>
  <c r="H56" i="1"/>
  <c r="G56" i="1"/>
  <c r="H55" i="1"/>
  <c r="G55" i="1"/>
  <c r="H54" i="1"/>
  <c r="F53" i="1"/>
  <c r="E53" i="1"/>
  <c r="D53" i="1"/>
  <c r="C53" i="1"/>
  <c r="H52" i="1"/>
  <c r="G52" i="1"/>
  <c r="H51" i="1"/>
  <c r="H50" i="1"/>
  <c r="G50" i="1"/>
  <c r="H49" i="1"/>
  <c r="H48" i="1"/>
  <c r="G48" i="1"/>
  <c r="F47" i="1"/>
  <c r="F46" i="1" s="1"/>
  <c r="E47" i="1"/>
  <c r="E46" i="1" s="1"/>
  <c r="D46" i="1"/>
  <c r="C47" i="1"/>
  <c r="C46" i="1" s="1"/>
  <c r="H45" i="1"/>
  <c r="G45" i="1"/>
  <c r="E44" i="1"/>
  <c r="D44" i="1"/>
  <c r="C44" i="1"/>
  <c r="H42" i="1"/>
  <c r="G42" i="1"/>
  <c r="F41" i="1"/>
  <c r="E41" i="1"/>
  <c r="D41" i="1"/>
  <c r="C41" i="1"/>
  <c r="H40" i="1"/>
  <c r="G40" i="1"/>
  <c r="F39" i="1"/>
  <c r="E39" i="1"/>
  <c r="D39" i="1"/>
  <c r="C39" i="1"/>
  <c r="H38" i="1"/>
  <c r="G38" i="1"/>
  <c r="F37" i="1"/>
  <c r="E37" i="1"/>
  <c r="D37" i="1"/>
  <c r="C37" i="1"/>
  <c r="H33" i="1"/>
  <c r="H32" i="1"/>
  <c r="G32" i="1"/>
  <c r="H31" i="1"/>
  <c r="G31" i="1"/>
  <c r="H30" i="1"/>
  <c r="G30" i="1"/>
  <c r="H29" i="1"/>
  <c r="G29" i="1"/>
  <c r="F28" i="1"/>
  <c r="E28" i="1"/>
  <c r="D28" i="1"/>
  <c r="C28" i="1"/>
  <c r="H27" i="1"/>
  <c r="G27" i="1"/>
  <c r="H26" i="1"/>
  <c r="G26" i="1"/>
  <c r="F25" i="1"/>
  <c r="E25" i="1"/>
  <c r="D25" i="1"/>
  <c r="C25" i="1"/>
  <c r="C24" i="1" s="1"/>
  <c r="H23" i="1"/>
  <c r="H22" i="1"/>
  <c r="G22" i="1"/>
  <c r="H21" i="1"/>
  <c r="G21" i="1"/>
  <c r="H19" i="1"/>
  <c r="G19" i="1"/>
  <c r="H18" i="1"/>
  <c r="G18" i="1"/>
  <c r="H17" i="1"/>
  <c r="G17" i="1"/>
  <c r="H16" i="1"/>
  <c r="G16" i="1"/>
  <c r="F15" i="1"/>
  <c r="F14" i="1" s="1"/>
  <c r="E15" i="1"/>
  <c r="E14" i="1" s="1"/>
  <c r="D15" i="1"/>
  <c r="D14" i="1" s="1"/>
  <c r="C15" i="1"/>
  <c r="C14" i="1" s="1"/>
  <c r="H13" i="1"/>
  <c r="G13" i="1"/>
  <c r="H11" i="1"/>
  <c r="G11" i="1"/>
  <c r="F10" i="1"/>
  <c r="F9" i="1" s="1"/>
  <c r="E10" i="1"/>
  <c r="E9" i="1" s="1"/>
  <c r="D10" i="1"/>
  <c r="D9" i="1" s="1"/>
  <c r="C10" i="1"/>
  <c r="C9" i="1" s="1"/>
  <c r="D36" i="1" l="1"/>
  <c r="E24" i="1"/>
  <c r="E36" i="1"/>
  <c r="E34" i="1" s="1"/>
  <c r="F24" i="1"/>
  <c r="F36" i="1"/>
  <c r="C100" i="1"/>
  <c r="C83" i="1" s="1"/>
  <c r="C82" i="1" s="1"/>
  <c r="D24" i="1"/>
  <c r="D100" i="1"/>
  <c r="D83" i="1" s="1"/>
  <c r="H79" i="1"/>
  <c r="H122" i="1"/>
  <c r="H41" i="1"/>
  <c r="H119" i="1"/>
  <c r="C36" i="1"/>
  <c r="C34" i="1" s="1"/>
  <c r="C8" i="1" s="1"/>
  <c r="D34" i="1"/>
  <c r="H91" i="1"/>
  <c r="H46" i="1"/>
  <c r="H9" i="1"/>
  <c r="H39" i="1"/>
  <c r="E100" i="1"/>
  <c r="H84" i="1"/>
  <c r="H15" i="1"/>
  <c r="H28" i="1"/>
  <c r="G47" i="1"/>
  <c r="G37" i="1"/>
  <c r="F34" i="1"/>
  <c r="G44" i="1"/>
  <c r="G9" i="1"/>
  <c r="H37" i="1"/>
  <c r="G39" i="1"/>
  <c r="G91" i="1"/>
  <c r="G41" i="1"/>
  <c r="G53" i="1"/>
  <c r="H65" i="1"/>
  <c r="G76" i="1"/>
  <c r="H87" i="1"/>
  <c r="G14" i="1"/>
  <c r="G10" i="1"/>
  <c r="G15" i="1"/>
  <c r="H14" i="1"/>
  <c r="G25" i="1"/>
  <c r="G28" i="1"/>
  <c r="H44" i="1"/>
  <c r="G46" i="1"/>
  <c r="H47" i="1"/>
  <c r="H53" i="1"/>
  <c r="H76" i="1"/>
  <c r="G79" i="1"/>
  <c r="G119" i="1"/>
  <c r="H25" i="1"/>
  <c r="G65" i="1"/>
  <c r="G101" i="1"/>
  <c r="H10" i="1"/>
  <c r="G84" i="1"/>
  <c r="H101" i="1"/>
  <c r="E83" i="1" l="1"/>
  <c r="E82" i="1" s="1"/>
  <c r="H24" i="1"/>
  <c r="D82" i="1"/>
  <c r="F83" i="1"/>
  <c r="F82" i="1" s="1"/>
  <c r="F8" i="1"/>
  <c r="G24" i="1"/>
  <c r="D8" i="1"/>
  <c r="G100" i="1"/>
  <c r="G36" i="1"/>
  <c r="H36" i="1"/>
  <c r="H100" i="1"/>
  <c r="E8" i="1"/>
  <c r="C132" i="1"/>
  <c r="G87" i="1"/>
  <c r="G57" i="1"/>
  <c r="H57" i="1"/>
  <c r="H34" i="1"/>
  <c r="G34" i="1"/>
  <c r="F132" i="1" l="1"/>
  <c r="D132" i="1"/>
  <c r="G8" i="1"/>
  <c r="H8" i="1"/>
  <c r="G83" i="1"/>
  <c r="H83" i="1"/>
  <c r="E132" i="1"/>
  <c r="H82" i="1"/>
  <c r="G82" i="1"/>
  <c r="H132" i="1" l="1"/>
  <c r="G132" i="1"/>
</calcChain>
</file>

<file path=xl/sharedStrings.xml><?xml version="1.0" encoding="utf-8"?>
<sst xmlns="http://schemas.openxmlformats.org/spreadsheetml/2006/main" count="3254" uniqueCount="327">
  <si>
    <t>первоначальный</t>
  </si>
  <si>
    <t>Откл. от год. плана</t>
  </si>
  <si>
    <t>Наименование доходов</t>
  </si>
  <si>
    <t>план</t>
  </si>
  <si>
    <t>в %</t>
  </si>
  <si>
    <t>в сумме</t>
  </si>
  <si>
    <t>годовой</t>
  </si>
  <si>
    <t>000 1 00 0000 00 0000 000</t>
  </si>
  <si>
    <t>000 1 01 00000 00 0000 000</t>
  </si>
  <si>
    <t>Налоги на прибыль</t>
  </si>
  <si>
    <t>000 1 01 02000 01 0000 110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</si>
  <si>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</si>
  <si>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</si>
  <si>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</si>
  <si>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</si>
  <si>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</si>
  <si>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</si>
  <si>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</si>
  <si>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системой налогообложения</t>
  </si>
  <si>
    <t>000 1 05 01010 01 0000 110</t>
  </si>
  <si>
    <t>Налог,взимаемый с плательщиков, выбравших в качестве объекта налогообложения доходы</t>
  </si>
  <si>
    <t>000 1 05 01020 01 0000 110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</si>
  <si>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</si>
  <si>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</si>
  <si>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</si>
  <si>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</si>
  <si>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Единый налог на вмененный доход для отдельных видов деятельности</t>
  </si>
  <si>
    <t>000 1 05 02020 02 0000 110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</si>
  <si>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</si>
  <si>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</si>
  <si>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</si>
  <si>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</si>
  <si>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</si>
  <si>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</si>
  <si>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</si>
  <si>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</si>
  <si>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</si>
  <si>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000 1 08 03010 01 1000 110</t>
  </si>
  <si>
    <t>Государственная пошлина по делам рассм. в судах общей юрисдикции</t>
  </si>
  <si>
    <t>Государственная пошлина за совершение действий,связанных с приобретением гражданства РФ</t>
  </si>
  <si>
    <t>000 1 08 07000 01 0000 110</t>
  </si>
  <si>
    <t>Государственная пошлина за гос. регистрацию, а также за совершение прочих юр. значимых действий</t>
  </si>
  <si>
    <t>000 1 08 07010 01 0000 110</t>
  </si>
  <si>
    <t>Государственная пошлина за гос.регистрацию юр.лица, физ.лиц в качестве ИП</t>
  </si>
  <si>
    <t>000 1 08 07020 01 0000 110</t>
  </si>
  <si>
    <t>Государственная пошлина на гос.регистрацию прав,ограничений прав на недвижимое имущество</t>
  </si>
  <si>
    <t>Государственная пошлина за выдачу и обмен паспорта гражданина Российской Федерации</t>
  </si>
  <si>
    <t>000 1 08 07140 01 0000 110</t>
  </si>
  <si>
    <t>Государственная полина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</si>
  <si>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</si>
  <si>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</si>
  <si>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</si>
  <si>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</si>
  <si>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</si>
  <si>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</si>
  <si>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</si>
  <si>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</si>
  <si>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</si>
  <si>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</si>
  <si>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</si>
  <si>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</si>
  <si>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</si>
  <si>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</si>
  <si>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</si>
  <si>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</si>
  <si>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</si>
  <si>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000 1 12 01010 01 0000 120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</si>
  <si>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</si>
  <si>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</si>
  <si>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000 1 12 01040 01 0000 120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</si>
  <si>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</si>
  <si>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</si>
  <si>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</si>
  <si>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</si>
  <si>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</si>
  <si>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</si>
  <si>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</si>
  <si>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</si>
  <si>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</si>
  <si>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</si>
  <si>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</si>
  <si>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</si>
  <si>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</si>
  <si>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</si>
  <si>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</si>
  <si>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санкции,возмещение ущерба</t>
  </si>
  <si>
    <t>000 1 17 00000 00 0000 000</t>
  </si>
  <si>
    <t>Прочие неналоговые доходы</t>
  </si>
  <si>
    <t xml:space="preserve">Невыясненные поступления,зачисляемые в местные б-ты 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</si>
  <si>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</si>
  <si>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</si>
  <si>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</si>
  <si>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</si>
  <si>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</si>
  <si>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</si>
  <si>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</si>
  <si>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</si>
  <si>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</si>
  <si>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</si>
  <si>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</si>
  <si>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</si>
  <si>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000 2 02 25097 05 0000 150</t>
  </si>
  <si>
    <t>Субс.на создание в общеобраз.орг.,условий для занятия физ.культурой</t>
  </si>
  <si>
    <t>000 2 02 25497 00 0000 150</t>
  </si>
  <si>
    <t>Субсидии бюджетам на реализацию мероприятий по обеспечению жильем молодых семей.</t>
  </si>
  <si>
    <t>000 2 02 25519 05 0000 150</t>
  </si>
  <si>
    <t>Субсидия на поддержку отрасли культуры</t>
  </si>
  <si>
    <t>000 2 02 29999 05 0000 150</t>
  </si>
  <si>
    <t>Прочие субсидии</t>
  </si>
  <si>
    <t>Субсидии на совершенствование организации питания учащихся в общеобразовательных организациях</t>
  </si>
  <si>
    <t>Субсидия на организацию подвоза обучающихся в муниципальных общеобразовательных организациях</t>
  </si>
  <si>
    <t>000 2 02 29999 05 9000 150</t>
  </si>
  <si>
    <t>Субс.на соф.расх.по подгот.документов для внесения в гос.кадастр недвижимости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</si>
  <si>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</si>
  <si>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</si>
  <si>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</si>
  <si>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</si>
  <si>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</si>
  <si>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</si>
  <si>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</si>
  <si>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</si>
  <si>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</si>
  <si>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</si>
  <si>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Единая субвенция по содержанию детей в замещающих семьях</t>
  </si>
  <si>
    <t>000 2 02 30029 05 0000 150</t>
  </si>
  <si>
    <t>Выплата компенсации части родительской платы</t>
  </si>
  <si>
    <t>000 2 02 35082 05 0000 150</t>
  </si>
  <si>
    <t>000 2 02 35118 05 0000 150</t>
  </si>
  <si>
    <t>000 2 02 35260 05 0000 150</t>
  </si>
  <si>
    <t>000 2 02 35930 05 0000 150</t>
  </si>
  <si>
    <t>000 2 02 39998 05 0000 150</t>
  </si>
  <si>
    <t>Единая субвенция на осуществление отдельных гос.полномочий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</si>
  <si>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</si>
  <si>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</si>
  <si>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</si>
  <si>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</si>
  <si>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</si>
  <si>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000 2 02 40014 05 0000 150</t>
  </si>
  <si>
    <t>Межбюджетные трансферты,передаваемые бюджетам поселений</t>
  </si>
  <si>
    <t>000 2 02 04999 00 0000 150</t>
  </si>
  <si>
    <t>Прочие межбюджетные трансферты</t>
  </si>
  <si>
    <t>000 2 02 04999 05 0000 150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</si>
  <si>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</si>
  <si>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</si>
  <si>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На проведение кап.ремонта зданий учреждений культуры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</si>
  <si>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</si>
  <si>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</si>
  <si>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</si>
  <si>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Прочие безвозмездные поступления в бюджеты муниц.районов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</si>
  <si>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</si>
  <si>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</si>
  <si>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</si>
  <si>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</si>
  <si>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</si>
  <si>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</si>
  <si>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>Начальник финансового отдела</t>
  </si>
  <si>
    <t>администрации Александровского района</t>
  </si>
  <si>
    <t>Н.А.Данилова</t>
  </si>
  <si>
    <t>(2-17-99)</t>
  </si>
  <si>
    <t>Государственная пошлина по делам, рассматриваемым в судах общей юрисдикции</t>
  </si>
  <si>
    <t>план годовой</t>
  </si>
  <si>
    <t>1 16 01050 01 0000 140</t>
  </si>
  <si>
    <t>1 16 01053 01 0000 140</t>
  </si>
  <si>
    <t>1 16 01063 01 0000 140</t>
  </si>
  <si>
    <t>1 16 01070 01 0000 140</t>
  </si>
  <si>
    <t>1 16 01073 01 0000 140</t>
  </si>
  <si>
    <t>1 16 01080 01 0000 140</t>
  </si>
  <si>
    <t>1 16 01083 01 0000 140</t>
  </si>
  <si>
    <t>1 16 01140 01 0000 140</t>
  </si>
  <si>
    <t>1 16 01143 01 0000 140</t>
  </si>
  <si>
    <t>1 16 01150 01 0000 140</t>
  </si>
  <si>
    <t>1 16 01153 01 0000 140</t>
  </si>
  <si>
    <t>1 16 01170 01 0000 140</t>
  </si>
  <si>
    <t>1 16 01173 01 0000 140</t>
  </si>
  <si>
    <t>1 16 01190 01 0000 140</t>
  </si>
  <si>
    <t>1 16 01193 01 0000 140</t>
  </si>
  <si>
    <t>1 16 01200 01 0000 140</t>
  </si>
  <si>
    <t>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</si>
  <si>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</si>
  <si>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</si>
  <si>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</si>
  <si>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</si>
  <si>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</si>
  <si>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</si>
  <si>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</si>
  <si>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</si>
  <si>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</si>
  <si>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</si>
  <si>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</si>
  <si>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</si>
  <si>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</si>
  <si>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</si>
  <si>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</si>
  <si>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</si>
  <si>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</si>
  <si>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посягаю-щие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</si>
  <si>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000 1 08 06000 01 0000 110</t>
  </si>
  <si>
    <t>000 1 08 07150 01 0000 110</t>
  </si>
  <si>
    <t>Государственная пошлина за выдачу разрешения на установку рекламной конструкции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</si>
  <si>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</si>
  <si>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</si>
  <si>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000 1 12 01041 01 0000 120</t>
  </si>
  <si>
    <t>Субсидии на проведение кап роемонта в спортивных залах общеобразовательных организациях</t>
  </si>
  <si>
    <t>Субсидии на развитие инфраструктуры общего и дополн образования посредством кап ремонта школы</t>
  </si>
  <si>
    <t>Субсидии бюджетам мо на создание условитй для развития с/х производства, расширения рынка с/х продукции, сырья и продовольствия</t>
  </si>
  <si>
    <t>Субсидии для центров образования цифрового и гуманитарного профилей "Точка роста"</t>
  </si>
  <si>
    <t xml:space="preserve">Субвенции на водоснабжение, водоотведение и в области обращения с твердыми коммунальными отходами </t>
  </si>
  <si>
    <t>Субвенции на обучение детей-инвалидов</t>
  </si>
  <si>
    <t>факт на 1 февраля 2019</t>
  </si>
  <si>
    <t>факт на 1 февраля 2020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</si>
  <si>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</si>
  <si>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</si>
  <si>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</si>
  <si>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</si>
  <si>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</si>
  <si>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</si>
  <si>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000 1 01 02010 01 0000 110</t>
  </si>
  <si>
    <t>000 1 01 02020 01 0000 110</t>
  </si>
  <si>
    <t>000 1 01 02030 01 0000 110</t>
  </si>
  <si>
    <t>Единый налог на вмененный доход (истекшие до 1 января 2011г)</t>
  </si>
  <si>
    <t>Субсидия на реал.мер. ОЦП "Развитие торговли в Орен. Обл." на 2014-2016 гг. (ГСМ)</t>
  </si>
  <si>
    <t>Исполнитель: Е.М.Горяинова</t>
  </si>
  <si>
    <t xml:space="preserve"> СПРАВКА ОБ ИСПОЛНЕНИИ РАЙОННОГО БЮДЖЕТА</t>
  </si>
  <si>
    <t xml:space="preserve"> Всего доходов</t>
  </si>
  <si>
    <t xml:space="preserve"> по доходам </t>
  </si>
  <si>
    <t xml:space="preserve"> Александровского района</t>
  </si>
  <si>
    <t xml:space="preserve"> на 1 февраля 2020 года</t>
  </si>
  <si>
    <t xml:space="preserve"> ДОХОДЫ</t>
  </si>
  <si>
    <t xml:space="preserve">1 16 01060 01 0000 140 </t>
  </si>
  <si>
    <t>000 1 17 01050 05 0000 180</t>
  </si>
  <si>
    <t>000 1 17 05050 05 0000 180</t>
  </si>
  <si>
    <t>000 1 11 05020 00 0000 120</t>
  </si>
  <si>
    <t>000 1 11 05025 05 0000 120</t>
  </si>
  <si>
    <r>
      <t xml:space="preserve">Субвенции на осущ. полном. по перв.воин. учету </t>
    </r>
    <r>
      <rPr>
        <b/>
        <sz val="9"/>
        <rFont val="Times New Roman"/>
        <family val="1"/>
        <charset val="204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</si>
  <si>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sz val="9"/>
        <rFont val="Times New Roman"/>
        <family val="1"/>
        <charset val="204"/>
      </rPr>
      <t>Ф</t>
    </r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</si>
  <si>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</si>
  <si>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000 1 08 07100 01 0000 110</t>
  </si>
  <si>
    <t>000 2 02 35120 05 0000 150</t>
  </si>
  <si>
    <t xml:space="preserve"> код бюджетной классификации</t>
  </si>
  <si>
    <t xml:space="preserve"> на 1 марта 2020 года</t>
  </si>
  <si>
    <t>факт на 1 марта 2020</t>
  </si>
  <si>
    <t>факт на 1 марта 2019</t>
  </si>
  <si>
    <t>первоначальный план годовой</t>
  </si>
  <si>
    <t>уточненный план годовой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</si>
  <si>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</si>
  <si>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</si>
  <si>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 xml:space="preserve"> на 1 апреля 2020 года</t>
  </si>
  <si>
    <t>факт на 1 апреля 2020</t>
  </si>
  <si>
    <t>факт на 1 апреля 2019</t>
  </si>
  <si>
    <t xml:space="preserve"> на 1 мая 2020 года</t>
  </si>
  <si>
    <t>факт на 1 мая 2020</t>
  </si>
  <si>
    <t>факт на 1 мая 2019</t>
  </si>
  <si>
    <t xml:space="preserve"> на 1 июня 2020 года</t>
  </si>
  <si>
    <t>факт на 1 июня 2020</t>
  </si>
  <si>
    <t>факт на 1 июня 2019</t>
  </si>
  <si>
    <t>000 1 13 00000 00 0000 000</t>
  </si>
  <si>
    <t xml:space="preserve">Доходы от оказания платных услуг и компенсации затрат государства 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</si>
  <si>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</si>
  <si>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</si>
  <si>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</si>
  <si>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</si>
  <si>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000 2 02 25497 05 0000 150</t>
  </si>
  <si>
    <t xml:space="preserve"> на 1 июля 2020 года</t>
  </si>
  <si>
    <t>факт на 1 июля 2020</t>
  </si>
  <si>
    <t>факт на 1 июля 2019</t>
  </si>
  <si>
    <t xml:space="preserve"> на 1 августа 2020 года</t>
  </si>
  <si>
    <t>факт на 1 августа 2020</t>
  </si>
  <si>
    <t>факт на 1 августа 2019</t>
  </si>
  <si>
    <t xml:space="preserve"> на 1 сентября 2020 года</t>
  </si>
  <si>
    <t>факт на 1 сентября 2020</t>
  </si>
  <si>
    <t>факт на 1 сентября 2019</t>
  </si>
  <si>
    <t>Субсидии молодым семьям для отдельных категорий граждан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</si>
  <si>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</si>
  <si>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</si>
  <si>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на 1 октября 2020 года</t>
  </si>
  <si>
    <t>факт на 1 октября 2020</t>
  </si>
  <si>
    <t>факт на 1 октября 2019</t>
  </si>
  <si>
    <t>000 2 02 49999 00 0000 150</t>
  </si>
  <si>
    <t>000 2 07 50000 00 0000 000</t>
  </si>
  <si>
    <t>000 2 02 40000 00 0000 150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</si>
  <si>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</si>
  <si>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</si>
  <si>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</si>
  <si>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</si>
  <si>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на 1 ноября 2020 года</t>
  </si>
  <si>
    <t>факт на 1 ноября 2020</t>
  </si>
  <si>
    <t>факт на 1 ноября 2019</t>
  </si>
  <si>
    <t>000 2 02 45454 05 0000 150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</si>
  <si>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</si>
  <si>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000 2 02 25228 05 0000 150</t>
  </si>
  <si>
    <t>Субсидии на оснащение объектов инфраструктуры спортивно-технологическим оборудованием</t>
  </si>
  <si>
    <t xml:space="preserve"> на 1 декабря 2020 года</t>
  </si>
  <si>
    <t>факт на 1 декабря 2020</t>
  </si>
  <si>
    <t>факт на 1 декабря 2019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</si>
  <si>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</si>
  <si>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</si>
  <si>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r>
      <t xml:space="preserve">Субвенции на предоставление жилых помещений детям-сиротам и детям,оставшимся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</si>
  <si>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Налог, взимаемый в связи с применением упрощенной системой налогообложения</t>
  </si>
  <si>
    <t>Налог, взимаемый с плательщиков, выбравших в качестве объекта налогообложения доходы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</si>
  <si>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</si>
  <si>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Государственная пошлина за совершение действий, связанных с приобретением гражданства РФ</t>
  </si>
  <si>
    <t>Государственная пошлина за гос. регистрацию юр. лица, физлиц в качестве ИП</t>
  </si>
  <si>
    <t>Государственная пошлина на гос. регистрацию прав, ограничений прав на недвижимое имущество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</si>
  <si>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</si>
  <si>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Доходы от реализации иного имущества, находящегося в собственности муниципальных районов, в части реализации материальных запасов по указанному имуществу</t>
  </si>
  <si>
    <t>Штрафы, санкции, возмещение ущерба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</si>
  <si>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</si>
  <si>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Невыясненные поступления, зачисляемые в местные б-ты </t>
  </si>
  <si>
    <t>Субсидии бюджетам субъектов. РФ и МО (межбюджетные субсидии)</t>
  </si>
  <si>
    <t>Субсидии на создание в общеобраз.орг..,условий для занятия физкультурой</t>
  </si>
  <si>
    <t>Субсидии на проведение кап ремонта в спортивных залах общеобразовательных организациях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</si>
  <si>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</si>
  <si>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Субвенции бюджетам субъектов РФ и мун. образований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</si>
  <si>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</si>
  <si>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</si>
  <si>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</si>
  <si>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</si>
  <si>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r>
      <t xml:space="preserve">Субвенции. на выплату пособия при всех формах устройства детей,лишен.родит.попечения в семью </t>
    </r>
    <r>
      <rPr>
        <b/>
        <sz val="9"/>
        <rFont val="Times New Roman"/>
        <family val="1"/>
        <charset val="204"/>
      </rPr>
      <t>Ф</t>
    </r>
  </si>
  <si>
    <t>Единая субвенция на осуществление отдельных гос. полномочий</t>
  </si>
  <si>
    <t>Прочие субвенции, зачисляемые. в бюджеты муниципальных. районов</t>
  </si>
  <si>
    <t xml:space="preserve"> на 1 января 2021 года</t>
  </si>
  <si>
    <t>1 16 07010 01 0000 140</t>
  </si>
  <si>
    <t>1 16 07010 05 0000 140</t>
  </si>
  <si>
    <t>факт на 1 января 2021</t>
  </si>
  <si>
    <t>факт на 1 января 2020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</si>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</sst>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#,##0.00000"/>
    <numFmt numFmtId="166" formatCode="0.0"/>
    <numFmt numFmtId="167" formatCode="0.000"/>
    <numFmt numFmtId="168" formatCode="#,##0.0"/>
    <numFmt numFmtId="169" formatCode="[$-419]General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7.5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169" fontId="9" fillId="0" borderId="0" applyBorder="0" applyProtection="0"/>
  </cellStyleXfs>
  <cellXfs count="28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0" xfId="0" applyFont="1" applyFill="1"/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165" fontId="2" fillId="0" borderId="5" xfId="0" applyNumberFormat="1" applyFont="1" applyFill="1" applyBorder="1"/>
    <xf numFmtId="165" fontId="2" fillId="2" borderId="5" xfId="0" applyNumberFormat="1" applyFont="1" applyFill="1" applyBorder="1"/>
    <xf numFmtId="165" fontId="2" fillId="2" borderId="3" xfId="0" applyNumberFormat="1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1" fillId="2" borderId="8" xfId="0" applyFont="1" applyFill="1" applyBorder="1"/>
    <xf numFmtId="165" fontId="1" fillId="0" borderId="9" xfId="0" applyNumberFormat="1" applyFont="1" applyFill="1" applyBorder="1"/>
    <xf numFmtId="165" fontId="1" fillId="2" borderId="9" xfId="0" applyNumberFormat="1" applyFont="1" applyFill="1" applyBorder="1"/>
    <xf numFmtId="49" fontId="1" fillId="2" borderId="10" xfId="1" applyNumberFormat="1" applyFont="1" applyFill="1" applyBorder="1" applyAlignment="1">
      <alignment vertical="center"/>
    </xf>
    <xf numFmtId="165" fontId="1" fillId="0" borderId="11" xfId="0" applyNumberFormat="1" applyFont="1" applyFill="1" applyBorder="1"/>
    <xf numFmtId="165" fontId="1" fillId="2" borderId="11" xfId="0" applyNumberFormat="1" applyFont="1" applyFill="1" applyBorder="1"/>
    <xf numFmtId="49" fontId="1" fillId="2" borderId="10" xfId="1" applyNumberFormat="1" applyFont="1" applyFill="1" applyBorder="1" applyAlignment="1">
      <alignment vertical="top"/>
    </xf>
    <xf numFmtId="165" fontId="2" fillId="0" borderId="13" xfId="0" applyNumberFormat="1" applyFont="1" applyFill="1" applyBorder="1"/>
    <xf numFmtId="165" fontId="2" fillId="2" borderId="14" xfId="0" applyNumberFormat="1" applyFont="1" applyFill="1" applyBorder="1"/>
    <xf numFmtId="165" fontId="2" fillId="2" borderId="15" xfId="0" applyNumberFormat="1" applyFont="1" applyFill="1" applyBorder="1"/>
    <xf numFmtId="0" fontId="4" fillId="2" borderId="0" xfId="0" applyFont="1" applyFill="1"/>
    <xf numFmtId="165" fontId="1" fillId="2" borderId="16" xfId="0" applyNumberFormat="1" applyFont="1" applyFill="1" applyBorder="1"/>
    <xf numFmtId="165" fontId="1" fillId="2" borderId="17" xfId="0" applyNumberFormat="1" applyFont="1" applyFill="1" applyBorder="1"/>
    <xf numFmtId="0" fontId="1" fillId="2" borderId="18" xfId="0" applyFont="1" applyFill="1" applyBorder="1"/>
    <xf numFmtId="0" fontId="3" fillId="2" borderId="11" xfId="0" applyFont="1" applyFill="1" applyBorder="1" applyAlignment="1">
      <alignment wrapText="1"/>
    </xf>
    <xf numFmtId="165" fontId="1" fillId="0" borderId="11" xfId="0" applyNumberFormat="1" applyFont="1" applyFill="1" applyBorder="1" applyAlignment="1">
      <alignment wrapText="1"/>
    </xf>
    <xf numFmtId="0" fontId="1" fillId="2" borderId="1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wrapText="1"/>
    </xf>
    <xf numFmtId="165" fontId="1" fillId="2" borderId="20" xfId="0" applyNumberFormat="1" applyFont="1" applyFill="1" applyBorder="1"/>
    <xf numFmtId="0" fontId="1" fillId="2" borderId="11" xfId="0" applyFont="1" applyFill="1" applyBorder="1"/>
    <xf numFmtId="165" fontId="1" fillId="0" borderId="19" xfId="0" applyNumberFormat="1" applyFont="1" applyFill="1" applyBorder="1"/>
    <xf numFmtId="165" fontId="1" fillId="2" borderId="19" xfId="0" applyNumberFormat="1" applyFont="1" applyFill="1" applyBorder="1"/>
    <xf numFmtId="0" fontId="1" fillId="2" borderId="19" xfId="0" applyFont="1" applyFill="1" applyBorder="1"/>
    <xf numFmtId="0" fontId="3" fillId="2" borderId="11" xfId="0" applyFont="1" applyFill="1" applyBorder="1"/>
    <xf numFmtId="0" fontId="1" fillId="2" borderId="10" xfId="0" applyFont="1" applyFill="1" applyBorder="1"/>
    <xf numFmtId="0" fontId="1" fillId="2" borderId="18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3" fillId="2" borderId="0" xfId="0" applyFont="1" applyFill="1"/>
    <xf numFmtId="0" fontId="1" fillId="2" borderId="2" xfId="0" applyFont="1" applyFill="1" applyBorder="1"/>
    <xf numFmtId="165" fontId="2" fillId="0" borderId="30" xfId="0" applyNumberFormat="1" applyFont="1" applyFill="1" applyBorder="1"/>
    <xf numFmtId="165" fontId="2" fillId="2" borderId="30" xfId="0" applyNumberFormat="1" applyFont="1" applyFill="1" applyBorder="1"/>
    <xf numFmtId="0" fontId="3" fillId="2" borderId="7" xfId="0" applyFont="1" applyFill="1" applyBorder="1"/>
    <xf numFmtId="0" fontId="1" fillId="2" borderId="31" xfId="0" applyFont="1" applyFill="1" applyBorder="1"/>
    <xf numFmtId="165" fontId="1" fillId="0" borderId="20" xfId="0" applyNumberFormat="1" applyFont="1" applyFill="1" applyBorder="1"/>
    <xf numFmtId="165" fontId="1" fillId="0" borderId="8" xfId="0" applyNumberFormat="1" applyFont="1" applyFill="1" applyBorder="1"/>
    <xf numFmtId="0" fontId="1" fillId="2" borderId="12" xfId="0" applyFont="1" applyFill="1" applyBorder="1"/>
    <xf numFmtId="0" fontId="1" fillId="2" borderId="10" xfId="0" applyFont="1" applyFill="1" applyBorder="1" applyAlignment="1">
      <alignment wrapText="1"/>
    </xf>
    <xf numFmtId="165" fontId="4" fillId="2" borderId="30" xfId="0" applyNumberFormat="1" applyFont="1" applyFill="1" applyBorder="1"/>
    <xf numFmtId="0" fontId="1" fillId="2" borderId="3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wrapText="1"/>
    </xf>
    <xf numFmtId="165" fontId="1" fillId="0" borderId="9" xfId="0" applyNumberFormat="1" applyFont="1" applyFill="1" applyBorder="1" applyAlignment="1">
      <alignment wrapText="1"/>
    </xf>
    <xf numFmtId="0" fontId="1" fillId="2" borderId="33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wrapText="1"/>
    </xf>
    <xf numFmtId="165" fontId="4" fillId="0" borderId="30" xfId="0" applyNumberFormat="1" applyFont="1" applyFill="1" applyBorder="1"/>
    <xf numFmtId="165" fontId="1" fillId="0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35" xfId="0" applyFont="1" applyFill="1" applyBorder="1" applyAlignment="1">
      <alignment horizontal="center"/>
    </xf>
    <xf numFmtId="165" fontId="2" fillId="0" borderId="36" xfId="0" applyNumberFormat="1" applyFont="1" applyFill="1" applyBorder="1"/>
    <xf numFmtId="165" fontId="2" fillId="2" borderId="36" xfId="0" applyNumberFormat="1" applyFont="1" applyFill="1" applyBorder="1"/>
    <xf numFmtId="165" fontId="2" fillId="2" borderId="37" xfId="0" applyNumberFormat="1" applyFont="1" applyFill="1" applyBorder="1"/>
    <xf numFmtId="0" fontId="2" fillId="2" borderId="34" xfId="0" applyFont="1" applyFill="1" applyBorder="1"/>
    <xf numFmtId="0" fontId="2" fillId="2" borderId="29" xfId="0" applyFont="1" applyFill="1" applyBorder="1" applyAlignment="1">
      <alignment horizontal="center"/>
    </xf>
    <xf numFmtId="165" fontId="2" fillId="0" borderId="11" xfId="0" applyNumberFormat="1" applyFont="1" applyFill="1" applyBorder="1"/>
    <xf numFmtId="165" fontId="2" fillId="2" borderId="11" xfId="0" applyNumberFormat="1" applyFont="1" applyFill="1" applyBorder="1"/>
    <xf numFmtId="165" fontId="2" fillId="2" borderId="38" xfId="0" applyNumberFormat="1" applyFont="1" applyFill="1" applyBorder="1"/>
    <xf numFmtId="0" fontId="2" fillId="2" borderId="39" xfId="0" applyFont="1" applyFill="1" applyBorder="1" applyAlignment="1">
      <alignment horizontal="center"/>
    </xf>
    <xf numFmtId="165" fontId="2" fillId="2" borderId="13" xfId="0" applyNumberFormat="1" applyFont="1" applyFill="1" applyBorder="1"/>
    <xf numFmtId="165" fontId="2" fillId="2" borderId="40" xfId="0" applyNumberFormat="1" applyFont="1" applyFill="1" applyBorder="1"/>
    <xf numFmtId="0" fontId="3" fillId="2" borderId="18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left" vertical="top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165" fontId="6" fillId="0" borderId="11" xfId="0" applyNumberFormat="1" applyFont="1" applyFill="1" applyBorder="1"/>
    <xf numFmtId="0" fontId="2" fillId="2" borderId="35" xfId="0" applyFont="1" applyFill="1" applyBorder="1" applyAlignment="1">
      <alignment horizontal="center" wrapText="1"/>
    </xf>
    <xf numFmtId="0" fontId="2" fillId="2" borderId="35" xfId="0" applyFont="1" applyFill="1" applyBorder="1"/>
    <xf numFmtId="0" fontId="2" fillId="2" borderId="39" xfId="0" applyFont="1" applyFill="1" applyBorder="1"/>
    <xf numFmtId="0" fontId="2" fillId="2" borderId="43" xfId="0" applyFont="1" applyFill="1" applyBorder="1" applyAlignment="1">
      <alignment horizontal="center"/>
    </xf>
    <xf numFmtId="165" fontId="2" fillId="0" borderId="21" xfId="0" applyNumberFormat="1" applyFont="1" applyFill="1" applyBorder="1"/>
    <xf numFmtId="165" fontId="2" fillId="2" borderId="21" xfId="0" applyNumberFormat="1" applyFont="1" applyFill="1" applyBorder="1"/>
    <xf numFmtId="165" fontId="2" fillId="2" borderId="24" xfId="0" applyNumberFormat="1" applyFont="1" applyFill="1" applyBorder="1"/>
    <xf numFmtId="0" fontId="3" fillId="0" borderId="0" xfId="0" applyFont="1" applyFill="1" applyBorder="1"/>
    <xf numFmtId="2" fontId="1" fillId="0" borderId="0" xfId="0" applyNumberFormat="1" applyFont="1" applyFill="1" applyBorder="1"/>
    <xf numFmtId="166" fontId="2" fillId="2" borderId="0" xfId="0" applyNumberFormat="1" applyFont="1" applyFill="1" applyBorder="1"/>
    <xf numFmtId="1" fontId="2" fillId="2" borderId="0" xfId="0" applyNumberFormat="1" applyFont="1" applyFill="1" applyBorder="1"/>
    <xf numFmtId="167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165" fontId="1" fillId="2" borderId="11" xfId="0" applyNumberFormat="1" applyFont="1" applyFill="1" applyBorder="1"/>
    <xf numFmtId="165" fontId="1" fillId="2" borderId="19" xfId="0" applyNumberFormat="1" applyFont="1" applyFill="1" applyBorder="1" applyAlignment="1">
      <alignment horizontal="right"/>
    </xf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1" fillId="2" borderId="19" xfId="0" applyNumberFormat="1" applyFont="1" applyFill="1" applyBorder="1"/>
    <xf numFmtId="165" fontId="1" fillId="2" borderId="9" xfId="0" applyNumberFormat="1" applyFont="1" applyFill="1" applyBorder="1"/>
    <xf numFmtId="165" fontId="1" fillId="0" borderId="11" xfId="0" applyNumberFormat="1" applyFont="1" applyFill="1" applyBorder="1"/>
    <xf numFmtId="165" fontId="1" fillId="0" borderId="19" xfId="0" applyNumberFormat="1" applyFont="1" applyFill="1" applyBorder="1" applyAlignment="1">
      <alignment horizontal="right"/>
    </xf>
    <xf numFmtId="0" fontId="1" fillId="2" borderId="28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center"/>
    </xf>
    <xf numFmtId="165" fontId="1" fillId="0" borderId="21" xfId="0" applyNumberFormat="1" applyFont="1" applyFill="1" applyBorder="1"/>
    <xf numFmtId="165" fontId="1" fillId="0" borderId="9" xfId="0" applyNumberFormat="1" applyFont="1" applyFill="1" applyBorder="1"/>
    <xf numFmtId="165" fontId="1" fillId="2" borderId="9" xfId="0" applyNumberFormat="1" applyFont="1" applyFill="1" applyBorder="1"/>
    <xf numFmtId="165" fontId="1" fillId="0" borderId="11" xfId="0" applyNumberFormat="1" applyFont="1" applyFill="1" applyBorder="1"/>
    <xf numFmtId="165" fontId="1" fillId="2" borderId="11" xfId="0" applyNumberFormat="1" applyFont="1" applyFill="1" applyBorder="1"/>
    <xf numFmtId="165" fontId="1" fillId="2" borderId="9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top" wrapText="1"/>
    </xf>
    <xf numFmtId="165" fontId="1" fillId="0" borderId="19" xfId="0" applyNumberFormat="1" applyFont="1" applyFill="1" applyBorder="1"/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9" xfId="0" applyFont="1" applyBorder="1" applyAlignment="1">
      <alignment horizontal="justify" vertical="top" wrapText="1"/>
    </xf>
    <xf numFmtId="165" fontId="1" fillId="2" borderId="11" xfId="0" applyNumberFormat="1" applyFont="1" applyFill="1" applyBorder="1" applyAlignment="1">
      <alignment horizontal="center"/>
    </xf>
    <xf numFmtId="165" fontId="1" fillId="2" borderId="13" xfId="0" applyNumberFormat="1" applyFont="1" applyFill="1" applyBorder="1"/>
    <xf numFmtId="165" fontId="1" fillId="0" borderId="13" xfId="0" applyNumberFormat="1" applyFont="1" applyFill="1" applyBorder="1"/>
    <xf numFmtId="165" fontId="1" fillId="0" borderId="13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0" fontId="1" fillId="2" borderId="42" xfId="0" applyFont="1" applyFill="1" applyBorder="1" applyAlignment="1">
      <alignment vertical="center"/>
    </xf>
    <xf numFmtId="165" fontId="1" fillId="0" borderId="13" xfId="0" applyNumberFormat="1" applyFont="1" applyFill="1" applyBorder="1" applyAlignment="1">
      <alignment wrapText="1"/>
    </xf>
    <xf numFmtId="0" fontId="2" fillId="2" borderId="6" xfId="0" applyFont="1" applyFill="1" applyBorder="1"/>
    <xf numFmtId="0" fontId="1" fillId="2" borderId="11" xfId="1" applyFont="1" applyFill="1" applyBorder="1" applyAlignment="1">
      <alignment horizontal="distributed" wrapText="1"/>
    </xf>
    <xf numFmtId="0" fontId="7" fillId="2" borderId="11" xfId="0" applyFont="1" applyFill="1" applyBorder="1" applyAlignment="1">
      <alignment horizontal="distributed" vertical="distributed" wrapText="1"/>
    </xf>
    <xf numFmtId="0" fontId="1" fillId="2" borderId="11" xfId="1" applyFont="1" applyFill="1" applyBorder="1" applyAlignment="1">
      <alignment horizontal="distributed" vertical="distributed" wrapText="1"/>
    </xf>
    <xf numFmtId="0" fontId="1" fillId="2" borderId="9" xfId="0" applyFont="1" applyFill="1" applyBorder="1" applyAlignment="1">
      <alignment wrapText="1"/>
    </xf>
    <xf numFmtId="0" fontId="1" fillId="2" borderId="20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18" xfId="0" applyFont="1" applyFill="1" applyBorder="1" applyAlignment="1">
      <alignment wrapText="1"/>
    </xf>
    <xf numFmtId="165" fontId="1" fillId="0" borderId="19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42" xfId="0" applyFont="1" applyFill="1" applyBorder="1" applyAlignment="1">
      <alignment wrapText="1"/>
    </xf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2" fillId="2" borderId="24" xfId="0" applyNumberFormat="1" applyFont="1" applyFill="1" applyBorder="1"/>
    <xf numFmtId="165" fontId="2" fillId="2" borderId="24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2" fillId="2" borderId="24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0" fontId="2" fillId="2" borderId="34" xfId="0" applyFont="1" applyFill="1" applyBorder="1" applyAlignment="1">
      <alignment horizontal="center"/>
    </xf>
    <xf numFmtId="165" fontId="4" fillId="2" borderId="26" xfId="0" applyNumberFormat="1" applyFont="1" applyFill="1" applyBorder="1"/>
    <xf numFmtId="165" fontId="2" fillId="2" borderId="26" xfId="0" applyNumberFormat="1" applyFont="1" applyFill="1" applyBorder="1"/>
    <xf numFmtId="0" fontId="1" fillId="2" borderId="9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wrapText="1"/>
    </xf>
    <xf numFmtId="0" fontId="2" fillId="2" borderId="30" xfId="0" applyFont="1" applyFill="1" applyBorder="1" applyAlignment="1">
      <alignment horizontal="center" vertical="center" wrapText="1"/>
    </xf>
    <xf numFmtId="0" fontId="7" fillId="0" borderId="0" xfId="0" applyFont="1"/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168" fontId="2" fillId="2" borderId="5" xfId="0" applyNumberFormat="1" applyFont="1" applyFill="1" applyBorder="1"/>
    <xf numFmtId="168" fontId="1" fillId="2" borderId="9" xfId="0" applyNumberFormat="1" applyFont="1" applyFill="1" applyBorder="1"/>
    <xf numFmtId="168" fontId="2" fillId="2" borderId="14" xfId="0" applyNumberFormat="1" applyFont="1" applyFill="1" applyBorder="1"/>
    <xf numFmtId="168" fontId="1" fillId="2" borderId="16" xfId="0" applyNumberFormat="1" applyFont="1" applyFill="1" applyBorder="1"/>
    <xf numFmtId="168" fontId="1" fillId="2" borderId="11" xfId="0" applyNumberFormat="1" applyFont="1" applyFill="1" applyBorder="1"/>
    <xf numFmtId="168" fontId="1" fillId="2" borderId="20" xfId="0" applyNumberFormat="1" applyFont="1" applyFill="1" applyBorder="1"/>
    <xf numFmtId="168" fontId="1" fillId="2" borderId="19" xfId="0" applyNumberFormat="1" applyFont="1" applyFill="1" applyBorder="1"/>
    <xf numFmtId="168" fontId="1" fillId="2" borderId="13" xfId="0" applyNumberFormat="1" applyFont="1" applyFill="1" applyBorder="1"/>
    <xf numFmtId="168" fontId="2" fillId="2" borderId="26" xfId="0" applyNumberFormat="1" applyFont="1" applyFill="1" applyBorder="1"/>
    <xf numFmtId="168" fontId="2" fillId="2" borderId="30" xfId="0" applyNumberFormat="1" applyFont="1" applyFill="1" applyBorder="1"/>
    <xf numFmtId="168" fontId="2" fillId="2" borderId="36" xfId="0" applyNumberFormat="1" applyFont="1" applyFill="1" applyBorder="1"/>
    <xf numFmtId="168" fontId="2" fillId="2" borderId="11" xfId="0" applyNumberFormat="1" applyFont="1" applyFill="1" applyBorder="1"/>
    <xf numFmtId="168" fontId="2" fillId="2" borderId="13" xfId="0" applyNumberFormat="1" applyFont="1" applyFill="1" applyBorder="1"/>
    <xf numFmtId="168" fontId="2" fillId="2" borderId="21" xfId="0" applyNumberFormat="1" applyFont="1" applyFill="1" applyBorder="1"/>
    <xf numFmtId="0" fontId="7" fillId="2" borderId="11" xfId="0" applyFont="1" applyFill="1" applyBorder="1" applyAlignment="1">
      <alignment horizontal="left" vertical="distributed" wrapText="1"/>
    </xf>
    <xf numFmtId="0" fontId="1" fillId="2" borderId="11" xfId="1" applyFont="1" applyFill="1" applyBorder="1" applyAlignment="1">
      <alignment horizontal="left" vertical="distributed" wrapText="1"/>
    </xf>
    <xf numFmtId="0" fontId="1" fillId="2" borderId="11" xfId="1" applyFont="1" applyFill="1" applyBorder="1" applyAlignment="1">
      <alignment horizontal="left" wrapText="1"/>
    </xf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0" fontId="2" fillId="2" borderId="2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vertical="center"/>
    </xf>
    <xf numFmtId="0" fontId="1" fillId="2" borderId="44" xfId="0" applyFont="1" applyFill="1" applyBorder="1" applyAlignment="1">
      <alignment wrapText="1"/>
    </xf>
    <xf numFmtId="165" fontId="1" fillId="2" borderId="21" xfId="0" applyNumberFormat="1" applyFont="1" applyFill="1" applyBorder="1"/>
    <xf numFmtId="168" fontId="1" fillId="2" borderId="21" xfId="0" applyNumberFormat="1" applyFont="1" applyFill="1" applyBorder="1"/>
    <xf numFmtId="0" fontId="1" fillId="2" borderId="46" xfId="0" applyFont="1" applyFill="1" applyBorder="1" applyAlignment="1">
      <alignment wrapText="1"/>
    </xf>
    <xf numFmtId="0" fontId="1" fillId="2" borderId="45" xfId="0" applyFont="1" applyFill="1" applyBorder="1" applyAlignment="1">
      <alignment vertical="center"/>
    </xf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0" fontId="1" fillId="2" borderId="47" xfId="0" applyFont="1" applyFill="1" applyBorder="1" applyAlignment="1">
      <alignment wrapText="1"/>
    </xf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169" fontId="8" fillId="0" borderId="11" xfId="2" applyFont="1" applyFill="1" applyBorder="1" applyAlignment="1">
      <alignment wrapText="1"/>
    </xf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165" fontId="2" fillId="0" borderId="1" xfId="0" applyNumberFormat="1" applyFont="1" applyFill="1" applyBorder="1"/>
    <xf numFmtId="165" fontId="2" fillId="0" borderId="6" xfId="0" applyNumberFormat="1" applyFont="1" applyFill="1" applyBorder="1"/>
    <xf numFmtId="165" fontId="2" fillId="2" borderId="23" xfId="0" applyNumberFormat="1" applyFont="1" applyFill="1" applyBorder="1"/>
    <xf numFmtId="165" fontId="2" fillId="2" borderId="25" xfId="0" applyNumberFormat="1" applyFont="1" applyFill="1" applyBorder="1"/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8" fontId="2" fillId="2" borderId="23" xfId="0" applyNumberFormat="1" applyFont="1" applyFill="1" applyBorder="1"/>
    <xf numFmtId="168" fontId="2" fillId="2" borderId="25" xfId="0" applyNumberFormat="1" applyFont="1" applyFill="1" applyBorder="1"/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5"/>
  <sheetViews>
    <sheetView topLeftCell="A91" workbookViewId="0">
      <selection activeCell="B112" sqref="B112"/>
    </sheetView>
  </sheetViews>
  <sheetFormatPr defaultRowHeight="12" x14ac:dyDescent="0.2"/>
  <cols>
    <col min="1" max="1" width="21.7109375" style="20" customWidth="1"/>
    <col min="2" max="2" width="77.85546875" style="1" customWidth="1"/>
    <col min="3" max="3" width="0.85546875" style="5" hidden="1" customWidth="1"/>
    <col min="4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226</v>
      </c>
      <c r="C4" s="3"/>
      <c r="D4" s="3"/>
      <c r="G4" s="9"/>
      <c r="H4" s="9"/>
    </row>
    <row r="5" spans="1:8" s="11" customFormat="1" ht="15.75" customHeight="1" thickBot="1" x14ac:dyDescent="0.25">
      <c r="A5" s="278" t="s">
        <v>238</v>
      </c>
      <c r="B5" s="262" t="s">
        <v>2</v>
      </c>
      <c r="C5" s="10" t="s">
        <v>0</v>
      </c>
      <c r="D5" s="270" t="s">
        <v>160</v>
      </c>
      <c r="E5" s="264" t="s">
        <v>209</v>
      </c>
      <c r="F5" s="267" t="s">
        <v>208</v>
      </c>
      <c r="G5" s="258" t="s">
        <v>1</v>
      </c>
      <c r="H5" s="259"/>
    </row>
    <row r="6" spans="1:8" s="11" customFormat="1" x14ac:dyDescent="0.2">
      <c r="A6" s="279"/>
      <c r="B6" s="277"/>
      <c r="C6" s="12" t="s">
        <v>3</v>
      </c>
      <c r="D6" s="271"/>
      <c r="E6" s="265"/>
      <c r="F6" s="268"/>
      <c r="G6" s="262" t="s">
        <v>4</v>
      </c>
      <c r="H6" s="262" t="s">
        <v>5</v>
      </c>
    </row>
    <row r="7" spans="1:8" ht="12.75" thickBot="1" x14ac:dyDescent="0.25">
      <c r="A7" s="280"/>
      <c r="B7" s="263"/>
      <c r="C7" s="12" t="s">
        <v>6</v>
      </c>
      <c r="D7" s="272"/>
      <c r="E7" s="266"/>
      <c r="F7" s="269"/>
      <c r="G7" s="263"/>
      <c r="H7" s="263"/>
    </row>
    <row r="8" spans="1:8" s="18" customFormat="1" ht="12.75" thickBot="1" x14ac:dyDescent="0.25">
      <c r="A8" s="13" t="s">
        <v>7</v>
      </c>
      <c r="B8" s="14" t="s">
        <v>227</v>
      </c>
      <c r="C8" s="15" t="e">
        <f>C9+C14+C24+C46+C57+C79+C34+C53</f>
        <v>#REF!</v>
      </c>
      <c r="D8" s="15">
        <f>D9+D14+D24+D46+D57+D79+D34+D53</f>
        <v>86113.142999999996</v>
      </c>
      <c r="E8" s="15">
        <f>E9+E14+E24+E46+E57+E79+E34+E53</f>
        <v>5446.9976800000004</v>
      </c>
      <c r="F8" s="15">
        <f>F9+F14+F24+F46+F57+F79+F34+F53</f>
        <v>4836.1173900000013</v>
      </c>
      <c r="G8" s="16">
        <f t="shared" ref="G8:G19" si="0">E8/D8*100</f>
        <v>6.325396438032695</v>
      </c>
      <c r="H8" s="17">
        <f t="shared" ref="H8:H19" si="1">E8-D8</f>
        <v>-80666.145319999996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47835.6</v>
      </c>
      <c r="D9" s="15">
        <f>D10</f>
        <v>52156.9</v>
      </c>
      <c r="E9" s="15">
        <f>E10</f>
        <v>4473.8463700000002</v>
      </c>
      <c r="F9" s="15">
        <f>F10</f>
        <v>3501.6682799999999</v>
      </c>
      <c r="G9" s="16">
        <f t="shared" si="0"/>
        <v>8.577669244146028</v>
      </c>
      <c r="H9" s="17">
        <f t="shared" si="1"/>
        <v>-47683.053630000002</v>
      </c>
    </row>
    <row r="10" spans="1:8" x14ac:dyDescent="0.2">
      <c r="A10" s="20" t="s">
        <v>10</v>
      </c>
      <c r="B10" s="163" t="s">
        <v>11</v>
      </c>
      <c r="C10" s="21">
        <f>C11+C12+C13</f>
        <v>47835.6</v>
      </c>
      <c r="D10" s="21">
        <f>D11+D12+D13</f>
        <v>52156.9</v>
      </c>
      <c r="E10" s="21">
        <f>E11+E12+E13</f>
        <v>4473.8463700000002</v>
      </c>
      <c r="F10" s="21">
        <f>F11+F12+F13</f>
        <v>3501.6682799999999</v>
      </c>
      <c r="G10" s="22">
        <f t="shared" si="0"/>
        <v>8.577669244146028</v>
      </c>
      <c r="H10" s="22">
        <f t="shared" si="1"/>
        <v>-47683.053630000002</v>
      </c>
    </row>
    <row r="11" spans="1:8" ht="24" x14ac:dyDescent="0.2">
      <c r="A11" s="23" t="s">
        <v>216</v>
      </c>
      <c r="B11" s="154" t="s">
        <v>12</v>
      </c>
      <c r="C11" s="24">
        <v>47664.6</v>
      </c>
      <c r="D11" s="24">
        <v>51687.9</v>
      </c>
      <c r="E11" s="25">
        <v>4468.1345099999999</v>
      </c>
      <c r="F11" s="24">
        <v>3490.3142699999999</v>
      </c>
      <c r="G11" s="22">
        <f t="shared" si="0"/>
        <v>8.6444496874510275</v>
      </c>
      <c r="H11" s="25">
        <f t="shared" si="1"/>
        <v>-47219.765490000005</v>
      </c>
    </row>
    <row r="12" spans="1:8" ht="48" x14ac:dyDescent="0.2">
      <c r="A12" s="23" t="s">
        <v>217</v>
      </c>
      <c r="B12" s="155" t="s">
        <v>13</v>
      </c>
      <c r="C12" s="24">
        <v>50</v>
      </c>
      <c r="D12" s="24">
        <v>234</v>
      </c>
      <c r="E12" s="25">
        <v>0</v>
      </c>
      <c r="F12" s="24">
        <v>11.33314</v>
      </c>
      <c r="G12" s="22">
        <f t="shared" si="0"/>
        <v>0</v>
      </c>
      <c r="H12" s="25">
        <f t="shared" si="1"/>
        <v>-234</v>
      </c>
    </row>
    <row r="13" spans="1:8" ht="24.75" thickBot="1" x14ac:dyDescent="0.25">
      <c r="A13" s="26" t="s">
        <v>218</v>
      </c>
      <c r="B13" s="156" t="s">
        <v>14</v>
      </c>
      <c r="C13" s="24">
        <v>121</v>
      </c>
      <c r="D13" s="24">
        <v>235</v>
      </c>
      <c r="E13" s="25">
        <v>5.7118599999999997</v>
      </c>
      <c r="F13" s="24">
        <v>2.087E-2</v>
      </c>
      <c r="G13" s="22">
        <f t="shared" si="0"/>
        <v>2.4305787234042553</v>
      </c>
      <c r="H13" s="25">
        <f t="shared" si="1"/>
        <v>-229.28814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C15+C19+C21+C22+C23+C18</f>
        <v>17548.5</v>
      </c>
      <c r="D14" s="15">
        <f>D15+D21+D22+D23+D18+D19</f>
        <v>22340.25</v>
      </c>
      <c r="E14" s="15">
        <f>E15+E21+E22+E23+E19+E20</f>
        <v>616.12724000000003</v>
      </c>
      <c r="F14" s="15">
        <f>F15+F19+F21+F22+F23</f>
        <v>714.30764000000011</v>
      </c>
      <c r="G14" s="28">
        <f t="shared" si="0"/>
        <v>2.7579245532167276</v>
      </c>
      <c r="H14" s="29">
        <f t="shared" si="1"/>
        <v>-21724.122759999998</v>
      </c>
    </row>
    <row r="15" spans="1:8" s="30" customFormat="1" x14ac:dyDescent="0.2">
      <c r="A15" s="20" t="s">
        <v>17</v>
      </c>
      <c r="B15" s="157" t="s">
        <v>18</v>
      </c>
      <c r="C15" s="21">
        <f>C16+C17</f>
        <v>13821</v>
      </c>
      <c r="D15" s="21">
        <f>D16+D17</f>
        <v>19088</v>
      </c>
      <c r="E15" s="21">
        <f>E16+E17+E18</f>
        <v>268.31943999999999</v>
      </c>
      <c r="F15" s="21">
        <f>F16+F17+F18</f>
        <v>401.60593</v>
      </c>
      <c r="G15" s="31">
        <f t="shared" si="0"/>
        <v>1.4056969823973178</v>
      </c>
      <c r="H15" s="32">
        <f t="shared" si="1"/>
        <v>-18819.680560000001</v>
      </c>
    </row>
    <row r="16" spans="1:8" s="30" customFormat="1" x14ac:dyDescent="0.2">
      <c r="A16" s="33" t="s">
        <v>19</v>
      </c>
      <c r="B16" s="34" t="s">
        <v>20</v>
      </c>
      <c r="C16" s="35">
        <v>7308</v>
      </c>
      <c r="D16" s="35">
        <v>13617</v>
      </c>
      <c r="E16" s="25">
        <v>248.96986000000001</v>
      </c>
      <c r="F16" s="24">
        <v>284.96778999999998</v>
      </c>
      <c r="G16" s="25">
        <f t="shared" si="0"/>
        <v>1.8283752662113535</v>
      </c>
      <c r="H16" s="25">
        <f t="shared" si="1"/>
        <v>-13368.030140000001</v>
      </c>
    </row>
    <row r="17" spans="1:8" ht="24" x14ac:dyDescent="0.2">
      <c r="A17" s="36" t="s">
        <v>21</v>
      </c>
      <c r="B17" s="34" t="s">
        <v>22</v>
      </c>
      <c r="C17" s="35">
        <v>6513</v>
      </c>
      <c r="D17" s="35">
        <v>5471</v>
      </c>
      <c r="E17" s="25">
        <v>19.34958</v>
      </c>
      <c r="F17" s="24">
        <v>116.59577</v>
      </c>
      <c r="G17" s="25">
        <f t="shared" si="0"/>
        <v>0.3536753792725279</v>
      </c>
      <c r="H17" s="25">
        <f t="shared" si="1"/>
        <v>-5451.6504199999999</v>
      </c>
    </row>
    <row r="18" spans="1:8" x14ac:dyDescent="0.2">
      <c r="A18" s="33" t="s">
        <v>23</v>
      </c>
      <c r="B18" s="34" t="s">
        <v>24</v>
      </c>
      <c r="C18" s="35"/>
      <c r="D18" s="35"/>
      <c r="E18" s="25"/>
      <c r="F18" s="24">
        <v>4.2369999999999998E-2</v>
      </c>
      <c r="G18" s="25" t="e">
        <f t="shared" si="0"/>
        <v>#DIV/0!</v>
      </c>
      <c r="H18" s="25">
        <f t="shared" si="1"/>
        <v>0</v>
      </c>
    </row>
    <row r="19" spans="1:8" x14ac:dyDescent="0.2">
      <c r="A19" s="131" t="s">
        <v>25</v>
      </c>
      <c r="B19" s="40" t="s">
        <v>26</v>
      </c>
      <c r="C19" s="120">
        <v>1323</v>
      </c>
      <c r="D19" s="120">
        <v>506</v>
      </c>
      <c r="E19" s="114">
        <v>287.62277999999998</v>
      </c>
      <c r="F19" s="120">
        <v>166.85415</v>
      </c>
      <c r="G19" s="114">
        <f t="shared" si="0"/>
        <v>56.842446640316204</v>
      </c>
      <c r="H19" s="114">
        <f t="shared" si="1"/>
        <v>-218.37722000000002</v>
      </c>
    </row>
    <row r="20" spans="1:8" x14ac:dyDescent="0.2">
      <c r="A20" s="37" t="s">
        <v>27</v>
      </c>
      <c r="B20" s="38" t="s">
        <v>219</v>
      </c>
      <c r="C20" s="21"/>
      <c r="D20" s="21"/>
      <c r="E20" s="22"/>
      <c r="F20" s="117"/>
      <c r="G20" s="39"/>
      <c r="H20" s="22"/>
    </row>
    <row r="21" spans="1:8" x14ac:dyDescent="0.2">
      <c r="A21" s="40" t="s">
        <v>28</v>
      </c>
      <c r="B21" s="45" t="s">
        <v>29</v>
      </c>
      <c r="C21" s="24">
        <v>1578.5</v>
      </c>
      <c r="D21" s="24">
        <v>1908.5</v>
      </c>
      <c r="E21" s="25">
        <v>25.283650000000002</v>
      </c>
      <c r="F21" s="24">
        <v>51.821539999999999</v>
      </c>
      <c r="G21" s="25">
        <f>E21/D21*100</f>
        <v>1.3247917212470528</v>
      </c>
      <c r="H21" s="25">
        <f t="shared" ref="H21:H34" si="2">E21-D21</f>
        <v>-1883.2163499999999</v>
      </c>
    </row>
    <row r="22" spans="1:8" x14ac:dyDescent="0.2">
      <c r="A22" s="20" t="s">
        <v>30</v>
      </c>
      <c r="B22" s="43" t="s">
        <v>31</v>
      </c>
      <c r="C22" s="41">
        <v>826</v>
      </c>
      <c r="D22" s="41">
        <v>837.75</v>
      </c>
      <c r="E22" s="42">
        <v>34.90137</v>
      </c>
      <c r="F22" s="41">
        <v>94.026020000000003</v>
      </c>
      <c r="G22" s="25">
        <f>E22/D22*100</f>
        <v>4.1660841539838849</v>
      </c>
      <c r="H22" s="42">
        <f t="shared" si="2"/>
        <v>-802.84862999999996</v>
      </c>
    </row>
    <row r="23" spans="1:8" ht="12.75" thickBot="1" x14ac:dyDescent="0.25">
      <c r="A23" s="43" t="s">
        <v>32</v>
      </c>
      <c r="B23" s="43" t="s">
        <v>33</v>
      </c>
      <c r="C23" s="41"/>
      <c r="D23" s="41"/>
      <c r="E23" s="42"/>
      <c r="F23" s="41"/>
      <c r="G23" s="31"/>
      <c r="H23" s="42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</f>
        <v>1240</v>
      </c>
      <c r="D24" s="15">
        <f>D25+D27+D33+D28</f>
        <v>1797.8</v>
      </c>
      <c r="E24" s="15">
        <f>E25+E27+E33+E28</f>
        <v>178.55351000000002</v>
      </c>
      <c r="F24" s="16">
        <f>F25+F27+F28</f>
        <v>169.78551999999999</v>
      </c>
      <c r="G24" s="16">
        <f t="shared" ref="G24:G32" si="3">E24/D24*100</f>
        <v>9.9317782845700311</v>
      </c>
      <c r="H24" s="16">
        <f t="shared" si="2"/>
        <v>-1619.24649</v>
      </c>
    </row>
    <row r="25" spans="1:8" x14ac:dyDescent="0.2">
      <c r="A25" s="123" t="s">
        <v>36</v>
      </c>
      <c r="B25" s="158" t="s">
        <v>159</v>
      </c>
      <c r="C25" s="124">
        <f>C26</f>
        <v>1240</v>
      </c>
      <c r="D25" s="124">
        <f>D26</f>
        <v>1057.8</v>
      </c>
      <c r="E25" s="124">
        <f>E26</f>
        <v>139.37351000000001</v>
      </c>
      <c r="F25" s="117">
        <f>F26</f>
        <v>79.248019999999997</v>
      </c>
      <c r="G25" s="119">
        <f t="shared" si="3"/>
        <v>13.175790319531103</v>
      </c>
      <c r="H25" s="119">
        <f t="shared" si="2"/>
        <v>-918.42648999999994</v>
      </c>
    </row>
    <row r="26" spans="1:8" x14ac:dyDescent="0.2">
      <c r="A26" s="33" t="s">
        <v>37</v>
      </c>
      <c r="B26" s="44" t="s">
        <v>38</v>
      </c>
      <c r="C26" s="24">
        <v>1240</v>
      </c>
      <c r="D26" s="24">
        <v>1057.8</v>
      </c>
      <c r="E26" s="25">
        <v>139.37351000000001</v>
      </c>
      <c r="F26" s="24">
        <v>79.248019999999997</v>
      </c>
      <c r="G26" s="25">
        <f t="shared" si="3"/>
        <v>13.175790319531103</v>
      </c>
      <c r="H26" s="25">
        <f t="shared" si="2"/>
        <v>-918.42648999999994</v>
      </c>
    </row>
    <row r="27" spans="1:8" x14ac:dyDescent="0.2">
      <c r="A27" s="45" t="s">
        <v>196</v>
      </c>
      <c r="B27" s="40" t="s">
        <v>39</v>
      </c>
      <c r="C27" s="24">
        <v>0</v>
      </c>
      <c r="D27" s="24">
        <v>58</v>
      </c>
      <c r="E27" s="25"/>
      <c r="F27" s="24">
        <v>12</v>
      </c>
      <c r="G27" s="25">
        <f t="shared" si="3"/>
        <v>0</v>
      </c>
      <c r="H27" s="25">
        <f t="shared" si="2"/>
        <v>-58</v>
      </c>
    </row>
    <row r="28" spans="1:8" ht="13.5" customHeight="1" x14ac:dyDescent="0.2">
      <c r="A28" s="46" t="s">
        <v>40</v>
      </c>
      <c r="B28" s="159" t="s">
        <v>41</v>
      </c>
      <c r="C28" s="24">
        <f>C29+C30+C31+C32</f>
        <v>1530</v>
      </c>
      <c r="D28" s="24">
        <f>D29+D30+D31+D32</f>
        <v>662</v>
      </c>
      <c r="E28" s="24">
        <f>E29+E30+E31+E32</f>
        <v>39.18</v>
      </c>
      <c r="F28" s="24">
        <f>F29+F30+F31+F32</f>
        <v>78.537499999999994</v>
      </c>
      <c r="G28" s="25">
        <f t="shared" si="3"/>
        <v>5.9184290030211484</v>
      </c>
      <c r="H28" s="25">
        <f t="shared" si="2"/>
        <v>-622.82000000000005</v>
      </c>
    </row>
    <row r="29" spans="1:8" x14ac:dyDescent="0.2">
      <c r="A29" s="33" t="s">
        <v>42</v>
      </c>
      <c r="B29" s="44" t="s">
        <v>43</v>
      </c>
      <c r="C29" s="24">
        <v>30</v>
      </c>
      <c r="D29" s="24">
        <v>0</v>
      </c>
      <c r="E29" s="25"/>
      <c r="F29" s="24"/>
      <c r="G29" s="25" t="e">
        <f t="shared" si="3"/>
        <v>#DIV/0!</v>
      </c>
      <c r="H29" s="25">
        <f t="shared" si="2"/>
        <v>0</v>
      </c>
    </row>
    <row r="30" spans="1:8" x14ac:dyDescent="0.2">
      <c r="A30" s="33" t="s">
        <v>44</v>
      </c>
      <c r="B30" s="44" t="s">
        <v>45</v>
      </c>
      <c r="C30" s="24">
        <v>1000</v>
      </c>
      <c r="D30" s="24">
        <v>662</v>
      </c>
      <c r="E30" s="25">
        <v>16.074999999999999</v>
      </c>
      <c r="F30" s="24">
        <v>23.987500000000001</v>
      </c>
      <c r="G30" s="25">
        <f t="shared" si="3"/>
        <v>2.4282477341389725</v>
      </c>
      <c r="H30" s="25">
        <f t="shared" si="2"/>
        <v>-645.92499999999995</v>
      </c>
    </row>
    <row r="31" spans="1:8" x14ac:dyDescent="0.2">
      <c r="A31" s="33" t="s">
        <v>236</v>
      </c>
      <c r="B31" s="40" t="s">
        <v>46</v>
      </c>
      <c r="C31" s="24">
        <v>150</v>
      </c>
      <c r="D31" s="24"/>
      <c r="E31" s="25">
        <v>6.1050000000000004</v>
      </c>
      <c r="F31" s="24">
        <v>11.55</v>
      </c>
      <c r="G31" s="25" t="e">
        <f t="shared" si="3"/>
        <v>#DIV/0!</v>
      </c>
      <c r="H31" s="25">
        <f t="shared" si="2"/>
        <v>6.1050000000000004</v>
      </c>
    </row>
    <row r="32" spans="1:8" ht="48" x14ac:dyDescent="0.2">
      <c r="A32" s="36" t="s">
        <v>47</v>
      </c>
      <c r="B32" s="159" t="s">
        <v>48</v>
      </c>
      <c r="C32" s="24">
        <v>350</v>
      </c>
      <c r="D32" s="24"/>
      <c r="E32" s="25">
        <v>17</v>
      </c>
      <c r="F32" s="24">
        <v>43</v>
      </c>
      <c r="G32" s="25" t="e">
        <f t="shared" si="3"/>
        <v>#DIV/0!</v>
      </c>
      <c r="H32" s="25">
        <f t="shared" si="2"/>
        <v>17</v>
      </c>
    </row>
    <row r="33" spans="1:234" ht="12.75" thickBot="1" x14ac:dyDescent="0.25">
      <c r="A33" s="33" t="s">
        <v>197</v>
      </c>
      <c r="B33" s="40" t="s">
        <v>198</v>
      </c>
      <c r="C33" s="24"/>
      <c r="D33" s="24">
        <v>20</v>
      </c>
      <c r="E33" s="25"/>
      <c r="F33" s="24"/>
      <c r="G33" s="25">
        <v>0</v>
      </c>
      <c r="H33" s="25">
        <f t="shared" si="2"/>
        <v>-20</v>
      </c>
    </row>
    <row r="34" spans="1:234" x14ac:dyDescent="0.2">
      <c r="A34" s="273" t="s">
        <v>49</v>
      </c>
      <c r="B34" s="275" t="s">
        <v>50</v>
      </c>
      <c r="C34" s="252">
        <f>C36+C44</f>
        <v>5219.7000000000007</v>
      </c>
      <c r="D34" s="252">
        <f>D36+D44</f>
        <v>9375.2999999999993</v>
      </c>
      <c r="E34" s="252">
        <f>E36+E44</f>
        <v>46.418239999999997</v>
      </c>
      <c r="F34" s="252">
        <f>F38+F39+F41+F44</f>
        <v>301.13845000000003</v>
      </c>
      <c r="G34" s="254">
        <f>E34/D34*100</f>
        <v>0.49511204974774142</v>
      </c>
      <c r="H34" s="256">
        <f t="shared" si="2"/>
        <v>-9328.8817599999984</v>
      </c>
    </row>
    <row r="35" spans="1:234" ht="12.75" thickBot="1" x14ac:dyDescent="0.25">
      <c r="A35" s="274"/>
      <c r="B35" s="276"/>
      <c r="C35" s="253"/>
      <c r="D35" s="253"/>
      <c r="E35" s="253"/>
      <c r="F35" s="253"/>
      <c r="G35" s="255"/>
      <c r="H35" s="257"/>
    </row>
    <row r="36" spans="1:234" ht="48" x14ac:dyDescent="0.2">
      <c r="A36" s="47" t="s">
        <v>51</v>
      </c>
      <c r="B36" s="160" t="s">
        <v>52</v>
      </c>
      <c r="C36" s="21">
        <f>C37+C39+C41</f>
        <v>5016.6000000000004</v>
      </c>
      <c r="D36" s="21">
        <f>D37+D39+D41+D43</f>
        <v>9135.2999999999993</v>
      </c>
      <c r="E36" s="125">
        <f>E37+E39+E41+E43</f>
        <v>35.808389999999996</v>
      </c>
      <c r="F36" s="125">
        <f t="shared" ref="F36" si="4">F37+F39+F41+F43</f>
        <v>277.01103000000001</v>
      </c>
      <c r="G36" s="25">
        <f t="shared" ref="G36:G48" si="5">E36/D36*100</f>
        <v>0.3919782601556599</v>
      </c>
      <c r="H36" s="22">
        <f t="shared" ref="H36:H61" si="6">E36-D36</f>
        <v>-9099.4916099999991</v>
      </c>
    </row>
    <row r="37" spans="1:234" ht="24" x14ac:dyDescent="0.2">
      <c r="A37" s="48" t="s">
        <v>53</v>
      </c>
      <c r="B37" s="161" t="s">
        <v>54</v>
      </c>
      <c r="C37" s="24">
        <f>C38</f>
        <v>4305.6000000000004</v>
      </c>
      <c r="D37" s="24">
        <f>D38</f>
        <v>8214.2999999999993</v>
      </c>
      <c r="E37" s="25">
        <f>E38</f>
        <v>23.661079999999998</v>
      </c>
      <c r="F37" s="24">
        <f>F38</f>
        <v>273.36002999999999</v>
      </c>
      <c r="G37" s="25">
        <f t="shared" si="5"/>
        <v>0.28804742948273132</v>
      </c>
      <c r="H37" s="25">
        <f t="shared" si="6"/>
        <v>-8190.6389199999994</v>
      </c>
    </row>
    <row r="38" spans="1:234" ht="24" customHeight="1" x14ac:dyDescent="0.2">
      <c r="A38" s="122" t="s">
        <v>55</v>
      </c>
      <c r="B38" s="132" t="s">
        <v>54</v>
      </c>
      <c r="C38" s="116">
        <v>4305.6000000000004</v>
      </c>
      <c r="D38" s="116">
        <v>8214.2999999999993</v>
      </c>
      <c r="E38" s="118">
        <v>23.661079999999998</v>
      </c>
      <c r="F38" s="121">
        <v>273.36002999999999</v>
      </c>
      <c r="G38" s="118">
        <f t="shared" si="5"/>
        <v>0.28804742948273132</v>
      </c>
      <c r="H38" s="115">
        <f t="shared" si="6"/>
        <v>-8190.6389199999994</v>
      </c>
    </row>
    <row r="39" spans="1:234" ht="24" x14ac:dyDescent="0.2">
      <c r="A39" s="49" t="s">
        <v>231</v>
      </c>
      <c r="B39" s="159" t="s">
        <v>56</v>
      </c>
      <c r="C39" s="24">
        <f>C40</f>
        <v>553</v>
      </c>
      <c r="D39" s="24">
        <f>D40</f>
        <v>581.79999999999995</v>
      </c>
      <c r="E39" s="25">
        <f>E40</f>
        <v>0</v>
      </c>
      <c r="F39" s="24">
        <f>F40</f>
        <v>0</v>
      </c>
      <c r="G39" s="25">
        <f t="shared" si="5"/>
        <v>0</v>
      </c>
      <c r="H39" s="25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24">
        <v>553</v>
      </c>
      <c r="D40" s="24">
        <v>581.79999999999995</v>
      </c>
      <c r="E40" s="25"/>
      <c r="F40" s="24"/>
      <c r="G40" s="25">
        <f t="shared" si="5"/>
        <v>0</v>
      </c>
      <c r="H40" s="25">
        <f t="shared" si="6"/>
        <v>-581.79999999999995</v>
      </c>
    </row>
    <row r="41" spans="1:234" ht="38.25" customHeight="1" x14ac:dyDescent="0.2">
      <c r="A41" s="122" t="s">
        <v>57</v>
      </c>
      <c r="B41" s="159" t="s">
        <v>58</v>
      </c>
      <c r="C41" s="116">
        <f>C42</f>
        <v>158</v>
      </c>
      <c r="D41" s="116">
        <f>D42</f>
        <v>136.1</v>
      </c>
      <c r="E41" s="114">
        <f>E42</f>
        <v>12.147309999999999</v>
      </c>
      <c r="F41" s="120">
        <f>F42</f>
        <v>3.6509999999999998</v>
      </c>
      <c r="G41" s="114">
        <f t="shared" si="5"/>
        <v>8.9252828802351214</v>
      </c>
      <c r="H41" s="115">
        <f t="shared" si="6"/>
        <v>-123.95268999999999</v>
      </c>
    </row>
    <row r="42" spans="1:234" s="51" customFormat="1" ht="40.5" customHeight="1" x14ac:dyDescent="0.2">
      <c r="A42" s="65" t="s">
        <v>59</v>
      </c>
      <c r="B42" s="159" t="s">
        <v>60</v>
      </c>
      <c r="C42" s="116">
        <v>158</v>
      </c>
      <c r="D42" s="127">
        <v>136.1</v>
      </c>
      <c r="E42" s="128">
        <v>12.147309999999999</v>
      </c>
      <c r="F42" s="70">
        <v>3.6509999999999998</v>
      </c>
      <c r="G42" s="128">
        <f t="shared" si="5"/>
        <v>8.9252828802351214</v>
      </c>
      <c r="H42" s="128">
        <f t="shared" si="6"/>
        <v>-123.95268999999999</v>
      </c>
    </row>
    <row r="43" spans="1:234" s="51" customFormat="1" ht="64.5" customHeight="1" thickBot="1" x14ac:dyDescent="0.25">
      <c r="A43" s="122" t="s">
        <v>199</v>
      </c>
      <c r="B43" s="141" t="s">
        <v>200</v>
      </c>
      <c r="C43" s="145"/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203.1</v>
      </c>
      <c r="D44" s="53">
        <f>D45</f>
        <v>240</v>
      </c>
      <c r="E44" s="54">
        <f>E45</f>
        <v>10.60985</v>
      </c>
      <c r="F44" s="53">
        <f>F45</f>
        <v>24.127420000000001</v>
      </c>
      <c r="G44" s="28">
        <f t="shared" si="5"/>
        <v>4.4207708333333331</v>
      </c>
      <c r="H44" s="29">
        <f t="shared" si="6"/>
        <v>-229.39015000000001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203.1</v>
      </c>
      <c r="D45" s="57">
        <v>240</v>
      </c>
      <c r="E45" s="39">
        <v>10.60985</v>
      </c>
      <c r="F45" s="58">
        <v>24.127420000000001</v>
      </c>
      <c r="G45" s="39">
        <f t="shared" si="5"/>
        <v>4.4207708333333331</v>
      </c>
      <c r="H45" s="32">
        <f t="shared" si="6"/>
        <v>-229.39015000000001</v>
      </c>
    </row>
    <row r="46" spans="1:234" s="51" customFormat="1" ht="12.75" thickBot="1" x14ac:dyDescent="0.25">
      <c r="A46" s="73" t="s">
        <v>64</v>
      </c>
      <c r="B46" s="88" t="s">
        <v>65</v>
      </c>
      <c r="C46" s="15" t="e">
        <f>C47</f>
        <v>#REF!</v>
      </c>
      <c r="D46" s="15">
        <f>D47</f>
        <v>115.893</v>
      </c>
      <c r="E46" s="15">
        <f>E47</f>
        <v>0</v>
      </c>
      <c r="F46" s="15">
        <f>F47</f>
        <v>4.1070099999999998</v>
      </c>
      <c r="G46" s="28">
        <f t="shared" si="5"/>
        <v>0</v>
      </c>
      <c r="H46" s="29">
        <f t="shared" si="6"/>
        <v>-115.893</v>
      </c>
    </row>
    <row r="47" spans="1:234" s="51" customFormat="1" x14ac:dyDescent="0.2">
      <c r="A47" s="20" t="s">
        <v>66</v>
      </c>
      <c r="B47" s="59" t="s">
        <v>67</v>
      </c>
      <c r="C47" s="21" t="e">
        <f>C50+C48+C49+C51+C52+#REF!</f>
        <v>#REF!</v>
      </c>
      <c r="D47" s="21">
        <f>D50+D48+D49+D51+D52</f>
        <v>115.893</v>
      </c>
      <c r="E47" s="22">
        <f>E48+E49+E50+E51+E52</f>
        <v>0</v>
      </c>
      <c r="F47" s="22">
        <f>F48+F49+F50+F51+F52</f>
        <v>4.1070099999999998</v>
      </c>
      <c r="G47" s="22">
        <f t="shared" si="5"/>
        <v>0</v>
      </c>
      <c r="H47" s="22">
        <f t="shared" si="6"/>
        <v>-115.893</v>
      </c>
    </row>
    <row r="48" spans="1:234" s="51" customFormat="1" x14ac:dyDescent="0.2">
      <c r="A48" s="33" t="s">
        <v>66</v>
      </c>
      <c r="B48" s="60" t="s">
        <v>68</v>
      </c>
      <c r="C48" s="24">
        <v>80.34</v>
      </c>
      <c r="D48" s="24">
        <v>8.6370000000000005</v>
      </c>
      <c r="E48" s="25"/>
      <c r="F48" s="24">
        <v>0.76212000000000002</v>
      </c>
      <c r="G48" s="22">
        <f t="shared" si="5"/>
        <v>0</v>
      </c>
      <c r="H48" s="25">
        <f t="shared" si="6"/>
        <v>-8.6370000000000005</v>
      </c>
    </row>
    <row r="49" spans="1:8" s="51" customFormat="1" x14ac:dyDescent="0.2">
      <c r="A49" s="33" t="s">
        <v>69</v>
      </c>
      <c r="B49" s="60" t="s">
        <v>70</v>
      </c>
      <c r="C49" s="24"/>
      <c r="D49" s="24"/>
      <c r="E49" s="25"/>
      <c r="F49" s="24"/>
      <c r="G49" s="22"/>
      <c r="H49" s="25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24">
        <v>104.136</v>
      </c>
      <c r="D50" s="24">
        <v>107.256</v>
      </c>
      <c r="E50" s="25"/>
      <c r="F50" s="24">
        <v>3.3448899999999999</v>
      </c>
      <c r="G50" s="22">
        <f>E50/D50*100</f>
        <v>0</v>
      </c>
      <c r="H50" s="25">
        <f t="shared" si="6"/>
        <v>-107.256</v>
      </c>
    </row>
    <row r="51" spans="1:8" s="51" customFormat="1" x14ac:dyDescent="0.2">
      <c r="A51" s="33" t="s">
        <v>72</v>
      </c>
      <c r="B51" s="45" t="s">
        <v>73</v>
      </c>
      <c r="C51" s="24"/>
      <c r="D51" s="24"/>
      <c r="E51" s="25"/>
      <c r="F51" s="24"/>
      <c r="G51" s="25">
        <v>0</v>
      </c>
      <c r="H51" s="25">
        <f t="shared" si="6"/>
        <v>0</v>
      </c>
    </row>
    <row r="52" spans="1:8" s="51" customFormat="1" ht="24.75" thickBot="1" x14ac:dyDescent="0.25">
      <c r="A52" s="36" t="s">
        <v>74</v>
      </c>
      <c r="B52" s="60" t="s">
        <v>75</v>
      </c>
      <c r="C52" s="24"/>
      <c r="D52" s="24"/>
      <c r="E52" s="25"/>
      <c r="F52" s="24"/>
      <c r="G52" s="25" t="e">
        <f>E52/D52*100</f>
        <v>#DIV/0!</v>
      </c>
      <c r="H52" s="25">
        <f t="shared" si="6"/>
        <v>0</v>
      </c>
    </row>
    <row r="53" spans="1:8" s="51" customFormat="1" ht="12.75" thickBot="1" x14ac:dyDescent="0.25">
      <c r="A53" s="73" t="s">
        <v>76</v>
      </c>
      <c r="B53" s="87" t="s">
        <v>77</v>
      </c>
      <c r="C53" s="61">
        <f>C54+C55</f>
        <v>239</v>
      </c>
      <c r="D53" s="61">
        <f>D54+D55+D56</f>
        <v>239</v>
      </c>
      <c r="E53" s="61">
        <f>E54+E55+E56</f>
        <v>99.837940000000003</v>
      </c>
      <c r="F53" s="61">
        <f>F54+F55+F56</f>
        <v>4.7368800000000002</v>
      </c>
      <c r="G53" s="54">
        <f>E53/D53*100</f>
        <v>41.773196652719669</v>
      </c>
      <c r="H53" s="29">
        <f t="shared" si="6"/>
        <v>-139.16206</v>
      </c>
    </row>
    <row r="54" spans="1:8" s="11" customFormat="1" ht="24" x14ac:dyDescent="0.2">
      <c r="A54" s="62" t="s">
        <v>78</v>
      </c>
      <c r="B54" s="63" t="s">
        <v>79</v>
      </c>
      <c r="C54" s="64"/>
      <c r="D54" s="64"/>
      <c r="E54" s="22"/>
      <c r="F54" s="21"/>
      <c r="G54" s="22"/>
      <c r="H54" s="22">
        <f t="shared" si="6"/>
        <v>0</v>
      </c>
    </row>
    <row r="55" spans="1:8" s="11" customFormat="1" ht="24" x14ac:dyDescent="0.2">
      <c r="A55" s="65" t="s">
        <v>80</v>
      </c>
      <c r="B55" s="66" t="s">
        <v>81</v>
      </c>
      <c r="C55" s="41">
        <v>239</v>
      </c>
      <c r="D55" s="41"/>
      <c r="E55" s="42">
        <v>99.837940000000003</v>
      </c>
      <c r="F55" s="41">
        <v>4.7368800000000002</v>
      </c>
      <c r="G55" s="22" t="e">
        <f>E55/D55*100</f>
        <v>#DIV/0!</v>
      </c>
      <c r="H55" s="42">
        <f t="shared" si="6"/>
        <v>99.837940000000003</v>
      </c>
    </row>
    <row r="56" spans="1:8" s="11" customFormat="1" ht="24.75" thickBot="1" x14ac:dyDescent="0.25">
      <c r="A56" s="67" t="s">
        <v>82</v>
      </c>
      <c r="B56" s="68" t="s">
        <v>83</v>
      </c>
      <c r="C56" s="24"/>
      <c r="D56" s="24">
        <v>239</v>
      </c>
      <c r="E56" s="25"/>
      <c r="F56" s="24"/>
      <c r="G56" s="22">
        <f>E56/D56*100</f>
        <v>0</v>
      </c>
      <c r="H56" s="25">
        <f t="shared" si="6"/>
        <v>-239</v>
      </c>
    </row>
    <row r="57" spans="1:8" ht="12.75" thickBot="1" x14ac:dyDescent="0.25">
      <c r="A57" s="78" t="s">
        <v>84</v>
      </c>
      <c r="B57" s="87" t="s">
        <v>85</v>
      </c>
      <c r="C57" s="69">
        <f>C58+C61+C65+C74+C75+C76++C71+C70</f>
        <v>995</v>
      </c>
      <c r="D57" s="69">
        <f>D58+D60+D62+D64+D66+D68+D70+D72+D74+D76</f>
        <v>88</v>
      </c>
      <c r="E57" s="69">
        <f t="shared" ref="E57" si="7">E58+E60+E62+E64+E66+E68+E70+E72+E74+E76</f>
        <v>7.7143800000000002</v>
      </c>
      <c r="F57" s="69">
        <v>19.53772</v>
      </c>
      <c r="G57" s="54">
        <f>E57/D57*100</f>
        <v>8.7663409090909106</v>
      </c>
      <c r="H57" s="29">
        <f t="shared" si="6"/>
        <v>-80.285619999999994</v>
      </c>
    </row>
    <row r="58" spans="1:8" ht="36" x14ac:dyDescent="0.2">
      <c r="A58" s="134" t="s">
        <v>161</v>
      </c>
      <c r="B58" s="137" t="s">
        <v>178</v>
      </c>
      <c r="C58" s="21">
        <v>150</v>
      </c>
      <c r="D58" s="21">
        <f>D59</f>
        <v>4</v>
      </c>
      <c r="E58" s="125">
        <f t="shared" ref="E58" si="8">E59</f>
        <v>0</v>
      </c>
      <c r="F58" s="21"/>
      <c r="G58" s="22">
        <f>E58/D58*100</f>
        <v>0</v>
      </c>
      <c r="H58" s="22">
        <f t="shared" si="6"/>
        <v>-4</v>
      </c>
    </row>
    <row r="59" spans="1:8" s="11" customFormat="1" ht="38.25" customHeight="1" x14ac:dyDescent="0.2">
      <c r="A59" s="135" t="s">
        <v>162</v>
      </c>
      <c r="B59" s="138" t="s">
        <v>179</v>
      </c>
      <c r="C59" s="70"/>
      <c r="D59" s="125">
        <v>4</v>
      </c>
      <c r="E59" s="126"/>
      <c r="F59" s="70"/>
      <c r="G59" s="22">
        <f>E59/D59*100</f>
        <v>0</v>
      </c>
      <c r="H59" s="25">
        <f t="shared" si="6"/>
        <v>-4</v>
      </c>
    </row>
    <row r="60" spans="1:8" ht="36" x14ac:dyDescent="0.2">
      <c r="A60" s="134" t="s">
        <v>228</v>
      </c>
      <c r="B60" s="139" t="s">
        <v>180</v>
      </c>
      <c r="C60" s="24"/>
      <c r="D60" s="125">
        <f>D61</f>
        <v>3</v>
      </c>
      <c r="E60" s="125">
        <f>E61</f>
        <v>0</v>
      </c>
      <c r="F60" s="24"/>
      <c r="G60" s="25"/>
      <c r="H60" s="25">
        <f t="shared" si="6"/>
        <v>-3</v>
      </c>
    </row>
    <row r="61" spans="1:8" ht="50.25" customHeight="1" x14ac:dyDescent="0.2">
      <c r="A61" s="135" t="s">
        <v>163</v>
      </c>
      <c r="B61" s="140" t="s">
        <v>181</v>
      </c>
      <c r="C61" s="260">
        <v>20</v>
      </c>
      <c r="D61" s="125">
        <v>3</v>
      </c>
      <c r="E61" s="126"/>
      <c r="F61" s="127"/>
      <c r="G61" s="128">
        <f>E61/D61*100</f>
        <v>0</v>
      </c>
      <c r="H61" s="143">
        <f t="shared" si="6"/>
        <v>-3</v>
      </c>
    </row>
    <row r="62" spans="1:8" ht="36" x14ac:dyDescent="0.2">
      <c r="A62" s="134" t="s">
        <v>164</v>
      </c>
      <c r="B62" s="141" t="s">
        <v>182</v>
      </c>
      <c r="C62" s="261"/>
      <c r="D62" s="125">
        <f>D63</f>
        <v>4</v>
      </c>
      <c r="E62" s="125">
        <f>E63</f>
        <v>0</v>
      </c>
      <c r="F62" s="125"/>
      <c r="G62" s="126"/>
      <c r="H62" s="129"/>
    </row>
    <row r="63" spans="1:8" ht="48" x14ac:dyDescent="0.2">
      <c r="A63" s="135" t="s">
        <v>165</v>
      </c>
      <c r="B63" s="140" t="s">
        <v>183</v>
      </c>
      <c r="C63" s="260"/>
      <c r="D63" s="125">
        <v>4</v>
      </c>
      <c r="E63" s="126"/>
      <c r="F63" s="127"/>
      <c r="G63" s="128"/>
      <c r="H63" s="128"/>
    </row>
    <row r="64" spans="1:8" ht="36" x14ac:dyDescent="0.2">
      <c r="A64" s="134" t="s">
        <v>166</v>
      </c>
      <c r="B64" s="141" t="s">
        <v>184</v>
      </c>
      <c r="C64" s="261"/>
      <c r="D64" s="125">
        <f>D65</f>
        <v>5</v>
      </c>
      <c r="E64" s="125">
        <f>E65</f>
        <v>0</v>
      </c>
      <c r="F64" s="127"/>
      <c r="G64" s="128"/>
      <c r="H64" s="128"/>
    </row>
    <row r="65" spans="1:8" ht="48" x14ac:dyDescent="0.2">
      <c r="A65" s="135" t="s">
        <v>167</v>
      </c>
      <c r="B65" s="140" t="s">
        <v>185</v>
      </c>
      <c r="C65" s="24">
        <f>C66+C67+C69</f>
        <v>125</v>
      </c>
      <c r="D65" s="125">
        <v>5</v>
      </c>
      <c r="E65" s="126"/>
      <c r="F65" s="25"/>
      <c r="G65" s="25">
        <f>E65/D65*100</f>
        <v>0</v>
      </c>
      <c r="H65" s="25">
        <f>E65-D65</f>
        <v>-5</v>
      </c>
    </row>
    <row r="66" spans="1:8" ht="36" x14ac:dyDescent="0.2">
      <c r="A66" s="134" t="s">
        <v>168</v>
      </c>
      <c r="B66" s="141" t="s">
        <v>186</v>
      </c>
      <c r="C66" s="24"/>
      <c r="D66" s="125">
        <f>D67</f>
        <v>3</v>
      </c>
      <c r="E66" s="125">
        <f>E67</f>
        <v>0</v>
      </c>
      <c r="F66" s="24"/>
      <c r="G66" s="25">
        <f>E66/D66*100</f>
        <v>0</v>
      </c>
      <c r="H66" s="25">
        <f>E66-D66</f>
        <v>-3</v>
      </c>
    </row>
    <row r="67" spans="1:8" ht="48" x14ac:dyDescent="0.2">
      <c r="A67" s="135" t="s">
        <v>169</v>
      </c>
      <c r="B67" s="140" t="s">
        <v>187</v>
      </c>
      <c r="C67" s="260">
        <v>30</v>
      </c>
      <c r="D67" s="125">
        <v>3</v>
      </c>
      <c r="E67" s="126"/>
      <c r="F67" s="127"/>
      <c r="G67" s="128">
        <f>E67/D67*100</f>
        <v>0</v>
      </c>
      <c r="H67" s="128">
        <f>E68-D67</f>
        <v>-3</v>
      </c>
    </row>
    <row r="68" spans="1:8" ht="36" x14ac:dyDescent="0.2">
      <c r="A68" s="134" t="s">
        <v>170</v>
      </c>
      <c r="B68" s="141" t="s">
        <v>188</v>
      </c>
      <c r="C68" s="261"/>
      <c r="D68" s="125">
        <f>D69</f>
        <v>2</v>
      </c>
      <c r="E68" s="125">
        <f>E69</f>
        <v>0</v>
      </c>
      <c r="F68" s="125"/>
      <c r="G68" s="126"/>
      <c r="H68" s="128"/>
    </row>
    <row r="69" spans="1:8" ht="60" x14ac:dyDescent="0.2">
      <c r="A69" s="135" t="s">
        <v>171</v>
      </c>
      <c r="B69" s="140" t="s">
        <v>189</v>
      </c>
      <c r="C69" s="24">
        <v>95</v>
      </c>
      <c r="D69" s="125">
        <v>2</v>
      </c>
      <c r="E69" s="126"/>
      <c r="F69" s="24"/>
      <c r="G69" s="25">
        <f>E69/D69*100</f>
        <v>0</v>
      </c>
      <c r="H69" s="25">
        <f>E69-D69</f>
        <v>-2</v>
      </c>
    </row>
    <row r="70" spans="1:8" ht="36" x14ac:dyDescent="0.2">
      <c r="A70" s="134" t="s">
        <v>172</v>
      </c>
      <c r="B70" s="141" t="s">
        <v>190</v>
      </c>
      <c r="C70" s="24"/>
      <c r="D70" s="125">
        <f>D71</f>
        <v>2</v>
      </c>
      <c r="E70" s="125">
        <f>E71</f>
        <v>0</v>
      </c>
      <c r="F70" s="24"/>
      <c r="G70" s="25"/>
      <c r="H70" s="25">
        <f>E70-D70</f>
        <v>-2</v>
      </c>
    </row>
    <row r="71" spans="1:8" ht="50.25" customHeight="1" x14ac:dyDescent="0.2">
      <c r="A71" s="135" t="s">
        <v>173</v>
      </c>
      <c r="B71" s="140" t="s">
        <v>191</v>
      </c>
      <c r="C71" s="260"/>
      <c r="D71" s="125">
        <v>2</v>
      </c>
      <c r="E71" s="126"/>
      <c r="F71" s="127"/>
      <c r="G71" s="128">
        <f>E71/D71*100</f>
        <v>0</v>
      </c>
      <c r="H71" s="71">
        <f>E71-D71</f>
        <v>-2</v>
      </c>
    </row>
    <row r="72" spans="1:8" ht="27" customHeight="1" x14ac:dyDescent="0.2">
      <c r="A72" s="134" t="s">
        <v>174</v>
      </c>
      <c r="B72" s="141" t="s">
        <v>192</v>
      </c>
      <c r="C72" s="261"/>
      <c r="D72" s="125">
        <f>D73</f>
        <v>46</v>
      </c>
      <c r="E72" s="125">
        <f>E73</f>
        <v>0</v>
      </c>
      <c r="F72" s="125"/>
      <c r="G72" s="126"/>
      <c r="H72" s="130"/>
    </row>
    <row r="73" spans="1:8" ht="36.75" customHeight="1" x14ac:dyDescent="0.2">
      <c r="A73" s="135" t="s">
        <v>175</v>
      </c>
      <c r="B73" s="140" t="s">
        <v>193</v>
      </c>
      <c r="C73" s="24"/>
      <c r="D73" s="125">
        <v>46</v>
      </c>
      <c r="E73" s="126"/>
      <c r="F73" s="24"/>
      <c r="G73" s="25">
        <f t="shared" ref="G73:G79" si="9">E73/D73*100</f>
        <v>0</v>
      </c>
      <c r="H73" s="25">
        <f t="shared" ref="H73:H80" si="10">E73-D73</f>
        <v>-46</v>
      </c>
    </row>
    <row r="74" spans="1:8" ht="36" x14ac:dyDescent="0.2">
      <c r="A74" s="134" t="s">
        <v>176</v>
      </c>
      <c r="B74" s="139" t="s">
        <v>194</v>
      </c>
      <c r="C74" s="24">
        <v>30</v>
      </c>
      <c r="D74" s="125">
        <f>D75</f>
        <v>19</v>
      </c>
      <c r="E74" s="125">
        <f>E75</f>
        <v>0</v>
      </c>
      <c r="F74" s="24"/>
      <c r="G74" s="25">
        <f t="shared" si="9"/>
        <v>0</v>
      </c>
      <c r="H74" s="25">
        <f t="shared" si="10"/>
        <v>-19</v>
      </c>
    </row>
    <row r="75" spans="1:8" ht="48" x14ac:dyDescent="0.2">
      <c r="A75" s="136" t="s">
        <v>177</v>
      </c>
      <c r="B75" s="142" t="s">
        <v>195</v>
      </c>
      <c r="C75" s="24">
        <v>70</v>
      </c>
      <c r="D75" s="125">
        <v>19</v>
      </c>
      <c r="E75" s="126"/>
      <c r="F75" s="24"/>
      <c r="G75" s="25">
        <f t="shared" si="9"/>
        <v>0</v>
      </c>
      <c r="H75" s="25">
        <f t="shared" si="10"/>
        <v>-19</v>
      </c>
    </row>
    <row r="76" spans="1:8" ht="36" x14ac:dyDescent="0.2">
      <c r="A76" s="147" t="s">
        <v>210</v>
      </c>
      <c r="B76" s="72" t="s">
        <v>211</v>
      </c>
      <c r="C76" s="24">
        <f>C78</f>
        <v>600</v>
      </c>
      <c r="D76" s="24">
        <f>D77+D78</f>
        <v>0</v>
      </c>
      <c r="E76" s="127">
        <f t="shared" ref="E76:F76" si="11">E77+E78</f>
        <v>7.7143800000000002</v>
      </c>
      <c r="F76" s="127">
        <f t="shared" si="11"/>
        <v>0</v>
      </c>
      <c r="G76" s="25" t="e">
        <f t="shared" si="9"/>
        <v>#DIV/0!</v>
      </c>
      <c r="H76" s="25">
        <f t="shared" si="10"/>
        <v>7.7143800000000002</v>
      </c>
    </row>
    <row r="77" spans="1:8" ht="36" x14ac:dyDescent="0.2">
      <c r="A77" s="148" t="s">
        <v>212</v>
      </c>
      <c r="B77" s="86" t="s">
        <v>214</v>
      </c>
      <c r="C77" s="133"/>
      <c r="D77" s="133"/>
      <c r="E77" s="133">
        <v>5.5018799999999999</v>
      </c>
      <c r="F77" s="133"/>
      <c r="G77" s="128"/>
      <c r="H77" s="118"/>
    </row>
    <row r="78" spans="1:8" ht="36.75" thickBot="1" x14ac:dyDescent="0.25">
      <c r="A78" s="148" t="s">
        <v>213</v>
      </c>
      <c r="B78" s="86" t="s">
        <v>215</v>
      </c>
      <c r="C78" s="41">
        <v>600</v>
      </c>
      <c r="D78" s="41"/>
      <c r="E78" s="42">
        <v>2.2124999999999999</v>
      </c>
      <c r="F78" s="41"/>
      <c r="G78" s="25" t="e">
        <f t="shared" si="9"/>
        <v>#DIV/0!</v>
      </c>
      <c r="H78" s="42">
        <f t="shared" si="10"/>
        <v>2.2124999999999999</v>
      </c>
    </row>
    <row r="79" spans="1:8" ht="12.75" thickBot="1" x14ac:dyDescent="0.25">
      <c r="A79" s="73" t="s">
        <v>86</v>
      </c>
      <c r="B79" s="87" t="s">
        <v>87</v>
      </c>
      <c r="C79" s="53" t="e">
        <f>C80+#REF!+C81</f>
        <v>#REF!</v>
      </c>
      <c r="D79" s="53">
        <f>D80+D81</f>
        <v>0</v>
      </c>
      <c r="E79" s="53">
        <f t="shared" ref="E79:F79" si="12">E80+E81</f>
        <v>24.5</v>
      </c>
      <c r="F79" s="53">
        <f t="shared" si="12"/>
        <v>120.83589000000001</v>
      </c>
      <c r="G79" s="54" t="e">
        <f t="shared" si="9"/>
        <v>#DIV/0!</v>
      </c>
      <c r="H79" s="29">
        <f t="shared" si="10"/>
        <v>24.5</v>
      </c>
    </row>
    <row r="80" spans="1:8" x14ac:dyDescent="0.2">
      <c r="A80" s="20" t="s">
        <v>229</v>
      </c>
      <c r="B80" s="59" t="s">
        <v>88</v>
      </c>
      <c r="C80" s="21"/>
      <c r="D80" s="21"/>
      <c r="E80" s="22">
        <v>24.5</v>
      </c>
      <c r="F80" s="21">
        <v>68.006990000000002</v>
      </c>
      <c r="G80" s="22">
        <v>0</v>
      </c>
      <c r="H80" s="22">
        <f t="shared" si="10"/>
        <v>24.5</v>
      </c>
    </row>
    <row r="81" spans="1:8" ht="12.75" thickBot="1" x14ac:dyDescent="0.25">
      <c r="A81" s="33" t="s">
        <v>230</v>
      </c>
      <c r="B81" s="33" t="s">
        <v>87</v>
      </c>
      <c r="C81" s="41"/>
      <c r="D81" s="41"/>
      <c r="E81" s="42"/>
      <c r="F81" s="41">
        <v>52.828899999999997</v>
      </c>
      <c r="G81" s="42" t="e">
        <f>E81/D81*100</f>
        <v>#DIV/0!</v>
      </c>
      <c r="H81" s="42">
        <f t="shared" ref="H81:H96" si="13">E81-D81</f>
        <v>0</v>
      </c>
    </row>
    <row r="82" spans="1:8" ht="12.75" thickBot="1" x14ac:dyDescent="0.25">
      <c r="A82" s="73" t="s">
        <v>89</v>
      </c>
      <c r="B82" s="74" t="s">
        <v>90</v>
      </c>
      <c r="C82" s="75" t="e">
        <f>C83+C131+C129+C128</f>
        <v>#REF!</v>
      </c>
      <c r="D82" s="75">
        <f>D83+D131+D129+D128</f>
        <v>451685.90100000001</v>
      </c>
      <c r="E82" s="76">
        <f>E83+E131+E129+E128</f>
        <v>31476.6266</v>
      </c>
      <c r="F82" s="75">
        <f>F83+F131+F129+F128</f>
        <v>27917.726600000002</v>
      </c>
      <c r="G82" s="76">
        <f>E82/D82*100</f>
        <v>6.9686980555100391</v>
      </c>
      <c r="H82" s="77">
        <f t="shared" si="13"/>
        <v>-420209.27439999999</v>
      </c>
    </row>
    <row r="83" spans="1:8" ht="12.75" thickBot="1" x14ac:dyDescent="0.25">
      <c r="A83" s="78" t="s">
        <v>91</v>
      </c>
      <c r="B83" s="79" t="s">
        <v>92</v>
      </c>
      <c r="C83" s="80" t="e">
        <f>C84+C87+C100+#REF!</f>
        <v>#REF!</v>
      </c>
      <c r="D83" s="80">
        <f>D84+D87+D100+D121</f>
        <v>451685.90100000001</v>
      </c>
      <c r="E83" s="80">
        <f>E84+E87+E100+E121</f>
        <v>31476.6266</v>
      </c>
      <c r="F83" s="80">
        <f>F84+F87+F100+F121</f>
        <v>27917.726600000002</v>
      </c>
      <c r="G83" s="81">
        <f>E83/D83*100</f>
        <v>6.9686980555100391</v>
      </c>
      <c r="H83" s="82">
        <f t="shared" si="13"/>
        <v>-420209.27439999999</v>
      </c>
    </row>
    <row r="84" spans="1:8" ht="12.75" thickBot="1" x14ac:dyDescent="0.25">
      <c r="A84" s="73" t="s">
        <v>93</v>
      </c>
      <c r="B84" s="83" t="s">
        <v>94</v>
      </c>
      <c r="C84" s="27">
        <f>C85+C86</f>
        <v>141422.6</v>
      </c>
      <c r="D84" s="27">
        <f>D85+D86</f>
        <v>154122</v>
      </c>
      <c r="E84" s="84">
        <f>E85+E86</f>
        <v>16421</v>
      </c>
      <c r="F84" s="27">
        <f>SUM(F85+F86)</f>
        <v>15166</v>
      </c>
      <c r="G84" s="84">
        <f>E84/D84*100</f>
        <v>10.654546398307833</v>
      </c>
      <c r="H84" s="85">
        <f t="shared" si="13"/>
        <v>-137701</v>
      </c>
    </row>
    <row r="85" spans="1:8" x14ac:dyDescent="0.2">
      <c r="A85" s="59" t="s">
        <v>95</v>
      </c>
      <c r="B85" s="59" t="s">
        <v>96</v>
      </c>
      <c r="C85" s="150">
        <v>140004</v>
      </c>
      <c r="D85" s="150">
        <v>154122</v>
      </c>
      <c r="E85" s="126">
        <v>16421</v>
      </c>
      <c r="F85" s="150">
        <v>15166</v>
      </c>
      <c r="G85" s="126">
        <f>E85/D85*100</f>
        <v>10.654546398307833</v>
      </c>
      <c r="H85" s="126">
        <f t="shared" si="13"/>
        <v>-137701</v>
      </c>
    </row>
    <row r="86" spans="1:8" ht="24.75" thickBot="1" x14ac:dyDescent="0.25">
      <c r="A86" s="56" t="s">
        <v>97</v>
      </c>
      <c r="B86" s="164" t="s">
        <v>98</v>
      </c>
      <c r="C86" s="165">
        <v>1418.6</v>
      </c>
      <c r="D86" s="165"/>
      <c r="E86" s="118"/>
      <c r="F86" s="149"/>
      <c r="G86" s="118"/>
      <c r="H86" s="118">
        <f t="shared" si="13"/>
        <v>0</v>
      </c>
    </row>
    <row r="87" spans="1:8" ht="11.25" customHeight="1" thickBot="1" x14ac:dyDescent="0.25">
      <c r="A87" s="73" t="s">
        <v>99</v>
      </c>
      <c r="B87" s="87" t="s">
        <v>100</v>
      </c>
      <c r="C87" s="53" t="e">
        <f>#REF!+#REF!+C91+#REF!+#REF!+C90+C89</f>
        <v>#REF!</v>
      </c>
      <c r="D87" s="53">
        <f>D88+D89+D90+D91</f>
        <v>90668.300000000017</v>
      </c>
      <c r="E87" s="53">
        <f t="shared" ref="E87:F87" si="14">E88+E89+E90+E91</f>
        <v>382.36662000000001</v>
      </c>
      <c r="F87" s="53">
        <f t="shared" si="14"/>
        <v>193.7</v>
      </c>
      <c r="G87" s="54">
        <f>E87/D87*100</f>
        <v>0.42172029253884757</v>
      </c>
      <c r="H87" s="29">
        <f t="shared" si="13"/>
        <v>-90285.933380000017</v>
      </c>
    </row>
    <row r="88" spans="1:8" s="11" customFormat="1" x14ac:dyDescent="0.2">
      <c r="A88" s="33" t="s">
        <v>101</v>
      </c>
      <c r="B88" s="45" t="s">
        <v>102</v>
      </c>
      <c r="C88" s="127"/>
      <c r="D88" s="127">
        <v>441.5</v>
      </c>
      <c r="E88" s="128"/>
      <c r="F88" s="127"/>
      <c r="G88" s="128">
        <v>0</v>
      </c>
      <c r="H88" s="128">
        <f t="shared" si="13"/>
        <v>-441.5</v>
      </c>
    </row>
    <row r="89" spans="1:8" s="11" customFormat="1" x14ac:dyDescent="0.2">
      <c r="A89" s="45" t="s">
        <v>103</v>
      </c>
      <c r="B89" s="45" t="s">
        <v>104</v>
      </c>
      <c r="C89" s="127">
        <v>2508.4</v>
      </c>
      <c r="D89" s="127">
        <v>2943.3</v>
      </c>
      <c r="E89" s="128"/>
      <c r="F89" s="127"/>
      <c r="G89" s="128">
        <f t="shared" ref="G89:G95" si="15">E89/D89*100</f>
        <v>0</v>
      </c>
      <c r="H89" s="128">
        <f t="shared" si="13"/>
        <v>-2943.3</v>
      </c>
    </row>
    <row r="90" spans="1:8" s="11" customFormat="1" ht="12.75" thickBot="1" x14ac:dyDescent="0.25">
      <c r="A90" s="36" t="s">
        <v>105</v>
      </c>
      <c r="B90" s="164" t="s">
        <v>106</v>
      </c>
      <c r="C90" s="149"/>
      <c r="D90" s="149">
        <v>89</v>
      </c>
      <c r="E90" s="118"/>
      <c r="F90" s="149"/>
      <c r="G90" s="118">
        <f t="shared" si="15"/>
        <v>0</v>
      </c>
      <c r="H90" s="128">
        <f t="shared" si="13"/>
        <v>-89</v>
      </c>
    </row>
    <row r="91" spans="1:8" ht="12.75" thickBot="1" x14ac:dyDescent="0.25">
      <c r="A91" s="73" t="s">
        <v>107</v>
      </c>
      <c r="B91" s="88" t="s">
        <v>108</v>
      </c>
      <c r="C91" s="53">
        <f>C92+C93+C94+C96+C95</f>
        <v>8624.1</v>
      </c>
      <c r="D91" s="53">
        <f>D92+D93+D94+D95+D97+D96+D98</f>
        <v>87194.500000000015</v>
      </c>
      <c r="E91" s="53">
        <f>E92+E93+E94+E95+E97+E96+E98</f>
        <v>382.36662000000001</v>
      </c>
      <c r="F91" s="53">
        <f t="shared" ref="F91" si="16">F92+F93+F94+F95+F97+F96+F98</f>
        <v>193.7</v>
      </c>
      <c r="G91" s="54">
        <f t="shared" si="15"/>
        <v>0.43852148931411949</v>
      </c>
      <c r="H91" s="29">
        <f t="shared" si="13"/>
        <v>-86812.133380000014</v>
      </c>
    </row>
    <row r="92" spans="1:8" x14ac:dyDescent="0.2">
      <c r="A92" s="20" t="s">
        <v>107</v>
      </c>
      <c r="B92" s="59" t="s">
        <v>220</v>
      </c>
      <c r="C92" s="150">
        <v>959.3</v>
      </c>
      <c r="D92" s="150">
        <v>990</v>
      </c>
      <c r="E92" s="126"/>
      <c r="F92" s="150"/>
      <c r="G92" s="126">
        <f t="shared" si="15"/>
        <v>0</v>
      </c>
      <c r="H92" s="126">
        <f t="shared" si="13"/>
        <v>-990</v>
      </c>
    </row>
    <row r="93" spans="1:8" ht="13.5" customHeight="1" x14ac:dyDescent="0.2">
      <c r="A93" s="36" t="s">
        <v>107</v>
      </c>
      <c r="B93" s="60" t="s">
        <v>109</v>
      </c>
      <c r="C93" s="127">
        <v>2182.3000000000002</v>
      </c>
      <c r="D93" s="127">
        <v>2097.1</v>
      </c>
      <c r="E93" s="128">
        <v>186.12</v>
      </c>
      <c r="F93" s="127">
        <v>193.7</v>
      </c>
      <c r="G93" s="128">
        <f t="shared" si="15"/>
        <v>8.8751132516332092</v>
      </c>
      <c r="H93" s="128">
        <f t="shared" si="13"/>
        <v>-1910.98</v>
      </c>
    </row>
    <row r="94" spans="1:8" x14ac:dyDescent="0.2">
      <c r="A94" s="33" t="s">
        <v>107</v>
      </c>
      <c r="B94" s="60" t="s">
        <v>205</v>
      </c>
      <c r="C94" s="127">
        <v>1322.5</v>
      </c>
      <c r="D94" s="127">
        <v>4220</v>
      </c>
      <c r="E94" s="128"/>
      <c r="F94" s="127"/>
      <c r="G94" s="128">
        <f t="shared" si="15"/>
        <v>0</v>
      </c>
      <c r="H94" s="128">
        <f t="shared" si="13"/>
        <v>-4220</v>
      </c>
    </row>
    <row r="95" spans="1:8" ht="12.75" customHeight="1" x14ac:dyDescent="0.2">
      <c r="A95" s="89" t="s">
        <v>107</v>
      </c>
      <c r="B95" s="166" t="s">
        <v>110</v>
      </c>
      <c r="C95" s="127">
        <v>4160</v>
      </c>
      <c r="D95" s="127">
        <v>2000</v>
      </c>
      <c r="E95" s="128"/>
      <c r="F95" s="127"/>
      <c r="G95" s="128">
        <f t="shared" si="15"/>
        <v>0</v>
      </c>
      <c r="H95" s="128">
        <f t="shared" si="13"/>
        <v>-2000</v>
      </c>
    </row>
    <row r="96" spans="1:8" x14ac:dyDescent="0.2">
      <c r="A96" s="33" t="s">
        <v>107</v>
      </c>
      <c r="B96" s="60" t="s">
        <v>202</v>
      </c>
      <c r="C96" s="127"/>
      <c r="D96" s="127">
        <v>1894.8</v>
      </c>
      <c r="E96" s="128"/>
      <c r="F96" s="127"/>
      <c r="G96" s="128"/>
      <c r="H96" s="128">
        <f t="shared" si="13"/>
        <v>-1894.8</v>
      </c>
    </row>
    <row r="97" spans="1:8" ht="16.5" customHeight="1" x14ac:dyDescent="0.2">
      <c r="A97" s="36" t="s">
        <v>107</v>
      </c>
      <c r="B97" s="167" t="s">
        <v>203</v>
      </c>
      <c r="C97" s="127"/>
      <c r="D97" s="127">
        <v>72860.600000000006</v>
      </c>
      <c r="E97" s="128"/>
      <c r="F97" s="127"/>
      <c r="G97" s="128">
        <v>0</v>
      </c>
      <c r="H97" s="128">
        <f>E97-C97</f>
        <v>0</v>
      </c>
    </row>
    <row r="98" spans="1:8" ht="24" x14ac:dyDescent="0.2">
      <c r="A98" s="48" t="s">
        <v>111</v>
      </c>
      <c r="B98" s="168" t="s">
        <v>204</v>
      </c>
      <c r="C98" s="127"/>
      <c r="D98" s="127">
        <v>3132</v>
      </c>
      <c r="E98" s="128">
        <v>196.24662000000001</v>
      </c>
      <c r="F98" s="127"/>
      <c r="G98" s="128">
        <v>0</v>
      </c>
      <c r="H98" s="128">
        <f>E98-C98</f>
        <v>196.24662000000001</v>
      </c>
    </row>
    <row r="99" spans="1:8" ht="12.75" thickBot="1" x14ac:dyDescent="0.25">
      <c r="A99" s="33" t="s">
        <v>111</v>
      </c>
      <c r="B99" s="169" t="s">
        <v>112</v>
      </c>
      <c r="C99" s="149"/>
      <c r="D99" s="149"/>
      <c r="E99" s="118"/>
      <c r="F99" s="149"/>
      <c r="G99" s="118">
        <v>0</v>
      </c>
      <c r="H99" s="118">
        <f>E99-C99</f>
        <v>0</v>
      </c>
    </row>
    <row r="100" spans="1:8" ht="12.75" thickBot="1" x14ac:dyDescent="0.25">
      <c r="A100" s="73" t="s">
        <v>113</v>
      </c>
      <c r="B100" s="90" t="s">
        <v>114</v>
      </c>
      <c r="C100" s="75" t="e">
        <f>C101+C112+C114+C116+C117+C118+C119+C113+C115</f>
        <v>#REF!</v>
      </c>
      <c r="D100" s="75">
        <f>D101+D112+D114+D116+D117+D118+D119+D113+D115</f>
        <v>180216.19999999995</v>
      </c>
      <c r="E100" s="76">
        <f>E101+E112+E114+E116+E117+E118+E119+E113+E115</f>
        <v>14335.832969999999</v>
      </c>
      <c r="F100" s="75">
        <f>F101+F112+F114+F116+F117+F118+F119+F113+F115</f>
        <v>11982.9532</v>
      </c>
      <c r="G100" s="76">
        <f t="shared" ref="G100:G107" si="17">E100/D100*100</f>
        <v>7.9547970548707632</v>
      </c>
      <c r="H100" s="77">
        <f t="shared" ref="H100:H107" si="18">E100-D100</f>
        <v>-165880.36702999996</v>
      </c>
    </row>
    <row r="101" spans="1:8" ht="12.75" thickBot="1" x14ac:dyDescent="0.25">
      <c r="A101" s="73" t="s">
        <v>115</v>
      </c>
      <c r="B101" s="91" t="s">
        <v>116</v>
      </c>
      <c r="C101" s="27" t="e">
        <f>C104+C108+#REF!+#REF!+C103+C102+#REF!+C105+#REF!+C109+C106+C107+C110+C111</f>
        <v>#REF!</v>
      </c>
      <c r="D101" s="27">
        <f>D104+D108+D103+D102+D105+D109+D106+D107+D110+D111</f>
        <v>135077.79999999999</v>
      </c>
      <c r="E101" s="27">
        <f t="shared" ref="E101:F101" si="19">E104+E108+E103+E102+E105+E109+E106+E107+E110+E111</f>
        <v>10290.84</v>
      </c>
      <c r="F101" s="27">
        <f t="shared" si="19"/>
        <v>10253.469999999999</v>
      </c>
      <c r="G101" s="84">
        <f t="shared" si="17"/>
        <v>7.6184539576451504</v>
      </c>
      <c r="H101" s="85">
        <f t="shared" si="18"/>
        <v>-124786.95999999999</v>
      </c>
    </row>
    <row r="102" spans="1:8" ht="24" x14ac:dyDescent="0.2">
      <c r="A102" s="47" t="s">
        <v>117</v>
      </c>
      <c r="B102" s="170" t="s">
        <v>118</v>
      </c>
      <c r="C102" s="64">
        <v>1442</v>
      </c>
      <c r="D102" s="64">
        <v>2220.6999999999998</v>
      </c>
      <c r="E102" s="126"/>
      <c r="F102" s="150"/>
      <c r="G102" s="126">
        <f t="shared" si="17"/>
        <v>0</v>
      </c>
      <c r="H102" s="126">
        <f t="shared" si="18"/>
        <v>-2220.6999999999998</v>
      </c>
    </row>
    <row r="103" spans="1:8" ht="24" x14ac:dyDescent="0.2">
      <c r="A103" s="47" t="s">
        <v>117</v>
      </c>
      <c r="B103" s="60" t="s">
        <v>206</v>
      </c>
      <c r="C103" s="35">
        <v>18.2</v>
      </c>
      <c r="D103" s="35">
        <v>19</v>
      </c>
      <c r="E103" s="128"/>
      <c r="F103" s="127"/>
      <c r="G103" s="128">
        <f t="shared" si="17"/>
        <v>0</v>
      </c>
      <c r="H103" s="128">
        <f t="shared" si="18"/>
        <v>-19</v>
      </c>
    </row>
    <row r="104" spans="1:8" x14ac:dyDescent="0.2">
      <c r="A104" s="59" t="s">
        <v>117</v>
      </c>
      <c r="B104" s="45" t="s">
        <v>119</v>
      </c>
      <c r="C104" s="127">
        <v>95816.9</v>
      </c>
      <c r="D104" s="127">
        <v>96521.1</v>
      </c>
      <c r="E104" s="128">
        <v>8035</v>
      </c>
      <c r="F104" s="127">
        <v>7977</v>
      </c>
      <c r="G104" s="128">
        <f t="shared" si="17"/>
        <v>8.3246046719318354</v>
      </c>
      <c r="H104" s="128">
        <f t="shared" si="18"/>
        <v>-88486.1</v>
      </c>
    </row>
    <row r="105" spans="1:8" x14ac:dyDescent="0.2">
      <c r="A105" s="59" t="s">
        <v>117</v>
      </c>
      <c r="B105" s="45" t="s">
        <v>120</v>
      </c>
      <c r="C105" s="127">
        <v>15571.9</v>
      </c>
      <c r="D105" s="127">
        <v>16398</v>
      </c>
      <c r="E105" s="128">
        <v>1365</v>
      </c>
      <c r="F105" s="127">
        <v>1296</v>
      </c>
      <c r="G105" s="128">
        <f t="shared" si="17"/>
        <v>8.3241858763263821</v>
      </c>
      <c r="H105" s="128">
        <f t="shared" si="18"/>
        <v>-15033</v>
      </c>
    </row>
    <row r="106" spans="1:8" x14ac:dyDescent="0.2">
      <c r="A106" s="59" t="s">
        <v>117</v>
      </c>
      <c r="B106" s="45" t="s">
        <v>121</v>
      </c>
      <c r="C106" s="127">
        <v>543.20000000000005</v>
      </c>
      <c r="D106" s="127">
        <v>543.20000000000005</v>
      </c>
      <c r="E106" s="128"/>
      <c r="F106" s="127"/>
      <c r="G106" s="128">
        <f t="shared" si="17"/>
        <v>0</v>
      </c>
      <c r="H106" s="128">
        <f t="shared" si="18"/>
        <v>-543.20000000000005</v>
      </c>
    </row>
    <row r="107" spans="1:8" x14ac:dyDescent="0.2">
      <c r="A107" s="59" t="s">
        <v>117</v>
      </c>
      <c r="B107" s="60" t="s">
        <v>122</v>
      </c>
      <c r="C107" s="127">
        <v>150.5</v>
      </c>
      <c r="D107" s="127">
        <v>150.9</v>
      </c>
      <c r="E107" s="128"/>
      <c r="F107" s="127"/>
      <c r="G107" s="128">
        <f t="shared" si="17"/>
        <v>0</v>
      </c>
      <c r="H107" s="128">
        <f t="shared" si="18"/>
        <v>-150.9</v>
      </c>
    </row>
    <row r="108" spans="1:8" x14ac:dyDescent="0.2">
      <c r="A108" s="59" t="s">
        <v>117</v>
      </c>
      <c r="B108" s="45" t="s">
        <v>207</v>
      </c>
      <c r="C108" s="127"/>
      <c r="D108" s="127">
        <v>305.10000000000002</v>
      </c>
      <c r="E108" s="128">
        <v>25.43</v>
      </c>
      <c r="F108" s="92"/>
      <c r="G108" s="128">
        <v>0</v>
      </c>
      <c r="H108" s="128">
        <f>E108-C108</f>
        <v>25.43</v>
      </c>
    </row>
    <row r="109" spans="1:8" ht="36" x14ac:dyDescent="0.2">
      <c r="A109" s="47" t="s">
        <v>117</v>
      </c>
      <c r="B109" s="60" t="s">
        <v>294</v>
      </c>
      <c r="C109" s="127">
        <v>2601.4</v>
      </c>
      <c r="D109" s="127">
        <v>2640.4</v>
      </c>
      <c r="E109" s="128"/>
      <c r="F109" s="127"/>
      <c r="G109" s="128">
        <f t="shared" ref="G109:G121" si="20">E109/D109*100</f>
        <v>0</v>
      </c>
      <c r="H109" s="128">
        <f t="shared" ref="H109:H121" si="21">E109-D109</f>
        <v>-2640.4</v>
      </c>
    </row>
    <row r="110" spans="1:8" x14ac:dyDescent="0.2">
      <c r="A110" s="59" t="s">
        <v>117</v>
      </c>
      <c r="B110" s="45" t="s">
        <v>123</v>
      </c>
      <c r="C110" s="127">
        <v>12629.4</v>
      </c>
      <c r="D110" s="127">
        <v>10575.3</v>
      </c>
      <c r="E110" s="128">
        <v>865.41</v>
      </c>
      <c r="F110" s="127">
        <v>980.47</v>
      </c>
      <c r="G110" s="128">
        <f t="shared" si="20"/>
        <v>8.1833139485404676</v>
      </c>
      <c r="H110" s="128">
        <f t="shared" si="21"/>
        <v>-9709.89</v>
      </c>
    </row>
    <row r="111" spans="1:8" ht="36.75" thickBot="1" x14ac:dyDescent="0.25">
      <c r="A111" s="151" t="s">
        <v>117</v>
      </c>
      <c r="B111" s="171" t="s">
        <v>295</v>
      </c>
      <c r="C111" s="152">
        <v>3289.3</v>
      </c>
      <c r="D111" s="152">
        <v>5704.1</v>
      </c>
      <c r="E111" s="144"/>
      <c r="F111" s="145"/>
      <c r="G111" s="144">
        <f t="shared" si="20"/>
        <v>0</v>
      </c>
      <c r="H111" s="144">
        <f t="shared" si="21"/>
        <v>-5704.1</v>
      </c>
    </row>
    <row r="112" spans="1:8" ht="15" customHeight="1" x14ac:dyDescent="0.2">
      <c r="A112" s="59" t="s">
        <v>124</v>
      </c>
      <c r="B112" s="170" t="s">
        <v>125</v>
      </c>
      <c r="C112" s="150">
        <v>1453.2</v>
      </c>
      <c r="D112" s="150">
        <v>1765.9</v>
      </c>
      <c r="E112" s="126"/>
      <c r="F112" s="150"/>
      <c r="G112" s="126">
        <f t="shared" si="20"/>
        <v>0</v>
      </c>
      <c r="H112" s="126">
        <f t="shared" si="21"/>
        <v>-1765.9</v>
      </c>
    </row>
    <row r="113" spans="1:8" ht="24" x14ac:dyDescent="0.2">
      <c r="A113" s="48" t="s">
        <v>126</v>
      </c>
      <c r="B113" s="243" t="s">
        <v>296</v>
      </c>
      <c r="C113" s="35">
        <v>1252.8</v>
      </c>
      <c r="D113" s="35">
        <v>1211.3</v>
      </c>
      <c r="E113" s="128"/>
      <c r="F113" s="127"/>
      <c r="G113" s="128">
        <f t="shared" si="20"/>
        <v>0</v>
      </c>
      <c r="H113" s="128">
        <f t="shared" si="21"/>
        <v>-1211.3</v>
      </c>
    </row>
    <row r="114" spans="1:8" x14ac:dyDescent="0.2">
      <c r="A114" s="45" t="s">
        <v>127</v>
      </c>
      <c r="B114" s="45" t="s">
        <v>233</v>
      </c>
      <c r="C114" s="127">
        <v>1528.9</v>
      </c>
      <c r="D114" s="127">
        <v>1567.1</v>
      </c>
      <c r="E114" s="128">
        <v>391.77499999999998</v>
      </c>
      <c r="F114" s="127"/>
      <c r="G114" s="128">
        <f t="shared" si="20"/>
        <v>25</v>
      </c>
      <c r="H114" s="128">
        <f t="shared" si="21"/>
        <v>-1175.3249999999998</v>
      </c>
    </row>
    <row r="115" spans="1:8" ht="24" x14ac:dyDescent="0.2">
      <c r="A115" s="48" t="s">
        <v>237</v>
      </c>
      <c r="B115" s="60" t="s">
        <v>132</v>
      </c>
      <c r="C115" s="35"/>
      <c r="D115" s="35">
        <v>7</v>
      </c>
      <c r="E115" s="128"/>
      <c r="F115" s="127"/>
      <c r="G115" s="128">
        <f>E115/D115*100</f>
        <v>0</v>
      </c>
      <c r="H115" s="128">
        <f>E115-D115</f>
        <v>-7</v>
      </c>
    </row>
    <row r="116" spans="1:8" x14ac:dyDescent="0.2">
      <c r="A116" s="48" t="s">
        <v>128</v>
      </c>
      <c r="B116" s="60" t="s">
        <v>234</v>
      </c>
      <c r="C116" s="35">
        <v>442.2</v>
      </c>
      <c r="D116" s="35">
        <v>245.3</v>
      </c>
      <c r="E116" s="128"/>
      <c r="F116" s="127"/>
      <c r="G116" s="128">
        <f t="shared" si="20"/>
        <v>0</v>
      </c>
      <c r="H116" s="128">
        <f t="shared" si="21"/>
        <v>-245.3</v>
      </c>
    </row>
    <row r="117" spans="1:8" x14ac:dyDescent="0.2">
      <c r="A117" s="45" t="s">
        <v>129</v>
      </c>
      <c r="B117" s="60" t="s">
        <v>235</v>
      </c>
      <c r="C117" s="35">
        <v>814.6</v>
      </c>
      <c r="D117" s="35">
        <v>613.5</v>
      </c>
      <c r="E117" s="128">
        <v>50.157940000000004</v>
      </c>
      <c r="F117" s="127">
        <v>67.882999999999996</v>
      </c>
      <c r="G117" s="128">
        <f t="shared" si="20"/>
        <v>8.1757033414832918</v>
      </c>
      <c r="H117" s="128">
        <f t="shared" si="21"/>
        <v>-563.34205999999995</v>
      </c>
    </row>
    <row r="118" spans="1:8" ht="12.75" thickBot="1" x14ac:dyDescent="0.25">
      <c r="A118" s="45" t="s">
        <v>130</v>
      </c>
      <c r="B118" s="45" t="s">
        <v>131</v>
      </c>
      <c r="C118" s="127">
        <v>1233.8</v>
      </c>
      <c r="D118" s="127">
        <v>1469.3</v>
      </c>
      <c r="E118" s="128">
        <v>92.060029999999998</v>
      </c>
      <c r="F118" s="127">
        <v>79.600200000000001</v>
      </c>
      <c r="G118" s="128">
        <f t="shared" si="20"/>
        <v>6.2655706799156068</v>
      </c>
      <c r="H118" s="128">
        <f t="shared" si="21"/>
        <v>-1377.2399699999999</v>
      </c>
    </row>
    <row r="119" spans="1:8" ht="12.75" thickBot="1" x14ac:dyDescent="0.25">
      <c r="A119" s="73" t="s">
        <v>133</v>
      </c>
      <c r="B119" s="88" t="s">
        <v>134</v>
      </c>
      <c r="C119" s="53">
        <f>C120</f>
        <v>36287</v>
      </c>
      <c r="D119" s="53">
        <f>D120</f>
        <v>38259</v>
      </c>
      <c r="E119" s="54">
        <f>E120</f>
        <v>3511</v>
      </c>
      <c r="F119" s="53">
        <f>F120</f>
        <v>1582</v>
      </c>
      <c r="G119" s="54">
        <f t="shared" si="20"/>
        <v>9.1769256906871579</v>
      </c>
      <c r="H119" s="29">
        <f t="shared" si="21"/>
        <v>-34748</v>
      </c>
    </row>
    <row r="120" spans="1:8" ht="12.75" thickBot="1" x14ac:dyDescent="0.25">
      <c r="A120" s="56" t="s">
        <v>135</v>
      </c>
      <c r="B120" s="20" t="s">
        <v>136</v>
      </c>
      <c r="C120" s="57">
        <v>36287</v>
      </c>
      <c r="D120" s="57">
        <v>38259</v>
      </c>
      <c r="E120" s="39">
        <v>3511</v>
      </c>
      <c r="F120" s="57">
        <v>1582</v>
      </c>
      <c r="G120" s="39">
        <f t="shared" si="20"/>
        <v>9.1769256906871579</v>
      </c>
      <c r="H120" s="39">
        <f t="shared" si="21"/>
        <v>-34748</v>
      </c>
    </row>
    <row r="121" spans="1:8" ht="15.75" customHeight="1" thickBot="1" x14ac:dyDescent="0.25">
      <c r="A121" s="73" t="s">
        <v>137</v>
      </c>
      <c r="B121" s="93" t="s">
        <v>138</v>
      </c>
      <c r="C121" s="75">
        <v>25378.177</v>
      </c>
      <c r="D121" s="75">
        <v>26679.401000000002</v>
      </c>
      <c r="E121" s="76">
        <v>337.42701</v>
      </c>
      <c r="F121" s="75">
        <v>575.07339999999999</v>
      </c>
      <c r="G121" s="76">
        <f t="shared" si="20"/>
        <v>1.2647473232251354</v>
      </c>
      <c r="H121" s="77">
        <f t="shared" si="21"/>
        <v>-26341.973990000002</v>
      </c>
    </row>
    <row r="122" spans="1:8" ht="12.75" hidden="1" thickBot="1" x14ac:dyDescent="0.25">
      <c r="A122" s="73" t="s">
        <v>139</v>
      </c>
      <c r="B122" s="83" t="s">
        <v>140</v>
      </c>
      <c r="C122" s="27">
        <f>C125+C123+C126</f>
        <v>0</v>
      </c>
      <c r="D122" s="27">
        <f>D125+D123+D126</f>
        <v>0</v>
      </c>
      <c r="E122" s="84">
        <f>E125+E123+E126+E124+E127</f>
        <v>0</v>
      </c>
      <c r="F122" s="27">
        <f>F125+F123+F126+F124+F127</f>
        <v>0</v>
      </c>
      <c r="G122" s="84">
        <v>0</v>
      </c>
      <c r="H122" s="85">
        <f t="shared" ref="H122:H131" si="22">E122-C122</f>
        <v>0</v>
      </c>
    </row>
    <row r="123" spans="1:8" ht="24" hidden="1" x14ac:dyDescent="0.2">
      <c r="A123" s="47" t="s">
        <v>141</v>
      </c>
      <c r="B123" s="170" t="s">
        <v>142</v>
      </c>
      <c r="C123" s="64"/>
      <c r="D123" s="64"/>
      <c r="E123" s="126"/>
      <c r="F123" s="150"/>
      <c r="G123" s="126">
        <v>0</v>
      </c>
      <c r="H123" s="126">
        <f t="shared" si="22"/>
        <v>0</v>
      </c>
    </row>
    <row r="124" spans="1:8" ht="24" hidden="1" x14ac:dyDescent="0.2">
      <c r="A124" s="47" t="s">
        <v>141</v>
      </c>
      <c r="B124" s="60" t="s">
        <v>143</v>
      </c>
      <c r="C124" s="35"/>
      <c r="D124" s="35"/>
      <c r="E124" s="128"/>
      <c r="F124" s="127"/>
      <c r="G124" s="128">
        <v>0</v>
      </c>
      <c r="H124" s="128">
        <f t="shared" si="22"/>
        <v>0</v>
      </c>
    </row>
    <row r="125" spans="1:8" hidden="1" x14ac:dyDescent="0.2">
      <c r="A125" s="59" t="s">
        <v>141</v>
      </c>
      <c r="B125" s="45" t="s">
        <v>144</v>
      </c>
      <c r="C125" s="127"/>
      <c r="D125" s="127"/>
      <c r="E125" s="128"/>
      <c r="F125" s="127"/>
      <c r="G125" s="128">
        <v>0</v>
      </c>
      <c r="H125" s="128">
        <f t="shared" si="22"/>
        <v>0</v>
      </c>
    </row>
    <row r="126" spans="1:8" hidden="1" x14ac:dyDescent="0.2">
      <c r="A126" s="59" t="s">
        <v>141</v>
      </c>
      <c r="B126" s="60" t="s">
        <v>145</v>
      </c>
      <c r="C126" s="127"/>
      <c r="D126" s="127"/>
      <c r="E126" s="128"/>
      <c r="F126" s="127"/>
      <c r="G126" s="128">
        <v>0</v>
      </c>
      <c r="H126" s="128">
        <f t="shared" si="22"/>
        <v>0</v>
      </c>
    </row>
    <row r="127" spans="1:8" hidden="1" x14ac:dyDescent="0.2">
      <c r="A127" s="20" t="s">
        <v>141</v>
      </c>
      <c r="B127" s="164" t="s">
        <v>146</v>
      </c>
      <c r="C127" s="149"/>
      <c r="D127" s="149"/>
      <c r="E127" s="118"/>
      <c r="F127" s="149"/>
      <c r="G127" s="118">
        <v>0</v>
      </c>
      <c r="H127" s="118">
        <f t="shared" si="22"/>
        <v>0</v>
      </c>
    </row>
    <row r="128" spans="1:8" hidden="1" x14ac:dyDescent="0.2">
      <c r="A128" s="94" t="s">
        <v>147</v>
      </c>
      <c r="B128" s="90" t="s">
        <v>148</v>
      </c>
      <c r="C128" s="75"/>
      <c r="D128" s="75"/>
      <c r="E128" s="76"/>
      <c r="F128" s="75"/>
      <c r="G128" s="76">
        <v>0</v>
      </c>
      <c r="H128" s="77">
        <f t="shared" si="22"/>
        <v>0</v>
      </c>
    </row>
    <row r="129" spans="1:8" ht="12.75" thickBot="1" x14ac:dyDescent="0.25">
      <c r="A129" s="95" t="s">
        <v>149</v>
      </c>
      <c r="B129" s="91" t="s">
        <v>150</v>
      </c>
      <c r="C129" s="27"/>
      <c r="D129" s="27"/>
      <c r="E129" s="84">
        <f>E130</f>
        <v>0</v>
      </c>
      <c r="F129" s="27">
        <f>F130</f>
        <v>0</v>
      </c>
      <c r="G129" s="84">
        <v>0</v>
      </c>
      <c r="H129" s="85">
        <f t="shared" si="22"/>
        <v>0</v>
      </c>
    </row>
    <row r="130" spans="1:8" ht="12.75" thickBot="1" x14ac:dyDescent="0.25">
      <c r="A130" s="20" t="s">
        <v>151</v>
      </c>
      <c r="B130" s="20" t="s">
        <v>152</v>
      </c>
      <c r="C130" s="57"/>
      <c r="D130" s="57"/>
      <c r="E130" s="39"/>
      <c r="F130" s="57"/>
      <c r="G130" s="39">
        <v>0</v>
      </c>
      <c r="H130" s="39">
        <f t="shared" si="22"/>
        <v>0</v>
      </c>
    </row>
    <row r="131" spans="1:8" ht="12.75" thickBot="1" x14ac:dyDescent="0.25">
      <c r="A131" s="94" t="s">
        <v>153</v>
      </c>
      <c r="B131" s="96" t="s">
        <v>154</v>
      </c>
      <c r="C131" s="97"/>
      <c r="D131" s="97"/>
      <c r="E131" s="98"/>
      <c r="F131" s="97"/>
      <c r="G131" s="98">
        <v>0</v>
      </c>
      <c r="H131" s="99">
        <f t="shared" si="22"/>
        <v>0</v>
      </c>
    </row>
    <row r="132" spans="1:8" ht="12.75" thickBot="1" x14ac:dyDescent="0.25">
      <c r="A132" s="73"/>
      <c r="B132" s="87" t="s">
        <v>223</v>
      </c>
      <c r="C132" s="53" t="e">
        <f>C8+C82</f>
        <v>#REF!</v>
      </c>
      <c r="D132" s="53">
        <f>D8+D82</f>
        <v>537799.04399999999</v>
      </c>
      <c r="E132" s="54">
        <f>E82+E8</f>
        <v>36923.624280000004</v>
      </c>
      <c r="F132" s="53">
        <f>F8+F82</f>
        <v>32753.843990000001</v>
      </c>
      <c r="G132" s="54">
        <f>E132/D132*100</f>
        <v>6.8656916913374069</v>
      </c>
      <c r="H132" s="29">
        <f>E132-D132</f>
        <v>-500875.41972000001</v>
      </c>
    </row>
    <row r="133" spans="1:8" x14ac:dyDescent="0.2">
      <c r="A133" s="1"/>
      <c r="B133" s="9"/>
      <c r="C133" s="100"/>
      <c r="D133" s="100"/>
      <c r="F133" s="101"/>
      <c r="G133" s="102"/>
      <c r="H133" s="103"/>
    </row>
    <row r="134" spans="1:8" x14ac:dyDescent="0.2">
      <c r="A134" s="18" t="s">
        <v>155</v>
      </c>
      <c r="B134" s="18"/>
      <c r="C134" s="104"/>
      <c r="D134" s="104"/>
      <c r="E134" s="105"/>
      <c r="F134" s="106"/>
      <c r="G134" s="18"/>
    </row>
    <row r="135" spans="1:8" x14ac:dyDescent="0.2">
      <c r="A135" s="18" t="s">
        <v>156</v>
      </c>
      <c r="B135" s="19"/>
      <c r="C135" s="107"/>
      <c r="D135" s="107"/>
      <c r="E135" s="105" t="s">
        <v>157</v>
      </c>
      <c r="F135" s="108"/>
      <c r="G135" s="18"/>
    </row>
    <row r="136" spans="1:8" x14ac:dyDescent="0.2">
      <c r="A136" s="18"/>
      <c r="B136" s="19"/>
      <c r="C136" s="107"/>
      <c r="D136" s="107"/>
      <c r="E136" s="105"/>
      <c r="F136" s="108"/>
      <c r="G136" s="18"/>
    </row>
    <row r="137" spans="1:8" x14ac:dyDescent="0.2">
      <c r="A137" s="109" t="s">
        <v>221</v>
      </c>
      <c r="B137" s="18"/>
      <c r="C137" s="110"/>
      <c r="D137" s="110"/>
      <c r="E137" s="111"/>
      <c r="F137" s="112"/>
    </row>
    <row r="138" spans="1:8" x14ac:dyDescent="0.2">
      <c r="A138" s="109" t="s">
        <v>158</v>
      </c>
      <c r="C138" s="110"/>
      <c r="D138" s="110"/>
      <c r="E138" s="111"/>
      <c r="F138" s="113"/>
    </row>
    <row r="139" spans="1:8" x14ac:dyDescent="0.2">
      <c r="A139" s="1"/>
    </row>
    <row r="140" spans="1:8" x14ac:dyDescent="0.2">
      <c r="A140" s="1"/>
    </row>
    <row r="141" spans="1:8" x14ac:dyDescent="0.2">
      <c r="A141" s="1"/>
    </row>
    <row r="142" spans="1:8" x14ac:dyDescent="0.2">
      <c r="A142" s="1"/>
    </row>
    <row r="143" spans="1:8" x14ac:dyDescent="0.2">
      <c r="A143" s="1"/>
    </row>
    <row r="144" spans="1:8" x14ac:dyDescent="0.2">
      <c r="A144" s="1"/>
    </row>
    <row r="145" spans="1:1" s="6" customFormat="1" x14ac:dyDescent="0.2">
      <c r="A145" s="1"/>
    </row>
  </sheetData>
  <mergeCells count="20">
    <mergeCell ref="C67:C68"/>
    <mergeCell ref="C63:C64"/>
    <mergeCell ref="C71:C72"/>
    <mergeCell ref="D5:D7"/>
    <mergeCell ref="A34:A35"/>
    <mergeCell ref="B34:B35"/>
    <mergeCell ref="C34:C35"/>
    <mergeCell ref="D34:D35"/>
    <mergeCell ref="B5:B7"/>
    <mergeCell ref="A5:A7"/>
    <mergeCell ref="F34:F35"/>
    <mergeCell ref="G34:G35"/>
    <mergeCell ref="H34:H35"/>
    <mergeCell ref="G5:H5"/>
    <mergeCell ref="C61:C62"/>
    <mergeCell ref="E34:E35"/>
    <mergeCell ref="G6:G7"/>
    <mergeCell ref="H6:H7"/>
    <mergeCell ref="E5:E7"/>
    <mergeCell ref="F5:F7"/>
  </mergeCells>
  <pageMargins left="0" right="0" top="0.74803149606299213" bottom="0" header="0.31496062992125984" footer="0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9"/>
  <sheetViews>
    <sheetView topLeftCell="A103" workbookViewId="0">
      <selection activeCell="B115" sqref="B115:B119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284</v>
      </c>
      <c r="C4" s="3"/>
      <c r="D4" s="3"/>
      <c r="G4" s="9"/>
      <c r="H4" s="9"/>
    </row>
    <row r="5" spans="1:8" s="11" customFormat="1" ht="12.75" thickBot="1" x14ac:dyDescent="0.25">
      <c r="A5" s="278" t="s">
        <v>238</v>
      </c>
      <c r="B5" s="262" t="s">
        <v>2</v>
      </c>
      <c r="C5" s="267" t="s">
        <v>242</v>
      </c>
      <c r="D5" s="267" t="s">
        <v>243</v>
      </c>
      <c r="E5" s="264" t="s">
        <v>285</v>
      </c>
      <c r="F5" s="267" t="s">
        <v>286</v>
      </c>
      <c r="G5" s="258" t="s">
        <v>1</v>
      </c>
      <c r="H5" s="259"/>
    </row>
    <row r="6" spans="1:8" s="11" customFormat="1" x14ac:dyDescent="0.2">
      <c r="A6" s="279"/>
      <c r="B6" s="277"/>
      <c r="C6" s="268"/>
      <c r="D6" s="268"/>
      <c r="E6" s="265"/>
      <c r="F6" s="268"/>
      <c r="G6" s="262" t="s">
        <v>4</v>
      </c>
      <c r="H6" s="262" t="s">
        <v>5</v>
      </c>
    </row>
    <row r="7" spans="1:8" ht="12.75" thickBot="1" x14ac:dyDescent="0.25">
      <c r="A7" s="280"/>
      <c r="B7" s="263"/>
      <c r="C7" s="269"/>
      <c r="D7" s="269"/>
      <c r="E7" s="266"/>
      <c r="F7" s="269"/>
      <c r="G7" s="263"/>
      <c r="H7" s="263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C9+C14+C24+C46+C60+C82+C34+C56</f>
        <v>86113.142999999996</v>
      </c>
      <c r="D8" s="15">
        <f>D9+D14+D24+D46+D60+D82+D34+D56+D53</f>
        <v>86339.143000000011</v>
      </c>
      <c r="E8" s="15">
        <f>E9+E14+E24+E46+E60+E82+E34+E56+E53</f>
        <v>72904.337969999993</v>
      </c>
      <c r="F8" s="15">
        <f>F9+F14+F24+F46+F60+F82+F34+F56</f>
        <v>76853.06819999998</v>
      </c>
      <c r="G8" s="206">
        <f t="shared" ref="G8:G19" si="0">E8/D8*100</f>
        <v>84.439496891925344</v>
      </c>
      <c r="H8" s="17">
        <f>E8-D8</f>
        <v>-13434.805030000018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52105.200000000004</v>
      </c>
      <c r="E9" s="15">
        <f>E10</f>
        <v>43160.162530000001</v>
      </c>
      <c r="F9" s="15">
        <f>F10</f>
        <v>43153.172720000002</v>
      </c>
      <c r="G9" s="206">
        <f t="shared" si="0"/>
        <v>82.832735561901686</v>
      </c>
      <c r="H9" s="17">
        <f t="shared" ref="H9:H19" si="1">E9-D9</f>
        <v>-8945.0374700000029</v>
      </c>
    </row>
    <row r="10" spans="1:8" x14ac:dyDescent="0.2">
      <c r="A10" s="20" t="s">
        <v>10</v>
      </c>
      <c r="B10" s="163" t="s">
        <v>11</v>
      </c>
      <c r="C10" s="237">
        <f>C11+C12+C13</f>
        <v>52156.9</v>
      </c>
      <c r="D10" s="237">
        <f>D11+D12+D13</f>
        <v>52105.200000000004</v>
      </c>
      <c r="E10" s="237">
        <f>E11+E12+E13</f>
        <v>43160.162530000001</v>
      </c>
      <c r="F10" s="237">
        <f>F11+F12+F13</f>
        <v>43153.172720000002</v>
      </c>
      <c r="G10" s="207">
        <f t="shared" si="0"/>
        <v>82.832735561901686</v>
      </c>
      <c r="H10" s="126">
        <f t="shared" si="1"/>
        <v>-8945.0374700000029</v>
      </c>
    </row>
    <row r="11" spans="1:8" ht="24" x14ac:dyDescent="0.2">
      <c r="A11" s="23" t="s">
        <v>216</v>
      </c>
      <c r="B11" s="222" t="s">
        <v>12</v>
      </c>
      <c r="C11" s="127">
        <v>51687.9</v>
      </c>
      <c r="D11" s="127">
        <v>51687.9</v>
      </c>
      <c r="E11" s="128">
        <v>42758.822549999997</v>
      </c>
      <c r="F11" s="127">
        <v>42831.287850000001</v>
      </c>
      <c r="G11" s="207">
        <f t="shared" si="0"/>
        <v>82.725014074860837</v>
      </c>
      <c r="H11" s="128">
        <f t="shared" si="1"/>
        <v>-8929.0774500000043</v>
      </c>
    </row>
    <row r="12" spans="1:8" ht="48" x14ac:dyDescent="0.2">
      <c r="A12" s="23" t="s">
        <v>217</v>
      </c>
      <c r="B12" s="220" t="s">
        <v>13</v>
      </c>
      <c r="C12" s="127">
        <v>234</v>
      </c>
      <c r="D12" s="127">
        <v>142.30000000000001</v>
      </c>
      <c r="E12" s="128">
        <v>84.587779999999995</v>
      </c>
      <c r="F12" s="127">
        <v>169.71116000000001</v>
      </c>
      <c r="G12" s="207">
        <f t="shared" si="0"/>
        <v>59.443274771609268</v>
      </c>
      <c r="H12" s="128">
        <f t="shared" si="1"/>
        <v>-57.712220000000016</v>
      </c>
    </row>
    <row r="13" spans="1:8" ht="24.75" thickBot="1" x14ac:dyDescent="0.25">
      <c r="A13" s="26" t="s">
        <v>218</v>
      </c>
      <c r="B13" s="221" t="s">
        <v>14</v>
      </c>
      <c r="C13" s="127">
        <v>235</v>
      </c>
      <c r="D13" s="127">
        <v>275</v>
      </c>
      <c r="E13" s="128">
        <v>316.75220000000002</v>
      </c>
      <c r="F13" s="127">
        <v>152.17371</v>
      </c>
      <c r="G13" s="207">
        <f t="shared" si="0"/>
        <v>115.18261818181819</v>
      </c>
      <c r="H13" s="128">
        <f t="shared" si="1"/>
        <v>41.752200000000016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21416.25</v>
      </c>
      <c r="E14" s="15">
        <f>E15+E21+E22+E23+E19+E20</f>
        <v>19594.288449999996</v>
      </c>
      <c r="F14" s="15">
        <f>F15+F19+F21+F22+F23+F20</f>
        <v>19890.113619999996</v>
      </c>
      <c r="G14" s="208">
        <f t="shared" si="0"/>
        <v>91.492621023755305</v>
      </c>
      <c r="H14" s="29">
        <f t="shared" si="1"/>
        <v>-1821.9615500000036</v>
      </c>
    </row>
    <row r="15" spans="1:8" s="30" customFormat="1" x14ac:dyDescent="0.2">
      <c r="A15" s="20" t="s">
        <v>17</v>
      </c>
      <c r="B15" s="157" t="s">
        <v>18</v>
      </c>
      <c r="C15" s="237">
        <f>C16+C17</f>
        <v>19088</v>
      </c>
      <c r="D15" s="237">
        <f>D16+D17</f>
        <v>17888</v>
      </c>
      <c r="E15" s="237">
        <f>E16+E17+E18</f>
        <v>16590.135319999998</v>
      </c>
      <c r="F15" s="237">
        <f>F16+F17+F18</f>
        <v>16292.03903</v>
      </c>
      <c r="G15" s="209">
        <f t="shared" si="0"/>
        <v>92.744495304114466</v>
      </c>
      <c r="H15" s="32">
        <f t="shared" si="1"/>
        <v>-1297.8646800000024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13688</v>
      </c>
      <c r="E16" s="128">
        <v>12574.551530000001</v>
      </c>
      <c r="F16" s="127">
        <v>10941.79963</v>
      </c>
      <c r="G16" s="210">
        <f t="shared" si="0"/>
        <v>91.865513807714791</v>
      </c>
      <c r="H16" s="128">
        <f t="shared" si="1"/>
        <v>-1113.4484699999994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4200</v>
      </c>
      <c r="E17" s="128">
        <v>4014.9915799999999</v>
      </c>
      <c r="F17" s="127">
        <v>5355.3570300000001</v>
      </c>
      <c r="G17" s="210">
        <f t="shared" si="0"/>
        <v>95.595037619047616</v>
      </c>
      <c r="H17" s="128">
        <f t="shared" si="1"/>
        <v>-185.00842000000011</v>
      </c>
    </row>
    <row r="18" spans="1:8" x14ac:dyDescent="0.2">
      <c r="A18" s="33" t="s">
        <v>23</v>
      </c>
      <c r="B18" s="34" t="s">
        <v>24</v>
      </c>
      <c r="C18" s="35"/>
      <c r="D18" s="35"/>
      <c r="E18" s="128">
        <v>0.59221000000000001</v>
      </c>
      <c r="F18" s="127">
        <v>-5.1176300000000001</v>
      </c>
      <c r="G18" s="210" t="e">
        <f t="shared" si="0"/>
        <v>#DIV/0!</v>
      </c>
      <c r="H18" s="128">
        <f t="shared" si="1"/>
        <v>0.59221000000000001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1000</v>
      </c>
      <c r="E19" s="128">
        <v>1034.46687</v>
      </c>
      <c r="F19" s="127">
        <v>1186.7808299999999</v>
      </c>
      <c r="G19" s="210">
        <f t="shared" si="0"/>
        <v>103.446687</v>
      </c>
      <c r="H19" s="128">
        <f t="shared" si="1"/>
        <v>34.466869999999972</v>
      </c>
    </row>
    <row r="20" spans="1:8" x14ac:dyDescent="0.2">
      <c r="A20" s="37" t="s">
        <v>27</v>
      </c>
      <c r="B20" s="38" t="s">
        <v>219</v>
      </c>
      <c r="C20" s="237"/>
      <c r="D20" s="237"/>
      <c r="E20" s="126"/>
      <c r="F20" s="237">
        <v>2.0000000000000002E-5</v>
      </c>
      <c r="G20" s="211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1642.71054</v>
      </c>
      <c r="F21" s="127">
        <v>2032.9009799999999</v>
      </c>
      <c r="G21" s="210">
        <f>E21/D21*100</f>
        <v>86.073384333246011</v>
      </c>
      <c r="H21" s="128">
        <f t="shared" ref="H21:H34" si="2">E21-D21</f>
        <v>-265.78945999999996</v>
      </c>
    </row>
    <row r="22" spans="1:8" x14ac:dyDescent="0.2">
      <c r="A22" s="20" t="s">
        <v>30</v>
      </c>
      <c r="B22" s="43" t="s">
        <v>31</v>
      </c>
      <c r="C22" s="236">
        <v>837.75</v>
      </c>
      <c r="D22" s="236">
        <v>619.75</v>
      </c>
      <c r="E22" s="118">
        <v>326.97572000000002</v>
      </c>
      <c r="F22" s="236">
        <v>378.39276000000001</v>
      </c>
      <c r="G22" s="210">
        <f>E22/D22*100</f>
        <v>52.759293263412665</v>
      </c>
      <c r="H22" s="118">
        <f t="shared" si="2"/>
        <v>-292.77427999999998</v>
      </c>
    </row>
    <row r="23" spans="1:8" ht="12.75" thickBot="1" x14ac:dyDescent="0.25">
      <c r="A23" s="43" t="s">
        <v>32</v>
      </c>
      <c r="B23" s="43" t="s">
        <v>33</v>
      </c>
      <c r="C23" s="236"/>
      <c r="D23" s="236"/>
      <c r="E23" s="118"/>
      <c r="F23" s="236"/>
      <c r="G23" s="209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1953</v>
      </c>
      <c r="E24" s="15">
        <f>E25+E27+E33+E28</f>
        <v>1768.8919700000001</v>
      </c>
      <c r="F24" s="16">
        <f>F25+F27+F28</f>
        <v>2437.5410000000002</v>
      </c>
      <c r="G24" s="206">
        <f t="shared" ref="G24:G32" si="3">E24/D24*100</f>
        <v>90.573065540194577</v>
      </c>
      <c r="H24" s="16">
        <f t="shared" si="2"/>
        <v>-184.10802999999987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1200</v>
      </c>
      <c r="E25" s="124">
        <f>E26</f>
        <v>1253.2061200000001</v>
      </c>
      <c r="F25" s="237">
        <f>F26</f>
        <v>1303.1467299999999</v>
      </c>
      <c r="G25" s="207">
        <f t="shared" si="3"/>
        <v>104.43384333333334</v>
      </c>
      <c r="H25" s="126">
        <f t="shared" si="2"/>
        <v>53.206120000000055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1200</v>
      </c>
      <c r="E26" s="128">
        <v>1253.2061200000001</v>
      </c>
      <c r="F26" s="127">
        <v>1303.1467299999999</v>
      </c>
      <c r="G26" s="210">
        <f t="shared" si="3"/>
        <v>104.43384333333334</v>
      </c>
      <c r="H26" s="128">
        <f t="shared" si="2"/>
        <v>53.206120000000055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63</v>
      </c>
      <c r="G27" s="210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675</v>
      </c>
      <c r="E28" s="127">
        <f>E29+E30+E31+E32</f>
        <v>515.68585000000007</v>
      </c>
      <c r="F28" s="127">
        <f>F29+F30+F31+F32</f>
        <v>1071.39427</v>
      </c>
      <c r="G28" s="210">
        <f t="shared" si="3"/>
        <v>76.397903703703719</v>
      </c>
      <c r="H28" s="128">
        <f t="shared" si="2"/>
        <v>-159.31414999999993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210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462</v>
      </c>
      <c r="E30" s="128">
        <v>274.88585</v>
      </c>
      <c r="F30" s="127">
        <v>525.39427000000001</v>
      </c>
      <c r="G30" s="210">
        <f t="shared" si="3"/>
        <v>59.499101731601733</v>
      </c>
      <c r="H30" s="128">
        <f t="shared" si="2"/>
        <v>-187.11415</v>
      </c>
    </row>
    <row r="31" spans="1:8" x14ac:dyDescent="0.2">
      <c r="A31" s="33" t="s">
        <v>236</v>
      </c>
      <c r="B31" s="40" t="s">
        <v>46</v>
      </c>
      <c r="C31" s="127"/>
      <c r="D31" s="127">
        <v>58</v>
      </c>
      <c r="E31" s="128">
        <v>61.8</v>
      </c>
      <c r="F31" s="127">
        <v>81</v>
      </c>
      <c r="G31" s="210">
        <f t="shared" si="3"/>
        <v>106.55172413793103</v>
      </c>
      <c r="H31" s="128">
        <f t="shared" si="2"/>
        <v>3.7999999999999972</v>
      </c>
    </row>
    <row r="32" spans="1:8" ht="48" x14ac:dyDescent="0.2">
      <c r="A32" s="36" t="s">
        <v>47</v>
      </c>
      <c r="B32" s="159" t="s">
        <v>48</v>
      </c>
      <c r="C32" s="127"/>
      <c r="D32" s="127">
        <v>155</v>
      </c>
      <c r="E32" s="128">
        <v>179</v>
      </c>
      <c r="F32" s="127">
        <v>465</v>
      </c>
      <c r="G32" s="210">
        <f t="shared" si="3"/>
        <v>115.48387096774194</v>
      </c>
      <c r="H32" s="128">
        <f t="shared" si="2"/>
        <v>24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210">
        <v>0</v>
      </c>
      <c r="H33" s="128">
        <f t="shared" si="2"/>
        <v>-20</v>
      </c>
    </row>
    <row r="34" spans="1:234" x14ac:dyDescent="0.2">
      <c r="A34" s="273" t="s">
        <v>49</v>
      </c>
      <c r="B34" s="275" t="s">
        <v>50</v>
      </c>
      <c r="C34" s="252">
        <f>C36+C44</f>
        <v>9375.2999999999993</v>
      </c>
      <c r="D34" s="252">
        <f>D36+D44</f>
        <v>9375.2999999999993</v>
      </c>
      <c r="E34" s="252">
        <f>E36+E44</f>
        <v>6790.1459300000006</v>
      </c>
      <c r="F34" s="252">
        <f>F38+F39+F41+F44</f>
        <v>7975.140449999999</v>
      </c>
      <c r="G34" s="281">
        <f>E34/D34*100</f>
        <v>72.425905624353376</v>
      </c>
      <c r="H34" s="256">
        <f t="shared" si="2"/>
        <v>-2585.1540699999987</v>
      </c>
    </row>
    <row r="35" spans="1:234" ht="12.75" thickBot="1" x14ac:dyDescent="0.25">
      <c r="A35" s="274"/>
      <c r="B35" s="276"/>
      <c r="C35" s="253"/>
      <c r="D35" s="253"/>
      <c r="E35" s="253"/>
      <c r="F35" s="253"/>
      <c r="G35" s="282"/>
      <c r="H35" s="257"/>
    </row>
    <row r="36" spans="1:234" ht="48" x14ac:dyDescent="0.2">
      <c r="A36" s="47" t="s">
        <v>51</v>
      </c>
      <c r="B36" s="160" t="s">
        <v>52</v>
      </c>
      <c r="C36" s="237">
        <f>C37+C39+C41+C43</f>
        <v>9135.2999999999993</v>
      </c>
      <c r="D36" s="237">
        <f>D37+D39+D41+D43</f>
        <v>9135.2999999999993</v>
      </c>
      <c r="E36" s="237">
        <f>E37+E39+E41+E43</f>
        <v>6542.498270000001</v>
      </c>
      <c r="F36" s="237">
        <f t="shared" ref="F36" si="4">F37+F39+F41+F43</f>
        <v>7738.1406699999989</v>
      </c>
      <c r="G36" s="210">
        <f t="shared" ref="G36:G48" si="5">E36/D36*100</f>
        <v>71.617771392291445</v>
      </c>
      <c r="H36" s="126">
        <f t="shared" ref="H36:H64" si="6">E36-D36</f>
        <v>-2592.8017299999983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6051.3296300000002</v>
      </c>
      <c r="F37" s="127">
        <f>F38</f>
        <v>7379.8346199999996</v>
      </c>
      <c r="G37" s="210">
        <f t="shared" si="5"/>
        <v>73.668232594378097</v>
      </c>
      <c r="H37" s="128">
        <f t="shared" si="6"/>
        <v>-2162.9703699999991</v>
      </c>
    </row>
    <row r="38" spans="1:234" ht="24" x14ac:dyDescent="0.2">
      <c r="A38" s="122" t="s">
        <v>55</v>
      </c>
      <c r="B38" s="132" t="s">
        <v>54</v>
      </c>
      <c r="C38" s="236">
        <v>8214.2999999999993</v>
      </c>
      <c r="D38" s="236">
        <v>8214.2999999999993</v>
      </c>
      <c r="E38" s="118">
        <v>6051.3296300000002</v>
      </c>
      <c r="F38" s="121">
        <v>7379.8346199999996</v>
      </c>
      <c r="G38" s="212">
        <f t="shared" si="5"/>
        <v>73.668232594378097</v>
      </c>
      <c r="H38" s="115">
        <f t="shared" si="6"/>
        <v>-2162.9703699999991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349.75254000000001</v>
      </c>
      <c r="F39" s="127">
        <f>F40</f>
        <v>207.91918999999999</v>
      </c>
      <c r="G39" s="210">
        <f t="shared" si="5"/>
        <v>60.115596424888281</v>
      </c>
      <c r="H39" s="128">
        <f t="shared" si="6"/>
        <v>-232.04745999999994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>
        <v>349.75254000000001</v>
      </c>
      <c r="F40" s="127">
        <v>207.91918999999999</v>
      </c>
      <c r="G40" s="210">
        <f t="shared" si="5"/>
        <v>60.115596424888281</v>
      </c>
      <c r="H40" s="128">
        <f t="shared" si="6"/>
        <v>-232.04745999999994</v>
      </c>
    </row>
    <row r="41" spans="1:234" ht="36" x14ac:dyDescent="0.2">
      <c r="A41" s="122" t="s">
        <v>57</v>
      </c>
      <c r="B41" s="159" t="s">
        <v>58</v>
      </c>
      <c r="C41" s="236">
        <f>C42</f>
        <v>136.1</v>
      </c>
      <c r="D41" s="236">
        <f>D42</f>
        <v>136.1</v>
      </c>
      <c r="E41" s="128">
        <f>E42</f>
        <v>141.4161</v>
      </c>
      <c r="F41" s="127">
        <f>F42</f>
        <v>150.38686000000001</v>
      </c>
      <c r="G41" s="210">
        <f t="shared" si="5"/>
        <v>103.90602498163115</v>
      </c>
      <c r="H41" s="115">
        <f t="shared" si="6"/>
        <v>5.3161000000000058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141.4161</v>
      </c>
      <c r="F42" s="70">
        <v>150.38686000000001</v>
      </c>
      <c r="G42" s="210">
        <f t="shared" si="5"/>
        <v>103.90602498163115</v>
      </c>
      <c r="H42" s="128">
        <f t="shared" si="6"/>
        <v>5.3161000000000058</v>
      </c>
    </row>
    <row r="43" spans="1:234" s="51" customFormat="1" ht="72.75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210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247.64766</v>
      </c>
      <c r="F44" s="53">
        <f>F45</f>
        <v>236.99977999999999</v>
      </c>
      <c r="G44" s="208">
        <f t="shared" si="5"/>
        <v>103.186525</v>
      </c>
      <c r="H44" s="29">
        <f t="shared" si="6"/>
        <v>7.6476600000000019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247.64766</v>
      </c>
      <c r="F45" s="58">
        <v>236.99977999999999</v>
      </c>
      <c r="G45" s="211">
        <f t="shared" si="5"/>
        <v>103.186525</v>
      </c>
      <c r="H45" s="32">
        <f t="shared" si="6"/>
        <v>7.6476600000000019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94.393000000000001</v>
      </c>
      <c r="E46" s="15">
        <f>E47</f>
        <v>-339.57770999999997</v>
      </c>
      <c r="F46" s="15">
        <f>F47</f>
        <v>248.49303</v>
      </c>
      <c r="G46" s="208">
        <f t="shared" si="5"/>
        <v>-359.74882671384523</v>
      </c>
      <c r="H46" s="29">
        <f t="shared" si="6"/>
        <v>-433.97070999999994</v>
      </c>
    </row>
    <row r="47" spans="1:234" s="51" customFormat="1" x14ac:dyDescent="0.2">
      <c r="A47" s="20" t="s">
        <v>66</v>
      </c>
      <c r="B47" s="59" t="s">
        <v>67</v>
      </c>
      <c r="C47" s="237">
        <f>C50+C48+C49+C51+C52</f>
        <v>115.893</v>
      </c>
      <c r="D47" s="237">
        <f>D50+D48+D49+D51+D52</f>
        <v>94.393000000000001</v>
      </c>
      <c r="E47" s="126">
        <f>E48+E49+E50+E51+E52</f>
        <v>-339.57770999999997</v>
      </c>
      <c r="F47" s="126">
        <f>F48+F49+F50+F51+F52</f>
        <v>248.49303</v>
      </c>
      <c r="G47" s="207">
        <f t="shared" si="5"/>
        <v>-359.74882671384523</v>
      </c>
      <c r="H47" s="126">
        <f t="shared" si="6"/>
        <v>-433.97070999999994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68.637</v>
      </c>
      <c r="E48" s="128">
        <v>72.379040000000003</v>
      </c>
      <c r="F48" s="127">
        <v>26.83417</v>
      </c>
      <c r="G48" s="207">
        <f t="shared" si="5"/>
        <v>105.45192826026779</v>
      </c>
      <c r="H48" s="128">
        <f t="shared" si="6"/>
        <v>3.7420400000000029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207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25.256</v>
      </c>
      <c r="E50" s="128">
        <v>9.9318299999999997</v>
      </c>
      <c r="F50" s="127">
        <v>32.859229999999997</v>
      </c>
      <c r="G50" s="207">
        <f>E50/D50*100</f>
        <v>39.324635730123539</v>
      </c>
      <c r="H50" s="128">
        <f t="shared" si="6"/>
        <v>-15.324170000000001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210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164" t="s">
        <v>75</v>
      </c>
      <c r="C52" s="236"/>
      <c r="D52" s="236">
        <v>0.5</v>
      </c>
      <c r="E52" s="118">
        <v>-421.88857999999999</v>
      </c>
      <c r="F52" s="236">
        <v>188.79963000000001</v>
      </c>
      <c r="G52" s="212">
        <f>E52/D52*100</f>
        <v>-84377.716</v>
      </c>
      <c r="H52" s="118">
        <f t="shared" si="6"/>
        <v>-422.38857999999999</v>
      </c>
    </row>
    <row r="53" spans="1:8" s="51" customFormat="1" ht="12.75" thickBot="1" x14ac:dyDescent="0.25">
      <c r="A53" s="189" t="s">
        <v>255</v>
      </c>
      <c r="B53" s="192" t="s">
        <v>256</v>
      </c>
      <c r="C53" s="53"/>
      <c r="D53" s="53">
        <f>D54</f>
        <v>43</v>
      </c>
      <c r="E53" s="54">
        <f>E54</f>
        <v>42.894089999999998</v>
      </c>
      <c r="F53" s="53"/>
      <c r="G53" s="208">
        <f t="shared" ref="G53:G55" si="7">E53/D53*100</f>
        <v>99.753697674418603</v>
      </c>
      <c r="H53" s="29">
        <f t="shared" si="6"/>
        <v>-0.1059100000000015</v>
      </c>
    </row>
    <row r="54" spans="1:8" s="51" customFormat="1" x14ac:dyDescent="0.2">
      <c r="A54" s="188" t="s">
        <v>258</v>
      </c>
      <c r="B54" s="193" t="s">
        <v>257</v>
      </c>
      <c r="C54" s="237"/>
      <c r="D54" s="237">
        <f>D55</f>
        <v>43</v>
      </c>
      <c r="E54" s="126">
        <f>E55</f>
        <v>42.894089999999998</v>
      </c>
      <c r="F54" s="237"/>
      <c r="G54" s="207">
        <f t="shared" si="7"/>
        <v>99.753697674418603</v>
      </c>
      <c r="H54" s="128">
        <f t="shared" si="6"/>
        <v>-0.1059100000000015</v>
      </c>
    </row>
    <row r="55" spans="1:8" s="51" customFormat="1" ht="12.75" thickBot="1" x14ac:dyDescent="0.25">
      <c r="A55" s="190" t="s">
        <v>260</v>
      </c>
      <c r="B55" s="191" t="s">
        <v>259</v>
      </c>
      <c r="C55" s="145"/>
      <c r="D55" s="145">
        <v>43</v>
      </c>
      <c r="E55" s="144">
        <v>42.894089999999998</v>
      </c>
      <c r="F55" s="145"/>
      <c r="G55" s="213">
        <f t="shared" si="7"/>
        <v>99.753697674418603</v>
      </c>
      <c r="H55" s="144">
        <f t="shared" si="6"/>
        <v>-0.1059100000000015</v>
      </c>
    </row>
    <row r="56" spans="1:8" s="51" customFormat="1" ht="12.75" thickBot="1" x14ac:dyDescent="0.25">
      <c r="A56" s="78" t="s">
        <v>76</v>
      </c>
      <c r="B56" s="185" t="s">
        <v>77</v>
      </c>
      <c r="C56" s="186">
        <f>C57+C58+C59</f>
        <v>239</v>
      </c>
      <c r="D56" s="186">
        <f>D57+D58+D59</f>
        <v>889</v>
      </c>
      <c r="E56" s="186">
        <f>E57+E58+E59</f>
        <v>1260.3856000000001</v>
      </c>
      <c r="F56" s="186">
        <f>F57+F58+F59</f>
        <v>248.77332999999999</v>
      </c>
      <c r="G56" s="214">
        <f>E56/D56*100</f>
        <v>141.77565804274465</v>
      </c>
      <c r="H56" s="235">
        <f t="shared" si="6"/>
        <v>371.38560000000007</v>
      </c>
    </row>
    <row r="57" spans="1:8" s="11" customFormat="1" ht="24" x14ac:dyDescent="0.2">
      <c r="A57" s="62" t="s">
        <v>78</v>
      </c>
      <c r="B57" s="63" t="s">
        <v>79</v>
      </c>
      <c r="C57" s="64"/>
      <c r="D57" s="64"/>
      <c r="E57" s="126"/>
      <c r="F57" s="237">
        <v>64</v>
      </c>
      <c r="G57" s="207"/>
      <c r="H57" s="126">
        <f t="shared" si="6"/>
        <v>0</v>
      </c>
    </row>
    <row r="58" spans="1:8" s="11" customFormat="1" ht="24" x14ac:dyDescent="0.2">
      <c r="A58" s="65" t="s">
        <v>80</v>
      </c>
      <c r="B58" s="66" t="s">
        <v>81</v>
      </c>
      <c r="C58" s="236"/>
      <c r="D58" s="236">
        <v>650</v>
      </c>
      <c r="E58" s="118">
        <v>1204.29305</v>
      </c>
      <c r="F58" s="236">
        <v>140.00985</v>
      </c>
      <c r="G58" s="207">
        <f>E58/D58*100</f>
        <v>185.27585384615384</v>
      </c>
      <c r="H58" s="118">
        <f t="shared" si="6"/>
        <v>554.29304999999999</v>
      </c>
    </row>
    <row r="59" spans="1:8" s="11" customFormat="1" ht="24.75" thickBot="1" x14ac:dyDescent="0.25">
      <c r="A59" s="67" t="s">
        <v>82</v>
      </c>
      <c r="B59" s="68" t="s">
        <v>83</v>
      </c>
      <c r="C59" s="127">
        <v>239</v>
      </c>
      <c r="D59" s="127">
        <v>239</v>
      </c>
      <c r="E59" s="128">
        <v>56.092550000000003</v>
      </c>
      <c r="F59" s="127">
        <v>44.763480000000001</v>
      </c>
      <c r="G59" s="207">
        <f>E59/D59*100</f>
        <v>23.469686192468618</v>
      </c>
      <c r="H59" s="128">
        <f t="shared" si="6"/>
        <v>-182.90744999999998</v>
      </c>
    </row>
    <row r="60" spans="1:8" ht="12.75" thickBot="1" x14ac:dyDescent="0.25">
      <c r="A60" s="78" t="s">
        <v>84</v>
      </c>
      <c r="B60" s="87" t="s">
        <v>85</v>
      </c>
      <c r="C60" s="69">
        <f>C61+C63+C65+C67+C69+C71+C73+C75+C77+C79</f>
        <v>88</v>
      </c>
      <c r="D60" s="69">
        <f>D61+D63+D65+D67+D69+D71+D73+D75+D77+D79</f>
        <v>349</v>
      </c>
      <c r="E60" s="69">
        <f t="shared" ref="E60" si="8">E61+E63+E65+E67+E69+E71+E73+E75+E77+E79</f>
        <v>414.79849000000002</v>
      </c>
      <c r="F60" s="69">
        <v>1069.5466699999999</v>
      </c>
      <c r="G60" s="215">
        <f>E60/D60*100</f>
        <v>118.85343553008596</v>
      </c>
      <c r="H60" s="29">
        <f t="shared" si="6"/>
        <v>65.798490000000015</v>
      </c>
    </row>
    <row r="61" spans="1:8" ht="36" x14ac:dyDescent="0.2">
      <c r="A61" s="134" t="s">
        <v>161</v>
      </c>
      <c r="B61" s="137" t="s">
        <v>178</v>
      </c>
      <c r="C61" s="237">
        <f>C62</f>
        <v>4</v>
      </c>
      <c r="D61" s="237">
        <f>D62</f>
        <v>4</v>
      </c>
      <c r="E61" s="237">
        <f t="shared" ref="E61" si="9">E62</f>
        <v>4.95</v>
      </c>
      <c r="F61" s="237"/>
      <c r="G61" s="207">
        <f>E61/D61*100</f>
        <v>123.75</v>
      </c>
      <c r="H61" s="126">
        <f t="shared" si="6"/>
        <v>0.95000000000000018</v>
      </c>
    </row>
    <row r="62" spans="1:8" s="11" customFormat="1" ht="48" x14ac:dyDescent="0.2">
      <c r="A62" s="135" t="s">
        <v>162</v>
      </c>
      <c r="B62" s="138" t="s">
        <v>179</v>
      </c>
      <c r="C62" s="237">
        <v>4</v>
      </c>
      <c r="D62" s="237">
        <v>4</v>
      </c>
      <c r="E62" s="126">
        <v>4.95</v>
      </c>
      <c r="F62" s="70"/>
      <c r="G62" s="207">
        <f>E62/D62*100</f>
        <v>123.75</v>
      </c>
      <c r="H62" s="128">
        <f t="shared" si="6"/>
        <v>0.95000000000000018</v>
      </c>
    </row>
    <row r="63" spans="1:8" ht="36" x14ac:dyDescent="0.2">
      <c r="A63" s="134" t="s">
        <v>228</v>
      </c>
      <c r="B63" s="139" t="s">
        <v>180</v>
      </c>
      <c r="C63" s="237">
        <f>C64</f>
        <v>3</v>
      </c>
      <c r="D63" s="237">
        <f>D64</f>
        <v>40</v>
      </c>
      <c r="E63" s="237">
        <f>E64</f>
        <v>51.21134</v>
      </c>
      <c r="F63" s="127"/>
      <c r="G63" s="210"/>
      <c r="H63" s="128">
        <f t="shared" si="6"/>
        <v>11.21134</v>
      </c>
    </row>
    <row r="64" spans="1:8" ht="48" x14ac:dyDescent="0.2">
      <c r="A64" s="135" t="s">
        <v>163</v>
      </c>
      <c r="B64" s="140" t="s">
        <v>181</v>
      </c>
      <c r="C64" s="237">
        <v>3</v>
      </c>
      <c r="D64" s="237">
        <v>40</v>
      </c>
      <c r="E64" s="126">
        <v>51.21134</v>
      </c>
      <c r="F64" s="127"/>
      <c r="G64" s="210">
        <f>E64/D64*100</f>
        <v>128.02834999999999</v>
      </c>
      <c r="H64" s="143">
        <f t="shared" si="6"/>
        <v>11.21134</v>
      </c>
    </row>
    <row r="65" spans="1:8" ht="36" x14ac:dyDescent="0.2">
      <c r="A65" s="134" t="s">
        <v>164</v>
      </c>
      <c r="B65" s="141" t="s">
        <v>182</v>
      </c>
      <c r="C65" s="237">
        <f>C66</f>
        <v>4</v>
      </c>
      <c r="D65" s="237">
        <f>D66</f>
        <v>4</v>
      </c>
      <c r="E65" s="237">
        <f>E66</f>
        <v>0.4</v>
      </c>
      <c r="F65" s="237"/>
      <c r="G65" s="207"/>
      <c r="H65" s="129"/>
    </row>
    <row r="66" spans="1:8" ht="48" x14ac:dyDescent="0.2">
      <c r="A66" s="135" t="s">
        <v>165</v>
      </c>
      <c r="B66" s="140" t="s">
        <v>183</v>
      </c>
      <c r="C66" s="237">
        <v>4</v>
      </c>
      <c r="D66" s="237">
        <v>4</v>
      </c>
      <c r="E66" s="126">
        <v>0.4</v>
      </c>
      <c r="F66" s="127"/>
      <c r="G66" s="210"/>
      <c r="H66" s="128"/>
    </row>
    <row r="67" spans="1:8" ht="36" x14ac:dyDescent="0.2">
      <c r="A67" s="134" t="s">
        <v>166</v>
      </c>
      <c r="B67" s="141" t="s">
        <v>184</v>
      </c>
      <c r="C67" s="237">
        <f>C68</f>
        <v>5</v>
      </c>
      <c r="D67" s="237">
        <f>D68</f>
        <v>5</v>
      </c>
      <c r="E67" s="237">
        <f>E68</f>
        <v>0</v>
      </c>
      <c r="F67" s="127"/>
      <c r="G67" s="210"/>
      <c r="H67" s="128"/>
    </row>
    <row r="68" spans="1:8" ht="48" x14ac:dyDescent="0.2">
      <c r="A68" s="135" t="s">
        <v>167</v>
      </c>
      <c r="B68" s="140" t="s">
        <v>185</v>
      </c>
      <c r="C68" s="237">
        <v>5</v>
      </c>
      <c r="D68" s="237">
        <v>5</v>
      </c>
      <c r="E68" s="126"/>
      <c r="F68" s="128"/>
      <c r="G68" s="210">
        <f>E68/D68*100</f>
        <v>0</v>
      </c>
      <c r="H68" s="128">
        <f>E68-D68</f>
        <v>-5</v>
      </c>
    </row>
    <row r="69" spans="1:8" ht="36" x14ac:dyDescent="0.2">
      <c r="A69" s="134" t="s">
        <v>168</v>
      </c>
      <c r="B69" s="141" t="s">
        <v>186</v>
      </c>
      <c r="C69" s="237">
        <f>C70</f>
        <v>3</v>
      </c>
      <c r="D69" s="237">
        <f>D70</f>
        <v>3</v>
      </c>
      <c r="E69" s="237">
        <f>E70</f>
        <v>1</v>
      </c>
      <c r="F69" s="127"/>
      <c r="G69" s="210">
        <f>E69/D69*100</f>
        <v>33.333333333333329</v>
      </c>
      <c r="H69" s="128">
        <f>E69-D69</f>
        <v>-2</v>
      </c>
    </row>
    <row r="70" spans="1:8" ht="48" x14ac:dyDescent="0.2">
      <c r="A70" s="135" t="s">
        <v>169</v>
      </c>
      <c r="B70" s="140" t="s">
        <v>187</v>
      </c>
      <c r="C70" s="237">
        <v>3</v>
      </c>
      <c r="D70" s="237">
        <v>3</v>
      </c>
      <c r="E70" s="126">
        <v>1</v>
      </c>
      <c r="F70" s="127"/>
      <c r="G70" s="210">
        <f>E70/D70*100</f>
        <v>33.333333333333329</v>
      </c>
      <c r="H70" s="128">
        <f>E71-D70</f>
        <v>-2.30403</v>
      </c>
    </row>
    <row r="71" spans="1:8" ht="36" x14ac:dyDescent="0.2">
      <c r="A71" s="134" t="s">
        <v>170</v>
      </c>
      <c r="B71" s="141" t="s">
        <v>188</v>
      </c>
      <c r="C71" s="237">
        <f>C72</f>
        <v>2</v>
      </c>
      <c r="D71" s="237">
        <f>D72</f>
        <v>2</v>
      </c>
      <c r="E71" s="237">
        <f>E72</f>
        <v>0.69596999999999998</v>
      </c>
      <c r="F71" s="237"/>
      <c r="G71" s="207"/>
      <c r="H71" s="128"/>
    </row>
    <row r="72" spans="1:8" ht="60" x14ac:dyDescent="0.2">
      <c r="A72" s="135" t="s">
        <v>171</v>
      </c>
      <c r="B72" s="140" t="s">
        <v>189</v>
      </c>
      <c r="C72" s="237">
        <v>2</v>
      </c>
      <c r="D72" s="237">
        <v>2</v>
      </c>
      <c r="E72" s="126">
        <v>0.69596999999999998</v>
      </c>
      <c r="F72" s="127"/>
      <c r="G72" s="210">
        <f>E72/D72*100</f>
        <v>34.798499999999997</v>
      </c>
      <c r="H72" s="128">
        <f>E72-D72</f>
        <v>-1.30403</v>
      </c>
    </row>
    <row r="73" spans="1:8" ht="36" x14ac:dyDescent="0.2">
      <c r="A73" s="134" t="s">
        <v>172</v>
      </c>
      <c r="B73" s="141" t="s">
        <v>190</v>
      </c>
      <c r="C73" s="237">
        <f>C74</f>
        <v>2</v>
      </c>
      <c r="D73" s="237">
        <f>D74</f>
        <v>2</v>
      </c>
      <c r="E73" s="237">
        <f>E74</f>
        <v>1</v>
      </c>
      <c r="F73" s="127"/>
      <c r="G73" s="210"/>
      <c r="H73" s="128">
        <f>E73-D73</f>
        <v>-1</v>
      </c>
    </row>
    <row r="74" spans="1:8" ht="48" x14ac:dyDescent="0.2">
      <c r="A74" s="135" t="s">
        <v>173</v>
      </c>
      <c r="B74" s="140" t="s">
        <v>191</v>
      </c>
      <c r="C74" s="237">
        <v>2</v>
      </c>
      <c r="D74" s="237">
        <v>2</v>
      </c>
      <c r="E74" s="126">
        <v>1</v>
      </c>
      <c r="F74" s="127"/>
      <c r="G74" s="210">
        <f>E74/D74*100</f>
        <v>50</v>
      </c>
      <c r="H74" s="71">
        <f>E74-D74</f>
        <v>-1</v>
      </c>
    </row>
    <row r="75" spans="1:8" ht="36" x14ac:dyDescent="0.2">
      <c r="A75" s="134" t="s">
        <v>174</v>
      </c>
      <c r="B75" s="141" t="s">
        <v>192</v>
      </c>
      <c r="C75" s="237">
        <f>C76</f>
        <v>46</v>
      </c>
      <c r="D75" s="237">
        <f>D76</f>
        <v>56</v>
      </c>
      <c r="E75" s="237">
        <f>E76</f>
        <v>89.107839999999996</v>
      </c>
      <c r="F75" s="237"/>
      <c r="G75" s="207"/>
      <c r="H75" s="130"/>
    </row>
    <row r="76" spans="1:8" ht="48" x14ac:dyDescent="0.2">
      <c r="A76" s="135" t="s">
        <v>175</v>
      </c>
      <c r="B76" s="140" t="s">
        <v>193</v>
      </c>
      <c r="C76" s="237">
        <v>46</v>
      </c>
      <c r="D76" s="237">
        <v>56</v>
      </c>
      <c r="E76" s="126">
        <v>89.107839999999996</v>
      </c>
      <c r="F76" s="127"/>
      <c r="G76" s="210">
        <f t="shared" ref="G76:G82" si="10">E76/D76*100</f>
        <v>159.12114285714284</v>
      </c>
      <c r="H76" s="128">
        <f t="shared" ref="H76:H102" si="11">E76-D76</f>
        <v>33.107839999999996</v>
      </c>
    </row>
    <row r="77" spans="1:8" ht="36" x14ac:dyDescent="0.2">
      <c r="A77" s="134" t="s">
        <v>176</v>
      </c>
      <c r="B77" s="139" t="s">
        <v>194</v>
      </c>
      <c r="C77" s="237">
        <f>C78</f>
        <v>19</v>
      </c>
      <c r="D77" s="237">
        <f>D78</f>
        <v>40</v>
      </c>
      <c r="E77" s="237">
        <f>E78</f>
        <v>57.535310000000003</v>
      </c>
      <c r="F77" s="127"/>
      <c r="G77" s="210">
        <f t="shared" si="10"/>
        <v>143.83827500000001</v>
      </c>
      <c r="H77" s="128">
        <f t="shared" si="11"/>
        <v>17.535310000000003</v>
      </c>
    </row>
    <row r="78" spans="1:8" ht="48" x14ac:dyDescent="0.2">
      <c r="A78" s="136" t="s">
        <v>177</v>
      </c>
      <c r="B78" s="142" t="s">
        <v>195</v>
      </c>
      <c r="C78" s="237">
        <v>19</v>
      </c>
      <c r="D78" s="237">
        <v>40</v>
      </c>
      <c r="E78" s="126">
        <v>57.535310000000003</v>
      </c>
      <c r="F78" s="127"/>
      <c r="G78" s="210">
        <f t="shared" si="10"/>
        <v>143.83827500000001</v>
      </c>
      <c r="H78" s="128">
        <f t="shared" si="11"/>
        <v>17.535310000000003</v>
      </c>
    </row>
    <row r="79" spans="1:8" ht="36" x14ac:dyDescent="0.2">
      <c r="A79" s="147" t="s">
        <v>210</v>
      </c>
      <c r="B79" s="60" t="s">
        <v>211</v>
      </c>
      <c r="C79" s="127">
        <f>C80+C81</f>
        <v>0</v>
      </c>
      <c r="D79" s="127">
        <f>D80+D81</f>
        <v>193</v>
      </c>
      <c r="E79" s="127">
        <f t="shared" ref="E79:F79" si="12">E80+E81</f>
        <v>208.89803000000001</v>
      </c>
      <c r="F79" s="127">
        <f t="shared" si="12"/>
        <v>0</v>
      </c>
      <c r="G79" s="210">
        <f t="shared" si="10"/>
        <v>108.23732124352333</v>
      </c>
      <c r="H79" s="128">
        <f t="shared" si="11"/>
        <v>15.898030000000006</v>
      </c>
    </row>
    <row r="80" spans="1:8" ht="36" x14ac:dyDescent="0.2">
      <c r="A80" s="148" t="s">
        <v>212</v>
      </c>
      <c r="B80" s="86" t="s">
        <v>214</v>
      </c>
      <c r="C80" s="236"/>
      <c r="D80" s="236">
        <v>190</v>
      </c>
      <c r="E80" s="236">
        <v>204.75478000000001</v>
      </c>
      <c r="F80" s="236"/>
      <c r="G80" s="210">
        <f t="shared" si="10"/>
        <v>107.76567368421053</v>
      </c>
      <c r="H80" s="128">
        <f t="shared" si="11"/>
        <v>14.754780000000011</v>
      </c>
    </row>
    <row r="81" spans="1:8" ht="36.75" thickBot="1" x14ac:dyDescent="0.25">
      <c r="A81" s="148" t="s">
        <v>213</v>
      </c>
      <c r="B81" s="86" t="s">
        <v>215</v>
      </c>
      <c r="C81" s="236"/>
      <c r="D81" s="236">
        <v>3</v>
      </c>
      <c r="E81" s="118">
        <v>4.1432500000000001</v>
      </c>
      <c r="F81" s="236"/>
      <c r="G81" s="210">
        <f t="shared" si="10"/>
        <v>138.10833333333335</v>
      </c>
      <c r="H81" s="118">
        <f t="shared" si="11"/>
        <v>1.1432500000000001</v>
      </c>
    </row>
    <row r="82" spans="1:8" ht="12.75" thickBot="1" x14ac:dyDescent="0.25">
      <c r="A82" s="73" t="s">
        <v>86</v>
      </c>
      <c r="B82" s="87" t="s">
        <v>87</v>
      </c>
      <c r="C82" s="53">
        <f>C83+C84</f>
        <v>0</v>
      </c>
      <c r="D82" s="53">
        <f>D83+D84</f>
        <v>114</v>
      </c>
      <c r="E82" s="53">
        <f t="shared" ref="E82:F82" si="13">E83+E84</f>
        <v>212.34862000000001</v>
      </c>
      <c r="F82" s="53">
        <f t="shared" si="13"/>
        <v>1830.2873799999998</v>
      </c>
      <c r="G82" s="215">
        <f t="shared" si="10"/>
        <v>186.27071929824561</v>
      </c>
      <c r="H82" s="29">
        <f t="shared" si="11"/>
        <v>98.348620000000011</v>
      </c>
    </row>
    <row r="83" spans="1:8" x14ac:dyDescent="0.2">
      <c r="A83" s="20" t="s">
        <v>229</v>
      </c>
      <c r="B83" s="59" t="s">
        <v>88</v>
      </c>
      <c r="C83" s="237"/>
      <c r="D83" s="237"/>
      <c r="E83" s="126"/>
      <c r="F83" s="237">
        <v>-457.30067000000003</v>
      </c>
      <c r="G83" s="207">
        <v>0</v>
      </c>
      <c r="H83" s="126">
        <f t="shared" si="11"/>
        <v>0</v>
      </c>
    </row>
    <row r="84" spans="1:8" ht="12.75" thickBot="1" x14ac:dyDescent="0.25">
      <c r="A84" s="33" t="s">
        <v>230</v>
      </c>
      <c r="B84" s="33" t="s">
        <v>87</v>
      </c>
      <c r="C84" s="236"/>
      <c r="D84" s="236">
        <v>114</v>
      </c>
      <c r="E84" s="118">
        <v>212.34862000000001</v>
      </c>
      <c r="F84" s="236">
        <v>2287.5880499999998</v>
      </c>
      <c r="G84" s="212">
        <f t="shared" ref="G84:G90" si="14">E84/D84*100</f>
        <v>186.27071929824561</v>
      </c>
      <c r="H84" s="118">
        <f t="shared" si="11"/>
        <v>98.348620000000011</v>
      </c>
    </row>
    <row r="85" spans="1:8" ht="12.75" thickBot="1" x14ac:dyDescent="0.25">
      <c r="A85" s="73" t="s">
        <v>89</v>
      </c>
      <c r="B85" s="74" t="s">
        <v>90</v>
      </c>
      <c r="C85" s="75">
        <f>C86+C135+C133+C132</f>
        <v>451685.90100000001</v>
      </c>
      <c r="D85" s="75">
        <f>D86+D135+D133+D132+D127</f>
        <v>396938.06249000004</v>
      </c>
      <c r="E85" s="75">
        <f>E86+E135+E133+E132+E127</f>
        <v>318186.03233000002</v>
      </c>
      <c r="F85" s="75">
        <f>F86+F135+F133+F132</f>
        <v>346804.21547999996</v>
      </c>
      <c r="G85" s="216">
        <f t="shared" si="14"/>
        <v>80.160121287944264</v>
      </c>
      <c r="H85" s="77">
        <f t="shared" si="11"/>
        <v>-78752.030160000024</v>
      </c>
    </row>
    <row r="86" spans="1:8" ht="12.75" thickBot="1" x14ac:dyDescent="0.25">
      <c r="A86" s="78" t="s">
        <v>91</v>
      </c>
      <c r="B86" s="79" t="s">
        <v>92</v>
      </c>
      <c r="C86" s="80">
        <f>C87+C90+C106+C127</f>
        <v>451685.90100000001</v>
      </c>
      <c r="D86" s="80">
        <f>D87+D90+D106</f>
        <v>360445.41500000004</v>
      </c>
      <c r="E86" s="80">
        <f>E87+E90+E106</f>
        <v>299076.10388000001</v>
      </c>
      <c r="F86" s="80">
        <f>F87+F90+F106+F127</f>
        <v>346804.21547999996</v>
      </c>
      <c r="G86" s="217">
        <f t="shared" si="14"/>
        <v>82.97403474531643</v>
      </c>
      <c r="H86" s="82">
        <f t="shared" si="11"/>
        <v>-61369.311120000028</v>
      </c>
    </row>
    <row r="87" spans="1:8" ht="12.75" thickBot="1" x14ac:dyDescent="0.25">
      <c r="A87" s="73" t="s">
        <v>93</v>
      </c>
      <c r="B87" s="83" t="s">
        <v>94</v>
      </c>
      <c r="C87" s="27">
        <f>C88+C89</f>
        <v>154122</v>
      </c>
      <c r="D87" s="27">
        <f>D88+D89</f>
        <v>154342.29999999999</v>
      </c>
      <c r="E87" s="84">
        <f>E88+E89</f>
        <v>127738.11023000001</v>
      </c>
      <c r="F87" s="27">
        <f>SUM(F88+F89)</f>
        <v>167547.46859999999</v>
      </c>
      <c r="G87" s="218">
        <f t="shared" si="14"/>
        <v>82.76286554625662</v>
      </c>
      <c r="H87" s="85">
        <f t="shared" si="11"/>
        <v>-26604.189769999983</v>
      </c>
    </row>
    <row r="88" spans="1:8" x14ac:dyDescent="0.2">
      <c r="A88" s="59" t="s">
        <v>95</v>
      </c>
      <c r="B88" s="59" t="s">
        <v>96</v>
      </c>
      <c r="C88" s="237">
        <v>154122</v>
      </c>
      <c r="D88" s="237">
        <v>154122</v>
      </c>
      <c r="E88" s="126">
        <v>127532.6</v>
      </c>
      <c r="F88" s="237">
        <v>157584</v>
      </c>
      <c r="G88" s="207">
        <f t="shared" si="14"/>
        <v>82.747823153086514</v>
      </c>
      <c r="H88" s="126">
        <f t="shared" si="11"/>
        <v>-26589.399999999994</v>
      </c>
    </row>
    <row r="89" spans="1:8" ht="24.75" thickBot="1" x14ac:dyDescent="0.25">
      <c r="A89" s="62" t="s">
        <v>97</v>
      </c>
      <c r="B89" s="164" t="s">
        <v>98</v>
      </c>
      <c r="C89" s="165"/>
      <c r="D89" s="165">
        <v>220.3</v>
      </c>
      <c r="E89" s="118">
        <v>205.51023000000001</v>
      </c>
      <c r="F89" s="236">
        <v>9963.4686000000002</v>
      </c>
      <c r="G89" s="207">
        <f t="shared" si="14"/>
        <v>93.286532001815701</v>
      </c>
      <c r="H89" s="118">
        <f t="shared" si="11"/>
        <v>-14.789770000000004</v>
      </c>
    </row>
    <row r="90" spans="1:8" ht="12.75" thickBot="1" x14ac:dyDescent="0.25">
      <c r="A90" s="73" t="s">
        <v>99</v>
      </c>
      <c r="B90" s="87" t="s">
        <v>100</v>
      </c>
      <c r="C90" s="53">
        <f>C91+C95+C96+C97</f>
        <v>90668.300000000017</v>
      </c>
      <c r="D90" s="53">
        <f>D91+D95+D96+D97+D93+D92</f>
        <v>28318.814999999999</v>
      </c>
      <c r="E90" s="53">
        <f>E91+E95+E96+E97+E93+E92</f>
        <v>23999.824419999997</v>
      </c>
      <c r="F90" s="53">
        <f>F94+F95+F96+F97</f>
        <v>12924.215760000001</v>
      </c>
      <c r="G90" s="215">
        <f t="shared" si="14"/>
        <v>84.748688884051106</v>
      </c>
      <c r="H90" s="29">
        <f t="shared" si="11"/>
        <v>-4318.9905800000015</v>
      </c>
    </row>
    <row r="91" spans="1:8" s="11" customFormat="1" x14ac:dyDescent="0.2">
      <c r="A91" s="33" t="s">
        <v>101</v>
      </c>
      <c r="B91" s="45" t="s">
        <v>102</v>
      </c>
      <c r="C91" s="127">
        <v>441.5</v>
      </c>
      <c r="D91" s="127">
        <v>441.5</v>
      </c>
      <c r="E91" s="128"/>
      <c r="F91" s="127"/>
      <c r="G91" s="210">
        <v>0</v>
      </c>
      <c r="H91" s="128">
        <f t="shared" si="11"/>
        <v>-441.5</v>
      </c>
    </row>
    <row r="92" spans="1:8" s="11" customFormat="1" ht="36" x14ac:dyDescent="0.2">
      <c r="A92" s="36" t="s">
        <v>272</v>
      </c>
      <c r="B92" s="60" t="s">
        <v>273</v>
      </c>
      <c r="C92" s="127"/>
      <c r="D92" s="127">
        <v>2498.9</v>
      </c>
      <c r="E92" s="128">
        <v>1278.46</v>
      </c>
      <c r="F92" s="127"/>
      <c r="G92" s="210">
        <v>0</v>
      </c>
      <c r="H92" s="128">
        <f>E92-D92</f>
        <v>-1220.44</v>
      </c>
    </row>
    <row r="93" spans="1:8" s="11" customFormat="1" ht="24" x14ac:dyDescent="0.2">
      <c r="A93" s="36" t="s">
        <v>244</v>
      </c>
      <c r="B93" s="60" t="s">
        <v>245</v>
      </c>
      <c r="C93" s="127"/>
      <c r="D93" s="127">
        <v>3514.64</v>
      </c>
      <c r="E93" s="128">
        <v>3514.4252499999998</v>
      </c>
      <c r="F93" s="127"/>
      <c r="G93" s="210">
        <v>0</v>
      </c>
      <c r="H93" s="128">
        <f t="shared" si="11"/>
        <v>-0.21475000000009459</v>
      </c>
    </row>
    <row r="94" spans="1:8" s="11" customFormat="1" x14ac:dyDescent="0.2">
      <c r="A94" s="36" t="s">
        <v>289</v>
      </c>
      <c r="B94" s="60" t="s">
        <v>290</v>
      </c>
      <c r="C94" s="127"/>
      <c r="D94" s="127"/>
      <c r="E94" s="128"/>
      <c r="F94" s="127">
        <v>3076.6</v>
      </c>
      <c r="G94" s="210"/>
      <c r="H94" s="128"/>
    </row>
    <row r="95" spans="1:8" s="11" customFormat="1" x14ac:dyDescent="0.2">
      <c r="A95" s="45" t="s">
        <v>261</v>
      </c>
      <c r="B95" s="45" t="s">
        <v>104</v>
      </c>
      <c r="C95" s="127">
        <v>2943.3</v>
      </c>
      <c r="D95" s="127">
        <v>2943.3</v>
      </c>
      <c r="E95" s="128">
        <v>2943.29999</v>
      </c>
      <c r="F95" s="127">
        <v>2349.5</v>
      </c>
      <c r="G95" s="210">
        <f t="shared" ref="G95:G101" si="15">E95/D95*100</f>
        <v>99.999999660245294</v>
      </c>
      <c r="H95" s="128">
        <f t="shared" si="11"/>
        <v>-1.0000000202126103E-5</v>
      </c>
    </row>
    <row r="96" spans="1:8" s="11" customFormat="1" ht="12.75" thickBot="1" x14ac:dyDescent="0.25">
      <c r="A96" s="36" t="s">
        <v>105</v>
      </c>
      <c r="B96" s="164" t="s">
        <v>106</v>
      </c>
      <c r="C96" s="236">
        <v>89</v>
      </c>
      <c r="D96" s="236">
        <v>89</v>
      </c>
      <c r="E96" s="118">
        <v>89</v>
      </c>
      <c r="F96" s="236">
        <v>118.5</v>
      </c>
      <c r="G96" s="212">
        <f t="shared" si="15"/>
        <v>100</v>
      </c>
      <c r="H96" s="128">
        <f t="shared" si="11"/>
        <v>0</v>
      </c>
    </row>
    <row r="97" spans="1:8" ht="12.75" thickBot="1" x14ac:dyDescent="0.25">
      <c r="A97" s="73" t="s">
        <v>107</v>
      </c>
      <c r="B97" s="88" t="s">
        <v>108</v>
      </c>
      <c r="C97" s="53">
        <f>C98+C99+C100+C101+C103+C102+C104</f>
        <v>87194.500000000015</v>
      </c>
      <c r="D97" s="53">
        <f>D98+D99+D100+D101+D103+D102+D104</f>
        <v>18831.474999999999</v>
      </c>
      <c r="E97" s="53">
        <f>E98+E99+E100+E101+E103+E102+E104</f>
        <v>16174.639179999998</v>
      </c>
      <c r="F97" s="53">
        <f>F98+F99+F100+F101+F103+F102+F104+F105</f>
        <v>7379.6157600000006</v>
      </c>
      <c r="G97" s="215">
        <f t="shared" si="15"/>
        <v>85.891515030022873</v>
      </c>
      <c r="H97" s="29">
        <f t="shared" si="11"/>
        <v>-2656.8358200000002</v>
      </c>
    </row>
    <row r="98" spans="1:8" x14ac:dyDescent="0.2">
      <c r="A98" s="20" t="s">
        <v>107</v>
      </c>
      <c r="B98" s="59" t="s">
        <v>220</v>
      </c>
      <c r="C98" s="237">
        <v>990</v>
      </c>
      <c r="D98" s="237">
        <v>885</v>
      </c>
      <c r="E98" s="126">
        <v>642.30696</v>
      </c>
      <c r="F98" s="237">
        <v>747.92876000000001</v>
      </c>
      <c r="G98" s="207">
        <f t="shared" si="15"/>
        <v>72.577057627118648</v>
      </c>
      <c r="H98" s="126">
        <f t="shared" si="11"/>
        <v>-242.69304</v>
      </c>
    </row>
    <row r="99" spans="1:8" ht="24" x14ac:dyDescent="0.2">
      <c r="A99" s="36" t="s">
        <v>107</v>
      </c>
      <c r="B99" s="60" t="s">
        <v>109</v>
      </c>
      <c r="C99" s="127">
        <v>2097.1</v>
      </c>
      <c r="D99" s="127">
        <v>1841.075</v>
      </c>
      <c r="E99" s="128">
        <v>1429.4159999999999</v>
      </c>
      <c r="F99" s="127">
        <v>1719.66</v>
      </c>
      <c r="G99" s="210">
        <f t="shared" si="15"/>
        <v>77.640291677416712</v>
      </c>
      <c r="H99" s="128">
        <f t="shared" si="11"/>
        <v>-411.65900000000011</v>
      </c>
    </row>
    <row r="100" spans="1:8" x14ac:dyDescent="0.2">
      <c r="A100" s="33" t="s">
        <v>107</v>
      </c>
      <c r="B100" s="60" t="s">
        <v>205</v>
      </c>
      <c r="C100" s="127">
        <v>4220</v>
      </c>
      <c r="D100" s="127">
        <v>1050.8</v>
      </c>
      <c r="E100" s="128">
        <v>930.59</v>
      </c>
      <c r="F100" s="127"/>
      <c r="G100" s="210">
        <f t="shared" si="15"/>
        <v>88.560144651693946</v>
      </c>
      <c r="H100" s="128">
        <f t="shared" si="11"/>
        <v>-120.20999999999992</v>
      </c>
    </row>
    <row r="101" spans="1:8" ht="24" x14ac:dyDescent="0.2">
      <c r="A101" s="89" t="s">
        <v>107</v>
      </c>
      <c r="B101" s="166" t="s">
        <v>110</v>
      </c>
      <c r="C101" s="127">
        <v>2000</v>
      </c>
      <c r="D101" s="127"/>
      <c r="E101" s="128"/>
      <c r="F101" s="127">
        <v>3589.527</v>
      </c>
      <c r="G101" s="210" t="e">
        <f t="shared" si="15"/>
        <v>#DIV/0!</v>
      </c>
      <c r="H101" s="128">
        <f t="shared" si="11"/>
        <v>0</v>
      </c>
    </row>
    <row r="102" spans="1:8" x14ac:dyDescent="0.2">
      <c r="A102" s="33" t="s">
        <v>107</v>
      </c>
      <c r="B102" s="60" t="s">
        <v>202</v>
      </c>
      <c r="C102" s="127">
        <v>1894.8</v>
      </c>
      <c r="D102" s="127">
        <v>1894.8</v>
      </c>
      <c r="E102" s="128">
        <v>568.44000000000005</v>
      </c>
      <c r="F102" s="127"/>
      <c r="G102" s="210"/>
      <c r="H102" s="128">
        <f t="shared" si="11"/>
        <v>-1326.36</v>
      </c>
    </row>
    <row r="103" spans="1:8" ht="24" x14ac:dyDescent="0.2">
      <c r="A103" s="36" t="s">
        <v>107</v>
      </c>
      <c r="B103" s="167" t="s">
        <v>203</v>
      </c>
      <c r="C103" s="127">
        <v>72860.600000000006</v>
      </c>
      <c r="D103" s="127">
        <v>10027.799999999999</v>
      </c>
      <c r="E103" s="128">
        <v>10027.799999999999</v>
      </c>
      <c r="F103" s="127"/>
      <c r="G103" s="210">
        <v>0</v>
      </c>
      <c r="H103" s="128">
        <f>E103-C103</f>
        <v>-62832.800000000003</v>
      </c>
    </row>
    <row r="104" spans="1:8" ht="24" x14ac:dyDescent="0.2">
      <c r="A104" s="48" t="s">
        <v>107</v>
      </c>
      <c r="B104" s="168" t="s">
        <v>204</v>
      </c>
      <c r="C104" s="127">
        <v>3132</v>
      </c>
      <c r="D104" s="127">
        <v>3132</v>
      </c>
      <c r="E104" s="128">
        <v>2576.0862200000001</v>
      </c>
      <c r="F104" s="127"/>
      <c r="G104" s="210">
        <v>0</v>
      </c>
      <c r="H104" s="128">
        <f>E104-C104</f>
        <v>-555.91377999999986</v>
      </c>
    </row>
    <row r="105" spans="1:8" ht="12.75" thickBot="1" x14ac:dyDescent="0.25">
      <c r="A105" s="33" t="s">
        <v>107</v>
      </c>
      <c r="B105" s="169" t="s">
        <v>271</v>
      </c>
      <c r="C105" s="236"/>
      <c r="D105" s="236"/>
      <c r="E105" s="118"/>
      <c r="F105" s="236">
        <v>1322.5</v>
      </c>
      <c r="G105" s="212">
        <v>0</v>
      </c>
      <c r="H105" s="118">
        <f>E105-C105</f>
        <v>0</v>
      </c>
    </row>
    <row r="106" spans="1:8" ht="12.75" thickBot="1" x14ac:dyDescent="0.25">
      <c r="A106" s="73" t="s">
        <v>113</v>
      </c>
      <c r="B106" s="90" t="s">
        <v>114</v>
      </c>
      <c r="C106" s="75">
        <f>C107+C118+C120+C122+C123+C124+C125+C119+C121</f>
        <v>180216.19999999995</v>
      </c>
      <c r="D106" s="75">
        <f>D107+D118+D120+D122+D123+D124+D125+D119+D121</f>
        <v>177784.30000000002</v>
      </c>
      <c r="E106" s="76">
        <f>E107+E118+E120+E122+E123+E124+E125+E119+E121</f>
        <v>147338.16923</v>
      </c>
      <c r="F106" s="75">
        <f>F107+F118+F120+F122+F123+F124+F125+F119+F121</f>
        <v>148260.68945999997</v>
      </c>
      <c r="G106" s="216">
        <f t="shared" ref="G106:G113" si="16">E106/D106*100</f>
        <v>82.8746797270625</v>
      </c>
      <c r="H106" s="77">
        <f t="shared" ref="H106:H113" si="17">E106-D106</f>
        <v>-30446.130770000018</v>
      </c>
    </row>
    <row r="107" spans="1:8" ht="12.75" thickBot="1" x14ac:dyDescent="0.25">
      <c r="A107" s="73" t="s">
        <v>115</v>
      </c>
      <c r="B107" s="91" t="s">
        <v>116</v>
      </c>
      <c r="C107" s="27">
        <f>C110+C114+C109+C108+C111+C115+C112+C113+C116+C117</f>
        <v>135077.79999999999</v>
      </c>
      <c r="D107" s="27">
        <f>D110+D114+D109+D108+D111+D115+D112+D113+D116+D117</f>
        <v>132931.20000000001</v>
      </c>
      <c r="E107" s="27">
        <f>E110+E114+E109+E108+E111+E115+E112+E113+E116+E117</f>
        <v>109796.42826</v>
      </c>
      <c r="F107" s="27">
        <f t="shared" ref="F107" si="18">F110+F114+F109+F108+F111+F115+F112+F113+F116+F117</f>
        <v>112599.90550000001</v>
      </c>
      <c r="G107" s="218">
        <f t="shared" si="16"/>
        <v>82.596432034014583</v>
      </c>
      <c r="H107" s="85">
        <f t="shared" si="17"/>
        <v>-23134.771740000011</v>
      </c>
    </row>
    <row r="108" spans="1:8" ht="24" x14ac:dyDescent="0.2">
      <c r="A108" s="47" t="s">
        <v>117</v>
      </c>
      <c r="B108" s="170" t="s">
        <v>118</v>
      </c>
      <c r="C108" s="64">
        <v>2220.6999999999998</v>
      </c>
      <c r="D108" s="64"/>
      <c r="E108" s="126"/>
      <c r="F108" s="237">
        <v>1440.4138</v>
      </c>
      <c r="G108" s="207" t="e">
        <f t="shared" si="16"/>
        <v>#DIV/0!</v>
      </c>
      <c r="H108" s="126">
        <f t="shared" si="17"/>
        <v>0</v>
      </c>
    </row>
    <row r="109" spans="1:8" ht="24" x14ac:dyDescent="0.2">
      <c r="A109" s="47" t="s">
        <v>117</v>
      </c>
      <c r="B109" s="60" t="s">
        <v>206</v>
      </c>
      <c r="C109" s="35">
        <v>19</v>
      </c>
      <c r="D109" s="35">
        <v>19</v>
      </c>
      <c r="E109" s="128"/>
      <c r="F109" s="127"/>
      <c r="G109" s="210">
        <f t="shared" si="16"/>
        <v>0</v>
      </c>
      <c r="H109" s="128">
        <f t="shared" si="17"/>
        <v>-19</v>
      </c>
    </row>
    <row r="110" spans="1:8" x14ac:dyDescent="0.2">
      <c r="A110" s="59" t="s">
        <v>117</v>
      </c>
      <c r="B110" s="45" t="s">
        <v>119</v>
      </c>
      <c r="C110" s="127">
        <v>96521.1</v>
      </c>
      <c r="D110" s="127">
        <v>96521.1</v>
      </c>
      <c r="E110" s="128">
        <v>80545</v>
      </c>
      <c r="F110" s="127">
        <v>82053</v>
      </c>
      <c r="G110" s="210">
        <f t="shared" si="16"/>
        <v>83.448075084100779</v>
      </c>
      <c r="H110" s="128">
        <f t="shared" si="17"/>
        <v>-15976.100000000006</v>
      </c>
    </row>
    <row r="111" spans="1:8" x14ac:dyDescent="0.2">
      <c r="A111" s="59" t="s">
        <v>117</v>
      </c>
      <c r="B111" s="45" t="s">
        <v>120</v>
      </c>
      <c r="C111" s="127">
        <v>16398</v>
      </c>
      <c r="D111" s="127">
        <v>16398</v>
      </c>
      <c r="E111" s="128">
        <v>13545</v>
      </c>
      <c r="F111" s="127">
        <v>13754</v>
      </c>
      <c r="G111" s="210">
        <f t="shared" si="16"/>
        <v>82.601536772777166</v>
      </c>
      <c r="H111" s="128">
        <f t="shared" si="17"/>
        <v>-2853</v>
      </c>
    </row>
    <row r="112" spans="1:8" x14ac:dyDescent="0.2">
      <c r="A112" s="59" t="s">
        <v>117</v>
      </c>
      <c r="B112" s="45" t="s">
        <v>121</v>
      </c>
      <c r="C112" s="127">
        <v>543.20000000000005</v>
      </c>
      <c r="D112" s="127">
        <v>543.20000000000005</v>
      </c>
      <c r="E112" s="128">
        <v>172.43529000000001</v>
      </c>
      <c r="F112" s="127">
        <v>271.60000000000002</v>
      </c>
      <c r="G112" s="210">
        <f t="shared" si="16"/>
        <v>31.744346465390276</v>
      </c>
      <c r="H112" s="128">
        <f t="shared" si="17"/>
        <v>-370.76471000000004</v>
      </c>
    </row>
    <row r="113" spans="1:8" x14ac:dyDescent="0.2">
      <c r="A113" s="59" t="s">
        <v>117</v>
      </c>
      <c r="B113" s="60" t="s">
        <v>122</v>
      </c>
      <c r="C113" s="127">
        <v>150.9</v>
      </c>
      <c r="D113" s="127">
        <v>225</v>
      </c>
      <c r="E113" s="128"/>
      <c r="F113" s="127">
        <v>90.299700000000001</v>
      </c>
      <c r="G113" s="210">
        <f t="shared" si="16"/>
        <v>0</v>
      </c>
      <c r="H113" s="128">
        <f t="shared" si="17"/>
        <v>-225</v>
      </c>
    </row>
    <row r="114" spans="1:8" x14ac:dyDescent="0.2">
      <c r="A114" s="59" t="s">
        <v>117</v>
      </c>
      <c r="B114" s="45" t="s">
        <v>207</v>
      </c>
      <c r="C114" s="127">
        <v>305.10000000000002</v>
      </c>
      <c r="D114" s="127">
        <v>305.10000000000002</v>
      </c>
      <c r="E114" s="128">
        <v>165.8</v>
      </c>
      <c r="F114" s="92"/>
      <c r="G114" s="210">
        <v>0</v>
      </c>
      <c r="H114" s="128">
        <f>E114-C114</f>
        <v>-139.30000000000001</v>
      </c>
    </row>
    <row r="115" spans="1:8" ht="26.25" customHeight="1" x14ac:dyDescent="0.2">
      <c r="A115" s="47" t="s">
        <v>117</v>
      </c>
      <c r="B115" s="60" t="s">
        <v>294</v>
      </c>
      <c r="C115" s="127">
        <v>2640.4</v>
      </c>
      <c r="D115" s="127">
        <v>2640.4</v>
      </c>
      <c r="E115" s="128">
        <v>705.50800000000004</v>
      </c>
      <c r="F115" s="127">
        <v>1135.53</v>
      </c>
      <c r="G115" s="210">
        <f t="shared" ref="G115:G130" si="19">E115/D115*100</f>
        <v>26.719739433419182</v>
      </c>
      <c r="H115" s="128">
        <f t="shared" ref="H115:H130" si="20">E115-D115</f>
        <v>-1934.8920000000001</v>
      </c>
    </row>
    <row r="116" spans="1:8" x14ac:dyDescent="0.2">
      <c r="A116" s="59" t="s">
        <v>117</v>
      </c>
      <c r="B116" s="45" t="s">
        <v>123</v>
      </c>
      <c r="C116" s="127">
        <v>10575.3</v>
      </c>
      <c r="D116" s="127">
        <v>10575.3</v>
      </c>
      <c r="E116" s="128">
        <v>9072.86</v>
      </c>
      <c r="F116" s="127">
        <v>9430.2119999999995</v>
      </c>
      <c r="G116" s="210">
        <f t="shared" si="19"/>
        <v>85.792932588200827</v>
      </c>
      <c r="H116" s="128">
        <f t="shared" si="20"/>
        <v>-1502.4399999999987</v>
      </c>
    </row>
    <row r="117" spans="1:8" ht="36.75" thickBot="1" x14ac:dyDescent="0.25">
      <c r="A117" s="151" t="s">
        <v>117</v>
      </c>
      <c r="B117" s="171" t="s">
        <v>295</v>
      </c>
      <c r="C117" s="152">
        <v>5704.1</v>
      </c>
      <c r="D117" s="152">
        <v>5704.1</v>
      </c>
      <c r="E117" s="144">
        <v>5589.8249699999997</v>
      </c>
      <c r="F117" s="145">
        <v>4424.8500000000004</v>
      </c>
      <c r="G117" s="213">
        <f t="shared" si="19"/>
        <v>97.99661594291824</v>
      </c>
      <c r="H117" s="144">
        <f t="shared" si="20"/>
        <v>-114.2750300000007</v>
      </c>
    </row>
    <row r="118" spans="1:8" x14ac:dyDescent="0.2">
      <c r="A118" s="59" t="s">
        <v>124</v>
      </c>
      <c r="B118" s="170" t="s">
        <v>125</v>
      </c>
      <c r="C118" s="237">
        <v>1765.9</v>
      </c>
      <c r="D118" s="237">
        <v>1342.1</v>
      </c>
      <c r="E118" s="126">
        <v>505.45</v>
      </c>
      <c r="F118" s="237">
        <v>938.43</v>
      </c>
      <c r="G118" s="207">
        <f t="shared" si="19"/>
        <v>37.661128082855228</v>
      </c>
      <c r="H118" s="126">
        <f t="shared" si="20"/>
        <v>-836.64999999999986</v>
      </c>
    </row>
    <row r="119" spans="1:8" ht="24" x14ac:dyDescent="0.2">
      <c r="A119" s="48" t="s">
        <v>126</v>
      </c>
      <c r="B119" s="243" t="s">
        <v>296</v>
      </c>
      <c r="C119" s="35">
        <v>1211.3</v>
      </c>
      <c r="D119" s="35">
        <v>1211.3</v>
      </c>
      <c r="E119" s="128">
        <v>1211.3</v>
      </c>
      <c r="F119" s="127">
        <v>1252.8</v>
      </c>
      <c r="G119" s="210">
        <f t="shared" si="19"/>
        <v>100</v>
      </c>
      <c r="H119" s="128">
        <f t="shared" si="20"/>
        <v>0</v>
      </c>
    </row>
    <row r="120" spans="1:8" x14ac:dyDescent="0.2">
      <c r="A120" s="45" t="s">
        <v>127</v>
      </c>
      <c r="B120" s="45" t="s">
        <v>233</v>
      </c>
      <c r="C120" s="127">
        <v>1567.1</v>
      </c>
      <c r="D120" s="127">
        <v>1686.7</v>
      </c>
      <c r="E120" s="128">
        <v>1686.7</v>
      </c>
      <c r="F120" s="127">
        <v>1528.9</v>
      </c>
      <c r="G120" s="210">
        <f t="shared" si="19"/>
        <v>100</v>
      </c>
      <c r="H120" s="128">
        <f t="shared" si="20"/>
        <v>0</v>
      </c>
    </row>
    <row r="121" spans="1:8" ht="24" x14ac:dyDescent="0.2">
      <c r="A121" s="48" t="s">
        <v>237</v>
      </c>
      <c r="B121" s="60" t="s">
        <v>132</v>
      </c>
      <c r="C121" s="35">
        <v>7</v>
      </c>
      <c r="D121" s="35">
        <v>7</v>
      </c>
      <c r="E121" s="128"/>
      <c r="F121" s="127">
        <v>4.2</v>
      </c>
      <c r="G121" s="210">
        <f>E121/D121*100</f>
        <v>0</v>
      </c>
      <c r="H121" s="128">
        <f>E121-D121</f>
        <v>-7</v>
      </c>
    </row>
    <row r="122" spans="1:8" x14ac:dyDescent="0.2">
      <c r="A122" s="48" t="s">
        <v>128</v>
      </c>
      <c r="B122" s="60" t="s">
        <v>234</v>
      </c>
      <c r="C122" s="35">
        <v>245.3</v>
      </c>
      <c r="D122" s="35">
        <v>245.3</v>
      </c>
      <c r="E122" s="128">
        <v>124.22844000000001</v>
      </c>
      <c r="F122" s="127">
        <v>233.17128</v>
      </c>
      <c r="G122" s="210">
        <f t="shared" si="19"/>
        <v>50.643473298002448</v>
      </c>
      <c r="H122" s="128">
        <f t="shared" si="20"/>
        <v>-121.07156000000001</v>
      </c>
    </row>
    <row r="123" spans="1:8" x14ac:dyDescent="0.2">
      <c r="A123" s="45" t="s">
        <v>129</v>
      </c>
      <c r="B123" s="60" t="s">
        <v>235</v>
      </c>
      <c r="C123" s="35">
        <v>613.5</v>
      </c>
      <c r="D123" s="35">
        <v>613.5</v>
      </c>
      <c r="E123" s="128">
        <v>511.25</v>
      </c>
      <c r="F123" s="127">
        <v>676.88444000000004</v>
      </c>
      <c r="G123" s="210">
        <f t="shared" si="19"/>
        <v>83.333333333333343</v>
      </c>
      <c r="H123" s="128">
        <f t="shared" si="20"/>
        <v>-102.25</v>
      </c>
    </row>
    <row r="124" spans="1:8" ht="12.75" thickBot="1" x14ac:dyDescent="0.25">
      <c r="A124" s="45" t="s">
        <v>130</v>
      </c>
      <c r="B124" s="45" t="s">
        <v>131</v>
      </c>
      <c r="C124" s="127">
        <v>1469.3</v>
      </c>
      <c r="D124" s="127">
        <v>1488.2</v>
      </c>
      <c r="E124" s="128">
        <v>1219.8125299999999</v>
      </c>
      <c r="F124" s="127">
        <v>1049.39824</v>
      </c>
      <c r="G124" s="210">
        <f t="shared" si="19"/>
        <v>81.965631635532858</v>
      </c>
      <c r="H124" s="128">
        <f t="shared" si="20"/>
        <v>-268.38747000000012</v>
      </c>
    </row>
    <row r="125" spans="1:8" ht="12.75" thickBot="1" x14ac:dyDescent="0.25">
      <c r="A125" s="73" t="s">
        <v>133</v>
      </c>
      <c r="B125" s="88" t="s">
        <v>134</v>
      </c>
      <c r="C125" s="53">
        <f>C126</f>
        <v>38259</v>
      </c>
      <c r="D125" s="53">
        <f>D126</f>
        <v>38259</v>
      </c>
      <c r="E125" s="54">
        <f>E126</f>
        <v>32283</v>
      </c>
      <c r="F125" s="53">
        <f>F126</f>
        <v>29977</v>
      </c>
      <c r="G125" s="215">
        <f t="shared" si="19"/>
        <v>84.380145848035752</v>
      </c>
      <c r="H125" s="29">
        <f t="shared" si="20"/>
        <v>-5976</v>
      </c>
    </row>
    <row r="126" spans="1:8" ht="12.75" thickBot="1" x14ac:dyDescent="0.25">
      <c r="A126" s="56" t="s">
        <v>135</v>
      </c>
      <c r="B126" s="20" t="s">
        <v>136</v>
      </c>
      <c r="C126" s="57">
        <v>38259</v>
      </c>
      <c r="D126" s="57">
        <v>38259</v>
      </c>
      <c r="E126" s="39">
        <v>32283</v>
      </c>
      <c r="F126" s="57">
        <v>29977</v>
      </c>
      <c r="G126" s="211">
        <f t="shared" si="19"/>
        <v>84.380145848035752</v>
      </c>
      <c r="H126" s="39">
        <f t="shared" si="20"/>
        <v>-5976</v>
      </c>
    </row>
    <row r="127" spans="1:8" ht="12.75" thickBot="1" x14ac:dyDescent="0.25">
      <c r="A127" s="73" t="s">
        <v>279</v>
      </c>
      <c r="B127" s="227" t="s">
        <v>280</v>
      </c>
      <c r="C127" s="53">
        <f>C128</f>
        <v>26679.401000000002</v>
      </c>
      <c r="D127" s="53">
        <f>D128+D129+D130</f>
        <v>36492.647490000003</v>
      </c>
      <c r="E127" s="53">
        <f>E128+E129+E130</f>
        <v>19109.928449999999</v>
      </c>
      <c r="F127" s="53">
        <f t="shared" ref="F127" si="21">F128</f>
        <v>18071.841659999998</v>
      </c>
      <c r="G127" s="215">
        <f t="shared" si="19"/>
        <v>52.366516995613019</v>
      </c>
      <c r="H127" s="29">
        <f t="shared" si="20"/>
        <v>-17382.719040000004</v>
      </c>
    </row>
    <row r="128" spans="1:8" ht="36" x14ac:dyDescent="0.2">
      <c r="A128" s="228" t="s">
        <v>137</v>
      </c>
      <c r="B128" s="229" t="s">
        <v>281</v>
      </c>
      <c r="C128" s="124">
        <v>26679.401000000002</v>
      </c>
      <c r="D128" s="124">
        <v>27390.047490000001</v>
      </c>
      <c r="E128" s="230">
        <v>16594.39445</v>
      </c>
      <c r="F128" s="124">
        <v>18071.841659999998</v>
      </c>
      <c r="G128" s="231">
        <f t="shared" si="19"/>
        <v>60.585489879338652</v>
      </c>
      <c r="H128" s="230">
        <f t="shared" si="20"/>
        <v>-10795.653040000001</v>
      </c>
    </row>
    <row r="129" spans="1:8" ht="36" x14ac:dyDescent="0.2">
      <c r="A129" s="122" t="s">
        <v>282</v>
      </c>
      <c r="B129" s="238" t="s">
        <v>283</v>
      </c>
      <c r="C129" s="236"/>
      <c r="D129" s="236">
        <v>4102.6000000000004</v>
      </c>
      <c r="E129" s="118">
        <v>2138.4169999999999</v>
      </c>
      <c r="F129" s="236"/>
      <c r="G129" s="212">
        <f t="shared" si="19"/>
        <v>52.123458294739912</v>
      </c>
      <c r="H129" s="118">
        <f t="shared" si="20"/>
        <v>-1964.1830000000004</v>
      </c>
    </row>
    <row r="130" spans="1:8" ht="27.75" customHeight="1" thickBot="1" x14ac:dyDescent="0.25">
      <c r="A130" s="233" t="s">
        <v>287</v>
      </c>
      <c r="B130" s="232" t="s">
        <v>288</v>
      </c>
      <c r="C130" s="145"/>
      <c r="D130" s="145">
        <v>5000</v>
      </c>
      <c r="E130" s="144">
        <v>377.11700000000002</v>
      </c>
      <c r="F130" s="145"/>
      <c r="G130" s="213">
        <f t="shared" si="19"/>
        <v>7.5423400000000003</v>
      </c>
      <c r="H130" s="144">
        <f t="shared" si="20"/>
        <v>-4622.8829999999998</v>
      </c>
    </row>
    <row r="131" spans="1:8" ht="12.75" thickBot="1" x14ac:dyDescent="0.25">
      <c r="A131" s="73" t="s">
        <v>277</v>
      </c>
      <c r="B131" s="83" t="s">
        <v>140</v>
      </c>
      <c r="C131" s="27"/>
      <c r="D131" s="27"/>
      <c r="E131" s="84"/>
      <c r="F131" s="27"/>
      <c r="G131" s="214">
        <v>0</v>
      </c>
      <c r="H131" s="235">
        <f t="shared" ref="H131:H135" si="22">E131-C131</f>
        <v>0</v>
      </c>
    </row>
    <row r="132" spans="1:8" x14ac:dyDescent="0.2">
      <c r="A132" s="94" t="s">
        <v>278</v>
      </c>
      <c r="B132" s="90" t="s">
        <v>148</v>
      </c>
      <c r="C132" s="75"/>
      <c r="D132" s="75"/>
      <c r="E132" s="76"/>
      <c r="F132" s="75"/>
      <c r="G132" s="216">
        <v>0</v>
      </c>
      <c r="H132" s="77">
        <f t="shared" si="22"/>
        <v>0</v>
      </c>
    </row>
    <row r="133" spans="1:8" ht="12.75" thickBot="1" x14ac:dyDescent="0.25">
      <c r="A133" s="95" t="s">
        <v>149</v>
      </c>
      <c r="B133" s="91" t="s">
        <v>150</v>
      </c>
      <c r="C133" s="27"/>
      <c r="D133" s="27"/>
      <c r="E133" s="84">
        <f>E134</f>
        <v>0</v>
      </c>
      <c r="F133" s="27">
        <f>F134</f>
        <v>0</v>
      </c>
      <c r="G133" s="218">
        <v>0</v>
      </c>
      <c r="H133" s="85">
        <f t="shared" si="22"/>
        <v>0</v>
      </c>
    </row>
    <row r="134" spans="1:8" ht="12.75" thickBot="1" x14ac:dyDescent="0.25">
      <c r="A134" s="20" t="s">
        <v>151</v>
      </c>
      <c r="B134" s="20" t="s">
        <v>152</v>
      </c>
      <c r="C134" s="57"/>
      <c r="D134" s="57"/>
      <c r="E134" s="39"/>
      <c r="F134" s="57"/>
      <c r="G134" s="211">
        <v>0</v>
      </c>
      <c r="H134" s="39">
        <f t="shared" si="22"/>
        <v>0</v>
      </c>
    </row>
    <row r="135" spans="1:8" ht="12.75" thickBot="1" x14ac:dyDescent="0.25">
      <c r="A135" s="94" t="s">
        <v>153</v>
      </c>
      <c r="B135" s="96" t="s">
        <v>154</v>
      </c>
      <c r="C135" s="97"/>
      <c r="D135" s="97"/>
      <c r="E135" s="98"/>
      <c r="F135" s="97"/>
      <c r="G135" s="219">
        <v>0</v>
      </c>
      <c r="H135" s="234">
        <f t="shared" si="22"/>
        <v>0</v>
      </c>
    </row>
    <row r="136" spans="1:8" ht="12.75" thickBot="1" x14ac:dyDescent="0.25">
      <c r="A136" s="73"/>
      <c r="B136" s="87" t="s">
        <v>223</v>
      </c>
      <c r="C136" s="53">
        <f>C8+C85</f>
        <v>537799.04399999999</v>
      </c>
      <c r="D136" s="53">
        <f>D8+D85</f>
        <v>483277.20549000008</v>
      </c>
      <c r="E136" s="54">
        <f>E85+E8</f>
        <v>391090.37030000001</v>
      </c>
      <c r="F136" s="53">
        <f>F8+F85</f>
        <v>423657.28367999993</v>
      </c>
      <c r="G136" s="215">
        <f>E136/D136*100</f>
        <v>80.924646529411461</v>
      </c>
      <c r="H136" s="29">
        <f>E136-D136</f>
        <v>-92186.835190000071</v>
      </c>
    </row>
    <row r="137" spans="1:8" x14ac:dyDescent="0.2">
      <c r="A137" s="1"/>
      <c r="B137" s="9"/>
      <c r="C137" s="100"/>
      <c r="D137" s="100"/>
      <c r="F137" s="101"/>
      <c r="G137" s="102"/>
      <c r="H137" s="103"/>
    </row>
    <row r="138" spans="1:8" x14ac:dyDescent="0.2">
      <c r="A138" s="18" t="s">
        <v>155</v>
      </c>
      <c r="B138" s="18"/>
      <c r="C138" s="104"/>
      <c r="D138" s="104"/>
      <c r="E138" s="105"/>
      <c r="F138" s="106"/>
      <c r="G138" s="18"/>
    </row>
    <row r="139" spans="1:8" x14ac:dyDescent="0.2">
      <c r="A139" s="18" t="s">
        <v>156</v>
      </c>
      <c r="B139" s="19"/>
      <c r="C139" s="107"/>
      <c r="D139" s="107"/>
      <c r="E139" s="105" t="s">
        <v>157</v>
      </c>
      <c r="F139" s="108"/>
      <c r="G139" s="18"/>
    </row>
    <row r="140" spans="1:8" x14ac:dyDescent="0.2">
      <c r="A140" s="18"/>
      <c r="B140" s="19"/>
      <c r="C140" s="107"/>
      <c r="D140" s="107"/>
      <c r="E140" s="105"/>
      <c r="F140" s="108"/>
      <c r="G140" s="18"/>
    </row>
    <row r="141" spans="1:8" x14ac:dyDescent="0.2">
      <c r="A141" s="109" t="s">
        <v>221</v>
      </c>
      <c r="B141" s="18"/>
      <c r="C141" s="110"/>
      <c r="D141" s="110"/>
      <c r="E141" s="111"/>
      <c r="F141" s="112"/>
    </row>
    <row r="142" spans="1:8" x14ac:dyDescent="0.2">
      <c r="A142" s="109" t="s">
        <v>158</v>
      </c>
      <c r="C142" s="110"/>
      <c r="D142" s="110"/>
      <c r="E142" s="111"/>
      <c r="F142" s="113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</row>
    <row r="147" spans="1:8" x14ac:dyDescent="0.2">
      <c r="A147" s="1"/>
    </row>
    <row r="148" spans="1:8" x14ac:dyDescent="0.2">
      <c r="A148" s="1"/>
    </row>
    <row r="149" spans="1:8" x14ac:dyDescent="0.2">
      <c r="A149" s="1"/>
      <c r="B149" s="6"/>
      <c r="C149" s="6"/>
      <c r="D149" s="6"/>
      <c r="E149" s="6"/>
      <c r="F149" s="6"/>
      <c r="G149" s="6"/>
      <c r="H149" s="6"/>
    </row>
  </sheetData>
  <mergeCells count="17">
    <mergeCell ref="F5:F7"/>
    <mergeCell ref="H34:H35"/>
    <mergeCell ref="G5:H5"/>
    <mergeCell ref="G6:G7"/>
    <mergeCell ref="H6:H7"/>
    <mergeCell ref="F34:F35"/>
    <mergeCell ref="G34:G35"/>
    <mergeCell ref="A34:A35"/>
    <mergeCell ref="B34:B35"/>
    <mergeCell ref="C34:C35"/>
    <mergeCell ref="D34:D35"/>
    <mergeCell ref="E34:E35"/>
    <mergeCell ref="A5:A7"/>
    <mergeCell ref="B5:B7"/>
    <mergeCell ref="C5:C7"/>
    <mergeCell ref="D5:D7"/>
    <mergeCell ref="E5:E7"/>
  </mergeCells>
  <pageMargins left="0" right="0" top="0" bottom="0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9"/>
  <sheetViews>
    <sheetView workbookViewId="0">
      <selection sqref="A1:XFD1048576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291</v>
      </c>
      <c r="C4" s="3"/>
      <c r="D4" s="3"/>
      <c r="G4" s="9"/>
      <c r="H4" s="9"/>
    </row>
    <row r="5" spans="1:8" s="11" customFormat="1" ht="12.75" thickBot="1" x14ac:dyDescent="0.25">
      <c r="A5" s="278" t="s">
        <v>238</v>
      </c>
      <c r="B5" s="262" t="s">
        <v>2</v>
      </c>
      <c r="C5" s="267" t="s">
        <v>242</v>
      </c>
      <c r="D5" s="267" t="s">
        <v>243</v>
      </c>
      <c r="E5" s="264" t="s">
        <v>292</v>
      </c>
      <c r="F5" s="267" t="s">
        <v>293</v>
      </c>
      <c r="G5" s="258" t="s">
        <v>1</v>
      </c>
      <c r="H5" s="259"/>
    </row>
    <row r="6" spans="1:8" s="11" customFormat="1" x14ac:dyDescent="0.2">
      <c r="A6" s="279"/>
      <c r="B6" s="277"/>
      <c r="C6" s="268"/>
      <c r="D6" s="268"/>
      <c r="E6" s="265"/>
      <c r="F6" s="268"/>
      <c r="G6" s="262" t="s">
        <v>4</v>
      </c>
      <c r="H6" s="262" t="s">
        <v>5</v>
      </c>
    </row>
    <row r="7" spans="1:8" ht="12.75" thickBot="1" x14ac:dyDescent="0.25">
      <c r="A7" s="280"/>
      <c r="B7" s="263"/>
      <c r="C7" s="269"/>
      <c r="D7" s="269"/>
      <c r="E7" s="266"/>
      <c r="F7" s="269"/>
      <c r="G7" s="263"/>
      <c r="H7" s="263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C9+C14+C24+C46+C60+C82+C34+C56</f>
        <v>86113.142999999996</v>
      </c>
      <c r="D8" s="15">
        <f>D9+D14+D24+D46+D60+D82+D34+D56+D53</f>
        <v>86339.143000000011</v>
      </c>
      <c r="E8" s="15">
        <f>E9+E14+E24+E46+E60+E82+E34+E56+E53</f>
        <v>79550.985459999996</v>
      </c>
      <c r="F8" s="15">
        <f>F9+F14+F24+F46+F60+F82+F34+F56</f>
        <v>83973.078539999988</v>
      </c>
      <c r="G8" s="206">
        <f t="shared" ref="G8:G19" si="0">E8/D8*100</f>
        <v>92.137798333254224</v>
      </c>
      <c r="H8" s="17">
        <f>E8-D8</f>
        <v>-6788.1575400000147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52105.200000000004</v>
      </c>
      <c r="E9" s="15">
        <f>E10</f>
        <v>47403.098610000001</v>
      </c>
      <c r="F9" s="15">
        <f>F10</f>
        <v>47936.103999999999</v>
      </c>
      <c r="G9" s="206">
        <f t="shared" si="0"/>
        <v>90.975754070610989</v>
      </c>
      <c r="H9" s="17">
        <f t="shared" ref="H9:H19" si="1">E9-D9</f>
        <v>-4702.1013900000034</v>
      </c>
    </row>
    <row r="10" spans="1:8" x14ac:dyDescent="0.2">
      <c r="A10" s="20" t="s">
        <v>10</v>
      </c>
      <c r="B10" s="163" t="s">
        <v>11</v>
      </c>
      <c r="C10" s="240">
        <f>C11+C12+C13</f>
        <v>52156.9</v>
      </c>
      <c r="D10" s="240">
        <f>D11+D12+D13</f>
        <v>52105.200000000004</v>
      </c>
      <c r="E10" s="240">
        <f>E11+E12+E13</f>
        <v>47403.098610000001</v>
      </c>
      <c r="F10" s="240">
        <f>F11+F12+F13</f>
        <v>47936.103999999999</v>
      </c>
      <c r="G10" s="207">
        <f t="shared" si="0"/>
        <v>90.975754070610989</v>
      </c>
      <c r="H10" s="126">
        <f t="shared" si="1"/>
        <v>-4702.1013900000034</v>
      </c>
    </row>
    <row r="11" spans="1:8" ht="24" x14ac:dyDescent="0.2">
      <c r="A11" s="23" t="s">
        <v>216</v>
      </c>
      <c r="B11" s="222" t="s">
        <v>12</v>
      </c>
      <c r="C11" s="127">
        <v>51687.9</v>
      </c>
      <c r="D11" s="127">
        <v>51687.9</v>
      </c>
      <c r="E11" s="128">
        <v>46958.662940000002</v>
      </c>
      <c r="F11" s="127">
        <v>47559.422659999997</v>
      </c>
      <c r="G11" s="207">
        <f t="shared" si="0"/>
        <v>90.850398139603271</v>
      </c>
      <c r="H11" s="128">
        <f t="shared" si="1"/>
        <v>-4729.2370599999995</v>
      </c>
    </row>
    <row r="12" spans="1:8" ht="48" x14ac:dyDescent="0.2">
      <c r="A12" s="23" t="s">
        <v>217</v>
      </c>
      <c r="B12" s="220" t="s">
        <v>13</v>
      </c>
      <c r="C12" s="127">
        <v>234</v>
      </c>
      <c r="D12" s="127">
        <v>142.30000000000001</v>
      </c>
      <c r="E12" s="128">
        <v>84.587779999999995</v>
      </c>
      <c r="F12" s="127">
        <v>178.48638</v>
      </c>
      <c r="G12" s="207">
        <f t="shared" si="0"/>
        <v>59.443274771609268</v>
      </c>
      <c r="H12" s="128">
        <f t="shared" si="1"/>
        <v>-57.712220000000016</v>
      </c>
    </row>
    <row r="13" spans="1:8" ht="24.75" thickBot="1" x14ac:dyDescent="0.25">
      <c r="A13" s="26" t="s">
        <v>218</v>
      </c>
      <c r="B13" s="221" t="s">
        <v>14</v>
      </c>
      <c r="C13" s="127">
        <v>235</v>
      </c>
      <c r="D13" s="127">
        <v>275</v>
      </c>
      <c r="E13" s="128">
        <v>359.84789000000001</v>
      </c>
      <c r="F13" s="127">
        <v>198.19496000000001</v>
      </c>
      <c r="G13" s="207">
        <f t="shared" si="0"/>
        <v>130.85377818181817</v>
      </c>
      <c r="H13" s="128">
        <f t="shared" si="1"/>
        <v>84.847890000000007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21416.25</v>
      </c>
      <c r="E14" s="15">
        <f>E15+E21+E22+E23+E19+E20</f>
        <v>20425.109049999999</v>
      </c>
      <c r="F14" s="15">
        <f>F15+F19+F21+F22+F23+F20</f>
        <v>20104.952519999999</v>
      </c>
      <c r="G14" s="208">
        <f t="shared" si="0"/>
        <v>95.372014474989783</v>
      </c>
      <c r="H14" s="29">
        <f t="shared" si="1"/>
        <v>-991.14095000000088</v>
      </c>
    </row>
    <row r="15" spans="1:8" s="30" customFormat="1" x14ac:dyDescent="0.2">
      <c r="A15" s="20" t="s">
        <v>17</v>
      </c>
      <c r="B15" s="157" t="s">
        <v>297</v>
      </c>
      <c r="C15" s="240">
        <f>C16+C17</f>
        <v>19088</v>
      </c>
      <c r="D15" s="240">
        <f>D16+D17</f>
        <v>17888</v>
      </c>
      <c r="E15" s="240">
        <f>E16+E17+E18</f>
        <v>17279.830249999999</v>
      </c>
      <c r="F15" s="240">
        <f>F16+F17+F18</f>
        <v>16461.233789999998</v>
      </c>
      <c r="G15" s="209">
        <f t="shared" si="0"/>
        <v>96.6001243850626</v>
      </c>
      <c r="H15" s="32">
        <f t="shared" si="1"/>
        <v>-608.16975000000093</v>
      </c>
    </row>
    <row r="16" spans="1:8" s="30" customFormat="1" x14ac:dyDescent="0.2">
      <c r="A16" s="33" t="s">
        <v>19</v>
      </c>
      <c r="B16" s="34" t="s">
        <v>298</v>
      </c>
      <c r="C16" s="35">
        <v>13617</v>
      </c>
      <c r="D16" s="35">
        <v>13688</v>
      </c>
      <c r="E16" s="128">
        <v>12666.37998</v>
      </c>
      <c r="F16" s="127">
        <v>10947.494210000001</v>
      </c>
      <c r="G16" s="210">
        <f t="shared" si="0"/>
        <v>92.536382086499131</v>
      </c>
      <c r="H16" s="128">
        <f t="shared" si="1"/>
        <v>-1021.6200200000003</v>
      </c>
    </row>
    <row r="17" spans="1:8" ht="24" x14ac:dyDescent="0.2">
      <c r="A17" s="36" t="s">
        <v>21</v>
      </c>
      <c r="B17" s="34" t="s">
        <v>299</v>
      </c>
      <c r="C17" s="35">
        <v>5471</v>
      </c>
      <c r="D17" s="35">
        <v>4200</v>
      </c>
      <c r="E17" s="128">
        <v>4612.8580599999996</v>
      </c>
      <c r="F17" s="127">
        <v>5518.8572100000001</v>
      </c>
      <c r="G17" s="210">
        <f t="shared" si="0"/>
        <v>109.8299538095238</v>
      </c>
      <c r="H17" s="128">
        <f t="shared" si="1"/>
        <v>412.85805999999957</v>
      </c>
    </row>
    <row r="18" spans="1:8" x14ac:dyDescent="0.2">
      <c r="A18" s="33" t="s">
        <v>23</v>
      </c>
      <c r="B18" s="34" t="s">
        <v>24</v>
      </c>
      <c r="C18" s="35"/>
      <c r="D18" s="35"/>
      <c r="E18" s="128">
        <v>0.59221000000000001</v>
      </c>
      <c r="F18" s="127">
        <v>-5.1176300000000001</v>
      </c>
      <c r="G18" s="210" t="e">
        <f t="shared" si="0"/>
        <v>#DIV/0!</v>
      </c>
      <c r="H18" s="128">
        <f t="shared" si="1"/>
        <v>0.59221000000000001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1000</v>
      </c>
      <c r="E19" s="128">
        <v>1101.61429</v>
      </c>
      <c r="F19" s="127">
        <v>1213.2830799999999</v>
      </c>
      <c r="G19" s="210">
        <f t="shared" si="0"/>
        <v>110.16142899999998</v>
      </c>
      <c r="H19" s="128">
        <f t="shared" si="1"/>
        <v>101.61428999999998</v>
      </c>
    </row>
    <row r="20" spans="1:8" x14ac:dyDescent="0.2">
      <c r="A20" s="37" t="s">
        <v>27</v>
      </c>
      <c r="B20" s="38" t="s">
        <v>219</v>
      </c>
      <c r="C20" s="240"/>
      <c r="D20" s="240"/>
      <c r="E20" s="126"/>
      <c r="F20" s="240">
        <v>0.77619000000000005</v>
      </c>
      <c r="G20" s="211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1696.0006000000001</v>
      </c>
      <c r="F21" s="127">
        <v>2035.59103</v>
      </c>
      <c r="G21" s="210">
        <f>E21/D21*100</f>
        <v>88.865632695834435</v>
      </c>
      <c r="H21" s="128">
        <f t="shared" ref="H21:H34" si="2">E21-D21</f>
        <v>-212.49939999999992</v>
      </c>
    </row>
    <row r="22" spans="1:8" x14ac:dyDescent="0.2">
      <c r="A22" s="20" t="s">
        <v>30</v>
      </c>
      <c r="B22" s="43" t="s">
        <v>31</v>
      </c>
      <c r="C22" s="239">
        <v>837.75</v>
      </c>
      <c r="D22" s="239">
        <v>619.75</v>
      </c>
      <c r="E22" s="118">
        <v>347.66390999999999</v>
      </c>
      <c r="F22" s="239">
        <v>394.06842999999998</v>
      </c>
      <c r="G22" s="210">
        <f>E22/D22*100</f>
        <v>56.097444130697859</v>
      </c>
      <c r="H22" s="118">
        <f t="shared" si="2"/>
        <v>-272.08609000000001</v>
      </c>
    </row>
    <row r="23" spans="1:8" ht="12.75" thickBot="1" x14ac:dyDescent="0.25">
      <c r="A23" s="43" t="s">
        <v>32</v>
      </c>
      <c r="B23" s="43" t="s">
        <v>33</v>
      </c>
      <c r="C23" s="239"/>
      <c r="D23" s="239"/>
      <c r="E23" s="118"/>
      <c r="F23" s="239"/>
      <c r="G23" s="209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1953</v>
      </c>
      <c r="E24" s="15">
        <f>E25+E27+E33+E28</f>
        <v>2007.9870500000002</v>
      </c>
      <c r="F24" s="16">
        <f>F25+F27+F28</f>
        <v>2686.00306</v>
      </c>
      <c r="G24" s="206">
        <f t="shared" ref="G24:G32" si="3">E24/D24*100</f>
        <v>102.8155171530978</v>
      </c>
      <c r="H24" s="16">
        <f t="shared" si="2"/>
        <v>54.987050000000181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1200</v>
      </c>
      <c r="E25" s="124">
        <f>E26</f>
        <v>1436.7362000000001</v>
      </c>
      <c r="F25" s="240">
        <f>F26</f>
        <v>1429.10879</v>
      </c>
      <c r="G25" s="207">
        <f t="shared" si="3"/>
        <v>119.72801666666668</v>
      </c>
      <c r="H25" s="126">
        <f t="shared" si="2"/>
        <v>236.73620000000005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1200</v>
      </c>
      <c r="E26" s="128">
        <v>1436.7362000000001</v>
      </c>
      <c r="F26" s="127">
        <v>1429.10879</v>
      </c>
      <c r="G26" s="210">
        <f t="shared" si="3"/>
        <v>119.72801666666668</v>
      </c>
      <c r="H26" s="128">
        <f t="shared" si="2"/>
        <v>236.73620000000005</v>
      </c>
    </row>
    <row r="27" spans="1:8" x14ac:dyDescent="0.2">
      <c r="A27" s="45" t="s">
        <v>196</v>
      </c>
      <c r="B27" s="40" t="s">
        <v>300</v>
      </c>
      <c r="C27" s="127">
        <v>58</v>
      </c>
      <c r="D27" s="127">
        <v>58</v>
      </c>
      <c r="E27" s="128"/>
      <c r="F27" s="127">
        <v>63</v>
      </c>
      <c r="G27" s="210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675</v>
      </c>
      <c r="E28" s="127">
        <f>E29+E30+E31+E32</f>
        <v>571.25085000000001</v>
      </c>
      <c r="F28" s="127">
        <f>F29+F30+F31+F32</f>
        <v>1193.89427</v>
      </c>
      <c r="G28" s="210">
        <f t="shared" si="3"/>
        <v>84.629755555555548</v>
      </c>
      <c r="H28" s="128">
        <f t="shared" si="2"/>
        <v>-103.74914999999999</v>
      </c>
    </row>
    <row r="29" spans="1:8" x14ac:dyDescent="0.2">
      <c r="A29" s="33" t="s">
        <v>42</v>
      </c>
      <c r="B29" s="44" t="s">
        <v>301</v>
      </c>
      <c r="C29" s="127">
        <v>0</v>
      </c>
      <c r="D29" s="127">
        <v>0</v>
      </c>
      <c r="E29" s="128"/>
      <c r="F29" s="127"/>
      <c r="G29" s="210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302</v>
      </c>
      <c r="C30" s="127">
        <v>662</v>
      </c>
      <c r="D30" s="127">
        <v>462</v>
      </c>
      <c r="E30" s="128">
        <v>308.70085</v>
      </c>
      <c r="F30" s="127">
        <v>561.19426999999996</v>
      </c>
      <c r="G30" s="210">
        <f t="shared" si="3"/>
        <v>66.818365800865791</v>
      </c>
      <c r="H30" s="128">
        <f t="shared" si="2"/>
        <v>-153.29915</v>
      </c>
    </row>
    <row r="31" spans="1:8" x14ac:dyDescent="0.2">
      <c r="A31" s="33" t="s">
        <v>236</v>
      </c>
      <c r="B31" s="40" t="s">
        <v>46</v>
      </c>
      <c r="C31" s="127"/>
      <c r="D31" s="127">
        <v>58</v>
      </c>
      <c r="E31" s="128">
        <v>68.55</v>
      </c>
      <c r="F31" s="127">
        <v>86.7</v>
      </c>
      <c r="G31" s="210">
        <f t="shared" si="3"/>
        <v>118.18965517241379</v>
      </c>
      <c r="H31" s="128">
        <f t="shared" si="2"/>
        <v>10.549999999999997</v>
      </c>
    </row>
    <row r="32" spans="1:8" ht="38.25" customHeight="1" x14ac:dyDescent="0.2">
      <c r="A32" s="36" t="s">
        <v>47</v>
      </c>
      <c r="B32" s="159" t="s">
        <v>303</v>
      </c>
      <c r="C32" s="127"/>
      <c r="D32" s="127">
        <v>155</v>
      </c>
      <c r="E32" s="128">
        <v>194</v>
      </c>
      <c r="F32" s="127">
        <v>546</v>
      </c>
      <c r="G32" s="210">
        <f t="shared" si="3"/>
        <v>125.16129032258065</v>
      </c>
      <c r="H32" s="128">
        <f t="shared" si="2"/>
        <v>39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210">
        <v>0</v>
      </c>
      <c r="H33" s="128">
        <f t="shared" si="2"/>
        <v>-20</v>
      </c>
    </row>
    <row r="34" spans="1:234" x14ac:dyDescent="0.2">
      <c r="A34" s="273" t="s">
        <v>49</v>
      </c>
      <c r="B34" s="275" t="s">
        <v>50</v>
      </c>
      <c r="C34" s="252">
        <f>C36+C44</f>
        <v>9375.2999999999993</v>
      </c>
      <c r="D34" s="252">
        <f>D36+D44</f>
        <v>9375.2999999999993</v>
      </c>
      <c r="E34" s="252">
        <f>E36+E44</f>
        <v>8077.8781600000002</v>
      </c>
      <c r="F34" s="252">
        <f>F38+F39+F41+F44</f>
        <v>9676.7290599999978</v>
      </c>
      <c r="G34" s="281">
        <f>E34/D34*100</f>
        <v>86.161276545817216</v>
      </c>
      <c r="H34" s="256">
        <f t="shared" si="2"/>
        <v>-1297.4218399999991</v>
      </c>
    </row>
    <row r="35" spans="1:234" ht="12.75" thickBot="1" x14ac:dyDescent="0.25">
      <c r="A35" s="274"/>
      <c r="B35" s="276"/>
      <c r="C35" s="253"/>
      <c r="D35" s="253"/>
      <c r="E35" s="253"/>
      <c r="F35" s="253"/>
      <c r="G35" s="282"/>
      <c r="H35" s="257"/>
    </row>
    <row r="36" spans="1:234" ht="48" x14ac:dyDescent="0.2">
      <c r="A36" s="47" t="s">
        <v>51</v>
      </c>
      <c r="B36" s="160" t="s">
        <v>52</v>
      </c>
      <c r="C36" s="240">
        <f>C37+C39+C41+C43</f>
        <v>9135.2999999999993</v>
      </c>
      <c r="D36" s="240">
        <f>D37+D39+D41+D43</f>
        <v>9135.2999999999993</v>
      </c>
      <c r="E36" s="240">
        <f>E37+E39+E41+E43</f>
        <v>7793.6773199999998</v>
      </c>
      <c r="F36" s="240">
        <f t="shared" ref="F36" si="4">F37+F39+F41+F43</f>
        <v>9429.5919399999984</v>
      </c>
      <c r="G36" s="210">
        <f t="shared" ref="G36:G48" si="5">E36/D36*100</f>
        <v>85.313862927325872</v>
      </c>
      <c r="H36" s="126">
        <f t="shared" ref="H36:H64" si="6">E36-D36</f>
        <v>-1341.6226799999995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7035.1400899999999</v>
      </c>
      <c r="F37" s="127">
        <f>F38</f>
        <v>9012.3396499999999</v>
      </c>
      <c r="G37" s="210">
        <f t="shared" si="5"/>
        <v>85.6450347564613</v>
      </c>
      <c r="H37" s="128">
        <f t="shared" si="6"/>
        <v>-1179.1599099999994</v>
      </c>
    </row>
    <row r="38" spans="1:234" ht="24" x14ac:dyDescent="0.2">
      <c r="A38" s="122" t="s">
        <v>55</v>
      </c>
      <c r="B38" s="132" t="s">
        <v>54</v>
      </c>
      <c r="C38" s="239">
        <v>8214.2999999999993</v>
      </c>
      <c r="D38" s="239">
        <v>8214.2999999999993</v>
      </c>
      <c r="E38" s="118">
        <v>7035.1400899999999</v>
      </c>
      <c r="F38" s="121">
        <v>9012.3396499999999</v>
      </c>
      <c r="G38" s="212">
        <f t="shared" si="5"/>
        <v>85.6450347564613</v>
      </c>
      <c r="H38" s="115">
        <f t="shared" si="6"/>
        <v>-1179.1599099999994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606.00981999999999</v>
      </c>
      <c r="F39" s="127">
        <f>F40</f>
        <v>254.12143</v>
      </c>
      <c r="G39" s="210">
        <f t="shared" si="5"/>
        <v>104.16119284977657</v>
      </c>
      <c r="H39" s="128">
        <f t="shared" si="6"/>
        <v>24.209820000000036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>
        <v>606.00981999999999</v>
      </c>
      <c r="F40" s="127">
        <v>254.12143</v>
      </c>
      <c r="G40" s="210">
        <f t="shared" si="5"/>
        <v>104.16119284977657</v>
      </c>
      <c r="H40" s="128">
        <f t="shared" si="6"/>
        <v>24.209820000000036</v>
      </c>
    </row>
    <row r="41" spans="1:234" ht="36" x14ac:dyDescent="0.2">
      <c r="A41" s="122" t="s">
        <v>57</v>
      </c>
      <c r="B41" s="159" t="s">
        <v>58</v>
      </c>
      <c r="C41" s="239">
        <f>C42</f>
        <v>136.1</v>
      </c>
      <c r="D41" s="239">
        <f>D42</f>
        <v>136.1</v>
      </c>
      <c r="E41" s="128">
        <f>E42</f>
        <v>152.52741</v>
      </c>
      <c r="F41" s="127">
        <f>F42</f>
        <v>163.13086000000001</v>
      </c>
      <c r="G41" s="210">
        <f t="shared" si="5"/>
        <v>112.07010286554005</v>
      </c>
      <c r="H41" s="115">
        <f t="shared" si="6"/>
        <v>16.427410000000009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152.52741</v>
      </c>
      <c r="F42" s="70">
        <v>163.13086000000001</v>
      </c>
      <c r="G42" s="210">
        <f t="shared" si="5"/>
        <v>112.07010286554005</v>
      </c>
      <c r="H42" s="128">
        <f t="shared" si="6"/>
        <v>16.427410000000009</v>
      </c>
    </row>
    <row r="43" spans="1:234" s="51" customFormat="1" ht="62.25" customHeight="1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210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284.20084000000003</v>
      </c>
      <c r="F44" s="53">
        <f>F45</f>
        <v>247.13712000000001</v>
      </c>
      <c r="G44" s="208">
        <f t="shared" si="5"/>
        <v>118.41701666666668</v>
      </c>
      <c r="H44" s="29">
        <f t="shared" si="6"/>
        <v>44.200840000000028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284.20084000000003</v>
      </c>
      <c r="F45" s="58">
        <v>247.13712000000001</v>
      </c>
      <c r="G45" s="211">
        <f t="shared" si="5"/>
        <v>118.41701666666668</v>
      </c>
      <c r="H45" s="32">
        <f t="shared" si="6"/>
        <v>44.200840000000028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94.393000000000001</v>
      </c>
      <c r="E46" s="15">
        <f>E47</f>
        <v>-338.15895999999998</v>
      </c>
      <c r="F46" s="15">
        <f>F47</f>
        <v>248.49303</v>
      </c>
      <c r="G46" s="208">
        <f t="shared" si="5"/>
        <v>-358.24580212515752</v>
      </c>
      <c r="H46" s="29">
        <f t="shared" si="6"/>
        <v>-432.55196000000001</v>
      </c>
    </row>
    <row r="47" spans="1:234" s="51" customFormat="1" x14ac:dyDescent="0.2">
      <c r="A47" s="20" t="s">
        <v>66</v>
      </c>
      <c r="B47" s="59" t="s">
        <v>67</v>
      </c>
      <c r="C47" s="240">
        <f>C50+C48+C49+C51+C52</f>
        <v>115.893</v>
      </c>
      <c r="D47" s="240">
        <f>D50+D48+D49+D51+D52</f>
        <v>94.393000000000001</v>
      </c>
      <c r="E47" s="126">
        <f>E48+E49+E50+E51+E52</f>
        <v>-338.15895999999998</v>
      </c>
      <c r="F47" s="126">
        <f>F48+F49+F50+F51+F52</f>
        <v>248.49303</v>
      </c>
      <c r="G47" s="207">
        <f t="shared" si="5"/>
        <v>-358.24580212515752</v>
      </c>
      <c r="H47" s="126">
        <f t="shared" si="6"/>
        <v>-432.55196000000001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68.637</v>
      </c>
      <c r="E48" s="128">
        <v>73.780439999999999</v>
      </c>
      <c r="F48" s="127">
        <v>26.83417</v>
      </c>
      <c r="G48" s="207">
        <f t="shared" si="5"/>
        <v>107.49368416451767</v>
      </c>
      <c r="H48" s="128">
        <f t="shared" si="6"/>
        <v>5.1434399999999982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207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25.256</v>
      </c>
      <c r="E50" s="128">
        <v>9.9491800000000001</v>
      </c>
      <c r="F50" s="127">
        <v>32.859229999999997</v>
      </c>
      <c r="G50" s="207">
        <f>E50/D50*100</f>
        <v>39.393332277478621</v>
      </c>
      <c r="H50" s="128">
        <f t="shared" si="6"/>
        <v>-15.30682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210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164" t="s">
        <v>75</v>
      </c>
      <c r="C52" s="239"/>
      <c r="D52" s="239">
        <v>0.5</v>
      </c>
      <c r="E52" s="118">
        <v>-421.88857999999999</v>
      </c>
      <c r="F52" s="239">
        <v>188.79963000000001</v>
      </c>
      <c r="G52" s="212">
        <f>E52/D52*100</f>
        <v>-84377.716</v>
      </c>
      <c r="H52" s="118">
        <f t="shared" si="6"/>
        <v>-422.38857999999999</v>
      </c>
    </row>
    <row r="53" spans="1:8" s="51" customFormat="1" ht="12.75" thickBot="1" x14ac:dyDescent="0.25">
      <c r="A53" s="189" t="s">
        <v>255</v>
      </c>
      <c r="B53" s="192" t="s">
        <v>256</v>
      </c>
      <c r="C53" s="53"/>
      <c r="D53" s="53">
        <f>D54</f>
        <v>43</v>
      </c>
      <c r="E53" s="54">
        <f>E54</f>
        <v>42.894089999999998</v>
      </c>
      <c r="F53" s="53"/>
      <c r="G53" s="208">
        <f t="shared" ref="G53:G55" si="7">E53/D53*100</f>
        <v>99.753697674418603</v>
      </c>
      <c r="H53" s="29">
        <f t="shared" si="6"/>
        <v>-0.1059100000000015</v>
      </c>
    </row>
    <row r="54" spans="1:8" s="51" customFormat="1" x14ac:dyDescent="0.2">
      <c r="A54" s="188" t="s">
        <v>258</v>
      </c>
      <c r="B54" s="193" t="s">
        <v>257</v>
      </c>
      <c r="C54" s="240"/>
      <c r="D54" s="240">
        <f>D55</f>
        <v>43</v>
      </c>
      <c r="E54" s="126">
        <f>E55</f>
        <v>42.894089999999998</v>
      </c>
      <c r="F54" s="240"/>
      <c r="G54" s="207">
        <f t="shared" si="7"/>
        <v>99.753697674418603</v>
      </c>
      <c r="H54" s="128">
        <f t="shared" si="6"/>
        <v>-0.1059100000000015</v>
      </c>
    </row>
    <row r="55" spans="1:8" s="51" customFormat="1" ht="12.75" thickBot="1" x14ac:dyDescent="0.25">
      <c r="A55" s="190" t="s">
        <v>260</v>
      </c>
      <c r="B55" s="191" t="s">
        <v>259</v>
      </c>
      <c r="C55" s="145"/>
      <c r="D55" s="145">
        <v>43</v>
      </c>
      <c r="E55" s="144">
        <v>42.894089999999998</v>
      </c>
      <c r="F55" s="145"/>
      <c r="G55" s="213">
        <f t="shared" si="7"/>
        <v>99.753697674418603</v>
      </c>
      <c r="H55" s="144">
        <f t="shared" si="6"/>
        <v>-0.1059100000000015</v>
      </c>
    </row>
    <row r="56" spans="1:8" s="51" customFormat="1" ht="12.75" thickBot="1" x14ac:dyDescent="0.25">
      <c r="A56" s="78" t="s">
        <v>76</v>
      </c>
      <c r="B56" s="185" t="s">
        <v>77</v>
      </c>
      <c r="C56" s="186">
        <f>C57+C58+C59</f>
        <v>239</v>
      </c>
      <c r="D56" s="186">
        <f>D57+D58+D59</f>
        <v>889</v>
      </c>
      <c r="E56" s="186">
        <f>E57+E58+E59</f>
        <v>1260.3856000000001</v>
      </c>
      <c r="F56" s="186">
        <f>F57+F58+F59</f>
        <v>248.77332999999999</v>
      </c>
      <c r="G56" s="214">
        <f>E56/D56*100</f>
        <v>141.77565804274465</v>
      </c>
      <c r="H56" s="242">
        <f t="shared" si="6"/>
        <v>371.38560000000007</v>
      </c>
    </row>
    <row r="57" spans="1:8" s="11" customFormat="1" ht="24" x14ac:dyDescent="0.2">
      <c r="A57" s="62" t="s">
        <v>78</v>
      </c>
      <c r="B57" s="63" t="s">
        <v>304</v>
      </c>
      <c r="C57" s="64"/>
      <c r="D57" s="64"/>
      <c r="E57" s="126"/>
      <c r="F57" s="240">
        <v>64</v>
      </c>
      <c r="G57" s="207"/>
      <c r="H57" s="126">
        <f t="shared" si="6"/>
        <v>0</v>
      </c>
    </row>
    <row r="58" spans="1:8" s="11" customFormat="1" ht="24" x14ac:dyDescent="0.2">
      <c r="A58" s="65" t="s">
        <v>80</v>
      </c>
      <c r="B58" s="66" t="s">
        <v>81</v>
      </c>
      <c r="C58" s="239"/>
      <c r="D58" s="239">
        <v>650</v>
      </c>
      <c r="E58" s="118">
        <v>1204.29305</v>
      </c>
      <c r="F58" s="239">
        <v>140.00985</v>
      </c>
      <c r="G58" s="207">
        <f>E58/D58*100</f>
        <v>185.27585384615384</v>
      </c>
      <c r="H58" s="118">
        <f t="shared" si="6"/>
        <v>554.29304999999999</v>
      </c>
    </row>
    <row r="59" spans="1:8" s="11" customFormat="1" ht="24.75" thickBot="1" x14ac:dyDescent="0.25">
      <c r="A59" s="67" t="s">
        <v>82</v>
      </c>
      <c r="B59" s="68" t="s">
        <v>83</v>
      </c>
      <c r="C59" s="127">
        <v>239</v>
      </c>
      <c r="D59" s="127">
        <v>239</v>
      </c>
      <c r="E59" s="128">
        <v>56.092550000000003</v>
      </c>
      <c r="F59" s="127">
        <v>44.763480000000001</v>
      </c>
      <c r="G59" s="207">
        <f>E59/D59*100</f>
        <v>23.469686192468618</v>
      </c>
      <c r="H59" s="128">
        <f t="shared" si="6"/>
        <v>-182.90744999999998</v>
      </c>
    </row>
    <row r="60" spans="1:8" ht="12.75" thickBot="1" x14ac:dyDescent="0.25">
      <c r="A60" s="78" t="s">
        <v>84</v>
      </c>
      <c r="B60" s="87" t="s">
        <v>305</v>
      </c>
      <c r="C60" s="69">
        <f>C61+C63+C65+C67+C69+C71+C73+C75+C77+C79</f>
        <v>88</v>
      </c>
      <c r="D60" s="69">
        <f>D61+D63+D65+D67+D69+D71+D73+D75+D77+D79</f>
        <v>349</v>
      </c>
      <c r="E60" s="69">
        <f t="shared" ref="E60" si="8">E61+E63+E65+E67+E69+E71+E73+E75+E77+E79</f>
        <v>459.44324</v>
      </c>
      <c r="F60" s="69">
        <v>1175.42596</v>
      </c>
      <c r="G60" s="215">
        <f>E60/D60*100</f>
        <v>131.64562750716334</v>
      </c>
      <c r="H60" s="29">
        <f t="shared" si="6"/>
        <v>110.44324</v>
      </c>
    </row>
    <row r="61" spans="1:8" ht="36" x14ac:dyDescent="0.2">
      <c r="A61" s="134" t="s">
        <v>161</v>
      </c>
      <c r="B61" s="137" t="s">
        <v>178</v>
      </c>
      <c r="C61" s="240">
        <f>C62</f>
        <v>4</v>
      </c>
      <c r="D61" s="240">
        <f>D62</f>
        <v>4</v>
      </c>
      <c r="E61" s="240">
        <f t="shared" ref="E61" si="9">E62</f>
        <v>5.6</v>
      </c>
      <c r="F61" s="240"/>
      <c r="G61" s="207">
        <f>E61/D61*100</f>
        <v>140</v>
      </c>
      <c r="H61" s="126">
        <f t="shared" si="6"/>
        <v>1.5999999999999996</v>
      </c>
    </row>
    <row r="62" spans="1:8" s="11" customFormat="1" ht="36.75" customHeight="1" x14ac:dyDescent="0.2">
      <c r="A62" s="135" t="s">
        <v>162</v>
      </c>
      <c r="B62" s="138" t="s">
        <v>179</v>
      </c>
      <c r="C62" s="240">
        <v>4</v>
      </c>
      <c r="D62" s="240">
        <v>4</v>
      </c>
      <c r="E62" s="126">
        <v>5.6</v>
      </c>
      <c r="F62" s="70"/>
      <c r="G62" s="207">
        <f>E62/D62*100</f>
        <v>140</v>
      </c>
      <c r="H62" s="128">
        <f t="shared" si="6"/>
        <v>1.5999999999999996</v>
      </c>
    </row>
    <row r="63" spans="1:8" ht="36" x14ac:dyDescent="0.2">
      <c r="A63" s="134" t="s">
        <v>228</v>
      </c>
      <c r="B63" s="139" t="s">
        <v>180</v>
      </c>
      <c r="C63" s="240">
        <f>C64</f>
        <v>3</v>
      </c>
      <c r="D63" s="240">
        <f>D64</f>
        <v>40</v>
      </c>
      <c r="E63" s="240">
        <f>E64</f>
        <v>53.732460000000003</v>
      </c>
      <c r="F63" s="127"/>
      <c r="G63" s="210"/>
      <c r="H63" s="128">
        <f t="shared" si="6"/>
        <v>13.732460000000003</v>
      </c>
    </row>
    <row r="64" spans="1:8" ht="48" x14ac:dyDescent="0.2">
      <c r="A64" s="135" t="s">
        <v>163</v>
      </c>
      <c r="B64" s="140" t="s">
        <v>181</v>
      </c>
      <c r="C64" s="240">
        <v>3</v>
      </c>
      <c r="D64" s="240">
        <v>40</v>
      </c>
      <c r="E64" s="126">
        <v>53.732460000000003</v>
      </c>
      <c r="F64" s="127"/>
      <c r="G64" s="210">
        <f>E64/D64*100</f>
        <v>134.33115000000001</v>
      </c>
      <c r="H64" s="143">
        <f t="shared" si="6"/>
        <v>13.732460000000003</v>
      </c>
    </row>
    <row r="65" spans="1:8" ht="36" x14ac:dyDescent="0.2">
      <c r="A65" s="134" t="s">
        <v>164</v>
      </c>
      <c r="B65" s="141" t="s">
        <v>182</v>
      </c>
      <c r="C65" s="240">
        <f>C66</f>
        <v>4</v>
      </c>
      <c r="D65" s="240">
        <f>D66</f>
        <v>4</v>
      </c>
      <c r="E65" s="240">
        <f>E66</f>
        <v>0.4</v>
      </c>
      <c r="F65" s="240"/>
      <c r="G65" s="207"/>
      <c r="H65" s="129"/>
    </row>
    <row r="66" spans="1:8" ht="48" x14ac:dyDescent="0.2">
      <c r="A66" s="135" t="s">
        <v>165</v>
      </c>
      <c r="B66" s="140" t="s">
        <v>183</v>
      </c>
      <c r="C66" s="240">
        <v>4</v>
      </c>
      <c r="D66" s="240">
        <v>4</v>
      </c>
      <c r="E66" s="126">
        <v>0.4</v>
      </c>
      <c r="F66" s="127"/>
      <c r="G66" s="210"/>
      <c r="H66" s="128"/>
    </row>
    <row r="67" spans="1:8" ht="36" x14ac:dyDescent="0.2">
      <c r="A67" s="134" t="s">
        <v>166</v>
      </c>
      <c r="B67" s="141" t="s">
        <v>184</v>
      </c>
      <c r="C67" s="240">
        <f>C68</f>
        <v>5</v>
      </c>
      <c r="D67" s="240">
        <f>D68</f>
        <v>5</v>
      </c>
      <c r="E67" s="240">
        <f>E68</f>
        <v>0</v>
      </c>
      <c r="F67" s="127"/>
      <c r="G67" s="210"/>
      <c r="H67" s="128"/>
    </row>
    <row r="68" spans="1:8" ht="48" x14ac:dyDescent="0.2">
      <c r="A68" s="135" t="s">
        <v>167</v>
      </c>
      <c r="B68" s="140" t="s">
        <v>185</v>
      </c>
      <c r="C68" s="240">
        <v>5</v>
      </c>
      <c r="D68" s="240">
        <v>5</v>
      </c>
      <c r="E68" s="126"/>
      <c r="F68" s="128"/>
      <c r="G68" s="210">
        <f>E68/D68*100</f>
        <v>0</v>
      </c>
      <c r="H68" s="128">
        <f>E68-D68</f>
        <v>-5</v>
      </c>
    </row>
    <row r="69" spans="1:8" ht="36" x14ac:dyDescent="0.2">
      <c r="A69" s="134" t="s">
        <v>168</v>
      </c>
      <c r="B69" s="141" t="s">
        <v>186</v>
      </c>
      <c r="C69" s="240">
        <f>C70</f>
        <v>3</v>
      </c>
      <c r="D69" s="240">
        <f>D70</f>
        <v>3</v>
      </c>
      <c r="E69" s="240">
        <f>E70</f>
        <v>1</v>
      </c>
      <c r="F69" s="127"/>
      <c r="G69" s="210">
        <f>E69/D69*100</f>
        <v>33.333333333333329</v>
      </c>
      <c r="H69" s="128">
        <f>E69-D69</f>
        <v>-2</v>
      </c>
    </row>
    <row r="70" spans="1:8" ht="48" x14ac:dyDescent="0.2">
      <c r="A70" s="135" t="s">
        <v>169</v>
      </c>
      <c r="B70" s="140" t="s">
        <v>187</v>
      </c>
      <c r="C70" s="240">
        <v>3</v>
      </c>
      <c r="D70" s="240">
        <v>3</v>
      </c>
      <c r="E70" s="126">
        <v>1</v>
      </c>
      <c r="F70" s="127"/>
      <c r="G70" s="210">
        <f>E70/D70*100</f>
        <v>33.333333333333329</v>
      </c>
      <c r="H70" s="128">
        <f>E71-D70</f>
        <v>-2.30403</v>
      </c>
    </row>
    <row r="71" spans="1:8" ht="36" x14ac:dyDescent="0.2">
      <c r="A71" s="134" t="s">
        <v>170</v>
      </c>
      <c r="B71" s="141" t="s">
        <v>188</v>
      </c>
      <c r="C71" s="240">
        <f>C72</f>
        <v>2</v>
      </c>
      <c r="D71" s="240">
        <f>D72</f>
        <v>2</v>
      </c>
      <c r="E71" s="240">
        <f>E72</f>
        <v>0.69596999999999998</v>
      </c>
      <c r="F71" s="240"/>
      <c r="G71" s="207"/>
      <c r="H71" s="128"/>
    </row>
    <row r="72" spans="1:8" ht="60" x14ac:dyDescent="0.2">
      <c r="A72" s="135" t="s">
        <v>171</v>
      </c>
      <c r="B72" s="140" t="s">
        <v>189</v>
      </c>
      <c r="C72" s="240">
        <v>2</v>
      </c>
      <c r="D72" s="240">
        <v>2</v>
      </c>
      <c r="E72" s="126">
        <v>0.69596999999999998</v>
      </c>
      <c r="F72" s="127"/>
      <c r="G72" s="210">
        <f>E72/D72*100</f>
        <v>34.798499999999997</v>
      </c>
      <c r="H72" s="128">
        <f>E72-D72</f>
        <v>-1.30403</v>
      </c>
    </row>
    <row r="73" spans="1:8" ht="36" x14ac:dyDescent="0.2">
      <c r="A73" s="134" t="s">
        <v>172</v>
      </c>
      <c r="B73" s="141" t="s">
        <v>190</v>
      </c>
      <c r="C73" s="240">
        <f>C74</f>
        <v>2</v>
      </c>
      <c r="D73" s="240">
        <f>D74</f>
        <v>2</v>
      </c>
      <c r="E73" s="240">
        <f>E74</f>
        <v>1</v>
      </c>
      <c r="F73" s="127"/>
      <c r="G73" s="210"/>
      <c r="H73" s="128">
        <f>E73-D73</f>
        <v>-1</v>
      </c>
    </row>
    <row r="74" spans="1:8" ht="48" x14ac:dyDescent="0.2">
      <c r="A74" s="135" t="s">
        <v>173</v>
      </c>
      <c r="B74" s="140" t="s">
        <v>191</v>
      </c>
      <c r="C74" s="240">
        <v>2</v>
      </c>
      <c r="D74" s="240">
        <v>2</v>
      </c>
      <c r="E74" s="126">
        <v>1</v>
      </c>
      <c r="F74" s="127"/>
      <c r="G74" s="210">
        <f>E74/D74*100</f>
        <v>50</v>
      </c>
      <c r="H74" s="71">
        <f>E74-D74</f>
        <v>-1</v>
      </c>
    </row>
    <row r="75" spans="1:8" ht="26.25" customHeight="1" x14ac:dyDescent="0.2">
      <c r="A75" s="134" t="s">
        <v>174</v>
      </c>
      <c r="B75" s="141" t="s">
        <v>192</v>
      </c>
      <c r="C75" s="240">
        <f>C76</f>
        <v>46</v>
      </c>
      <c r="D75" s="240">
        <f>D76</f>
        <v>56</v>
      </c>
      <c r="E75" s="240">
        <f>E76</f>
        <v>89.107839999999996</v>
      </c>
      <c r="F75" s="240"/>
      <c r="G75" s="207"/>
      <c r="H75" s="130"/>
    </row>
    <row r="76" spans="1:8" ht="48" x14ac:dyDescent="0.2">
      <c r="A76" s="135" t="s">
        <v>175</v>
      </c>
      <c r="B76" s="140" t="s">
        <v>193</v>
      </c>
      <c r="C76" s="240">
        <v>46</v>
      </c>
      <c r="D76" s="240">
        <v>56</v>
      </c>
      <c r="E76" s="126">
        <v>89.107839999999996</v>
      </c>
      <c r="F76" s="127"/>
      <c r="G76" s="210">
        <f t="shared" ref="G76:G82" si="10">E76/D76*100</f>
        <v>159.12114285714284</v>
      </c>
      <c r="H76" s="128">
        <f t="shared" ref="H76:H102" si="11">E76-D76</f>
        <v>33.107839999999996</v>
      </c>
    </row>
    <row r="77" spans="1:8" ht="36" x14ac:dyDescent="0.2">
      <c r="A77" s="134" t="s">
        <v>176</v>
      </c>
      <c r="B77" s="139" t="s">
        <v>194</v>
      </c>
      <c r="C77" s="240">
        <f>C78</f>
        <v>19</v>
      </c>
      <c r="D77" s="240">
        <f>D78</f>
        <v>40</v>
      </c>
      <c r="E77" s="240">
        <f>E78</f>
        <v>70.875219999999999</v>
      </c>
      <c r="F77" s="127"/>
      <c r="G77" s="210">
        <f t="shared" si="10"/>
        <v>177.18805</v>
      </c>
      <c r="H77" s="128">
        <f t="shared" si="11"/>
        <v>30.875219999999999</v>
      </c>
    </row>
    <row r="78" spans="1:8" ht="48" x14ac:dyDescent="0.2">
      <c r="A78" s="136" t="s">
        <v>177</v>
      </c>
      <c r="B78" s="142" t="s">
        <v>306</v>
      </c>
      <c r="C78" s="240">
        <v>19</v>
      </c>
      <c r="D78" s="240">
        <v>40</v>
      </c>
      <c r="E78" s="126">
        <v>70.875219999999999</v>
      </c>
      <c r="F78" s="127"/>
      <c r="G78" s="210">
        <f t="shared" si="10"/>
        <v>177.18805</v>
      </c>
      <c r="H78" s="128">
        <f t="shared" si="11"/>
        <v>30.875219999999999</v>
      </c>
    </row>
    <row r="79" spans="1:8" ht="36" x14ac:dyDescent="0.2">
      <c r="A79" s="147" t="s">
        <v>210</v>
      </c>
      <c r="B79" s="60" t="s">
        <v>211</v>
      </c>
      <c r="C79" s="127">
        <f>C80+C81</f>
        <v>0</v>
      </c>
      <c r="D79" s="127">
        <f>D80+D81</f>
        <v>193</v>
      </c>
      <c r="E79" s="127">
        <f t="shared" ref="E79:F79" si="12">E80+E81</f>
        <v>237.03174999999999</v>
      </c>
      <c r="F79" s="127">
        <f t="shared" si="12"/>
        <v>0</v>
      </c>
      <c r="G79" s="210">
        <f t="shared" si="10"/>
        <v>122.81437823834196</v>
      </c>
      <c r="H79" s="128">
        <f t="shared" si="11"/>
        <v>44.031749999999988</v>
      </c>
    </row>
    <row r="80" spans="1:8" ht="36" x14ac:dyDescent="0.2">
      <c r="A80" s="148" t="s">
        <v>212</v>
      </c>
      <c r="B80" s="86" t="s">
        <v>214</v>
      </c>
      <c r="C80" s="239"/>
      <c r="D80" s="239">
        <v>190</v>
      </c>
      <c r="E80" s="239">
        <v>220.45993999999999</v>
      </c>
      <c r="F80" s="239"/>
      <c r="G80" s="210">
        <f t="shared" si="10"/>
        <v>116.03154736842104</v>
      </c>
      <c r="H80" s="128">
        <f t="shared" si="11"/>
        <v>30.459939999999989</v>
      </c>
    </row>
    <row r="81" spans="1:8" ht="36.75" thickBot="1" x14ac:dyDescent="0.25">
      <c r="A81" s="148" t="s">
        <v>213</v>
      </c>
      <c r="B81" s="86" t="s">
        <v>215</v>
      </c>
      <c r="C81" s="239"/>
      <c r="D81" s="239">
        <v>3</v>
      </c>
      <c r="E81" s="118">
        <v>16.571809999999999</v>
      </c>
      <c r="F81" s="239"/>
      <c r="G81" s="210">
        <f t="shared" si="10"/>
        <v>552.39366666666672</v>
      </c>
      <c r="H81" s="118">
        <f t="shared" si="11"/>
        <v>13.571809999999999</v>
      </c>
    </row>
    <row r="82" spans="1:8" ht="12.75" thickBot="1" x14ac:dyDescent="0.25">
      <c r="A82" s="73" t="s">
        <v>86</v>
      </c>
      <c r="B82" s="87" t="s">
        <v>87</v>
      </c>
      <c r="C82" s="53">
        <f>C83+C84</f>
        <v>0</v>
      </c>
      <c r="D82" s="53">
        <f>D83+D84</f>
        <v>114</v>
      </c>
      <c r="E82" s="53">
        <f t="shared" ref="E82:F82" si="13">E83+E84</f>
        <v>212.34862000000001</v>
      </c>
      <c r="F82" s="53">
        <f t="shared" si="13"/>
        <v>1896.5975799999999</v>
      </c>
      <c r="G82" s="215">
        <f t="shared" si="10"/>
        <v>186.27071929824561</v>
      </c>
      <c r="H82" s="29">
        <f t="shared" si="11"/>
        <v>98.348620000000011</v>
      </c>
    </row>
    <row r="83" spans="1:8" x14ac:dyDescent="0.2">
      <c r="A83" s="20" t="s">
        <v>229</v>
      </c>
      <c r="B83" s="59" t="s">
        <v>307</v>
      </c>
      <c r="C83" s="240"/>
      <c r="D83" s="240"/>
      <c r="E83" s="126"/>
      <c r="F83" s="240">
        <v>-390.99047000000002</v>
      </c>
      <c r="G83" s="207">
        <v>0</v>
      </c>
      <c r="H83" s="126">
        <f t="shared" si="11"/>
        <v>0</v>
      </c>
    </row>
    <row r="84" spans="1:8" ht="12.75" thickBot="1" x14ac:dyDescent="0.25">
      <c r="A84" s="33" t="s">
        <v>230</v>
      </c>
      <c r="B84" s="33" t="s">
        <v>87</v>
      </c>
      <c r="C84" s="239"/>
      <c r="D84" s="239">
        <v>114</v>
      </c>
      <c r="E84" s="118">
        <v>212.34862000000001</v>
      </c>
      <c r="F84" s="239">
        <v>2287.5880499999998</v>
      </c>
      <c r="G84" s="212">
        <f t="shared" ref="G84:G90" si="14">E84/D84*100</f>
        <v>186.27071929824561</v>
      </c>
      <c r="H84" s="118">
        <f t="shared" si="11"/>
        <v>98.348620000000011</v>
      </c>
    </row>
    <row r="85" spans="1:8" ht="12.75" thickBot="1" x14ac:dyDescent="0.25">
      <c r="A85" s="73" t="s">
        <v>89</v>
      </c>
      <c r="B85" s="74" t="s">
        <v>90</v>
      </c>
      <c r="C85" s="75">
        <f>C86+C135+C133+C132</f>
        <v>451685.90100000001</v>
      </c>
      <c r="D85" s="75">
        <f>D86+D135+D133+D132+D127</f>
        <v>396980.46249000001</v>
      </c>
      <c r="E85" s="75">
        <f>E86+E135+E133+E132+E127</f>
        <v>353909.11993000004</v>
      </c>
      <c r="F85" s="75">
        <f>F86+F135+F133+F132</f>
        <v>372170.20759999997</v>
      </c>
      <c r="G85" s="216">
        <f t="shared" si="14"/>
        <v>89.150261378144037</v>
      </c>
      <c r="H85" s="77">
        <f t="shared" si="11"/>
        <v>-43071.342559999961</v>
      </c>
    </row>
    <row r="86" spans="1:8" ht="12.75" thickBot="1" x14ac:dyDescent="0.25">
      <c r="A86" s="78" t="s">
        <v>91</v>
      </c>
      <c r="B86" s="79" t="s">
        <v>92</v>
      </c>
      <c r="C86" s="80">
        <f>C87+C90+C106+C127</f>
        <v>451685.90100000001</v>
      </c>
      <c r="D86" s="80">
        <f>D87+D90+D106</f>
        <v>360487.815</v>
      </c>
      <c r="E86" s="80">
        <f>E87+E90+E106</f>
        <v>326737.51458000002</v>
      </c>
      <c r="F86" s="80">
        <f>F87+F90+F106+F127</f>
        <v>372170.20759999997</v>
      </c>
      <c r="G86" s="217">
        <f t="shared" si="14"/>
        <v>90.637602988051071</v>
      </c>
      <c r="H86" s="82">
        <f t="shared" si="11"/>
        <v>-33750.300419999985</v>
      </c>
    </row>
    <row r="87" spans="1:8" ht="12.75" thickBot="1" x14ac:dyDescent="0.25">
      <c r="A87" s="73" t="s">
        <v>93</v>
      </c>
      <c r="B87" s="83" t="s">
        <v>94</v>
      </c>
      <c r="C87" s="27">
        <f>C88+C89</f>
        <v>154122</v>
      </c>
      <c r="D87" s="27">
        <f>D88+D89</f>
        <v>154498.9</v>
      </c>
      <c r="E87" s="84">
        <f>E88+E89</f>
        <v>137601.11023000002</v>
      </c>
      <c r="F87" s="27">
        <f>SUM(F88+F89)</f>
        <v>174652.19579999999</v>
      </c>
      <c r="G87" s="218">
        <f t="shared" si="14"/>
        <v>89.062841372980657</v>
      </c>
      <c r="H87" s="85">
        <f t="shared" si="11"/>
        <v>-16897.789769999974</v>
      </c>
    </row>
    <row r="88" spans="1:8" x14ac:dyDescent="0.2">
      <c r="A88" s="59" t="s">
        <v>95</v>
      </c>
      <c r="B88" s="59" t="s">
        <v>96</v>
      </c>
      <c r="C88" s="240">
        <v>154122</v>
      </c>
      <c r="D88" s="240">
        <v>154122</v>
      </c>
      <c r="E88" s="126">
        <v>137395.6</v>
      </c>
      <c r="F88" s="240">
        <v>157946</v>
      </c>
      <c r="G88" s="207">
        <f t="shared" si="14"/>
        <v>89.147298893084709</v>
      </c>
      <c r="H88" s="126">
        <f t="shared" si="11"/>
        <v>-16726.399999999994</v>
      </c>
    </row>
    <row r="89" spans="1:8" ht="24.75" thickBot="1" x14ac:dyDescent="0.25">
      <c r="A89" s="62" t="s">
        <v>97</v>
      </c>
      <c r="B89" s="164" t="s">
        <v>98</v>
      </c>
      <c r="C89" s="165"/>
      <c r="D89" s="165">
        <v>376.9</v>
      </c>
      <c r="E89" s="118">
        <v>205.51023000000001</v>
      </c>
      <c r="F89" s="239">
        <v>16706.195800000001</v>
      </c>
      <c r="G89" s="207">
        <f t="shared" si="14"/>
        <v>54.526460599628557</v>
      </c>
      <c r="H89" s="118">
        <f t="shared" si="11"/>
        <v>-171.38976999999997</v>
      </c>
    </row>
    <row r="90" spans="1:8" ht="12.75" thickBot="1" x14ac:dyDescent="0.25">
      <c r="A90" s="73" t="s">
        <v>99</v>
      </c>
      <c r="B90" s="87" t="s">
        <v>308</v>
      </c>
      <c r="C90" s="53">
        <f>C91+C95+C96+C97</f>
        <v>90668.300000000017</v>
      </c>
      <c r="D90" s="53">
        <f>D91+D95+D96+D97+D94+D93</f>
        <v>28318.814999999999</v>
      </c>
      <c r="E90" s="53">
        <f>E91+E95+E96+E97+E94+E93</f>
        <v>26303.80214</v>
      </c>
      <c r="F90" s="53">
        <f>F92+F95+F96+F97</f>
        <v>13195.69355</v>
      </c>
      <c r="G90" s="215">
        <f t="shared" si="14"/>
        <v>92.884543862446222</v>
      </c>
      <c r="H90" s="29">
        <f t="shared" si="11"/>
        <v>-2015.0128599999989</v>
      </c>
    </row>
    <row r="91" spans="1:8" s="11" customFormat="1" x14ac:dyDescent="0.2">
      <c r="A91" s="33" t="s">
        <v>101</v>
      </c>
      <c r="B91" s="45" t="s">
        <v>309</v>
      </c>
      <c r="C91" s="127">
        <v>441.5</v>
      </c>
      <c r="D91" s="127">
        <v>441.5</v>
      </c>
      <c r="E91" s="128">
        <v>333.57724999999999</v>
      </c>
      <c r="F91" s="127"/>
      <c r="G91" s="210">
        <v>0</v>
      </c>
      <c r="H91" s="128">
        <f t="shared" si="11"/>
        <v>-107.92275000000001</v>
      </c>
    </row>
    <row r="92" spans="1:8" s="11" customFormat="1" x14ac:dyDescent="0.2">
      <c r="A92" s="36" t="s">
        <v>289</v>
      </c>
      <c r="B92" s="60" t="s">
        <v>290</v>
      </c>
      <c r="C92" s="127"/>
      <c r="D92" s="127"/>
      <c r="E92" s="128"/>
      <c r="F92" s="127">
        <v>3076.6</v>
      </c>
      <c r="G92" s="210"/>
      <c r="H92" s="128"/>
    </row>
    <row r="93" spans="1:8" s="11" customFormat="1" ht="36" x14ac:dyDescent="0.2">
      <c r="A93" s="36" t="s">
        <v>272</v>
      </c>
      <c r="B93" s="60" t="s">
        <v>273</v>
      </c>
      <c r="C93" s="127"/>
      <c r="D93" s="127">
        <v>2498.9</v>
      </c>
      <c r="E93" s="128">
        <v>1884.5719999999999</v>
      </c>
      <c r="F93" s="127"/>
      <c r="G93" s="210">
        <v>0</v>
      </c>
      <c r="H93" s="128">
        <f>E93-D93</f>
        <v>-614.3280000000002</v>
      </c>
    </row>
    <row r="94" spans="1:8" s="11" customFormat="1" ht="24" x14ac:dyDescent="0.2">
      <c r="A94" s="36" t="s">
        <v>244</v>
      </c>
      <c r="B94" s="60" t="s">
        <v>245</v>
      </c>
      <c r="C94" s="127"/>
      <c r="D94" s="127">
        <v>3514.64</v>
      </c>
      <c r="E94" s="128">
        <v>3514.4252499999998</v>
      </c>
      <c r="F94" s="127"/>
      <c r="G94" s="210">
        <v>0</v>
      </c>
      <c r="H94" s="128">
        <f t="shared" si="11"/>
        <v>-0.21475000000009459</v>
      </c>
    </row>
    <row r="95" spans="1:8" s="11" customFormat="1" x14ac:dyDescent="0.2">
      <c r="A95" s="45" t="s">
        <v>261</v>
      </c>
      <c r="B95" s="45" t="s">
        <v>104</v>
      </c>
      <c r="C95" s="127">
        <v>2943.3</v>
      </c>
      <c r="D95" s="127">
        <v>2943.3</v>
      </c>
      <c r="E95" s="128">
        <v>2943.29999</v>
      </c>
      <c r="F95" s="127">
        <v>2349.5</v>
      </c>
      <c r="G95" s="210">
        <f>E95/D95*100</f>
        <v>99.999999660245294</v>
      </c>
      <c r="H95" s="128">
        <f>E95-D95</f>
        <v>-1.0000000202126103E-5</v>
      </c>
    </row>
    <row r="96" spans="1:8" s="11" customFormat="1" ht="12.75" thickBot="1" x14ac:dyDescent="0.25">
      <c r="A96" s="36" t="s">
        <v>105</v>
      </c>
      <c r="B96" s="164" t="s">
        <v>106</v>
      </c>
      <c r="C96" s="239">
        <v>89</v>
      </c>
      <c r="D96" s="239">
        <v>89</v>
      </c>
      <c r="E96" s="118">
        <v>89</v>
      </c>
      <c r="F96" s="239">
        <v>118.5</v>
      </c>
      <c r="G96" s="212">
        <f t="shared" ref="G96:G101" si="15">E96/D96*100</f>
        <v>100</v>
      </c>
      <c r="H96" s="128">
        <f t="shared" si="11"/>
        <v>0</v>
      </c>
    </row>
    <row r="97" spans="1:8" ht="12.75" thickBot="1" x14ac:dyDescent="0.25">
      <c r="A97" s="73" t="s">
        <v>107</v>
      </c>
      <c r="B97" s="88" t="s">
        <v>108</v>
      </c>
      <c r="C97" s="53">
        <f>C98+C99+C100+C101+C103+C102+C104</f>
        <v>87194.500000000015</v>
      </c>
      <c r="D97" s="53">
        <f>D98+D99+D100+D101+D103+D102+D104</f>
        <v>18831.474999999999</v>
      </c>
      <c r="E97" s="53">
        <f>E98+E99+E100+E101+E103+E102+E104</f>
        <v>17538.927650000001</v>
      </c>
      <c r="F97" s="53">
        <f>F98+F99+F100+F101+F103+F102+F104+F105</f>
        <v>7651.0935499999996</v>
      </c>
      <c r="G97" s="215">
        <f t="shared" si="15"/>
        <v>93.136239460796361</v>
      </c>
      <c r="H97" s="29">
        <f t="shared" si="11"/>
        <v>-1292.5473499999971</v>
      </c>
    </row>
    <row r="98" spans="1:8" x14ac:dyDescent="0.2">
      <c r="A98" s="20" t="s">
        <v>107</v>
      </c>
      <c r="B98" s="59" t="s">
        <v>220</v>
      </c>
      <c r="C98" s="240">
        <v>990</v>
      </c>
      <c r="D98" s="240">
        <v>885</v>
      </c>
      <c r="E98" s="126">
        <v>714.36473000000001</v>
      </c>
      <c r="F98" s="240">
        <v>832.00255000000004</v>
      </c>
      <c r="G98" s="207">
        <f t="shared" si="15"/>
        <v>80.719178531073439</v>
      </c>
      <c r="H98" s="126">
        <f t="shared" si="11"/>
        <v>-170.63526999999999</v>
      </c>
    </row>
    <row r="99" spans="1:8" ht="12.75" customHeight="1" x14ac:dyDescent="0.2">
      <c r="A99" s="36" t="s">
        <v>107</v>
      </c>
      <c r="B99" s="60" t="s">
        <v>109</v>
      </c>
      <c r="C99" s="127">
        <v>2097.1</v>
      </c>
      <c r="D99" s="127">
        <v>1841.075</v>
      </c>
      <c r="E99" s="128">
        <v>1559.88</v>
      </c>
      <c r="F99" s="127">
        <v>1907.0640000000001</v>
      </c>
      <c r="G99" s="210">
        <f t="shared" si="15"/>
        <v>84.726586369376591</v>
      </c>
      <c r="H99" s="128">
        <f t="shared" si="11"/>
        <v>-281.19499999999994</v>
      </c>
    </row>
    <row r="100" spans="1:8" x14ac:dyDescent="0.2">
      <c r="A100" s="33" t="s">
        <v>107</v>
      </c>
      <c r="B100" s="60" t="s">
        <v>205</v>
      </c>
      <c r="C100" s="127">
        <v>4220</v>
      </c>
      <c r="D100" s="127">
        <v>1050.8</v>
      </c>
      <c r="E100" s="128">
        <v>1050.8</v>
      </c>
      <c r="F100" s="127"/>
      <c r="G100" s="210">
        <f t="shared" si="15"/>
        <v>100</v>
      </c>
      <c r="H100" s="128">
        <f t="shared" si="11"/>
        <v>0</v>
      </c>
    </row>
    <row r="101" spans="1:8" ht="13.5" customHeight="1" x14ac:dyDescent="0.2">
      <c r="A101" s="89" t="s">
        <v>107</v>
      </c>
      <c r="B101" s="166" t="s">
        <v>110</v>
      </c>
      <c r="C101" s="127">
        <v>2000</v>
      </c>
      <c r="D101" s="127"/>
      <c r="E101" s="128"/>
      <c r="F101" s="127">
        <v>3589.527</v>
      </c>
      <c r="G101" s="210" t="e">
        <f t="shared" si="15"/>
        <v>#DIV/0!</v>
      </c>
      <c r="H101" s="128">
        <f t="shared" si="11"/>
        <v>0</v>
      </c>
    </row>
    <row r="102" spans="1:8" x14ac:dyDescent="0.2">
      <c r="A102" s="33" t="s">
        <v>107</v>
      </c>
      <c r="B102" s="60" t="s">
        <v>310</v>
      </c>
      <c r="C102" s="127">
        <v>1894.8</v>
      </c>
      <c r="D102" s="127">
        <v>1894.8</v>
      </c>
      <c r="E102" s="128">
        <v>1431.6091799999999</v>
      </c>
      <c r="F102" s="127"/>
      <c r="G102" s="210"/>
      <c r="H102" s="128">
        <f t="shared" si="11"/>
        <v>-463.19082000000003</v>
      </c>
    </row>
    <row r="103" spans="1:8" ht="15" customHeight="1" x14ac:dyDescent="0.2">
      <c r="A103" s="36" t="s">
        <v>107</v>
      </c>
      <c r="B103" s="167" t="s">
        <v>203</v>
      </c>
      <c r="C103" s="127">
        <v>72860.600000000006</v>
      </c>
      <c r="D103" s="127">
        <v>10027.799999999999</v>
      </c>
      <c r="E103" s="128">
        <v>10027.799999999999</v>
      </c>
      <c r="F103" s="127"/>
      <c r="G103" s="210">
        <v>0</v>
      </c>
      <c r="H103" s="128">
        <f>E103-C103</f>
        <v>-62832.800000000003</v>
      </c>
    </row>
    <row r="104" spans="1:8" ht="24" x14ac:dyDescent="0.2">
      <c r="A104" s="48" t="s">
        <v>107</v>
      </c>
      <c r="B104" s="168" t="s">
        <v>311</v>
      </c>
      <c r="C104" s="127">
        <v>3132</v>
      </c>
      <c r="D104" s="127">
        <v>3132</v>
      </c>
      <c r="E104" s="128">
        <v>2754.4737399999999</v>
      </c>
      <c r="F104" s="127"/>
      <c r="G104" s="210">
        <v>0</v>
      </c>
      <c r="H104" s="128">
        <f>E104-C104</f>
        <v>-377.52626000000009</v>
      </c>
    </row>
    <row r="105" spans="1:8" ht="12.75" thickBot="1" x14ac:dyDescent="0.25">
      <c r="A105" s="33" t="s">
        <v>107</v>
      </c>
      <c r="B105" s="169" t="s">
        <v>271</v>
      </c>
      <c r="C105" s="239"/>
      <c r="D105" s="239"/>
      <c r="E105" s="118"/>
      <c r="F105" s="239">
        <v>1322.5</v>
      </c>
      <c r="G105" s="212">
        <v>0</v>
      </c>
      <c r="H105" s="118">
        <f>E105-C105</f>
        <v>0</v>
      </c>
    </row>
    <row r="106" spans="1:8" ht="12.75" thickBot="1" x14ac:dyDescent="0.25">
      <c r="A106" s="73" t="s">
        <v>113</v>
      </c>
      <c r="B106" s="90" t="s">
        <v>312</v>
      </c>
      <c r="C106" s="75">
        <f>C107+C118+C120+C122+C123+C124+C125+C119+C121</f>
        <v>180216.19999999995</v>
      </c>
      <c r="D106" s="75">
        <f>D107+D118+D120+D122+D123+D124+D125+D119+D121</f>
        <v>177670.1</v>
      </c>
      <c r="E106" s="76">
        <f>E107+E118+E120+E122+E123+E124+E125+E119+E121</f>
        <v>162832.60220999998</v>
      </c>
      <c r="F106" s="75">
        <f>F107+F118+F120+F122+F123+F124+F125+F119+F121</f>
        <v>163713.35442999998</v>
      </c>
      <c r="G106" s="216">
        <f t="shared" ref="G106:G113" si="16">E106/D106*100</f>
        <v>91.648849305538732</v>
      </c>
      <c r="H106" s="77">
        <f t="shared" ref="H106:H113" si="17">E106-D106</f>
        <v>-14837.497790000023</v>
      </c>
    </row>
    <row r="107" spans="1:8" ht="12.75" thickBot="1" x14ac:dyDescent="0.25">
      <c r="A107" s="73" t="s">
        <v>115</v>
      </c>
      <c r="B107" s="91" t="s">
        <v>116</v>
      </c>
      <c r="C107" s="27">
        <f>C110+C114+C109+C108+C111+C115+C112+C113+C116+C117</f>
        <v>135077.79999999999</v>
      </c>
      <c r="D107" s="27">
        <f>D110+D114+D109+D108+D111+D115+D112+D113+D116+D117</f>
        <v>132817</v>
      </c>
      <c r="E107" s="27">
        <f>E110+E114+E109+E108+E111+E115+E112+E113+E116+E117</f>
        <v>122207.47205000001</v>
      </c>
      <c r="F107" s="27">
        <f t="shared" ref="F107" si="18">F110+F114+F109+F108+F111+F115+F112+F113+F116+F117</f>
        <v>124652.31481</v>
      </c>
      <c r="G107" s="218">
        <f t="shared" si="16"/>
        <v>92.011920198468573</v>
      </c>
      <c r="H107" s="85">
        <f t="shared" si="17"/>
        <v>-10609.527949999989</v>
      </c>
    </row>
    <row r="108" spans="1:8" ht="24" x14ac:dyDescent="0.2">
      <c r="A108" s="47" t="s">
        <v>117</v>
      </c>
      <c r="B108" s="170" t="s">
        <v>118</v>
      </c>
      <c r="C108" s="64">
        <v>2220.6999999999998</v>
      </c>
      <c r="D108" s="64"/>
      <c r="E108" s="126"/>
      <c r="F108" s="240">
        <v>1440.4138</v>
      </c>
      <c r="G108" s="207" t="e">
        <f t="shared" si="16"/>
        <v>#DIV/0!</v>
      </c>
      <c r="H108" s="126">
        <f t="shared" si="17"/>
        <v>0</v>
      </c>
    </row>
    <row r="109" spans="1:8" ht="24" x14ac:dyDescent="0.2">
      <c r="A109" s="47" t="s">
        <v>117</v>
      </c>
      <c r="B109" s="60" t="s">
        <v>206</v>
      </c>
      <c r="C109" s="35">
        <v>19</v>
      </c>
      <c r="D109" s="35">
        <v>19</v>
      </c>
      <c r="E109" s="128"/>
      <c r="F109" s="127"/>
      <c r="G109" s="210">
        <f t="shared" si="16"/>
        <v>0</v>
      </c>
      <c r="H109" s="128">
        <f t="shared" si="17"/>
        <v>-19</v>
      </c>
    </row>
    <row r="110" spans="1:8" x14ac:dyDescent="0.2">
      <c r="A110" s="59" t="s">
        <v>117</v>
      </c>
      <c r="B110" s="45" t="s">
        <v>313</v>
      </c>
      <c r="C110" s="127">
        <v>96521.1</v>
      </c>
      <c r="D110" s="127">
        <v>96521.1</v>
      </c>
      <c r="E110" s="128">
        <v>88462</v>
      </c>
      <c r="F110" s="127">
        <v>90589</v>
      </c>
      <c r="G110" s="210">
        <f t="shared" si="16"/>
        <v>91.650426694266841</v>
      </c>
      <c r="H110" s="128">
        <f t="shared" si="17"/>
        <v>-8059.1000000000058</v>
      </c>
    </row>
    <row r="111" spans="1:8" x14ac:dyDescent="0.2">
      <c r="A111" s="59" t="s">
        <v>117</v>
      </c>
      <c r="B111" s="45" t="s">
        <v>314</v>
      </c>
      <c r="C111" s="127">
        <v>16398</v>
      </c>
      <c r="D111" s="127">
        <v>16398</v>
      </c>
      <c r="E111" s="128">
        <v>15029</v>
      </c>
      <c r="F111" s="127">
        <v>15246</v>
      </c>
      <c r="G111" s="210">
        <f t="shared" si="16"/>
        <v>91.651420904988413</v>
      </c>
      <c r="H111" s="128">
        <f t="shared" si="17"/>
        <v>-1369</v>
      </c>
    </row>
    <row r="112" spans="1:8" x14ac:dyDescent="0.2">
      <c r="A112" s="59" t="s">
        <v>117</v>
      </c>
      <c r="B112" s="45" t="s">
        <v>315</v>
      </c>
      <c r="C112" s="127">
        <v>543.20000000000005</v>
      </c>
      <c r="D112" s="127">
        <v>543.20000000000005</v>
      </c>
      <c r="E112" s="128">
        <v>283.37930999999998</v>
      </c>
      <c r="F112" s="127">
        <v>294.19130999999999</v>
      </c>
      <c r="G112" s="210">
        <f t="shared" si="16"/>
        <v>52.168503313696604</v>
      </c>
      <c r="H112" s="128">
        <f t="shared" si="17"/>
        <v>-259.82069000000007</v>
      </c>
    </row>
    <row r="113" spans="1:8" x14ac:dyDescent="0.2">
      <c r="A113" s="59" t="s">
        <v>117</v>
      </c>
      <c r="B113" s="60" t="s">
        <v>122</v>
      </c>
      <c r="C113" s="127">
        <v>150.9</v>
      </c>
      <c r="D113" s="127">
        <v>225</v>
      </c>
      <c r="E113" s="128"/>
      <c r="F113" s="127">
        <v>90.299700000000001</v>
      </c>
      <c r="G113" s="210">
        <f t="shared" si="16"/>
        <v>0</v>
      </c>
      <c r="H113" s="128">
        <f t="shared" si="17"/>
        <v>-225</v>
      </c>
    </row>
    <row r="114" spans="1:8" x14ac:dyDescent="0.2">
      <c r="A114" s="59" t="s">
        <v>117</v>
      </c>
      <c r="B114" s="45" t="s">
        <v>207</v>
      </c>
      <c r="C114" s="127">
        <v>305.10000000000002</v>
      </c>
      <c r="D114" s="127">
        <v>305.10000000000002</v>
      </c>
      <c r="E114" s="128">
        <v>233.3</v>
      </c>
      <c r="F114" s="92"/>
      <c r="G114" s="210">
        <v>0</v>
      </c>
      <c r="H114" s="128">
        <f>E114-C114</f>
        <v>-71.800000000000011</v>
      </c>
    </row>
    <row r="115" spans="1:8" ht="27.75" customHeight="1" x14ac:dyDescent="0.2">
      <c r="A115" s="47" t="s">
        <v>117</v>
      </c>
      <c r="B115" s="60" t="s">
        <v>294</v>
      </c>
      <c r="C115" s="127">
        <v>2640.4</v>
      </c>
      <c r="D115" s="127">
        <v>2640.4</v>
      </c>
      <c r="E115" s="128">
        <v>2640.39977</v>
      </c>
      <c r="F115" s="127">
        <v>2271.06</v>
      </c>
      <c r="G115" s="210">
        <f t="shared" ref="G115:G130" si="19">E115/D115*100</f>
        <v>99.999991289198604</v>
      </c>
      <c r="H115" s="128">
        <f t="shared" ref="H115:H130" si="20">E115-D115</f>
        <v>-2.3000000010142685E-4</v>
      </c>
    </row>
    <row r="116" spans="1:8" x14ac:dyDescent="0.2">
      <c r="A116" s="59" t="s">
        <v>117</v>
      </c>
      <c r="B116" s="45" t="s">
        <v>123</v>
      </c>
      <c r="C116" s="127">
        <v>10575.3</v>
      </c>
      <c r="D116" s="127">
        <v>10575.3</v>
      </c>
      <c r="E116" s="128">
        <v>9969.5679999999993</v>
      </c>
      <c r="F116" s="127">
        <v>10296.5</v>
      </c>
      <c r="G116" s="210">
        <f t="shared" si="19"/>
        <v>94.272200315830275</v>
      </c>
      <c r="H116" s="128">
        <f t="shared" si="20"/>
        <v>-605.73199999999997</v>
      </c>
    </row>
    <row r="117" spans="1:8" ht="36.75" thickBot="1" x14ac:dyDescent="0.25">
      <c r="A117" s="151" t="s">
        <v>117</v>
      </c>
      <c r="B117" s="171" t="s">
        <v>295</v>
      </c>
      <c r="C117" s="152">
        <v>5704.1</v>
      </c>
      <c r="D117" s="152">
        <v>5589.9</v>
      </c>
      <c r="E117" s="144">
        <v>5589.8249699999997</v>
      </c>
      <c r="F117" s="145">
        <v>4424.8500000000004</v>
      </c>
      <c r="G117" s="213">
        <f t="shared" si="19"/>
        <v>99.99865775774164</v>
      </c>
      <c r="H117" s="144">
        <f t="shared" si="20"/>
        <v>-7.5029999999969732E-2</v>
      </c>
    </row>
    <row r="118" spans="1:8" x14ac:dyDescent="0.2">
      <c r="A118" s="59" t="s">
        <v>124</v>
      </c>
      <c r="B118" s="170" t="s">
        <v>125</v>
      </c>
      <c r="C118" s="240">
        <v>1765.9</v>
      </c>
      <c r="D118" s="240">
        <v>1342.1</v>
      </c>
      <c r="E118" s="126">
        <v>505.45</v>
      </c>
      <c r="F118" s="240">
        <v>938.43</v>
      </c>
      <c r="G118" s="207">
        <f t="shared" si="19"/>
        <v>37.661128082855228</v>
      </c>
      <c r="H118" s="126">
        <f t="shared" si="20"/>
        <v>-836.64999999999986</v>
      </c>
    </row>
    <row r="119" spans="1:8" ht="24" x14ac:dyDescent="0.2">
      <c r="A119" s="48" t="s">
        <v>126</v>
      </c>
      <c r="B119" s="243" t="s">
        <v>316</v>
      </c>
      <c r="C119" s="35">
        <v>1211.3</v>
      </c>
      <c r="D119" s="35">
        <v>1211.3</v>
      </c>
      <c r="E119" s="128">
        <v>1211.3</v>
      </c>
      <c r="F119" s="127">
        <v>1252.8</v>
      </c>
      <c r="G119" s="210">
        <f t="shared" si="19"/>
        <v>100</v>
      </c>
      <c r="H119" s="128">
        <f t="shared" si="20"/>
        <v>0</v>
      </c>
    </row>
    <row r="120" spans="1:8" x14ac:dyDescent="0.2">
      <c r="A120" s="45" t="s">
        <v>127</v>
      </c>
      <c r="B120" s="45" t="s">
        <v>233</v>
      </c>
      <c r="C120" s="127">
        <v>1567.1</v>
      </c>
      <c r="D120" s="127">
        <v>1686.7</v>
      </c>
      <c r="E120" s="128">
        <v>1686.7</v>
      </c>
      <c r="F120" s="127">
        <v>1528.9</v>
      </c>
      <c r="G120" s="210">
        <f t="shared" si="19"/>
        <v>100</v>
      </c>
      <c r="H120" s="128">
        <f t="shared" si="20"/>
        <v>0</v>
      </c>
    </row>
    <row r="121" spans="1:8" ht="24" x14ac:dyDescent="0.2">
      <c r="A121" s="48" t="s">
        <v>237</v>
      </c>
      <c r="B121" s="60" t="s">
        <v>132</v>
      </c>
      <c r="C121" s="35">
        <v>7</v>
      </c>
      <c r="D121" s="35">
        <v>7</v>
      </c>
      <c r="E121" s="128"/>
      <c r="F121" s="127">
        <v>4.2</v>
      </c>
      <c r="G121" s="210">
        <f>E121/D121*100</f>
        <v>0</v>
      </c>
      <c r="H121" s="128">
        <f>E121-D121</f>
        <v>-7</v>
      </c>
    </row>
    <row r="122" spans="1:8" x14ac:dyDescent="0.2">
      <c r="A122" s="48" t="s">
        <v>128</v>
      </c>
      <c r="B122" s="60" t="s">
        <v>317</v>
      </c>
      <c r="C122" s="35">
        <v>245.3</v>
      </c>
      <c r="D122" s="35">
        <v>245.3</v>
      </c>
      <c r="E122" s="128">
        <v>124.22844000000001</v>
      </c>
      <c r="F122" s="127">
        <v>233.17128</v>
      </c>
      <c r="G122" s="210">
        <f t="shared" si="19"/>
        <v>50.643473298002448</v>
      </c>
      <c r="H122" s="128">
        <f t="shared" si="20"/>
        <v>-121.07156000000001</v>
      </c>
    </row>
    <row r="123" spans="1:8" x14ac:dyDescent="0.2">
      <c r="A123" s="45" t="s">
        <v>129</v>
      </c>
      <c r="B123" s="60" t="s">
        <v>235</v>
      </c>
      <c r="C123" s="35">
        <v>613.5</v>
      </c>
      <c r="D123" s="35">
        <v>613.5</v>
      </c>
      <c r="E123" s="128">
        <v>531.55061999999998</v>
      </c>
      <c r="F123" s="127">
        <v>738.48684000000003</v>
      </c>
      <c r="G123" s="210">
        <f t="shared" si="19"/>
        <v>86.642317848410755</v>
      </c>
      <c r="H123" s="128">
        <f t="shared" si="20"/>
        <v>-81.949380000000019</v>
      </c>
    </row>
    <row r="124" spans="1:8" ht="12.75" thickBot="1" x14ac:dyDescent="0.25">
      <c r="A124" s="45" t="s">
        <v>130</v>
      </c>
      <c r="B124" s="45" t="s">
        <v>318</v>
      </c>
      <c r="C124" s="127">
        <v>1469.3</v>
      </c>
      <c r="D124" s="127">
        <v>1488.2</v>
      </c>
      <c r="E124" s="128">
        <v>1294.9011</v>
      </c>
      <c r="F124" s="127">
        <v>1233.0515</v>
      </c>
      <c r="G124" s="210">
        <f t="shared" si="19"/>
        <v>87.011228329525608</v>
      </c>
      <c r="H124" s="128">
        <f t="shared" si="20"/>
        <v>-193.2989</v>
      </c>
    </row>
    <row r="125" spans="1:8" ht="12.75" thickBot="1" x14ac:dyDescent="0.25">
      <c r="A125" s="73" t="s">
        <v>133</v>
      </c>
      <c r="B125" s="88" t="s">
        <v>134</v>
      </c>
      <c r="C125" s="53">
        <f>C126</f>
        <v>38259</v>
      </c>
      <c r="D125" s="53">
        <f>D126</f>
        <v>38259</v>
      </c>
      <c r="E125" s="54">
        <f>E126</f>
        <v>35271</v>
      </c>
      <c r="F125" s="53">
        <f>F126</f>
        <v>33132</v>
      </c>
      <c r="G125" s="215">
        <f t="shared" si="19"/>
        <v>92.190072924017869</v>
      </c>
      <c r="H125" s="29">
        <f t="shared" si="20"/>
        <v>-2988</v>
      </c>
    </row>
    <row r="126" spans="1:8" ht="12.75" thickBot="1" x14ac:dyDescent="0.25">
      <c r="A126" s="56" t="s">
        <v>135</v>
      </c>
      <c r="B126" s="20" t="s">
        <v>319</v>
      </c>
      <c r="C126" s="57">
        <v>38259</v>
      </c>
      <c r="D126" s="57">
        <v>38259</v>
      </c>
      <c r="E126" s="39">
        <v>35271</v>
      </c>
      <c r="F126" s="57">
        <v>33132</v>
      </c>
      <c r="G126" s="211">
        <f t="shared" si="19"/>
        <v>92.190072924017869</v>
      </c>
      <c r="H126" s="39">
        <f t="shared" si="20"/>
        <v>-2988</v>
      </c>
    </row>
    <row r="127" spans="1:8" ht="12.75" thickBot="1" x14ac:dyDescent="0.25">
      <c r="A127" s="73" t="s">
        <v>279</v>
      </c>
      <c r="B127" s="227" t="s">
        <v>280</v>
      </c>
      <c r="C127" s="53">
        <f>C128</f>
        <v>26679.401000000002</v>
      </c>
      <c r="D127" s="53">
        <f>D128+D129+D130</f>
        <v>36492.647490000003</v>
      </c>
      <c r="E127" s="53">
        <f>E128+E129+E130</f>
        <v>27171.605349999998</v>
      </c>
      <c r="F127" s="53">
        <f t="shared" ref="F127" si="21">F128</f>
        <v>20608.963820000001</v>
      </c>
      <c r="G127" s="215">
        <f t="shared" si="19"/>
        <v>74.457753051339367</v>
      </c>
      <c r="H127" s="29">
        <f t="shared" si="20"/>
        <v>-9321.042140000005</v>
      </c>
    </row>
    <row r="128" spans="1:8" ht="36" x14ac:dyDescent="0.2">
      <c r="A128" s="228" t="s">
        <v>137</v>
      </c>
      <c r="B128" s="229" t="s">
        <v>281</v>
      </c>
      <c r="C128" s="124">
        <v>26679.401000000002</v>
      </c>
      <c r="D128" s="124">
        <v>27390.047490000001</v>
      </c>
      <c r="E128" s="230">
        <v>18992.70235</v>
      </c>
      <c r="F128" s="124">
        <v>20608.963820000001</v>
      </c>
      <c r="G128" s="231">
        <f t="shared" si="19"/>
        <v>69.341618910789265</v>
      </c>
      <c r="H128" s="230">
        <f t="shared" si="20"/>
        <v>-8397.3451400000013</v>
      </c>
    </row>
    <row r="129" spans="1:8" ht="36" x14ac:dyDescent="0.2">
      <c r="A129" s="122" t="s">
        <v>282</v>
      </c>
      <c r="B129" s="238" t="s">
        <v>283</v>
      </c>
      <c r="C129" s="239"/>
      <c r="D129" s="239">
        <v>4102.6000000000004</v>
      </c>
      <c r="E129" s="118">
        <v>3178.9029999999998</v>
      </c>
      <c r="F129" s="239"/>
      <c r="G129" s="212">
        <f t="shared" si="19"/>
        <v>77.485082630526975</v>
      </c>
      <c r="H129" s="118">
        <f t="shared" si="20"/>
        <v>-923.69700000000057</v>
      </c>
    </row>
    <row r="130" spans="1:8" ht="24.75" thickBot="1" x14ac:dyDescent="0.25">
      <c r="A130" s="233" t="s">
        <v>287</v>
      </c>
      <c r="B130" s="232" t="s">
        <v>288</v>
      </c>
      <c r="C130" s="145"/>
      <c r="D130" s="145">
        <v>5000</v>
      </c>
      <c r="E130" s="144">
        <v>5000</v>
      </c>
      <c r="F130" s="145"/>
      <c r="G130" s="213">
        <f t="shared" si="19"/>
        <v>100</v>
      </c>
      <c r="H130" s="144">
        <f t="shared" si="20"/>
        <v>0</v>
      </c>
    </row>
    <row r="131" spans="1:8" ht="12.75" thickBot="1" x14ac:dyDescent="0.25">
      <c r="A131" s="73" t="s">
        <v>277</v>
      </c>
      <c r="B131" s="83" t="s">
        <v>140</v>
      </c>
      <c r="C131" s="27"/>
      <c r="D131" s="27"/>
      <c r="E131" s="84"/>
      <c r="F131" s="27"/>
      <c r="G131" s="214">
        <v>0</v>
      </c>
      <c r="H131" s="242">
        <f t="shared" ref="H131:H135" si="22">E131-C131</f>
        <v>0</v>
      </c>
    </row>
    <row r="132" spans="1:8" x14ac:dyDescent="0.2">
      <c r="A132" s="94" t="s">
        <v>278</v>
      </c>
      <c r="B132" s="90" t="s">
        <v>148</v>
      </c>
      <c r="C132" s="75"/>
      <c r="D132" s="75"/>
      <c r="E132" s="76"/>
      <c r="F132" s="75"/>
      <c r="G132" s="216">
        <v>0</v>
      </c>
      <c r="H132" s="77">
        <f t="shared" si="22"/>
        <v>0</v>
      </c>
    </row>
    <row r="133" spans="1:8" ht="12.75" thickBot="1" x14ac:dyDescent="0.25">
      <c r="A133" s="95" t="s">
        <v>149</v>
      </c>
      <c r="B133" s="91" t="s">
        <v>150</v>
      </c>
      <c r="C133" s="27"/>
      <c r="D133" s="27"/>
      <c r="E133" s="84">
        <f>E134</f>
        <v>0</v>
      </c>
      <c r="F133" s="27">
        <f>F134</f>
        <v>0</v>
      </c>
      <c r="G133" s="218">
        <v>0</v>
      </c>
      <c r="H133" s="85">
        <f t="shared" si="22"/>
        <v>0</v>
      </c>
    </row>
    <row r="134" spans="1:8" ht="12.75" thickBot="1" x14ac:dyDescent="0.25">
      <c r="A134" s="20" t="s">
        <v>151</v>
      </c>
      <c r="B134" s="20" t="s">
        <v>152</v>
      </c>
      <c r="C134" s="57"/>
      <c r="D134" s="57"/>
      <c r="E134" s="39"/>
      <c r="F134" s="57"/>
      <c r="G134" s="211">
        <v>0</v>
      </c>
      <c r="H134" s="39">
        <f t="shared" si="22"/>
        <v>0</v>
      </c>
    </row>
    <row r="135" spans="1:8" ht="12.75" thickBot="1" x14ac:dyDescent="0.25">
      <c r="A135" s="94" t="s">
        <v>153</v>
      </c>
      <c r="B135" s="96" t="s">
        <v>154</v>
      </c>
      <c r="C135" s="97"/>
      <c r="D135" s="97"/>
      <c r="E135" s="98"/>
      <c r="F135" s="97"/>
      <c r="G135" s="219">
        <v>0</v>
      </c>
      <c r="H135" s="241">
        <f t="shared" si="22"/>
        <v>0</v>
      </c>
    </row>
    <row r="136" spans="1:8" ht="12.75" thickBot="1" x14ac:dyDescent="0.25">
      <c r="A136" s="73"/>
      <c r="B136" s="87" t="s">
        <v>223</v>
      </c>
      <c r="C136" s="53">
        <f>C8+C85</f>
        <v>537799.04399999999</v>
      </c>
      <c r="D136" s="53">
        <f>D8+D85</f>
        <v>483319.60548999999</v>
      </c>
      <c r="E136" s="54">
        <f>E85+E8</f>
        <v>433460.10539000004</v>
      </c>
      <c r="F136" s="53">
        <f>F8+F85</f>
        <v>456143.28613999998</v>
      </c>
      <c r="G136" s="215">
        <f>E136/D136*100</f>
        <v>89.683948357639807</v>
      </c>
      <c r="H136" s="29">
        <f>E136-D136</f>
        <v>-49859.500099999947</v>
      </c>
    </row>
    <row r="137" spans="1:8" x14ac:dyDescent="0.2">
      <c r="A137" s="1"/>
      <c r="B137" s="9"/>
      <c r="C137" s="100"/>
      <c r="D137" s="100"/>
      <c r="F137" s="101"/>
      <c r="G137" s="102"/>
      <c r="H137" s="103"/>
    </row>
    <row r="138" spans="1:8" x14ac:dyDescent="0.2">
      <c r="A138" s="18" t="s">
        <v>155</v>
      </c>
      <c r="B138" s="18"/>
      <c r="C138" s="104"/>
      <c r="D138" s="104"/>
      <c r="E138" s="105"/>
      <c r="F138" s="106"/>
      <c r="G138" s="18"/>
    </row>
    <row r="139" spans="1:8" x14ac:dyDescent="0.2">
      <c r="A139" s="18" t="s">
        <v>156</v>
      </c>
      <c r="B139" s="19"/>
      <c r="C139" s="107"/>
      <c r="D139" s="107"/>
      <c r="E139" s="105" t="s">
        <v>157</v>
      </c>
      <c r="F139" s="108"/>
      <c r="G139" s="18"/>
    </row>
    <row r="140" spans="1:8" x14ac:dyDescent="0.2">
      <c r="A140" s="18"/>
      <c r="B140" s="19"/>
      <c r="C140" s="107"/>
      <c r="D140" s="107"/>
      <c r="E140" s="105"/>
      <c r="F140" s="108"/>
      <c r="G140" s="18"/>
    </row>
    <row r="141" spans="1:8" x14ac:dyDescent="0.2">
      <c r="A141" s="109" t="s">
        <v>221</v>
      </c>
      <c r="B141" s="18"/>
      <c r="C141" s="110"/>
      <c r="D141" s="110"/>
      <c r="E141" s="111"/>
      <c r="F141" s="112"/>
    </row>
    <row r="142" spans="1:8" x14ac:dyDescent="0.2">
      <c r="A142" s="109" t="s">
        <v>158</v>
      </c>
      <c r="C142" s="110"/>
      <c r="D142" s="110"/>
      <c r="E142" s="111"/>
      <c r="F142" s="113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</row>
    <row r="147" spans="1:8" x14ac:dyDescent="0.2">
      <c r="A147" s="1"/>
    </row>
    <row r="148" spans="1:8" x14ac:dyDescent="0.2">
      <c r="A148" s="1"/>
    </row>
    <row r="149" spans="1:8" x14ac:dyDescent="0.2">
      <c r="A149" s="1"/>
      <c r="B149" s="6"/>
      <c r="C149" s="6"/>
      <c r="D149" s="6"/>
      <c r="E149" s="6"/>
      <c r="F149" s="6"/>
      <c r="G149" s="6"/>
      <c r="H149" s="6"/>
    </row>
  </sheetData>
  <mergeCells count="17">
    <mergeCell ref="A5:A7"/>
    <mergeCell ref="B5:B7"/>
    <mergeCell ref="C5:C7"/>
    <mergeCell ref="D5:D7"/>
    <mergeCell ref="E5:E7"/>
    <mergeCell ref="A34:A35"/>
    <mergeCell ref="B34:B35"/>
    <mergeCell ref="C34:C35"/>
    <mergeCell ref="D34:D35"/>
    <mergeCell ref="E34:E35"/>
    <mergeCell ref="F5:F7"/>
    <mergeCell ref="H34:H35"/>
    <mergeCell ref="G5:H5"/>
    <mergeCell ref="G6:G7"/>
    <mergeCell ref="H6:H7"/>
    <mergeCell ref="F34:F35"/>
    <mergeCell ref="G34:G3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51"/>
  <sheetViews>
    <sheetView tabSelected="1" workbookViewId="0">
      <selection activeCell="B77" sqref="B77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320</v>
      </c>
      <c r="C4" s="3"/>
      <c r="D4" s="3"/>
      <c r="G4" s="9"/>
      <c r="H4" s="9"/>
    </row>
    <row r="5" spans="1:8" s="11" customFormat="1" ht="12.75" thickBot="1" x14ac:dyDescent="0.25">
      <c r="A5" s="278" t="s">
        <v>238</v>
      </c>
      <c r="B5" s="262" t="s">
        <v>2</v>
      </c>
      <c r="C5" s="267" t="s">
        <v>242</v>
      </c>
      <c r="D5" s="267" t="s">
        <v>243</v>
      </c>
      <c r="E5" s="264" t="s">
        <v>323</v>
      </c>
      <c r="F5" s="267" t="s">
        <v>324</v>
      </c>
      <c r="G5" s="258" t="s">
        <v>1</v>
      </c>
      <c r="H5" s="259"/>
    </row>
    <row r="6" spans="1:8" s="11" customFormat="1" x14ac:dyDescent="0.2">
      <c r="A6" s="279"/>
      <c r="B6" s="277"/>
      <c r="C6" s="268"/>
      <c r="D6" s="268"/>
      <c r="E6" s="265"/>
      <c r="F6" s="268"/>
      <c r="G6" s="262" t="s">
        <v>4</v>
      </c>
      <c r="H6" s="262" t="s">
        <v>5</v>
      </c>
    </row>
    <row r="7" spans="1:8" ht="12.75" thickBot="1" x14ac:dyDescent="0.25">
      <c r="A7" s="280"/>
      <c r="B7" s="263"/>
      <c r="C7" s="269"/>
      <c r="D7" s="269"/>
      <c r="E7" s="266"/>
      <c r="F7" s="269"/>
      <c r="G7" s="263"/>
      <c r="H7" s="263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C9+C14+C24+C46+C60+C84+C34+C56</f>
        <v>86113.142999999996</v>
      </c>
      <c r="D8" s="15">
        <f>D9+D14+D24+D46+D60+D84+D34+D56+D53</f>
        <v>87444.151000000013</v>
      </c>
      <c r="E8" s="15">
        <f>E9+E14+E24+E46+E60+E84+E34+E56+E53</f>
        <v>90162.598229999989</v>
      </c>
      <c r="F8" s="15">
        <f>F9+F14+F24+F46+F60+F84+F34+F56</f>
        <v>98470.55621000001</v>
      </c>
      <c r="G8" s="206">
        <f t="shared" ref="G8:G19" si="0">E8/D8*100</f>
        <v>103.10878108931492</v>
      </c>
      <c r="H8" s="17">
        <f>E8-D8</f>
        <v>2718.4472299999761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52499.200000000004</v>
      </c>
      <c r="E9" s="15">
        <f>E10</f>
        <v>54627.347650000003</v>
      </c>
      <c r="F9" s="15">
        <f>F10</f>
        <v>54463.855400000008</v>
      </c>
      <c r="G9" s="206">
        <f t="shared" si="0"/>
        <v>104.05367634173473</v>
      </c>
      <c r="H9" s="17">
        <f t="shared" ref="H9:H19" si="1">E9-D9</f>
        <v>2128.147649999999</v>
      </c>
    </row>
    <row r="10" spans="1:8" x14ac:dyDescent="0.2">
      <c r="A10" s="20" t="s">
        <v>10</v>
      </c>
      <c r="B10" s="163" t="s">
        <v>11</v>
      </c>
      <c r="C10" s="247">
        <f>C11+C12+C13</f>
        <v>52156.9</v>
      </c>
      <c r="D10" s="247">
        <f>D11+D12+D13</f>
        <v>52499.200000000004</v>
      </c>
      <c r="E10" s="247">
        <f>E11+E12+E13</f>
        <v>54627.347650000003</v>
      </c>
      <c r="F10" s="247">
        <f>F11+F12+F13</f>
        <v>54463.855400000008</v>
      </c>
      <c r="G10" s="207">
        <f t="shared" si="0"/>
        <v>104.05367634173473</v>
      </c>
      <c r="H10" s="126">
        <f t="shared" si="1"/>
        <v>2128.147649999999</v>
      </c>
    </row>
    <row r="11" spans="1:8" ht="24" x14ac:dyDescent="0.2">
      <c r="A11" s="23" t="s">
        <v>216</v>
      </c>
      <c r="B11" s="222" t="s">
        <v>12</v>
      </c>
      <c r="C11" s="127">
        <v>51687.9</v>
      </c>
      <c r="D11" s="127">
        <v>52081.9</v>
      </c>
      <c r="E11" s="128">
        <v>54128.103300000002</v>
      </c>
      <c r="F11" s="127">
        <v>54035.079830000002</v>
      </c>
      <c r="G11" s="207">
        <f t="shared" si="0"/>
        <v>103.92881845708395</v>
      </c>
      <c r="H11" s="128">
        <f t="shared" si="1"/>
        <v>2046.203300000001</v>
      </c>
    </row>
    <row r="12" spans="1:8" ht="48" x14ac:dyDescent="0.2">
      <c r="A12" s="23" t="s">
        <v>217</v>
      </c>
      <c r="B12" s="220" t="s">
        <v>13</v>
      </c>
      <c r="C12" s="127">
        <v>234</v>
      </c>
      <c r="D12" s="127">
        <v>87.3</v>
      </c>
      <c r="E12" s="128">
        <v>84.664839999999998</v>
      </c>
      <c r="F12" s="127">
        <v>180.58026000000001</v>
      </c>
      <c r="G12" s="207">
        <f t="shared" si="0"/>
        <v>96.981489117983969</v>
      </c>
      <c r="H12" s="128">
        <f t="shared" si="1"/>
        <v>-2.6351599999999991</v>
      </c>
    </row>
    <row r="13" spans="1:8" ht="24.75" thickBot="1" x14ac:dyDescent="0.25">
      <c r="A13" s="26" t="s">
        <v>218</v>
      </c>
      <c r="B13" s="221" t="s">
        <v>14</v>
      </c>
      <c r="C13" s="127">
        <v>235</v>
      </c>
      <c r="D13" s="127">
        <v>330</v>
      </c>
      <c r="E13" s="128">
        <v>414.57951000000003</v>
      </c>
      <c r="F13" s="127">
        <v>248.19531000000001</v>
      </c>
      <c r="G13" s="207">
        <f t="shared" si="0"/>
        <v>125.63015454545456</v>
      </c>
      <c r="H13" s="128">
        <f t="shared" si="1"/>
        <v>84.579510000000028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21251.25</v>
      </c>
      <c r="E14" s="15">
        <f>E15+E21+E22+E23+E19+E20</f>
        <v>21260.68417</v>
      </c>
      <c r="F14" s="15">
        <f>F15+F19+F21+F22+F23+F20</f>
        <v>20789.032410000003</v>
      </c>
      <c r="G14" s="208">
        <f t="shared" si="0"/>
        <v>100.04439348273631</v>
      </c>
      <c r="H14" s="29">
        <f t="shared" si="1"/>
        <v>9.4341700000004494</v>
      </c>
    </row>
    <row r="15" spans="1:8" s="30" customFormat="1" x14ac:dyDescent="0.2">
      <c r="A15" s="20" t="s">
        <v>17</v>
      </c>
      <c r="B15" s="157" t="s">
        <v>297</v>
      </c>
      <c r="C15" s="247">
        <f>C16+C17</f>
        <v>19088</v>
      </c>
      <c r="D15" s="247">
        <f>D16+D17</f>
        <v>18000</v>
      </c>
      <c r="E15" s="247">
        <f>E16+E17+E18</f>
        <v>17949.186609999997</v>
      </c>
      <c r="F15" s="247">
        <f>F16+F17+F18</f>
        <v>16883.361500000003</v>
      </c>
      <c r="G15" s="209">
        <f t="shared" si="0"/>
        <v>99.717703388888864</v>
      </c>
      <c r="H15" s="32">
        <f t="shared" si="1"/>
        <v>-50.813390000002983</v>
      </c>
    </row>
    <row r="16" spans="1:8" s="30" customFormat="1" x14ac:dyDescent="0.2">
      <c r="A16" s="33" t="s">
        <v>19</v>
      </c>
      <c r="B16" s="34" t="s">
        <v>298</v>
      </c>
      <c r="C16" s="35">
        <v>13617</v>
      </c>
      <c r="D16" s="35">
        <v>12900</v>
      </c>
      <c r="E16" s="128">
        <v>12811.428809999999</v>
      </c>
      <c r="F16" s="127">
        <v>10957.863740000001</v>
      </c>
      <c r="G16" s="210">
        <f t="shared" si="0"/>
        <v>99.31340162790697</v>
      </c>
      <c r="H16" s="128">
        <f t="shared" si="1"/>
        <v>-88.57119000000057</v>
      </c>
    </row>
    <row r="17" spans="1:8" ht="24" x14ac:dyDescent="0.2">
      <c r="A17" s="36" t="s">
        <v>21</v>
      </c>
      <c r="B17" s="34" t="s">
        <v>299</v>
      </c>
      <c r="C17" s="35">
        <v>5471</v>
      </c>
      <c r="D17" s="35">
        <v>5100</v>
      </c>
      <c r="E17" s="128">
        <v>5137.1655899999996</v>
      </c>
      <c r="F17" s="127">
        <v>5928.1753900000003</v>
      </c>
      <c r="G17" s="210">
        <f t="shared" si="0"/>
        <v>100.72873705882353</v>
      </c>
      <c r="H17" s="128">
        <f t="shared" si="1"/>
        <v>37.165589999999611</v>
      </c>
    </row>
    <row r="18" spans="1:8" x14ac:dyDescent="0.2">
      <c r="A18" s="33" t="s">
        <v>23</v>
      </c>
      <c r="B18" s="34" t="s">
        <v>24</v>
      </c>
      <c r="C18" s="35"/>
      <c r="D18" s="35"/>
      <c r="E18" s="128">
        <v>0.59221000000000001</v>
      </c>
      <c r="F18" s="127">
        <v>-2.6776300000000002</v>
      </c>
      <c r="G18" s="210" t="e">
        <f t="shared" si="0"/>
        <v>#DIV/0!</v>
      </c>
      <c r="H18" s="128">
        <f t="shared" si="1"/>
        <v>0.59221000000000001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1100</v>
      </c>
      <c r="E19" s="128">
        <v>1130.6028200000001</v>
      </c>
      <c r="F19" s="127">
        <v>1257.7422300000001</v>
      </c>
      <c r="G19" s="210">
        <f t="shared" si="0"/>
        <v>102.78207454545456</v>
      </c>
      <c r="H19" s="128">
        <f t="shared" si="1"/>
        <v>30.602820000000065</v>
      </c>
    </row>
    <row r="20" spans="1:8" x14ac:dyDescent="0.2">
      <c r="A20" s="37" t="s">
        <v>27</v>
      </c>
      <c r="B20" s="38" t="s">
        <v>219</v>
      </c>
      <c r="C20" s="247"/>
      <c r="D20" s="247"/>
      <c r="E20" s="126"/>
      <c r="F20" s="247">
        <v>1.4112499999999999</v>
      </c>
      <c r="G20" s="211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1700.5</v>
      </c>
      <c r="E21" s="128">
        <v>1723.7387000000001</v>
      </c>
      <c r="F21" s="127">
        <v>2035.7725399999999</v>
      </c>
      <c r="G21" s="210">
        <f>E21/D21*100</f>
        <v>101.36658041752426</v>
      </c>
      <c r="H21" s="128">
        <f t="shared" ref="H21:H34" si="2">E21-D21</f>
        <v>23.238700000000108</v>
      </c>
    </row>
    <row r="22" spans="1:8" x14ac:dyDescent="0.2">
      <c r="A22" s="20" t="s">
        <v>30</v>
      </c>
      <c r="B22" s="43" t="s">
        <v>31</v>
      </c>
      <c r="C22" s="246">
        <v>837.75</v>
      </c>
      <c r="D22" s="246">
        <v>450.75</v>
      </c>
      <c r="E22" s="118">
        <v>457.15604000000002</v>
      </c>
      <c r="F22" s="246">
        <v>610.74489000000005</v>
      </c>
      <c r="G22" s="210">
        <f>E22/D22*100</f>
        <v>101.4211957848031</v>
      </c>
      <c r="H22" s="118">
        <f t="shared" si="2"/>
        <v>6.4060400000000186</v>
      </c>
    </row>
    <row r="23" spans="1:8" ht="12.75" thickBot="1" x14ac:dyDescent="0.25">
      <c r="A23" s="43" t="s">
        <v>32</v>
      </c>
      <c r="B23" s="43" t="s">
        <v>33</v>
      </c>
      <c r="C23" s="246"/>
      <c r="D23" s="246"/>
      <c r="E23" s="118"/>
      <c r="F23" s="246"/>
      <c r="G23" s="209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2113.5</v>
      </c>
      <c r="E24" s="15">
        <f>E25+E27+E33+E28</f>
        <v>2284.3476000000001</v>
      </c>
      <c r="F24" s="16">
        <f>F25+F27+F28</f>
        <v>3359.47487</v>
      </c>
      <c r="G24" s="206">
        <f t="shared" ref="G24:G32" si="3">E24/D24*100</f>
        <v>108.08363378282471</v>
      </c>
      <c r="H24" s="16">
        <f t="shared" si="2"/>
        <v>170.84760000000006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1500</v>
      </c>
      <c r="E25" s="124">
        <f>E26</f>
        <v>1635.6067499999999</v>
      </c>
      <c r="F25" s="247">
        <f>F26</f>
        <v>1606.5806</v>
      </c>
      <c r="G25" s="207">
        <f t="shared" si="3"/>
        <v>109.04044999999999</v>
      </c>
      <c r="H25" s="126">
        <f t="shared" si="2"/>
        <v>135.60674999999992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1500</v>
      </c>
      <c r="E26" s="128">
        <v>1635.6067499999999</v>
      </c>
      <c r="F26" s="127">
        <v>1606.5806</v>
      </c>
      <c r="G26" s="210">
        <f t="shared" si="3"/>
        <v>109.04044999999999</v>
      </c>
      <c r="H26" s="128">
        <f t="shared" si="2"/>
        <v>135.60674999999992</v>
      </c>
    </row>
    <row r="27" spans="1:8" x14ac:dyDescent="0.2">
      <c r="A27" s="45" t="s">
        <v>196</v>
      </c>
      <c r="B27" s="40" t="s">
        <v>300</v>
      </c>
      <c r="C27" s="127">
        <v>58</v>
      </c>
      <c r="D27" s="127"/>
      <c r="E27" s="128"/>
      <c r="F27" s="127">
        <v>65</v>
      </c>
      <c r="G27" s="210" t="e">
        <f t="shared" si="3"/>
        <v>#DIV/0!</v>
      </c>
      <c r="H27" s="128">
        <f t="shared" si="2"/>
        <v>0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613.5</v>
      </c>
      <c r="E28" s="127">
        <f>E29+E30+E31+E32</f>
        <v>648.74085000000002</v>
      </c>
      <c r="F28" s="127">
        <f>F29+F30+F31+F32</f>
        <v>1687.89427</v>
      </c>
      <c r="G28" s="210">
        <f t="shared" si="3"/>
        <v>105.74422982885085</v>
      </c>
      <c r="H28" s="128">
        <f t="shared" si="2"/>
        <v>35.240850000000023</v>
      </c>
    </row>
    <row r="29" spans="1:8" x14ac:dyDescent="0.2">
      <c r="A29" s="33" t="s">
        <v>42</v>
      </c>
      <c r="B29" s="44" t="s">
        <v>301</v>
      </c>
      <c r="C29" s="127">
        <v>0</v>
      </c>
      <c r="D29" s="127">
        <v>0</v>
      </c>
      <c r="E29" s="128"/>
      <c r="F29" s="127"/>
      <c r="G29" s="210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302</v>
      </c>
      <c r="C30" s="127">
        <v>662</v>
      </c>
      <c r="D30" s="127">
        <v>350</v>
      </c>
      <c r="E30" s="128">
        <v>361.49085000000002</v>
      </c>
      <c r="F30" s="127">
        <v>994.39427000000001</v>
      </c>
      <c r="G30" s="210">
        <f t="shared" si="3"/>
        <v>103.2831</v>
      </c>
      <c r="H30" s="128">
        <f t="shared" si="2"/>
        <v>11.490850000000023</v>
      </c>
    </row>
    <row r="31" spans="1:8" x14ac:dyDescent="0.2">
      <c r="A31" s="33" t="s">
        <v>236</v>
      </c>
      <c r="B31" s="40" t="s">
        <v>46</v>
      </c>
      <c r="C31" s="127"/>
      <c r="D31" s="127">
        <v>68.5</v>
      </c>
      <c r="E31" s="128">
        <v>74.25</v>
      </c>
      <c r="F31" s="127">
        <v>94.5</v>
      </c>
      <c r="G31" s="210">
        <f t="shared" si="3"/>
        <v>108.3941605839416</v>
      </c>
      <c r="H31" s="128">
        <f t="shared" si="2"/>
        <v>5.75</v>
      </c>
    </row>
    <row r="32" spans="1:8" ht="38.25" customHeight="1" x14ac:dyDescent="0.2">
      <c r="A32" s="36" t="s">
        <v>47</v>
      </c>
      <c r="B32" s="159" t="s">
        <v>303</v>
      </c>
      <c r="C32" s="127"/>
      <c r="D32" s="127">
        <v>195</v>
      </c>
      <c r="E32" s="128">
        <v>213</v>
      </c>
      <c r="F32" s="127">
        <v>599</v>
      </c>
      <c r="G32" s="210">
        <f t="shared" si="3"/>
        <v>109.23076923076923</v>
      </c>
      <c r="H32" s="128">
        <f t="shared" si="2"/>
        <v>18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/>
      <c r="E33" s="128"/>
      <c r="F33" s="127"/>
      <c r="G33" s="210">
        <v>0</v>
      </c>
      <c r="H33" s="128">
        <f t="shared" si="2"/>
        <v>0</v>
      </c>
    </row>
    <row r="34" spans="1:234" x14ac:dyDescent="0.2">
      <c r="A34" s="273" t="s">
        <v>49</v>
      </c>
      <c r="B34" s="275" t="s">
        <v>50</v>
      </c>
      <c r="C34" s="252">
        <f>C36+C44</f>
        <v>9375.2999999999993</v>
      </c>
      <c r="D34" s="252">
        <f>D36+D44</f>
        <v>9455.2999999999993</v>
      </c>
      <c r="E34" s="252">
        <f>E36+E44</f>
        <v>9799.8669799999989</v>
      </c>
      <c r="F34" s="252">
        <f>F38+F39+F41+F44</f>
        <v>10994.113300000001</v>
      </c>
      <c r="G34" s="281">
        <f>E34/D34*100</f>
        <v>103.64416760970036</v>
      </c>
      <c r="H34" s="256">
        <f t="shared" si="2"/>
        <v>344.5669799999996</v>
      </c>
    </row>
    <row r="35" spans="1:234" ht="12.75" thickBot="1" x14ac:dyDescent="0.25">
      <c r="A35" s="274"/>
      <c r="B35" s="276"/>
      <c r="C35" s="253"/>
      <c r="D35" s="253"/>
      <c r="E35" s="253"/>
      <c r="F35" s="253"/>
      <c r="G35" s="282"/>
      <c r="H35" s="257"/>
    </row>
    <row r="36" spans="1:234" ht="48" x14ac:dyDescent="0.2">
      <c r="A36" s="47" t="s">
        <v>51</v>
      </c>
      <c r="B36" s="160" t="s">
        <v>52</v>
      </c>
      <c r="C36" s="247">
        <f>C37+C39+C41+C43</f>
        <v>9135.2999999999993</v>
      </c>
      <c r="D36" s="247">
        <f>D37+D39+D41+D43</f>
        <v>9175.2999999999993</v>
      </c>
      <c r="E36" s="247">
        <f>E37+E39+E41+E43</f>
        <v>9488.3362099999995</v>
      </c>
      <c r="F36" s="247">
        <f t="shared" ref="F36" si="4">F37+F39+F41+F43</f>
        <v>10729.46068</v>
      </c>
      <c r="G36" s="210">
        <f t="shared" ref="G36:G48" si="5">E36/D36*100</f>
        <v>103.4117272459756</v>
      </c>
      <c r="H36" s="126">
        <f t="shared" ref="H36:H64" si="6">E36-D36</f>
        <v>313.03621000000021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8417.4</v>
      </c>
      <c r="E37" s="128">
        <f>E38</f>
        <v>8711.6946700000008</v>
      </c>
      <c r="F37" s="127">
        <f>F38</f>
        <v>10263.87953</v>
      </c>
      <c r="G37" s="210">
        <f t="shared" si="5"/>
        <v>103.49626571150239</v>
      </c>
      <c r="H37" s="128">
        <f t="shared" si="6"/>
        <v>294.29467000000113</v>
      </c>
    </row>
    <row r="38" spans="1:234" ht="24" x14ac:dyDescent="0.2">
      <c r="A38" s="122" t="s">
        <v>55</v>
      </c>
      <c r="B38" s="132" t="s">
        <v>54</v>
      </c>
      <c r="C38" s="246">
        <v>8214.2999999999993</v>
      </c>
      <c r="D38" s="246">
        <v>8417.4</v>
      </c>
      <c r="E38" s="118">
        <v>8711.6946700000008</v>
      </c>
      <c r="F38" s="121">
        <v>10263.87953</v>
      </c>
      <c r="G38" s="212">
        <f t="shared" si="5"/>
        <v>103.49626571150239</v>
      </c>
      <c r="H38" s="115">
        <f t="shared" si="6"/>
        <v>294.29467000000113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601.79999999999995</v>
      </c>
      <c r="E39" s="128">
        <f>E40</f>
        <v>606.00981999999999</v>
      </c>
      <c r="F39" s="127">
        <f>F40</f>
        <v>254.12143</v>
      </c>
      <c r="G39" s="210">
        <f t="shared" si="5"/>
        <v>100.69953805250915</v>
      </c>
      <c r="H39" s="128">
        <f t="shared" si="6"/>
        <v>4.2098200000000361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601.79999999999995</v>
      </c>
      <c r="E40" s="128">
        <v>606.00981999999999</v>
      </c>
      <c r="F40" s="127">
        <v>254.12143</v>
      </c>
      <c r="G40" s="210">
        <f t="shared" si="5"/>
        <v>100.69953805250915</v>
      </c>
      <c r="H40" s="128">
        <f t="shared" si="6"/>
        <v>4.2098200000000361</v>
      </c>
    </row>
    <row r="41" spans="1:234" ht="36" x14ac:dyDescent="0.2">
      <c r="A41" s="122" t="s">
        <v>57</v>
      </c>
      <c r="B41" s="159" t="s">
        <v>58</v>
      </c>
      <c r="C41" s="246">
        <f>C42</f>
        <v>136.1</v>
      </c>
      <c r="D41" s="246">
        <f>D42</f>
        <v>156.1</v>
      </c>
      <c r="E41" s="128">
        <f>E42</f>
        <v>170.63172</v>
      </c>
      <c r="F41" s="127">
        <f>F42</f>
        <v>211.45972</v>
      </c>
      <c r="G41" s="210">
        <f t="shared" si="5"/>
        <v>109.30923766816143</v>
      </c>
      <c r="H41" s="115">
        <f t="shared" si="6"/>
        <v>14.531720000000007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156.1</v>
      </c>
      <c r="E42" s="128">
        <v>170.63172</v>
      </c>
      <c r="F42" s="70">
        <v>211.45972</v>
      </c>
      <c r="G42" s="210">
        <f t="shared" si="5"/>
        <v>109.30923766816143</v>
      </c>
      <c r="H42" s="128">
        <f t="shared" si="6"/>
        <v>14.531720000000007</v>
      </c>
    </row>
    <row r="43" spans="1:234" s="51" customFormat="1" ht="57.75" customHeight="1" thickBot="1" x14ac:dyDescent="0.25">
      <c r="A43" s="122" t="s">
        <v>199</v>
      </c>
      <c r="B43" s="141" t="s">
        <v>200</v>
      </c>
      <c r="C43" s="145">
        <v>203.1</v>
      </c>
      <c r="D43" s="145"/>
      <c r="E43" s="144"/>
      <c r="F43" s="146"/>
      <c r="G43" s="210" t="e">
        <f t="shared" si="5"/>
        <v>#DIV/0!</v>
      </c>
      <c r="H43" s="128">
        <f t="shared" si="6"/>
        <v>0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280</v>
      </c>
      <c r="E44" s="54">
        <f>E45</f>
        <v>311.53077000000002</v>
      </c>
      <c r="F44" s="53">
        <f>F45</f>
        <v>264.65262000000001</v>
      </c>
      <c r="G44" s="208">
        <f t="shared" si="5"/>
        <v>111.26098928571429</v>
      </c>
      <c r="H44" s="29">
        <f t="shared" si="6"/>
        <v>31.530770000000018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280</v>
      </c>
      <c r="E45" s="39">
        <v>311.53077000000002</v>
      </c>
      <c r="F45" s="58">
        <v>264.65262000000001</v>
      </c>
      <c r="G45" s="211">
        <f t="shared" si="5"/>
        <v>111.26098928571429</v>
      </c>
      <c r="H45" s="32">
        <f t="shared" si="6"/>
        <v>31.530770000000018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93.900999999999996</v>
      </c>
      <c r="E46" s="15">
        <f>E47</f>
        <v>-281.71088999999995</v>
      </c>
      <c r="F46" s="15">
        <f>F47</f>
        <v>346.21536000000003</v>
      </c>
      <c r="G46" s="208">
        <f t="shared" si="5"/>
        <v>-300.00840246642736</v>
      </c>
      <c r="H46" s="29">
        <f t="shared" si="6"/>
        <v>-375.61188999999996</v>
      </c>
    </row>
    <row r="47" spans="1:234" s="51" customFormat="1" x14ac:dyDescent="0.2">
      <c r="A47" s="20" t="s">
        <v>66</v>
      </c>
      <c r="B47" s="59" t="s">
        <v>67</v>
      </c>
      <c r="C47" s="247">
        <f>C50+C48+C49+C51+C52</f>
        <v>115.893</v>
      </c>
      <c r="D47" s="247">
        <f>D50+D48+D49+D51+D52</f>
        <v>93.900999999999996</v>
      </c>
      <c r="E47" s="126">
        <f>E48+E49+E50+E51+E52</f>
        <v>-281.71088999999995</v>
      </c>
      <c r="F47" s="126">
        <f>F48+F49+F50+F51+F52</f>
        <v>346.21536000000003</v>
      </c>
      <c r="G47" s="207">
        <f t="shared" si="5"/>
        <v>-300.00840246642736</v>
      </c>
      <c r="H47" s="126">
        <f t="shared" si="6"/>
        <v>-375.61188999999996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73.644999999999996</v>
      </c>
      <c r="E48" s="128">
        <v>82.723569999999995</v>
      </c>
      <c r="F48" s="127">
        <v>30.156680000000001</v>
      </c>
      <c r="G48" s="207">
        <f t="shared" si="5"/>
        <v>112.32747640708807</v>
      </c>
      <c r="H48" s="128">
        <f t="shared" si="6"/>
        <v>9.0785699999999991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207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20.256</v>
      </c>
      <c r="E50" s="128">
        <v>13.69181</v>
      </c>
      <c r="F50" s="127">
        <v>32.859229999999997</v>
      </c>
      <c r="G50" s="207">
        <f>E50/D50*100</f>
        <v>67.593848736176938</v>
      </c>
      <c r="H50" s="128">
        <f t="shared" si="6"/>
        <v>-6.56419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210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164" t="s">
        <v>75</v>
      </c>
      <c r="C52" s="246"/>
      <c r="D52" s="246"/>
      <c r="E52" s="118">
        <v>-378.12626999999998</v>
      </c>
      <c r="F52" s="246">
        <v>283.19945000000001</v>
      </c>
      <c r="G52" s="212" t="e">
        <f>E52/D52*100</f>
        <v>#DIV/0!</v>
      </c>
      <c r="H52" s="118">
        <f t="shared" si="6"/>
        <v>-378.12626999999998</v>
      </c>
    </row>
    <row r="53" spans="1:8" s="51" customFormat="1" ht="12.75" thickBot="1" x14ac:dyDescent="0.25">
      <c r="A53" s="189" t="s">
        <v>255</v>
      </c>
      <c r="B53" s="192" t="s">
        <v>256</v>
      </c>
      <c r="C53" s="53"/>
      <c r="D53" s="53">
        <f>D54</f>
        <v>43</v>
      </c>
      <c r="E53" s="54">
        <f>E54</f>
        <v>42.894089999999998</v>
      </c>
      <c r="F53" s="53"/>
      <c r="G53" s="208">
        <f t="shared" ref="G53:G55" si="7">E53/D53*100</f>
        <v>99.753697674418603</v>
      </c>
      <c r="H53" s="29">
        <f t="shared" si="6"/>
        <v>-0.1059100000000015</v>
      </c>
    </row>
    <row r="54" spans="1:8" s="51" customFormat="1" x14ac:dyDescent="0.2">
      <c r="A54" s="188" t="s">
        <v>258</v>
      </c>
      <c r="B54" s="193" t="s">
        <v>257</v>
      </c>
      <c r="C54" s="247"/>
      <c r="D54" s="247">
        <f>D55</f>
        <v>43</v>
      </c>
      <c r="E54" s="126">
        <f>E55</f>
        <v>42.894089999999998</v>
      </c>
      <c r="F54" s="247"/>
      <c r="G54" s="207">
        <f t="shared" si="7"/>
        <v>99.753697674418603</v>
      </c>
      <c r="H54" s="128">
        <f t="shared" si="6"/>
        <v>-0.1059100000000015</v>
      </c>
    </row>
    <row r="55" spans="1:8" s="51" customFormat="1" ht="12.75" thickBot="1" x14ac:dyDescent="0.25">
      <c r="A55" s="190" t="s">
        <v>260</v>
      </c>
      <c r="B55" s="191" t="s">
        <v>259</v>
      </c>
      <c r="C55" s="145"/>
      <c r="D55" s="145">
        <v>43</v>
      </c>
      <c r="E55" s="144">
        <v>42.894089999999998</v>
      </c>
      <c r="F55" s="145"/>
      <c r="G55" s="213">
        <f t="shared" si="7"/>
        <v>99.753697674418603</v>
      </c>
      <c r="H55" s="144">
        <f t="shared" si="6"/>
        <v>-0.1059100000000015</v>
      </c>
    </row>
    <row r="56" spans="1:8" s="51" customFormat="1" ht="12.75" thickBot="1" x14ac:dyDescent="0.25">
      <c r="A56" s="78" t="s">
        <v>76</v>
      </c>
      <c r="B56" s="185" t="s">
        <v>77</v>
      </c>
      <c r="C56" s="186">
        <f>C57+C58+C59</f>
        <v>239</v>
      </c>
      <c r="D56" s="186">
        <f>D57+D58+D59</f>
        <v>1300</v>
      </c>
      <c r="E56" s="186">
        <f>E57+E58+E59</f>
        <v>1696.4805800000001</v>
      </c>
      <c r="F56" s="186">
        <f>F57+F58+F59</f>
        <v>248.77332999999999</v>
      </c>
      <c r="G56" s="214">
        <f>E56/D56*100</f>
        <v>130.49850615384617</v>
      </c>
      <c r="H56" s="245">
        <f t="shared" si="6"/>
        <v>396.48058000000015</v>
      </c>
    </row>
    <row r="57" spans="1:8" s="11" customFormat="1" ht="24" x14ac:dyDescent="0.2">
      <c r="A57" s="62" t="s">
        <v>78</v>
      </c>
      <c r="B57" s="63" t="s">
        <v>304</v>
      </c>
      <c r="C57" s="64"/>
      <c r="D57" s="64"/>
      <c r="E57" s="126"/>
      <c r="F57" s="247">
        <v>64</v>
      </c>
      <c r="G57" s="207"/>
      <c r="H57" s="126">
        <f t="shared" si="6"/>
        <v>0</v>
      </c>
    </row>
    <row r="58" spans="1:8" s="11" customFormat="1" ht="24" x14ac:dyDescent="0.2">
      <c r="A58" s="65" t="s">
        <v>80</v>
      </c>
      <c r="B58" s="66" t="s">
        <v>81</v>
      </c>
      <c r="C58" s="246"/>
      <c r="D58" s="246">
        <v>1220</v>
      </c>
      <c r="E58" s="118">
        <v>1616.9437700000001</v>
      </c>
      <c r="F58" s="246">
        <v>140.00985</v>
      </c>
      <c r="G58" s="207">
        <f>E58/D58*100</f>
        <v>132.53637459016394</v>
      </c>
      <c r="H58" s="118">
        <f t="shared" si="6"/>
        <v>396.94377000000009</v>
      </c>
    </row>
    <row r="59" spans="1:8" s="11" customFormat="1" ht="24.75" thickBot="1" x14ac:dyDescent="0.25">
      <c r="A59" s="67" t="s">
        <v>82</v>
      </c>
      <c r="B59" s="68" t="s">
        <v>83</v>
      </c>
      <c r="C59" s="127">
        <v>239</v>
      </c>
      <c r="D59" s="127">
        <v>80</v>
      </c>
      <c r="E59" s="128">
        <v>79.536810000000003</v>
      </c>
      <c r="F59" s="127">
        <v>44.763480000000001</v>
      </c>
      <c r="G59" s="207">
        <f>E59/D59*100</f>
        <v>99.421012500000003</v>
      </c>
      <c r="H59" s="128">
        <f t="shared" si="6"/>
        <v>-0.46318999999999733</v>
      </c>
    </row>
    <row r="60" spans="1:8" ht="12.75" thickBot="1" x14ac:dyDescent="0.25">
      <c r="A60" s="78" t="s">
        <v>84</v>
      </c>
      <c r="B60" s="87" t="s">
        <v>305</v>
      </c>
      <c r="C60" s="69">
        <f>C61+C63+C65+C67+C69+C71+C73+C75+C77+C81</f>
        <v>88</v>
      </c>
      <c r="D60" s="69">
        <f>D61+D63+D65+D67+D69+D71+D73+D75+D77+D81</f>
        <v>474</v>
      </c>
      <c r="E60" s="69">
        <f>E61+E63+E65+E67+E69+E71+E73+E75+E77+E81+E79</f>
        <v>463.58589000000001</v>
      </c>
      <c r="F60" s="69">
        <v>1463.18625</v>
      </c>
      <c r="G60" s="215">
        <f>E60/D60*100</f>
        <v>97.80293037974684</v>
      </c>
      <c r="H60" s="29">
        <f t="shared" si="6"/>
        <v>-10.414109999999994</v>
      </c>
    </row>
    <row r="61" spans="1:8" ht="36" x14ac:dyDescent="0.2">
      <c r="A61" s="134" t="s">
        <v>161</v>
      </c>
      <c r="B61" s="137" t="s">
        <v>178</v>
      </c>
      <c r="C61" s="247">
        <f>C62</f>
        <v>4</v>
      </c>
      <c r="D61" s="247">
        <f>D62</f>
        <v>6</v>
      </c>
      <c r="E61" s="247">
        <f t="shared" ref="E61" si="8">E62</f>
        <v>6.1749999999999998</v>
      </c>
      <c r="F61" s="247"/>
      <c r="G61" s="207">
        <f>E61/D61*100</f>
        <v>102.91666666666666</v>
      </c>
      <c r="H61" s="126">
        <f t="shared" si="6"/>
        <v>0.17499999999999982</v>
      </c>
    </row>
    <row r="62" spans="1:8" s="11" customFormat="1" ht="38.25" customHeight="1" x14ac:dyDescent="0.2">
      <c r="A62" s="135" t="s">
        <v>162</v>
      </c>
      <c r="B62" s="138" t="s">
        <v>179</v>
      </c>
      <c r="C62" s="247">
        <v>4</v>
      </c>
      <c r="D62" s="247">
        <v>6</v>
      </c>
      <c r="E62" s="126">
        <v>6.1749999999999998</v>
      </c>
      <c r="F62" s="70"/>
      <c r="G62" s="207">
        <f>E62/D62*100</f>
        <v>102.91666666666666</v>
      </c>
      <c r="H62" s="128">
        <f t="shared" si="6"/>
        <v>0.17499999999999982</v>
      </c>
    </row>
    <row r="63" spans="1:8" ht="36" x14ac:dyDescent="0.2">
      <c r="A63" s="134" t="s">
        <v>228</v>
      </c>
      <c r="B63" s="139" t="s">
        <v>180</v>
      </c>
      <c r="C63" s="247">
        <f>C64</f>
        <v>3</v>
      </c>
      <c r="D63" s="247">
        <f>D64</f>
        <v>55</v>
      </c>
      <c r="E63" s="247">
        <f>E64</f>
        <v>59.76735</v>
      </c>
      <c r="F63" s="127"/>
      <c r="G63" s="210"/>
      <c r="H63" s="128">
        <f t="shared" si="6"/>
        <v>4.7673500000000004</v>
      </c>
    </row>
    <row r="64" spans="1:8" ht="48" x14ac:dyDescent="0.2">
      <c r="A64" s="135" t="s">
        <v>163</v>
      </c>
      <c r="B64" s="140" t="s">
        <v>181</v>
      </c>
      <c r="C64" s="247">
        <v>3</v>
      </c>
      <c r="D64" s="247">
        <v>55</v>
      </c>
      <c r="E64" s="126">
        <v>59.76735</v>
      </c>
      <c r="F64" s="127"/>
      <c r="G64" s="210">
        <f>E64/D64*100</f>
        <v>108.66790909090909</v>
      </c>
      <c r="H64" s="143">
        <f t="shared" si="6"/>
        <v>4.7673500000000004</v>
      </c>
    </row>
    <row r="65" spans="1:8" ht="36" x14ac:dyDescent="0.2">
      <c r="A65" s="134" t="s">
        <v>164</v>
      </c>
      <c r="B65" s="141" t="s">
        <v>182</v>
      </c>
      <c r="C65" s="247">
        <f>C66</f>
        <v>4</v>
      </c>
      <c r="D65" s="247">
        <f>D66</f>
        <v>4</v>
      </c>
      <c r="E65" s="247">
        <f>E66</f>
        <v>0.4</v>
      </c>
      <c r="F65" s="247"/>
      <c r="G65" s="207"/>
      <c r="H65" s="129"/>
    </row>
    <row r="66" spans="1:8" ht="48" x14ac:dyDescent="0.2">
      <c r="A66" s="135" t="s">
        <v>165</v>
      </c>
      <c r="B66" s="140" t="s">
        <v>183</v>
      </c>
      <c r="C66" s="247">
        <v>4</v>
      </c>
      <c r="D66" s="247">
        <v>4</v>
      </c>
      <c r="E66" s="126">
        <v>0.4</v>
      </c>
      <c r="F66" s="127"/>
      <c r="G66" s="210"/>
      <c r="H66" s="128"/>
    </row>
    <row r="67" spans="1:8" ht="36" x14ac:dyDescent="0.2">
      <c r="A67" s="134" t="s">
        <v>166</v>
      </c>
      <c r="B67" s="141" t="s">
        <v>184</v>
      </c>
      <c r="C67" s="247">
        <f>C68</f>
        <v>5</v>
      </c>
      <c r="D67" s="247">
        <f>D68</f>
        <v>5</v>
      </c>
      <c r="E67" s="247">
        <f>E68</f>
        <v>0</v>
      </c>
      <c r="F67" s="127"/>
      <c r="G67" s="210"/>
      <c r="H67" s="128"/>
    </row>
    <row r="68" spans="1:8" ht="48" x14ac:dyDescent="0.2">
      <c r="A68" s="135" t="s">
        <v>167</v>
      </c>
      <c r="B68" s="140" t="s">
        <v>185</v>
      </c>
      <c r="C68" s="247">
        <v>5</v>
      </c>
      <c r="D68" s="247">
        <v>5</v>
      </c>
      <c r="E68" s="126"/>
      <c r="F68" s="128"/>
      <c r="G68" s="210">
        <f>E68/D68*100</f>
        <v>0</v>
      </c>
      <c r="H68" s="128">
        <f>E68-D68</f>
        <v>-5</v>
      </c>
    </row>
    <row r="69" spans="1:8" ht="36" x14ac:dyDescent="0.2">
      <c r="A69" s="134" t="s">
        <v>168</v>
      </c>
      <c r="B69" s="141" t="s">
        <v>186</v>
      </c>
      <c r="C69" s="247">
        <f>C70</f>
        <v>3</v>
      </c>
      <c r="D69" s="247">
        <f>D70</f>
        <v>3</v>
      </c>
      <c r="E69" s="247">
        <f>E70</f>
        <v>1</v>
      </c>
      <c r="F69" s="127"/>
      <c r="G69" s="210">
        <f>E69/D69*100</f>
        <v>33.333333333333329</v>
      </c>
      <c r="H69" s="128">
        <f>E69-D69</f>
        <v>-2</v>
      </c>
    </row>
    <row r="70" spans="1:8" ht="48" x14ac:dyDescent="0.2">
      <c r="A70" s="135" t="s">
        <v>169</v>
      </c>
      <c r="B70" s="140" t="s">
        <v>187</v>
      </c>
      <c r="C70" s="247">
        <v>3</v>
      </c>
      <c r="D70" s="247">
        <v>3</v>
      </c>
      <c r="E70" s="126">
        <v>1</v>
      </c>
      <c r="F70" s="127"/>
      <c r="G70" s="210">
        <f>E70/D70*100</f>
        <v>33.333333333333329</v>
      </c>
      <c r="H70" s="128">
        <f>E71-D70</f>
        <v>-1.7040299999999999</v>
      </c>
    </row>
    <row r="71" spans="1:8" ht="36" x14ac:dyDescent="0.2">
      <c r="A71" s="134" t="s">
        <v>170</v>
      </c>
      <c r="B71" s="141" t="s">
        <v>188</v>
      </c>
      <c r="C71" s="247">
        <f>C72</f>
        <v>2</v>
      </c>
      <c r="D71" s="247">
        <f>D72</f>
        <v>2</v>
      </c>
      <c r="E71" s="247">
        <f>E72</f>
        <v>1.2959700000000001</v>
      </c>
      <c r="F71" s="247"/>
      <c r="G71" s="207"/>
      <c r="H71" s="128"/>
    </row>
    <row r="72" spans="1:8" ht="60" x14ac:dyDescent="0.2">
      <c r="A72" s="135" t="s">
        <v>171</v>
      </c>
      <c r="B72" s="140" t="s">
        <v>189</v>
      </c>
      <c r="C72" s="247">
        <v>2</v>
      </c>
      <c r="D72" s="247">
        <v>2</v>
      </c>
      <c r="E72" s="126">
        <v>1.2959700000000001</v>
      </c>
      <c r="F72" s="127"/>
      <c r="G72" s="210">
        <f>E72/D72*100</f>
        <v>64.798500000000004</v>
      </c>
      <c r="H72" s="128">
        <f>E72-D72</f>
        <v>-0.70402999999999993</v>
      </c>
    </row>
    <row r="73" spans="1:8" ht="36" x14ac:dyDescent="0.2">
      <c r="A73" s="134" t="s">
        <v>172</v>
      </c>
      <c r="B73" s="141" t="s">
        <v>190</v>
      </c>
      <c r="C73" s="247">
        <f>C74</f>
        <v>2</v>
      </c>
      <c r="D73" s="247">
        <f>D74</f>
        <v>2</v>
      </c>
      <c r="E73" s="247">
        <f>E74</f>
        <v>1</v>
      </c>
      <c r="F73" s="127"/>
      <c r="G73" s="210"/>
      <c r="H73" s="128">
        <f>E73-D73</f>
        <v>-1</v>
      </c>
    </row>
    <row r="74" spans="1:8" ht="48" x14ac:dyDescent="0.2">
      <c r="A74" s="135" t="s">
        <v>173</v>
      </c>
      <c r="B74" s="140" t="s">
        <v>191</v>
      </c>
      <c r="C74" s="247">
        <v>2</v>
      </c>
      <c r="D74" s="247">
        <v>2</v>
      </c>
      <c r="E74" s="126">
        <v>1</v>
      </c>
      <c r="F74" s="127"/>
      <c r="G74" s="210">
        <f>E74/D74*100</f>
        <v>50</v>
      </c>
      <c r="H74" s="71">
        <f>E74-D74</f>
        <v>-1</v>
      </c>
    </row>
    <row r="75" spans="1:8" ht="24.75" customHeight="1" x14ac:dyDescent="0.2">
      <c r="A75" s="134" t="s">
        <v>174</v>
      </c>
      <c r="B75" s="141" t="s">
        <v>192</v>
      </c>
      <c r="C75" s="247">
        <f>C76</f>
        <v>46</v>
      </c>
      <c r="D75" s="247">
        <f>D76</f>
        <v>91</v>
      </c>
      <c r="E75" s="247">
        <f>E76</f>
        <v>89.107839999999996</v>
      </c>
      <c r="F75" s="247"/>
      <c r="G75" s="207"/>
      <c r="H75" s="130"/>
    </row>
    <row r="76" spans="1:8" ht="48" x14ac:dyDescent="0.2">
      <c r="A76" s="135" t="s">
        <v>175</v>
      </c>
      <c r="B76" s="140" t="s">
        <v>193</v>
      </c>
      <c r="C76" s="247">
        <v>46</v>
      </c>
      <c r="D76" s="247">
        <v>91</v>
      </c>
      <c r="E76" s="126">
        <v>89.107839999999996</v>
      </c>
      <c r="F76" s="127"/>
      <c r="G76" s="210">
        <f t="shared" ref="G76:G84" si="9">E76/D76*100</f>
        <v>97.920703296703294</v>
      </c>
      <c r="H76" s="128">
        <f t="shared" ref="H76:H104" si="10">E76-D76</f>
        <v>-1.8921600000000041</v>
      </c>
    </row>
    <row r="77" spans="1:8" ht="36" x14ac:dyDescent="0.2">
      <c r="A77" s="134" t="s">
        <v>176</v>
      </c>
      <c r="B77" s="139" t="s">
        <v>194</v>
      </c>
      <c r="C77" s="247">
        <f>C78</f>
        <v>19</v>
      </c>
      <c r="D77" s="247">
        <f>D78</f>
        <v>70</v>
      </c>
      <c r="E77" s="247">
        <f>E78</f>
        <v>80.819959999999995</v>
      </c>
      <c r="F77" s="127"/>
      <c r="G77" s="210">
        <f t="shared" si="9"/>
        <v>115.4570857142857</v>
      </c>
      <c r="H77" s="128">
        <f t="shared" si="10"/>
        <v>10.819959999999995</v>
      </c>
    </row>
    <row r="78" spans="1:8" ht="48" x14ac:dyDescent="0.2">
      <c r="A78" s="136" t="s">
        <v>177</v>
      </c>
      <c r="B78" s="142" t="s">
        <v>306</v>
      </c>
      <c r="C78" s="247">
        <v>19</v>
      </c>
      <c r="D78" s="247">
        <v>70</v>
      </c>
      <c r="E78" s="126">
        <v>80.819959999999995</v>
      </c>
      <c r="F78" s="127"/>
      <c r="G78" s="210">
        <f t="shared" si="9"/>
        <v>115.4570857142857</v>
      </c>
      <c r="H78" s="128">
        <f t="shared" si="10"/>
        <v>10.819959999999995</v>
      </c>
    </row>
    <row r="79" spans="1:8" ht="24" x14ac:dyDescent="0.2">
      <c r="A79" s="250" t="s">
        <v>321</v>
      </c>
      <c r="B79" s="251" t="s">
        <v>325</v>
      </c>
      <c r="C79" s="247"/>
      <c r="D79" s="40"/>
      <c r="E79" s="247">
        <f>E80</f>
        <v>0.32049</v>
      </c>
      <c r="F79" s="127"/>
      <c r="G79" s="210"/>
      <c r="H79" s="128"/>
    </row>
    <row r="80" spans="1:8" ht="36" x14ac:dyDescent="0.2">
      <c r="A80" s="248" t="s">
        <v>322</v>
      </c>
      <c r="B80" s="249" t="s">
        <v>326</v>
      </c>
      <c r="C80" s="247"/>
      <c r="D80" s="247"/>
      <c r="E80" s="247">
        <v>0.32049</v>
      </c>
      <c r="F80" s="127"/>
      <c r="G80" s="210"/>
      <c r="H80" s="128"/>
    </row>
    <row r="81" spans="1:8" ht="36" x14ac:dyDescent="0.2">
      <c r="A81" s="147" t="s">
        <v>210</v>
      </c>
      <c r="B81" s="60" t="s">
        <v>211</v>
      </c>
      <c r="C81" s="127">
        <f>C82+C83</f>
        <v>0</v>
      </c>
      <c r="D81" s="127">
        <f>D82+D83</f>
        <v>236</v>
      </c>
      <c r="E81" s="127">
        <f t="shared" ref="E81:F81" si="11">E82+E83</f>
        <v>223.69928000000002</v>
      </c>
      <c r="F81" s="127">
        <f t="shared" si="11"/>
        <v>0</v>
      </c>
      <c r="G81" s="210">
        <f t="shared" si="9"/>
        <v>94.787830508474585</v>
      </c>
      <c r="H81" s="128">
        <f t="shared" si="10"/>
        <v>-12.300719999999984</v>
      </c>
    </row>
    <row r="82" spans="1:8" ht="36" x14ac:dyDescent="0.2">
      <c r="A82" s="148" t="s">
        <v>212</v>
      </c>
      <c r="B82" s="86" t="s">
        <v>214</v>
      </c>
      <c r="C82" s="246"/>
      <c r="D82" s="246">
        <v>220</v>
      </c>
      <c r="E82" s="246">
        <v>206.91496000000001</v>
      </c>
      <c r="F82" s="246"/>
      <c r="G82" s="210">
        <f t="shared" si="9"/>
        <v>94.052254545454545</v>
      </c>
      <c r="H82" s="128">
        <f t="shared" si="10"/>
        <v>-13.085039999999992</v>
      </c>
    </row>
    <row r="83" spans="1:8" ht="36.75" thickBot="1" x14ac:dyDescent="0.25">
      <c r="A83" s="148" t="s">
        <v>213</v>
      </c>
      <c r="B83" s="86" t="s">
        <v>215</v>
      </c>
      <c r="C83" s="246"/>
      <c r="D83" s="246">
        <v>16</v>
      </c>
      <c r="E83" s="118">
        <v>16.784320000000001</v>
      </c>
      <c r="F83" s="246"/>
      <c r="G83" s="210">
        <f t="shared" si="9"/>
        <v>104.902</v>
      </c>
      <c r="H83" s="118">
        <f t="shared" si="10"/>
        <v>0.78432000000000102</v>
      </c>
    </row>
    <row r="84" spans="1:8" ht="12.75" thickBot="1" x14ac:dyDescent="0.25">
      <c r="A84" s="73" t="s">
        <v>86</v>
      </c>
      <c r="B84" s="87" t="s">
        <v>87</v>
      </c>
      <c r="C84" s="53">
        <f>C85+C86</f>
        <v>0</v>
      </c>
      <c r="D84" s="53">
        <f>D85+D86</f>
        <v>214</v>
      </c>
      <c r="E84" s="53">
        <f t="shared" ref="E84:F84" si="12">E85+E86</f>
        <v>269.10216000000003</v>
      </c>
      <c r="F84" s="53">
        <f t="shared" si="12"/>
        <v>6805.9052900000006</v>
      </c>
      <c r="G84" s="215">
        <f t="shared" si="9"/>
        <v>125.74867289719627</v>
      </c>
      <c r="H84" s="29">
        <f t="shared" si="10"/>
        <v>55.102160000000026</v>
      </c>
    </row>
    <row r="85" spans="1:8" x14ac:dyDescent="0.2">
      <c r="A85" s="20" t="s">
        <v>229</v>
      </c>
      <c r="B85" s="59" t="s">
        <v>307</v>
      </c>
      <c r="C85" s="247"/>
      <c r="D85" s="247"/>
      <c r="E85" s="126"/>
      <c r="F85" s="247">
        <v>-481.68275999999997</v>
      </c>
      <c r="G85" s="207">
        <v>0</v>
      </c>
      <c r="H85" s="126">
        <f t="shared" si="10"/>
        <v>0</v>
      </c>
    </row>
    <row r="86" spans="1:8" ht="12.75" thickBot="1" x14ac:dyDescent="0.25">
      <c r="A86" s="33" t="s">
        <v>230</v>
      </c>
      <c r="B86" s="33" t="s">
        <v>87</v>
      </c>
      <c r="C86" s="246"/>
      <c r="D86" s="246">
        <v>214</v>
      </c>
      <c r="E86" s="118">
        <v>269.10216000000003</v>
      </c>
      <c r="F86" s="246">
        <v>7287.5880500000003</v>
      </c>
      <c r="G86" s="212">
        <f t="shared" ref="G86:G92" si="13">E86/D86*100</f>
        <v>125.74867289719627</v>
      </c>
      <c r="H86" s="118">
        <f t="shared" si="10"/>
        <v>55.102160000000026</v>
      </c>
    </row>
    <row r="87" spans="1:8" ht="12.75" thickBot="1" x14ac:dyDescent="0.25">
      <c r="A87" s="73" t="s">
        <v>89</v>
      </c>
      <c r="B87" s="74" t="s">
        <v>90</v>
      </c>
      <c r="C87" s="75">
        <f>C88+C137+C135+C134</f>
        <v>451685.90100000001</v>
      </c>
      <c r="D87" s="75">
        <f>D88+D137+D135+D134+D129</f>
        <v>397468.10441000003</v>
      </c>
      <c r="E87" s="75">
        <f>E88+E137+E135+E134+E129</f>
        <v>390519.85766000004</v>
      </c>
      <c r="F87" s="75">
        <f>F88+F137+F135+F134</f>
        <v>442625.07336000004</v>
      </c>
      <c r="G87" s="216">
        <f t="shared" si="13"/>
        <v>98.251873125690437</v>
      </c>
      <c r="H87" s="77">
        <f t="shared" si="10"/>
        <v>-6948.2467499999912</v>
      </c>
    </row>
    <row r="88" spans="1:8" ht="12.75" thickBot="1" x14ac:dyDescent="0.25">
      <c r="A88" s="78" t="s">
        <v>91</v>
      </c>
      <c r="B88" s="79" t="s">
        <v>92</v>
      </c>
      <c r="C88" s="80">
        <f>C89+C92+C108+C129</f>
        <v>451685.90100000001</v>
      </c>
      <c r="D88" s="80">
        <f>D89+D92+D108</f>
        <v>361400.93200000003</v>
      </c>
      <c r="E88" s="80">
        <f>E89+E92+E108</f>
        <v>359827.22611000005</v>
      </c>
      <c r="F88" s="80">
        <f>F89+F92+F108+F129</f>
        <v>442625.07336000004</v>
      </c>
      <c r="G88" s="217">
        <f t="shared" si="13"/>
        <v>99.564554003419119</v>
      </c>
      <c r="H88" s="82">
        <f t="shared" si="10"/>
        <v>-1573.7058899999829</v>
      </c>
    </row>
    <row r="89" spans="1:8" ht="12.75" thickBot="1" x14ac:dyDescent="0.25">
      <c r="A89" s="73" t="s">
        <v>93</v>
      </c>
      <c r="B89" s="83" t="s">
        <v>94</v>
      </c>
      <c r="C89" s="27">
        <f>C90+C91</f>
        <v>154122</v>
      </c>
      <c r="D89" s="27">
        <f>D90+D91</f>
        <v>155278.9</v>
      </c>
      <c r="E89" s="84">
        <f>E90+E91</f>
        <v>155264.11022999999</v>
      </c>
      <c r="F89" s="27">
        <f>SUM(F90+F91)</f>
        <v>225991</v>
      </c>
      <c r="G89" s="218">
        <f t="shared" si="13"/>
        <v>99.990475351126264</v>
      </c>
      <c r="H89" s="85">
        <f t="shared" si="10"/>
        <v>-14.789770000003045</v>
      </c>
    </row>
    <row r="90" spans="1:8" x14ac:dyDescent="0.2">
      <c r="A90" s="59" t="s">
        <v>95</v>
      </c>
      <c r="B90" s="59" t="s">
        <v>96</v>
      </c>
      <c r="C90" s="247">
        <v>154122</v>
      </c>
      <c r="D90" s="247">
        <v>154302</v>
      </c>
      <c r="E90" s="126">
        <v>154302</v>
      </c>
      <c r="F90" s="247">
        <v>178356</v>
      </c>
      <c r="G90" s="207">
        <f t="shared" si="13"/>
        <v>100</v>
      </c>
      <c r="H90" s="126">
        <f t="shared" si="10"/>
        <v>0</v>
      </c>
    </row>
    <row r="91" spans="1:8" ht="24.75" thickBot="1" x14ac:dyDescent="0.25">
      <c r="A91" s="62" t="s">
        <v>97</v>
      </c>
      <c r="B91" s="164" t="s">
        <v>98</v>
      </c>
      <c r="C91" s="165"/>
      <c r="D91" s="165">
        <v>976.9</v>
      </c>
      <c r="E91" s="118">
        <v>962.11023</v>
      </c>
      <c r="F91" s="246">
        <v>47635</v>
      </c>
      <c r="G91" s="207">
        <f t="shared" si="13"/>
        <v>98.486050772852906</v>
      </c>
      <c r="H91" s="118">
        <f t="shared" si="10"/>
        <v>-14.789769999999976</v>
      </c>
    </row>
    <row r="92" spans="1:8" ht="12.75" thickBot="1" x14ac:dyDescent="0.25">
      <c r="A92" s="73" t="s">
        <v>99</v>
      </c>
      <c r="B92" s="87" t="s">
        <v>308</v>
      </c>
      <c r="C92" s="53">
        <f>C93+C97+C98+C99</f>
        <v>90668.300000000017</v>
      </c>
      <c r="D92" s="53">
        <f>D93+D97+D98+D99+D96+D95</f>
        <v>28163.031999999999</v>
      </c>
      <c r="E92" s="53">
        <f>E93+E97+E98+E99+E96+E95</f>
        <v>27809.873930000002</v>
      </c>
      <c r="F92" s="53">
        <f>F94+F97+F98+F99</f>
        <v>13571.591</v>
      </c>
      <c r="G92" s="215">
        <f t="shared" si="13"/>
        <v>98.746022551833207</v>
      </c>
      <c r="H92" s="29">
        <f t="shared" si="10"/>
        <v>-353.15806999999768</v>
      </c>
    </row>
    <row r="93" spans="1:8" s="11" customFormat="1" x14ac:dyDescent="0.2">
      <c r="A93" s="33" t="s">
        <v>101</v>
      </c>
      <c r="B93" s="45" t="s">
        <v>309</v>
      </c>
      <c r="C93" s="127">
        <v>441.5</v>
      </c>
      <c r="D93" s="127">
        <v>441.5</v>
      </c>
      <c r="E93" s="128">
        <v>333.57724999999999</v>
      </c>
      <c r="F93" s="127"/>
      <c r="G93" s="210">
        <v>0</v>
      </c>
      <c r="H93" s="128">
        <f t="shared" si="10"/>
        <v>-107.92275000000001</v>
      </c>
    </row>
    <row r="94" spans="1:8" s="11" customFormat="1" x14ac:dyDescent="0.2">
      <c r="A94" s="36" t="s">
        <v>289</v>
      </c>
      <c r="B94" s="60" t="s">
        <v>290</v>
      </c>
      <c r="C94" s="127"/>
      <c r="D94" s="127"/>
      <c r="E94" s="128"/>
      <c r="F94" s="127">
        <v>3076.6</v>
      </c>
      <c r="G94" s="210"/>
      <c r="H94" s="128"/>
    </row>
    <row r="95" spans="1:8" s="11" customFormat="1" ht="36" x14ac:dyDescent="0.2">
      <c r="A95" s="36" t="s">
        <v>272</v>
      </c>
      <c r="B95" s="60" t="s">
        <v>273</v>
      </c>
      <c r="C95" s="127"/>
      <c r="D95" s="127">
        <v>2498.9</v>
      </c>
      <c r="E95" s="128">
        <v>2498.9</v>
      </c>
      <c r="F95" s="127"/>
      <c r="G95" s="210">
        <v>0</v>
      </c>
      <c r="H95" s="128">
        <f>E95-D95</f>
        <v>0</v>
      </c>
    </row>
    <row r="96" spans="1:8" s="11" customFormat="1" ht="24" x14ac:dyDescent="0.2">
      <c r="A96" s="36" t="s">
        <v>244</v>
      </c>
      <c r="B96" s="60" t="s">
        <v>245</v>
      </c>
      <c r="C96" s="127"/>
      <c r="D96" s="127">
        <v>3514.64</v>
      </c>
      <c r="E96" s="128">
        <v>3514.4252499999998</v>
      </c>
      <c r="F96" s="127"/>
      <c r="G96" s="210">
        <v>0</v>
      </c>
      <c r="H96" s="128">
        <f t="shared" si="10"/>
        <v>-0.21475000000009459</v>
      </c>
    </row>
    <row r="97" spans="1:8" s="11" customFormat="1" x14ac:dyDescent="0.2">
      <c r="A97" s="45" t="s">
        <v>261</v>
      </c>
      <c r="B97" s="45" t="s">
        <v>104</v>
      </c>
      <c r="C97" s="127">
        <v>2943.3</v>
      </c>
      <c r="D97" s="127">
        <v>2943.3</v>
      </c>
      <c r="E97" s="128">
        <v>2943.3</v>
      </c>
      <c r="F97" s="127">
        <v>2349.5</v>
      </c>
      <c r="G97" s="210">
        <f>E97/D97*100</f>
        <v>100</v>
      </c>
      <c r="H97" s="128">
        <f>E97-D97</f>
        <v>0</v>
      </c>
    </row>
    <row r="98" spans="1:8" s="11" customFormat="1" ht="12.75" thickBot="1" x14ac:dyDescent="0.25">
      <c r="A98" s="36" t="s">
        <v>105</v>
      </c>
      <c r="B98" s="164" t="s">
        <v>106</v>
      </c>
      <c r="C98" s="246">
        <v>89</v>
      </c>
      <c r="D98" s="246">
        <v>89</v>
      </c>
      <c r="E98" s="118">
        <v>89</v>
      </c>
      <c r="F98" s="246">
        <v>118.5</v>
      </c>
      <c r="G98" s="212">
        <f t="shared" ref="G98:G103" si="14">E98/D98*100</f>
        <v>100</v>
      </c>
      <c r="H98" s="128">
        <f t="shared" si="10"/>
        <v>0</v>
      </c>
    </row>
    <row r="99" spans="1:8" ht="12.75" thickBot="1" x14ac:dyDescent="0.25">
      <c r="A99" s="73" t="s">
        <v>107</v>
      </c>
      <c r="B99" s="88" t="s">
        <v>108</v>
      </c>
      <c r="C99" s="53">
        <f>C100+C101+C102+C103+C105+C104+C106</f>
        <v>87194.500000000015</v>
      </c>
      <c r="D99" s="53">
        <f>D100+D101+D102+D103+D105+D104+D106</f>
        <v>18675.691999999999</v>
      </c>
      <c r="E99" s="53">
        <f>E100+E101+E102+E103+E105+E104+E106</f>
        <v>18430.671429999999</v>
      </c>
      <c r="F99" s="53">
        <f>F100+F101+F102+F103+F105+F104+F106+F107</f>
        <v>8026.991</v>
      </c>
      <c r="G99" s="215">
        <f t="shared" si="14"/>
        <v>98.688024143897849</v>
      </c>
      <c r="H99" s="29">
        <f t="shared" si="10"/>
        <v>-245.02057000000059</v>
      </c>
    </row>
    <row r="100" spans="1:8" x14ac:dyDescent="0.2">
      <c r="A100" s="20" t="s">
        <v>107</v>
      </c>
      <c r="B100" s="59" t="s">
        <v>220</v>
      </c>
      <c r="C100" s="247">
        <v>990</v>
      </c>
      <c r="D100" s="247">
        <v>885</v>
      </c>
      <c r="E100" s="126">
        <v>877.62625000000003</v>
      </c>
      <c r="F100" s="247">
        <v>971.9</v>
      </c>
      <c r="G100" s="207">
        <f t="shared" si="14"/>
        <v>99.166807909604529</v>
      </c>
      <c r="H100" s="126">
        <f t="shared" si="10"/>
        <v>-7.3737499999999727</v>
      </c>
    </row>
    <row r="101" spans="1:8" ht="15.75" customHeight="1" x14ac:dyDescent="0.2">
      <c r="A101" s="36" t="s">
        <v>107</v>
      </c>
      <c r="B101" s="60" t="s">
        <v>109</v>
      </c>
      <c r="C101" s="127">
        <v>2097.1</v>
      </c>
      <c r="D101" s="127">
        <v>1685.2919999999999</v>
      </c>
      <c r="E101" s="128">
        <v>1571.3520000000001</v>
      </c>
      <c r="F101" s="127">
        <v>2143.0639999999999</v>
      </c>
      <c r="G101" s="210">
        <f t="shared" si="14"/>
        <v>93.239153808360825</v>
      </c>
      <c r="H101" s="128">
        <f t="shared" si="10"/>
        <v>-113.93999999999983</v>
      </c>
    </row>
    <row r="102" spans="1:8" x14ac:dyDescent="0.2">
      <c r="A102" s="33" t="s">
        <v>107</v>
      </c>
      <c r="B102" s="60" t="s">
        <v>205</v>
      </c>
      <c r="C102" s="127">
        <v>4220</v>
      </c>
      <c r="D102" s="127">
        <v>1050.8</v>
      </c>
      <c r="E102" s="128">
        <v>1050.8</v>
      </c>
      <c r="F102" s="127"/>
      <c r="G102" s="210">
        <f t="shared" si="14"/>
        <v>100</v>
      </c>
      <c r="H102" s="128">
        <f t="shared" si="10"/>
        <v>0</v>
      </c>
    </row>
    <row r="103" spans="1:8" ht="15.75" customHeight="1" x14ac:dyDescent="0.2">
      <c r="A103" s="89" t="s">
        <v>107</v>
      </c>
      <c r="B103" s="166" t="s">
        <v>110</v>
      </c>
      <c r="C103" s="127">
        <v>2000</v>
      </c>
      <c r="D103" s="127"/>
      <c r="E103" s="128"/>
      <c r="F103" s="127">
        <v>3589.527</v>
      </c>
      <c r="G103" s="210" t="e">
        <f t="shared" si="14"/>
        <v>#DIV/0!</v>
      </c>
      <c r="H103" s="128">
        <f t="shared" si="10"/>
        <v>0</v>
      </c>
    </row>
    <row r="104" spans="1:8" x14ac:dyDescent="0.2">
      <c r="A104" s="33" t="s">
        <v>107</v>
      </c>
      <c r="B104" s="60" t="s">
        <v>310</v>
      </c>
      <c r="C104" s="127">
        <v>1894.8</v>
      </c>
      <c r="D104" s="127">
        <v>1894.8</v>
      </c>
      <c r="E104" s="128">
        <v>1771.0931800000001</v>
      </c>
      <c r="F104" s="127"/>
      <c r="G104" s="210"/>
      <c r="H104" s="128">
        <f t="shared" si="10"/>
        <v>-123.70681999999988</v>
      </c>
    </row>
    <row r="105" spans="1:8" ht="12" customHeight="1" x14ac:dyDescent="0.2">
      <c r="A105" s="36" t="s">
        <v>107</v>
      </c>
      <c r="B105" s="167" t="s">
        <v>203</v>
      </c>
      <c r="C105" s="127">
        <v>72860.600000000006</v>
      </c>
      <c r="D105" s="127">
        <v>10027.799999999999</v>
      </c>
      <c r="E105" s="128">
        <v>10027.799999999999</v>
      </c>
      <c r="F105" s="127"/>
      <c r="G105" s="210">
        <v>0</v>
      </c>
      <c r="H105" s="128">
        <f>E105-C105</f>
        <v>-62832.800000000003</v>
      </c>
    </row>
    <row r="106" spans="1:8" ht="24" x14ac:dyDescent="0.2">
      <c r="A106" s="48" t="s">
        <v>107</v>
      </c>
      <c r="B106" s="168" t="s">
        <v>311</v>
      </c>
      <c r="C106" s="127">
        <v>3132</v>
      </c>
      <c r="D106" s="127">
        <v>3132</v>
      </c>
      <c r="E106" s="128">
        <v>3132</v>
      </c>
      <c r="F106" s="127"/>
      <c r="G106" s="210">
        <v>0</v>
      </c>
      <c r="H106" s="128">
        <f>E106-C106</f>
        <v>0</v>
      </c>
    </row>
    <row r="107" spans="1:8" ht="12.75" thickBot="1" x14ac:dyDescent="0.25">
      <c r="A107" s="33" t="s">
        <v>107</v>
      </c>
      <c r="B107" s="169" t="s">
        <v>271</v>
      </c>
      <c r="C107" s="246"/>
      <c r="D107" s="246"/>
      <c r="E107" s="118"/>
      <c r="F107" s="246">
        <v>1322.5</v>
      </c>
      <c r="G107" s="212">
        <v>0</v>
      </c>
      <c r="H107" s="118">
        <f>E107-C107</f>
        <v>0</v>
      </c>
    </row>
    <row r="108" spans="1:8" ht="12.75" thickBot="1" x14ac:dyDescent="0.25">
      <c r="A108" s="73" t="s">
        <v>113</v>
      </c>
      <c r="B108" s="90" t="s">
        <v>312</v>
      </c>
      <c r="C108" s="75">
        <f>C109+C120+C122+C124+C125+C126+C127+C121+C123</f>
        <v>180216.19999999995</v>
      </c>
      <c r="D108" s="75">
        <f>D109+D120+D122+D124+D125+D126+D127+D121+D123</f>
        <v>177959</v>
      </c>
      <c r="E108" s="76">
        <f>E109+E120+E122+E124+E125+E126+E127+E121+E123</f>
        <v>176753.24195000003</v>
      </c>
      <c r="F108" s="75">
        <f>F109+F120+F122+F124+F125+F126+F127+F121+F123</f>
        <v>178547.76728</v>
      </c>
      <c r="G108" s="216">
        <f t="shared" ref="G108:G115" si="15">E108/D108*100</f>
        <v>99.322451772599322</v>
      </c>
      <c r="H108" s="77">
        <f t="shared" ref="H108:H115" si="16">E108-D108</f>
        <v>-1205.7580499999749</v>
      </c>
    </row>
    <row r="109" spans="1:8" ht="12.75" thickBot="1" x14ac:dyDescent="0.25">
      <c r="A109" s="73" t="s">
        <v>115</v>
      </c>
      <c r="B109" s="91" t="s">
        <v>116</v>
      </c>
      <c r="C109" s="27">
        <f>C112+C116+C111+C110+C113+C117+C114+C115+C118+C119</f>
        <v>135077.79999999999</v>
      </c>
      <c r="D109" s="27">
        <f>D112+D116+D111+D110+D113+D117+D114+D115+D118+D119</f>
        <v>133098</v>
      </c>
      <c r="E109" s="27">
        <f>E112+E116+E111+E110+E113+E117+E114+E115+E118+E119</f>
        <v>132616.58629000001</v>
      </c>
      <c r="F109" s="27">
        <f t="shared" ref="F109" si="17">F112+F116+F111+F110+F113+F117+F114+F115+F118+F119</f>
        <v>135752.326</v>
      </c>
      <c r="G109" s="218">
        <f t="shared" si="15"/>
        <v>99.638301319328619</v>
      </c>
      <c r="H109" s="85">
        <f t="shared" si="16"/>
        <v>-481.41370999999344</v>
      </c>
    </row>
    <row r="110" spans="1:8" ht="24" x14ac:dyDescent="0.2">
      <c r="A110" s="47" t="s">
        <v>117</v>
      </c>
      <c r="B110" s="170" t="s">
        <v>118</v>
      </c>
      <c r="C110" s="64">
        <v>2220.6999999999998</v>
      </c>
      <c r="D110" s="64"/>
      <c r="E110" s="126"/>
      <c r="F110" s="247">
        <v>1440.4138</v>
      </c>
      <c r="G110" s="207" t="e">
        <f t="shared" si="15"/>
        <v>#DIV/0!</v>
      </c>
      <c r="H110" s="126">
        <f t="shared" si="16"/>
        <v>0</v>
      </c>
    </row>
    <row r="111" spans="1:8" ht="24" x14ac:dyDescent="0.2">
      <c r="A111" s="47" t="s">
        <v>117</v>
      </c>
      <c r="B111" s="60" t="s">
        <v>206</v>
      </c>
      <c r="C111" s="35">
        <v>19</v>
      </c>
      <c r="D111" s="35"/>
      <c r="E111" s="128"/>
      <c r="F111" s="127"/>
      <c r="G111" s="210" t="e">
        <f t="shared" si="15"/>
        <v>#DIV/0!</v>
      </c>
      <c r="H111" s="128">
        <f t="shared" si="16"/>
        <v>0</v>
      </c>
    </row>
    <row r="112" spans="1:8" x14ac:dyDescent="0.2">
      <c r="A112" s="59" t="s">
        <v>117</v>
      </c>
      <c r="B112" s="45" t="s">
        <v>313</v>
      </c>
      <c r="C112" s="127">
        <v>96521.1</v>
      </c>
      <c r="D112" s="127">
        <v>95621.1</v>
      </c>
      <c r="E112" s="128">
        <v>95621.1</v>
      </c>
      <c r="F112" s="127">
        <v>99172.800000000003</v>
      </c>
      <c r="G112" s="210">
        <f t="shared" si="15"/>
        <v>100</v>
      </c>
      <c r="H112" s="128">
        <f t="shared" si="16"/>
        <v>0</v>
      </c>
    </row>
    <row r="113" spans="1:8" x14ac:dyDescent="0.2">
      <c r="A113" s="59" t="s">
        <v>117</v>
      </c>
      <c r="B113" s="45" t="s">
        <v>314</v>
      </c>
      <c r="C113" s="127">
        <v>16398</v>
      </c>
      <c r="D113" s="127">
        <v>17298</v>
      </c>
      <c r="E113" s="128">
        <v>17298</v>
      </c>
      <c r="F113" s="127">
        <v>16747.099999999999</v>
      </c>
      <c r="G113" s="210">
        <f t="shared" si="15"/>
        <v>100</v>
      </c>
      <c r="H113" s="128">
        <f t="shared" si="16"/>
        <v>0</v>
      </c>
    </row>
    <row r="114" spans="1:8" x14ac:dyDescent="0.2">
      <c r="A114" s="59" t="s">
        <v>117</v>
      </c>
      <c r="B114" s="45" t="s">
        <v>315</v>
      </c>
      <c r="C114" s="127">
        <v>543.20000000000005</v>
      </c>
      <c r="D114" s="127">
        <v>543.20000000000005</v>
      </c>
      <c r="E114" s="128">
        <v>306.98797000000002</v>
      </c>
      <c r="F114" s="127">
        <v>382.81499000000002</v>
      </c>
      <c r="G114" s="210">
        <f t="shared" si="15"/>
        <v>56.514722017673044</v>
      </c>
      <c r="H114" s="128">
        <f t="shared" si="16"/>
        <v>-236.21203000000003</v>
      </c>
    </row>
    <row r="115" spans="1:8" x14ac:dyDescent="0.2">
      <c r="A115" s="59" t="s">
        <v>117</v>
      </c>
      <c r="B115" s="60" t="s">
        <v>122</v>
      </c>
      <c r="C115" s="127">
        <v>150.9</v>
      </c>
      <c r="D115" s="127">
        <v>225</v>
      </c>
      <c r="E115" s="128"/>
      <c r="F115" s="127">
        <v>150.49950000000001</v>
      </c>
      <c r="G115" s="210">
        <f t="shared" si="15"/>
        <v>0</v>
      </c>
      <c r="H115" s="128">
        <f t="shared" si="16"/>
        <v>-225</v>
      </c>
    </row>
    <row r="116" spans="1:8" x14ac:dyDescent="0.2">
      <c r="A116" s="59" t="s">
        <v>117</v>
      </c>
      <c r="B116" s="45" t="s">
        <v>207</v>
      </c>
      <c r="C116" s="127">
        <v>305.10000000000002</v>
      </c>
      <c r="D116" s="127">
        <v>305.10000000000002</v>
      </c>
      <c r="E116" s="128">
        <v>305.10000000000002</v>
      </c>
      <c r="F116" s="92"/>
      <c r="G116" s="210">
        <v>0</v>
      </c>
      <c r="H116" s="128">
        <f>E116-C116</f>
        <v>0</v>
      </c>
    </row>
    <row r="117" spans="1:8" ht="26.25" customHeight="1" x14ac:dyDescent="0.2">
      <c r="A117" s="47" t="s">
        <v>117</v>
      </c>
      <c r="B117" s="60" t="s">
        <v>294</v>
      </c>
      <c r="C117" s="127">
        <v>2640.4</v>
      </c>
      <c r="D117" s="127">
        <v>2640.4</v>
      </c>
      <c r="E117" s="128">
        <v>2640.39977</v>
      </c>
      <c r="F117" s="127">
        <v>2271.06</v>
      </c>
      <c r="G117" s="210">
        <f t="shared" ref="G117:G132" si="18">E117/D117*100</f>
        <v>99.999991289198604</v>
      </c>
      <c r="H117" s="128">
        <f t="shared" ref="H117:H132" si="19">E117-D117</f>
        <v>-2.3000000010142685E-4</v>
      </c>
    </row>
    <row r="118" spans="1:8" x14ac:dyDescent="0.2">
      <c r="A118" s="59" t="s">
        <v>117</v>
      </c>
      <c r="B118" s="45" t="s">
        <v>123</v>
      </c>
      <c r="C118" s="127">
        <v>10575.3</v>
      </c>
      <c r="D118" s="127">
        <v>10875.3</v>
      </c>
      <c r="E118" s="128">
        <v>10855.173580000001</v>
      </c>
      <c r="F118" s="127">
        <v>11162.787710000001</v>
      </c>
      <c r="G118" s="210">
        <f t="shared" si="18"/>
        <v>99.814934576517444</v>
      </c>
      <c r="H118" s="128">
        <f t="shared" si="19"/>
        <v>-20.126419999998689</v>
      </c>
    </row>
    <row r="119" spans="1:8" ht="36.75" thickBot="1" x14ac:dyDescent="0.25">
      <c r="A119" s="151" t="s">
        <v>117</v>
      </c>
      <c r="B119" s="171" t="s">
        <v>295</v>
      </c>
      <c r="C119" s="152">
        <v>5704.1</v>
      </c>
      <c r="D119" s="152">
        <v>5589.9</v>
      </c>
      <c r="E119" s="144">
        <v>5589.8249699999997</v>
      </c>
      <c r="F119" s="145">
        <v>4424.8500000000004</v>
      </c>
      <c r="G119" s="213">
        <f t="shared" si="18"/>
        <v>99.99865775774164</v>
      </c>
      <c r="H119" s="144">
        <f t="shared" si="19"/>
        <v>-7.5029999999969732E-2</v>
      </c>
    </row>
    <row r="120" spans="1:8" x14ac:dyDescent="0.2">
      <c r="A120" s="59" t="s">
        <v>124</v>
      </c>
      <c r="B120" s="170" t="s">
        <v>125</v>
      </c>
      <c r="C120" s="247">
        <v>1765.9</v>
      </c>
      <c r="D120" s="247">
        <v>1342.1</v>
      </c>
      <c r="E120" s="126">
        <v>704.41773999999998</v>
      </c>
      <c r="F120" s="247">
        <v>1306.77</v>
      </c>
      <c r="G120" s="207">
        <f t="shared" si="18"/>
        <v>52.486233514641235</v>
      </c>
      <c r="H120" s="126">
        <f t="shared" si="19"/>
        <v>-637.68225999999993</v>
      </c>
    </row>
    <row r="121" spans="1:8" ht="24" x14ac:dyDescent="0.2">
      <c r="A121" s="48" t="s">
        <v>126</v>
      </c>
      <c r="B121" s="243" t="s">
        <v>316</v>
      </c>
      <c r="C121" s="35">
        <v>1211.3</v>
      </c>
      <c r="D121" s="35">
        <v>1211.3</v>
      </c>
      <c r="E121" s="128">
        <v>1211.3</v>
      </c>
      <c r="F121" s="127">
        <v>1252.8</v>
      </c>
      <c r="G121" s="210">
        <f t="shared" si="18"/>
        <v>100</v>
      </c>
      <c r="H121" s="128">
        <f t="shared" si="19"/>
        <v>0</v>
      </c>
    </row>
    <row r="122" spans="1:8" x14ac:dyDescent="0.2">
      <c r="A122" s="45" t="s">
        <v>127</v>
      </c>
      <c r="B122" s="45" t="s">
        <v>233</v>
      </c>
      <c r="C122" s="127">
        <v>1567.1</v>
      </c>
      <c r="D122" s="127">
        <v>1694.6</v>
      </c>
      <c r="E122" s="128">
        <v>1694.6</v>
      </c>
      <c r="F122" s="127">
        <v>1528.9</v>
      </c>
      <c r="G122" s="210">
        <f t="shared" si="18"/>
        <v>100</v>
      </c>
      <c r="H122" s="128">
        <f t="shared" si="19"/>
        <v>0</v>
      </c>
    </row>
    <row r="123" spans="1:8" ht="24" x14ac:dyDescent="0.2">
      <c r="A123" s="48" t="s">
        <v>237</v>
      </c>
      <c r="B123" s="60" t="s">
        <v>132</v>
      </c>
      <c r="C123" s="35">
        <v>7</v>
      </c>
      <c r="D123" s="35">
        <v>7</v>
      </c>
      <c r="E123" s="128"/>
      <c r="F123" s="127">
        <v>4.2</v>
      </c>
      <c r="G123" s="210">
        <f>E123/D123*100</f>
        <v>0</v>
      </c>
      <c r="H123" s="128">
        <f>E123-D123</f>
        <v>-7</v>
      </c>
    </row>
    <row r="124" spans="1:8" x14ac:dyDescent="0.2">
      <c r="A124" s="48" t="s">
        <v>128</v>
      </c>
      <c r="B124" s="60" t="s">
        <v>317</v>
      </c>
      <c r="C124" s="35">
        <v>245.3</v>
      </c>
      <c r="D124" s="35">
        <v>245.3</v>
      </c>
      <c r="E124" s="128">
        <v>165.63792000000001</v>
      </c>
      <c r="F124" s="127">
        <v>233.17128</v>
      </c>
      <c r="G124" s="210">
        <f t="shared" si="18"/>
        <v>67.524631064003259</v>
      </c>
      <c r="H124" s="128">
        <f t="shared" si="19"/>
        <v>-79.662080000000003</v>
      </c>
    </row>
    <row r="125" spans="1:8" x14ac:dyDescent="0.2">
      <c r="A125" s="45" t="s">
        <v>129</v>
      </c>
      <c r="B125" s="60" t="s">
        <v>235</v>
      </c>
      <c r="C125" s="35">
        <v>613.5</v>
      </c>
      <c r="D125" s="35">
        <v>613.5</v>
      </c>
      <c r="E125" s="128">
        <v>613.5</v>
      </c>
      <c r="F125" s="127">
        <v>814.6</v>
      </c>
      <c r="G125" s="210">
        <f t="shared" si="18"/>
        <v>100</v>
      </c>
      <c r="H125" s="128">
        <f t="shared" si="19"/>
        <v>0</v>
      </c>
    </row>
    <row r="126" spans="1:8" ht="12.75" thickBot="1" x14ac:dyDescent="0.25">
      <c r="A126" s="45" t="s">
        <v>130</v>
      </c>
      <c r="B126" s="45" t="s">
        <v>318</v>
      </c>
      <c r="C126" s="127">
        <v>1469.3</v>
      </c>
      <c r="D126" s="127">
        <v>1488.2</v>
      </c>
      <c r="E126" s="128">
        <v>1488.2</v>
      </c>
      <c r="F126" s="127">
        <v>1368</v>
      </c>
      <c r="G126" s="210">
        <f t="shared" si="18"/>
        <v>100</v>
      </c>
      <c r="H126" s="128">
        <f t="shared" si="19"/>
        <v>0</v>
      </c>
    </row>
    <row r="127" spans="1:8" ht="12.75" thickBot="1" x14ac:dyDescent="0.25">
      <c r="A127" s="73" t="s">
        <v>133</v>
      </c>
      <c r="B127" s="88" t="s">
        <v>134</v>
      </c>
      <c r="C127" s="53">
        <f>C128</f>
        <v>38259</v>
      </c>
      <c r="D127" s="53">
        <f>D128</f>
        <v>38259</v>
      </c>
      <c r="E127" s="54">
        <f>E128</f>
        <v>38259</v>
      </c>
      <c r="F127" s="53">
        <f>F128</f>
        <v>36287</v>
      </c>
      <c r="G127" s="215">
        <f t="shared" si="18"/>
        <v>100</v>
      </c>
      <c r="H127" s="29">
        <f t="shared" si="19"/>
        <v>0</v>
      </c>
    </row>
    <row r="128" spans="1:8" ht="12.75" thickBot="1" x14ac:dyDescent="0.25">
      <c r="A128" s="56" t="s">
        <v>135</v>
      </c>
      <c r="B128" s="20" t="s">
        <v>319</v>
      </c>
      <c r="C128" s="57">
        <v>38259</v>
      </c>
      <c r="D128" s="57">
        <v>38259</v>
      </c>
      <c r="E128" s="39">
        <v>38259</v>
      </c>
      <c r="F128" s="57">
        <v>36287</v>
      </c>
      <c r="G128" s="211">
        <f t="shared" si="18"/>
        <v>100</v>
      </c>
      <c r="H128" s="39">
        <f t="shared" si="19"/>
        <v>0</v>
      </c>
    </row>
    <row r="129" spans="1:8" ht="12.75" thickBot="1" x14ac:dyDescent="0.25">
      <c r="A129" s="73" t="s">
        <v>279</v>
      </c>
      <c r="B129" s="227" t="s">
        <v>280</v>
      </c>
      <c r="C129" s="53">
        <f>C130</f>
        <v>26679.401000000002</v>
      </c>
      <c r="D129" s="53">
        <f>D130+D131+D132</f>
        <v>36067.172409999999</v>
      </c>
      <c r="E129" s="53">
        <f>E130+E131+E132</f>
        <v>30692.631549999998</v>
      </c>
      <c r="F129" s="53">
        <f t="shared" ref="F129" si="20">F130</f>
        <v>24514.715080000002</v>
      </c>
      <c r="G129" s="215">
        <f t="shared" si="18"/>
        <v>85.098524500606942</v>
      </c>
      <c r="H129" s="29">
        <f t="shared" si="19"/>
        <v>-5374.540860000001</v>
      </c>
    </row>
    <row r="130" spans="1:8" ht="36" x14ac:dyDescent="0.2">
      <c r="A130" s="228" t="s">
        <v>137</v>
      </c>
      <c r="B130" s="229" t="s">
        <v>281</v>
      </c>
      <c r="C130" s="124">
        <v>26679.401000000002</v>
      </c>
      <c r="D130" s="124">
        <v>26809.572410000001</v>
      </c>
      <c r="E130" s="230">
        <v>21521.15641</v>
      </c>
      <c r="F130" s="124">
        <v>24514.715080000002</v>
      </c>
      <c r="G130" s="231">
        <f t="shared" si="18"/>
        <v>80.27415014635811</v>
      </c>
      <c r="H130" s="230">
        <f t="shared" si="19"/>
        <v>-5288.4160000000011</v>
      </c>
    </row>
    <row r="131" spans="1:8" ht="36" x14ac:dyDescent="0.2">
      <c r="A131" s="122" t="s">
        <v>282</v>
      </c>
      <c r="B131" s="238" t="s">
        <v>283</v>
      </c>
      <c r="C131" s="246"/>
      <c r="D131" s="246">
        <v>4257.6000000000004</v>
      </c>
      <c r="E131" s="118">
        <v>4171.4751399999996</v>
      </c>
      <c r="F131" s="246"/>
      <c r="G131" s="212">
        <f t="shared" si="18"/>
        <v>97.977150037579847</v>
      </c>
      <c r="H131" s="118">
        <f t="shared" si="19"/>
        <v>-86.124860000000808</v>
      </c>
    </row>
    <row r="132" spans="1:8" ht="24.75" thickBot="1" x14ac:dyDescent="0.25">
      <c r="A132" s="233" t="s">
        <v>287</v>
      </c>
      <c r="B132" s="232" t="s">
        <v>288</v>
      </c>
      <c r="C132" s="145"/>
      <c r="D132" s="145">
        <v>5000</v>
      </c>
      <c r="E132" s="144">
        <v>5000</v>
      </c>
      <c r="F132" s="145"/>
      <c r="G132" s="213">
        <f t="shared" si="18"/>
        <v>100</v>
      </c>
      <c r="H132" s="144">
        <f t="shared" si="19"/>
        <v>0</v>
      </c>
    </row>
    <row r="133" spans="1:8" ht="12.75" thickBot="1" x14ac:dyDescent="0.25">
      <c r="A133" s="73" t="s">
        <v>277</v>
      </c>
      <c r="B133" s="83" t="s">
        <v>140</v>
      </c>
      <c r="C133" s="27"/>
      <c r="D133" s="27"/>
      <c r="E133" s="84"/>
      <c r="F133" s="27"/>
      <c r="G133" s="214">
        <v>0</v>
      </c>
      <c r="H133" s="245">
        <f t="shared" ref="H133:H137" si="21">E133-C133</f>
        <v>0</v>
      </c>
    </row>
    <row r="134" spans="1:8" x14ac:dyDescent="0.2">
      <c r="A134" s="94" t="s">
        <v>278</v>
      </c>
      <c r="B134" s="90" t="s">
        <v>148</v>
      </c>
      <c r="C134" s="75"/>
      <c r="D134" s="75"/>
      <c r="E134" s="76"/>
      <c r="F134" s="75"/>
      <c r="G134" s="216">
        <v>0</v>
      </c>
      <c r="H134" s="77">
        <f t="shared" si="21"/>
        <v>0</v>
      </c>
    </row>
    <row r="135" spans="1:8" ht="12.75" thickBot="1" x14ac:dyDescent="0.25">
      <c r="A135" s="95" t="s">
        <v>149</v>
      </c>
      <c r="B135" s="91" t="s">
        <v>150</v>
      </c>
      <c r="C135" s="27"/>
      <c r="D135" s="27"/>
      <c r="E135" s="84">
        <f>E136</f>
        <v>0</v>
      </c>
      <c r="F135" s="27">
        <f>F136</f>
        <v>0</v>
      </c>
      <c r="G135" s="218">
        <v>0</v>
      </c>
      <c r="H135" s="85">
        <f t="shared" si="21"/>
        <v>0</v>
      </c>
    </row>
    <row r="136" spans="1:8" ht="12.75" thickBot="1" x14ac:dyDescent="0.25">
      <c r="A136" s="20" t="s">
        <v>151</v>
      </c>
      <c r="B136" s="20" t="s">
        <v>152</v>
      </c>
      <c r="C136" s="57"/>
      <c r="D136" s="57"/>
      <c r="E136" s="39"/>
      <c r="F136" s="57"/>
      <c r="G136" s="211">
        <v>0</v>
      </c>
      <c r="H136" s="39">
        <f t="shared" si="21"/>
        <v>0</v>
      </c>
    </row>
    <row r="137" spans="1:8" ht="12.75" thickBot="1" x14ac:dyDescent="0.25">
      <c r="A137" s="94" t="s">
        <v>153</v>
      </c>
      <c r="B137" s="96" t="s">
        <v>154</v>
      </c>
      <c r="C137" s="97"/>
      <c r="D137" s="97"/>
      <c r="E137" s="98"/>
      <c r="F137" s="97"/>
      <c r="G137" s="219">
        <v>0</v>
      </c>
      <c r="H137" s="244">
        <f t="shared" si="21"/>
        <v>0</v>
      </c>
    </row>
    <row r="138" spans="1:8" ht="12.75" thickBot="1" x14ac:dyDescent="0.25">
      <c r="A138" s="73"/>
      <c r="B138" s="87" t="s">
        <v>223</v>
      </c>
      <c r="C138" s="53">
        <f>C8+C87</f>
        <v>537799.04399999999</v>
      </c>
      <c r="D138" s="53">
        <f>D8+D87</f>
        <v>484912.25541000004</v>
      </c>
      <c r="E138" s="54">
        <f>E87+E8</f>
        <v>480682.45589000004</v>
      </c>
      <c r="F138" s="53">
        <f>F8+F87</f>
        <v>541095.62957000011</v>
      </c>
      <c r="G138" s="215">
        <f>E138/D138*100</f>
        <v>99.127718577369492</v>
      </c>
      <c r="H138" s="29">
        <f>E138-D138</f>
        <v>-4229.7995200000005</v>
      </c>
    </row>
    <row r="139" spans="1:8" x14ac:dyDescent="0.2">
      <c r="A139" s="1"/>
      <c r="B139" s="9"/>
      <c r="C139" s="100"/>
      <c r="D139" s="100"/>
      <c r="F139" s="101"/>
      <c r="G139" s="102"/>
      <c r="H139" s="103"/>
    </row>
    <row r="140" spans="1:8" x14ac:dyDescent="0.2">
      <c r="A140" s="18" t="s">
        <v>155</v>
      </c>
      <c r="B140" s="18"/>
      <c r="C140" s="104"/>
      <c r="D140" s="104"/>
      <c r="E140" s="105"/>
      <c r="F140" s="106"/>
      <c r="G140" s="18"/>
    </row>
    <row r="141" spans="1:8" x14ac:dyDescent="0.2">
      <c r="A141" s="18" t="s">
        <v>156</v>
      </c>
      <c r="B141" s="19"/>
      <c r="C141" s="107"/>
      <c r="D141" s="107"/>
      <c r="E141" s="105" t="s">
        <v>157</v>
      </c>
      <c r="F141" s="108"/>
      <c r="G141" s="18"/>
    </row>
    <row r="142" spans="1:8" x14ac:dyDescent="0.2">
      <c r="A142" s="18"/>
      <c r="B142" s="19"/>
      <c r="C142" s="107"/>
      <c r="D142" s="107"/>
      <c r="E142" s="105"/>
      <c r="F142" s="108"/>
      <c r="G142" s="18"/>
    </row>
    <row r="143" spans="1:8" x14ac:dyDescent="0.2">
      <c r="A143" s="109" t="s">
        <v>221</v>
      </c>
      <c r="B143" s="18"/>
      <c r="C143" s="110"/>
      <c r="D143" s="110"/>
      <c r="E143" s="111"/>
      <c r="F143" s="112"/>
    </row>
    <row r="144" spans="1:8" x14ac:dyDescent="0.2">
      <c r="A144" s="109" t="s">
        <v>158</v>
      </c>
      <c r="C144" s="110"/>
      <c r="D144" s="110"/>
      <c r="E144" s="111"/>
      <c r="F144" s="113"/>
    </row>
    <row r="145" spans="1:8" x14ac:dyDescent="0.2">
      <c r="A145" s="1"/>
    </row>
    <row r="146" spans="1:8" x14ac:dyDescent="0.2">
      <c r="A146" s="1"/>
    </row>
    <row r="147" spans="1:8" x14ac:dyDescent="0.2">
      <c r="A147" s="1"/>
    </row>
    <row r="148" spans="1:8" x14ac:dyDescent="0.2">
      <c r="A148" s="1"/>
    </row>
    <row r="149" spans="1:8" x14ac:dyDescent="0.2">
      <c r="A149" s="1"/>
    </row>
    <row r="150" spans="1:8" x14ac:dyDescent="0.2">
      <c r="A150" s="1"/>
    </row>
    <row r="151" spans="1:8" x14ac:dyDescent="0.2">
      <c r="A151" s="1"/>
      <c r="B151" s="6"/>
      <c r="C151" s="6"/>
      <c r="D151" s="6"/>
      <c r="E151" s="6"/>
      <c r="F151" s="6"/>
      <c r="G151" s="6"/>
      <c r="H151" s="6"/>
    </row>
  </sheetData>
  <mergeCells count="17">
    <mergeCell ref="F5:F7"/>
    <mergeCell ref="H34:H35"/>
    <mergeCell ref="G5:H5"/>
    <mergeCell ref="G6:G7"/>
    <mergeCell ref="H6:H7"/>
    <mergeCell ref="A34:A35"/>
    <mergeCell ref="B34:B35"/>
    <mergeCell ref="C34:C35"/>
    <mergeCell ref="D34:D35"/>
    <mergeCell ref="E34:E35"/>
    <mergeCell ref="F34:F35"/>
    <mergeCell ref="G34:G35"/>
    <mergeCell ref="A5:A7"/>
    <mergeCell ref="B5:B7"/>
    <mergeCell ref="C5:C7"/>
    <mergeCell ref="D5:D7"/>
    <mergeCell ref="E5:E7"/>
  </mergeCells>
  <pageMargins left="0.11811023622047245" right="0.11811023622047245" top="0.55118110236220474" bottom="0.19685039370078741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6"/>
  <sheetViews>
    <sheetView topLeftCell="A100" workbookViewId="0">
      <selection activeCell="B110" sqref="B110:B114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239</v>
      </c>
      <c r="C4" s="3"/>
      <c r="D4" s="3"/>
      <c r="G4" s="9"/>
      <c r="H4" s="9"/>
    </row>
    <row r="5" spans="1:8" s="11" customFormat="1" ht="12.75" thickBot="1" x14ac:dyDescent="0.25">
      <c r="A5" s="278" t="s">
        <v>238</v>
      </c>
      <c r="B5" s="262" t="s">
        <v>2</v>
      </c>
      <c r="C5" s="267" t="s">
        <v>242</v>
      </c>
      <c r="D5" s="267" t="s">
        <v>243</v>
      </c>
      <c r="E5" s="264" t="s">
        <v>240</v>
      </c>
      <c r="F5" s="267" t="s">
        <v>241</v>
      </c>
      <c r="G5" s="258" t="s">
        <v>1</v>
      </c>
      <c r="H5" s="259"/>
    </row>
    <row r="6" spans="1:8" s="11" customFormat="1" x14ac:dyDescent="0.2">
      <c r="A6" s="279"/>
      <c r="B6" s="277"/>
      <c r="C6" s="268"/>
      <c r="D6" s="268"/>
      <c r="E6" s="265"/>
      <c r="F6" s="268"/>
      <c r="G6" s="262" t="s">
        <v>4</v>
      </c>
      <c r="H6" s="262" t="s">
        <v>5</v>
      </c>
    </row>
    <row r="7" spans="1:8" ht="12.75" thickBot="1" x14ac:dyDescent="0.25">
      <c r="A7" s="280"/>
      <c r="B7" s="263"/>
      <c r="C7" s="269"/>
      <c r="D7" s="269"/>
      <c r="E7" s="266"/>
      <c r="F7" s="269"/>
      <c r="G7" s="263"/>
      <c r="H7" s="263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C9+C14+C24+C46+C57+C79+C34+C53</f>
        <v>86113.142999999996</v>
      </c>
      <c r="D8" s="15">
        <f>D9+D14+D24+D46+D57+D79+D34+D53</f>
        <v>86113.142999999996</v>
      </c>
      <c r="E8" s="15">
        <f>E9+E14+E24+E46+E57+E79+E34+E53</f>
        <v>10329.34928</v>
      </c>
      <c r="F8" s="15">
        <f>F9+F14+F24+F46+F57+F79+F34+F53</f>
        <v>11735.898970000002</v>
      </c>
      <c r="G8" s="16">
        <f t="shared" ref="G8:G19" si="0">E8/D8*100</f>
        <v>11.995090319720418</v>
      </c>
      <c r="H8" s="17">
        <f t="shared" ref="H8:H19" si="1">E8-D8</f>
        <v>-75783.793720000001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8482.9540900000011</v>
      </c>
      <c r="F9" s="15">
        <f>F10</f>
        <v>8596.1921199999997</v>
      </c>
      <c r="G9" s="16">
        <f t="shared" si="0"/>
        <v>16.264298855951946</v>
      </c>
      <c r="H9" s="17">
        <f t="shared" si="1"/>
        <v>-43673.945910000002</v>
      </c>
    </row>
    <row r="10" spans="1:8" x14ac:dyDescent="0.2">
      <c r="A10" s="20" t="s">
        <v>10</v>
      </c>
      <c r="B10" s="163" t="s">
        <v>11</v>
      </c>
      <c r="C10" s="173">
        <f>C11+C12+C13</f>
        <v>52156.9</v>
      </c>
      <c r="D10" s="173">
        <f>D11+D12+D13</f>
        <v>52156.9</v>
      </c>
      <c r="E10" s="173">
        <f>E11+E12+E13</f>
        <v>8482.9540900000011</v>
      </c>
      <c r="F10" s="173">
        <f>F11+F12+F13</f>
        <v>8596.1921199999997</v>
      </c>
      <c r="G10" s="126">
        <f t="shared" si="0"/>
        <v>16.264298855951946</v>
      </c>
      <c r="H10" s="126">
        <f t="shared" si="1"/>
        <v>-43673.945910000002</v>
      </c>
    </row>
    <row r="11" spans="1:8" ht="24" x14ac:dyDescent="0.2">
      <c r="A11" s="23" t="s">
        <v>216</v>
      </c>
      <c r="B11" s="154" t="s">
        <v>12</v>
      </c>
      <c r="C11" s="127">
        <v>51687.9</v>
      </c>
      <c r="D11" s="127">
        <v>51687.9</v>
      </c>
      <c r="E11" s="128">
        <v>8445.5269100000005</v>
      </c>
      <c r="F11" s="127">
        <v>8563.2497899999998</v>
      </c>
      <c r="G11" s="126">
        <f t="shared" si="0"/>
        <v>16.339466122632182</v>
      </c>
      <c r="H11" s="128">
        <f t="shared" si="1"/>
        <v>-43242.373090000001</v>
      </c>
    </row>
    <row r="12" spans="1:8" ht="48" x14ac:dyDescent="0.2">
      <c r="A12" s="23" t="s">
        <v>217</v>
      </c>
      <c r="B12" s="155" t="s">
        <v>13</v>
      </c>
      <c r="C12" s="127">
        <v>234</v>
      </c>
      <c r="D12" s="127">
        <v>234</v>
      </c>
      <c r="E12" s="128">
        <v>0</v>
      </c>
      <c r="F12" s="127">
        <v>11.33314</v>
      </c>
      <c r="G12" s="126">
        <f t="shared" si="0"/>
        <v>0</v>
      </c>
      <c r="H12" s="128">
        <f t="shared" si="1"/>
        <v>-234</v>
      </c>
    </row>
    <row r="13" spans="1:8" ht="24.75" thickBot="1" x14ac:dyDescent="0.25">
      <c r="A13" s="26" t="s">
        <v>218</v>
      </c>
      <c r="B13" s="156" t="s">
        <v>14</v>
      </c>
      <c r="C13" s="127">
        <v>235</v>
      </c>
      <c r="D13" s="127">
        <v>235</v>
      </c>
      <c r="E13" s="128">
        <v>37.42718</v>
      </c>
      <c r="F13" s="127">
        <v>21.609190000000002</v>
      </c>
      <c r="G13" s="126">
        <f t="shared" si="0"/>
        <v>15.926459574468085</v>
      </c>
      <c r="H13" s="128">
        <f t="shared" si="1"/>
        <v>-197.57282000000001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735.55864999999994</v>
      </c>
      <c r="F14" s="15">
        <f>F15+F19+F21+F22+F23</f>
        <v>1372.0981900000002</v>
      </c>
      <c r="G14" s="28">
        <f t="shared" si="0"/>
        <v>3.292526493660545</v>
      </c>
      <c r="H14" s="29">
        <f t="shared" si="1"/>
        <v>-21604.691350000001</v>
      </c>
    </row>
    <row r="15" spans="1:8" s="30" customFormat="1" x14ac:dyDescent="0.2">
      <c r="A15" s="20" t="s">
        <v>17</v>
      </c>
      <c r="B15" s="157" t="s">
        <v>18</v>
      </c>
      <c r="C15" s="173">
        <f>C16+C17</f>
        <v>19088</v>
      </c>
      <c r="D15" s="173">
        <f>D16+D17</f>
        <v>19088</v>
      </c>
      <c r="E15" s="173">
        <f>E16+E17+E18</f>
        <v>289.33247</v>
      </c>
      <c r="F15" s="173">
        <f>F16+F17+F18</f>
        <v>951.11293000000001</v>
      </c>
      <c r="G15" s="31">
        <f t="shared" si="0"/>
        <v>1.5157820096395642</v>
      </c>
      <c r="H15" s="32">
        <f t="shared" si="1"/>
        <v>-18798.667529999999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251.10275999999999</v>
      </c>
      <c r="F16" s="127">
        <v>501.15134999999998</v>
      </c>
      <c r="G16" s="128">
        <f t="shared" si="0"/>
        <v>1.8440387750605862</v>
      </c>
      <c r="H16" s="128">
        <f t="shared" si="1"/>
        <v>-13365.89724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38.229709999999997</v>
      </c>
      <c r="F17" s="127">
        <v>455.07920999999999</v>
      </c>
      <c r="G17" s="128">
        <f t="shared" si="0"/>
        <v>0.69877006031804056</v>
      </c>
      <c r="H17" s="128">
        <f t="shared" si="1"/>
        <v>-5432.7702900000004</v>
      </c>
    </row>
    <row r="18" spans="1:8" x14ac:dyDescent="0.2">
      <c r="A18" s="33" t="s">
        <v>23</v>
      </c>
      <c r="B18" s="34" t="s">
        <v>24</v>
      </c>
      <c r="C18" s="35"/>
      <c r="D18" s="35"/>
      <c r="E18" s="128"/>
      <c r="F18" s="127">
        <v>-5.1176300000000001</v>
      </c>
      <c r="G18" s="128" t="e">
        <f t="shared" si="0"/>
        <v>#DIV/0!</v>
      </c>
      <c r="H18" s="128">
        <f t="shared" si="1"/>
        <v>0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333.30282999999997</v>
      </c>
      <c r="F19" s="127">
        <v>188.39094</v>
      </c>
      <c r="G19" s="128">
        <f t="shared" si="0"/>
        <v>65.870124505928857</v>
      </c>
      <c r="H19" s="128">
        <f t="shared" si="1"/>
        <v>-172.69717000000003</v>
      </c>
    </row>
    <row r="20" spans="1:8" x14ac:dyDescent="0.2">
      <c r="A20" s="37" t="s">
        <v>27</v>
      </c>
      <c r="B20" s="38" t="s">
        <v>219</v>
      </c>
      <c r="C20" s="173"/>
      <c r="D20" s="173"/>
      <c r="E20" s="126"/>
      <c r="F20" s="173"/>
      <c r="G20" s="39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33.943890000000003</v>
      </c>
      <c r="F21" s="127">
        <v>68.792190000000005</v>
      </c>
      <c r="G21" s="128">
        <f>E21/D21*100</f>
        <v>1.7785637935551484</v>
      </c>
      <c r="H21" s="128">
        <f t="shared" ref="H21:H34" si="2">E21-D21</f>
        <v>-1874.55611</v>
      </c>
    </row>
    <row r="22" spans="1:8" x14ac:dyDescent="0.2">
      <c r="A22" s="20" t="s">
        <v>30</v>
      </c>
      <c r="B22" s="43" t="s">
        <v>31</v>
      </c>
      <c r="C22" s="172">
        <v>837.75</v>
      </c>
      <c r="D22" s="172">
        <v>837.75</v>
      </c>
      <c r="E22" s="118">
        <v>78.979460000000003</v>
      </c>
      <c r="F22" s="172">
        <v>163.80213000000001</v>
      </c>
      <c r="G22" s="128">
        <f>E22/D22*100</f>
        <v>9.4275690838555661</v>
      </c>
      <c r="H22" s="118">
        <f t="shared" si="2"/>
        <v>-758.77053999999998</v>
      </c>
    </row>
    <row r="23" spans="1:8" ht="12.75" thickBot="1" x14ac:dyDescent="0.25">
      <c r="A23" s="43" t="s">
        <v>32</v>
      </c>
      <c r="B23" s="43" t="s">
        <v>33</v>
      </c>
      <c r="C23" s="172"/>
      <c r="D23" s="172"/>
      <c r="E23" s="118"/>
      <c r="F23" s="172"/>
      <c r="G23" s="31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1797.8</v>
      </c>
      <c r="E24" s="15">
        <f>E25+E27+E33+E28</f>
        <v>375.21683999999999</v>
      </c>
      <c r="F24" s="16">
        <f>F25+F27+F28</f>
        <v>376.52846999999997</v>
      </c>
      <c r="G24" s="16">
        <f t="shared" ref="G24:G32" si="3">E24/D24*100</f>
        <v>20.870888864167316</v>
      </c>
      <c r="H24" s="16">
        <f t="shared" si="2"/>
        <v>-1422.5831599999999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265.98099999999999</v>
      </c>
      <c r="F25" s="173">
        <f>F26</f>
        <v>181.54722000000001</v>
      </c>
      <c r="G25" s="126">
        <f t="shared" si="3"/>
        <v>25.144734354320285</v>
      </c>
      <c r="H25" s="126">
        <f t="shared" si="2"/>
        <v>-791.81899999999996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265.98099999999999</v>
      </c>
      <c r="F26" s="127">
        <v>181.54722000000001</v>
      </c>
      <c r="G26" s="128">
        <f t="shared" si="3"/>
        <v>25.144734354320285</v>
      </c>
      <c r="H26" s="128">
        <f t="shared" si="2"/>
        <v>-791.81899999999996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19</v>
      </c>
      <c r="G27" s="128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662</v>
      </c>
      <c r="E28" s="127">
        <f>E29+E30+E31+E32</f>
        <v>109.23584</v>
      </c>
      <c r="F28" s="127">
        <f>F29+F30+F31+F32</f>
        <v>175.98124999999999</v>
      </c>
      <c r="G28" s="128">
        <f t="shared" si="3"/>
        <v>16.500882175226586</v>
      </c>
      <c r="H28" s="128">
        <f t="shared" si="2"/>
        <v>-552.76415999999995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128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50.135840000000002</v>
      </c>
      <c r="F30" s="127">
        <v>68.731250000000003</v>
      </c>
      <c r="G30" s="128">
        <f t="shared" si="3"/>
        <v>7.5733897280966769</v>
      </c>
      <c r="H30" s="128">
        <f t="shared" si="2"/>
        <v>-611.86415999999997</v>
      </c>
    </row>
    <row r="31" spans="1:8" x14ac:dyDescent="0.2">
      <c r="A31" s="33" t="s">
        <v>236</v>
      </c>
      <c r="B31" s="40" t="s">
        <v>46</v>
      </c>
      <c r="C31" s="127"/>
      <c r="D31" s="127"/>
      <c r="E31" s="128">
        <v>14.1</v>
      </c>
      <c r="F31" s="127">
        <v>20.25</v>
      </c>
      <c r="G31" s="128" t="e">
        <f t="shared" si="3"/>
        <v>#DIV/0!</v>
      </c>
      <c r="H31" s="128">
        <f t="shared" si="2"/>
        <v>14.1</v>
      </c>
    </row>
    <row r="32" spans="1:8" ht="37.5" customHeight="1" x14ac:dyDescent="0.2">
      <c r="A32" s="36" t="s">
        <v>47</v>
      </c>
      <c r="B32" s="159" t="s">
        <v>48</v>
      </c>
      <c r="C32" s="127"/>
      <c r="D32" s="127"/>
      <c r="E32" s="128">
        <v>45</v>
      </c>
      <c r="F32" s="127">
        <v>87</v>
      </c>
      <c r="G32" s="128" t="e">
        <f t="shared" si="3"/>
        <v>#DIV/0!</v>
      </c>
      <c r="H32" s="128">
        <f t="shared" si="2"/>
        <v>45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128">
        <v>0</v>
      </c>
      <c r="H33" s="128">
        <f t="shared" si="2"/>
        <v>-20</v>
      </c>
    </row>
    <row r="34" spans="1:234" x14ac:dyDescent="0.2">
      <c r="A34" s="273" t="s">
        <v>49</v>
      </c>
      <c r="B34" s="275" t="s">
        <v>50</v>
      </c>
      <c r="C34" s="252">
        <f>C36+C44</f>
        <v>9375.2999999999993</v>
      </c>
      <c r="D34" s="252">
        <f>D36+D44</f>
        <v>9375.2999999999993</v>
      </c>
      <c r="E34" s="252">
        <f>E36+E44</f>
        <v>577.41430000000003</v>
      </c>
      <c r="F34" s="252">
        <f>F38+F39+F41+F44</f>
        <v>1157.0658599999999</v>
      </c>
      <c r="G34" s="254">
        <f>E34/D34*100</f>
        <v>6.1588887822256364</v>
      </c>
      <c r="H34" s="256">
        <f t="shared" si="2"/>
        <v>-8797.8856999999989</v>
      </c>
    </row>
    <row r="35" spans="1:234" ht="12.75" thickBot="1" x14ac:dyDescent="0.25">
      <c r="A35" s="274"/>
      <c r="B35" s="276"/>
      <c r="C35" s="253"/>
      <c r="D35" s="253"/>
      <c r="E35" s="253"/>
      <c r="F35" s="253"/>
      <c r="G35" s="255"/>
      <c r="H35" s="257"/>
    </row>
    <row r="36" spans="1:234" ht="48" x14ac:dyDescent="0.2">
      <c r="A36" s="47" t="s">
        <v>51</v>
      </c>
      <c r="B36" s="160" t="s">
        <v>52</v>
      </c>
      <c r="C36" s="173">
        <f>C37+C39+C41+C43</f>
        <v>9135.2999999999993</v>
      </c>
      <c r="D36" s="173">
        <f>D37+D39+D41+D43</f>
        <v>9135.2999999999993</v>
      </c>
      <c r="E36" s="173">
        <f>E37+E39+E41+E43</f>
        <v>537.29102</v>
      </c>
      <c r="F36" s="173">
        <f t="shared" ref="F36" si="4">F37+F39+F41+F43</f>
        <v>1128.4504399999998</v>
      </c>
      <c r="G36" s="128">
        <f t="shared" ref="G36:G48" si="5">E36/D36*100</f>
        <v>5.8814819436690646</v>
      </c>
      <c r="H36" s="126">
        <f t="shared" ref="H36:H61" si="6">E36-D36</f>
        <v>-8598.0089799999987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506.0034</v>
      </c>
      <c r="F37" s="127">
        <f>F38</f>
        <v>1121.1484399999999</v>
      </c>
      <c r="G37" s="128">
        <f t="shared" si="5"/>
        <v>6.1600306782075167</v>
      </c>
      <c r="H37" s="128">
        <f t="shared" si="6"/>
        <v>-7708.2965999999997</v>
      </c>
    </row>
    <row r="38" spans="1:234" ht="24" x14ac:dyDescent="0.2">
      <c r="A38" s="122" t="s">
        <v>55</v>
      </c>
      <c r="B38" s="132" t="s">
        <v>54</v>
      </c>
      <c r="C38" s="172">
        <v>8214.2999999999993</v>
      </c>
      <c r="D38" s="172">
        <v>8214.2999999999993</v>
      </c>
      <c r="E38" s="118">
        <v>506.0034</v>
      </c>
      <c r="F38" s="121">
        <v>1121.1484399999999</v>
      </c>
      <c r="G38" s="118">
        <f t="shared" si="5"/>
        <v>6.1600306782075167</v>
      </c>
      <c r="H38" s="115">
        <f t="shared" si="6"/>
        <v>-7708.2965999999997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0</v>
      </c>
      <c r="G39" s="128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/>
      <c r="G40" s="128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172">
        <f>C42</f>
        <v>136.1</v>
      </c>
      <c r="D41" s="172">
        <f>D42</f>
        <v>136.1</v>
      </c>
      <c r="E41" s="128">
        <f>E42</f>
        <v>31.28762</v>
      </c>
      <c r="F41" s="127">
        <f>F42</f>
        <v>7.3019999999999996</v>
      </c>
      <c r="G41" s="128">
        <f t="shared" si="5"/>
        <v>22.988699485672299</v>
      </c>
      <c r="H41" s="115">
        <f t="shared" si="6"/>
        <v>-104.81237999999999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31.28762</v>
      </c>
      <c r="F42" s="70">
        <v>7.3019999999999996</v>
      </c>
      <c r="G42" s="128">
        <f t="shared" si="5"/>
        <v>22.988699485672299</v>
      </c>
      <c r="H42" s="128">
        <f t="shared" si="6"/>
        <v>-104.81237999999999</v>
      </c>
    </row>
    <row r="43" spans="1:234" s="51" customFormat="1" ht="72.75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40.123280000000001</v>
      </c>
      <c r="F44" s="53">
        <f>F45</f>
        <v>28.61542</v>
      </c>
      <c r="G44" s="28">
        <f t="shared" si="5"/>
        <v>16.718033333333334</v>
      </c>
      <c r="H44" s="29">
        <f t="shared" si="6"/>
        <v>-199.87672000000001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40.123280000000001</v>
      </c>
      <c r="F45" s="58">
        <v>28.61542</v>
      </c>
      <c r="G45" s="39">
        <f t="shared" si="5"/>
        <v>16.718033333333334</v>
      </c>
      <c r="H45" s="32">
        <f t="shared" si="6"/>
        <v>-199.87672000000001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1.26623</v>
      </c>
      <c r="F46" s="15">
        <f>F47</f>
        <v>17.75047</v>
      </c>
      <c r="G46" s="28">
        <f t="shared" si="5"/>
        <v>1.0925854020518928</v>
      </c>
      <c r="H46" s="29">
        <f t="shared" si="6"/>
        <v>-114.62677000000001</v>
      </c>
    </row>
    <row r="47" spans="1:234" s="51" customFormat="1" x14ac:dyDescent="0.2">
      <c r="A47" s="20" t="s">
        <v>66</v>
      </c>
      <c r="B47" s="59" t="s">
        <v>67</v>
      </c>
      <c r="C47" s="173">
        <f>C50+C48+C49+C51+C52</f>
        <v>115.893</v>
      </c>
      <c r="D47" s="173">
        <f>D50+D48+D49+D51+D52</f>
        <v>115.893</v>
      </c>
      <c r="E47" s="126">
        <f>E48+E49+E50+E51+E52</f>
        <v>1.26623</v>
      </c>
      <c r="F47" s="126">
        <f>F48+F49+F50+F51+F52</f>
        <v>17.75047</v>
      </c>
      <c r="G47" s="126">
        <f t="shared" si="5"/>
        <v>1.0925854020518928</v>
      </c>
      <c r="H47" s="126">
        <f t="shared" si="6"/>
        <v>-114.62677000000001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0.14058000000000001</v>
      </c>
      <c r="F48" s="127">
        <v>5.8025099999999998</v>
      </c>
      <c r="G48" s="126">
        <f t="shared" si="5"/>
        <v>1.6276484890587011</v>
      </c>
      <c r="H48" s="128">
        <f t="shared" si="6"/>
        <v>-8.4964200000000005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126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1.12565</v>
      </c>
      <c r="F50" s="127">
        <v>11.94796</v>
      </c>
      <c r="G50" s="126">
        <f>E50/D50*100</f>
        <v>1.0494983963601106</v>
      </c>
      <c r="H50" s="128">
        <f t="shared" si="6"/>
        <v>-106.13035000000001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128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60" t="s">
        <v>75</v>
      </c>
      <c r="C52" s="127"/>
      <c r="D52" s="127"/>
      <c r="E52" s="128"/>
      <c r="F52" s="127"/>
      <c r="G52" s="128" t="e">
        <f>E52/D52*100</f>
        <v>#DIV/0!</v>
      </c>
      <c r="H52" s="128">
        <f t="shared" si="6"/>
        <v>0</v>
      </c>
    </row>
    <row r="53" spans="1:8" s="51" customFormat="1" ht="12.75" thickBot="1" x14ac:dyDescent="0.25">
      <c r="A53" s="73" t="s">
        <v>76</v>
      </c>
      <c r="B53" s="87" t="s">
        <v>77</v>
      </c>
      <c r="C53" s="61">
        <f>C54+C55+C56</f>
        <v>239</v>
      </c>
      <c r="D53" s="61">
        <f>D54+D55+D56</f>
        <v>239</v>
      </c>
      <c r="E53" s="61">
        <f>E54+E55+E56</f>
        <v>123.2397</v>
      </c>
      <c r="F53" s="61">
        <f>F54+F55+F56</f>
        <v>4.7368800000000002</v>
      </c>
      <c r="G53" s="54">
        <f>E53/D53*100</f>
        <v>51.564728033472804</v>
      </c>
      <c r="H53" s="29">
        <f t="shared" si="6"/>
        <v>-115.7603</v>
      </c>
    </row>
    <row r="54" spans="1:8" s="11" customFormat="1" ht="24" x14ac:dyDescent="0.2">
      <c r="A54" s="62" t="s">
        <v>78</v>
      </c>
      <c r="B54" s="63" t="s">
        <v>79</v>
      </c>
      <c r="C54" s="64"/>
      <c r="D54" s="64"/>
      <c r="E54" s="126"/>
      <c r="F54" s="173"/>
      <c r="G54" s="126"/>
      <c r="H54" s="126">
        <f t="shared" si="6"/>
        <v>0</v>
      </c>
    </row>
    <row r="55" spans="1:8" s="11" customFormat="1" ht="24" x14ac:dyDescent="0.2">
      <c r="A55" s="65" t="s">
        <v>80</v>
      </c>
      <c r="B55" s="66" t="s">
        <v>81</v>
      </c>
      <c r="C55" s="172"/>
      <c r="D55" s="172"/>
      <c r="E55" s="118">
        <v>117.4765</v>
      </c>
      <c r="F55" s="172">
        <v>4.7368800000000002</v>
      </c>
      <c r="G55" s="126" t="e">
        <f>E55/D55*100</f>
        <v>#DIV/0!</v>
      </c>
      <c r="H55" s="118">
        <f t="shared" si="6"/>
        <v>117.4765</v>
      </c>
    </row>
    <row r="56" spans="1:8" s="11" customFormat="1" ht="24.75" thickBot="1" x14ac:dyDescent="0.25">
      <c r="A56" s="67" t="s">
        <v>82</v>
      </c>
      <c r="B56" s="68" t="s">
        <v>83</v>
      </c>
      <c r="C56" s="127">
        <v>239</v>
      </c>
      <c r="D56" s="127">
        <v>239</v>
      </c>
      <c r="E56" s="128">
        <v>5.7632000000000003</v>
      </c>
      <c r="F56" s="127"/>
      <c r="G56" s="126">
        <f>E56/D56*100</f>
        <v>2.4113807531380753</v>
      </c>
      <c r="H56" s="128">
        <f t="shared" si="6"/>
        <v>-233.23679999999999</v>
      </c>
    </row>
    <row r="57" spans="1:8" ht="12.75" thickBot="1" x14ac:dyDescent="0.25">
      <c r="A57" s="78" t="s">
        <v>84</v>
      </c>
      <c r="B57" s="87" t="s">
        <v>85</v>
      </c>
      <c r="C57" s="69">
        <f>C58+C60+C62+C64+C66+C68+C70+C72+C74+C76</f>
        <v>88</v>
      </c>
      <c r="D57" s="69">
        <f>D58+D60+D62+D64+D66+D68+D70+D72+D74+D76</f>
        <v>88</v>
      </c>
      <c r="E57" s="69">
        <f t="shared" ref="E57" si="7">E58+E60+E62+E64+E66+E68+E70+E72+E74+E76</f>
        <v>33.699469999999998</v>
      </c>
      <c r="F57" s="69">
        <v>106.59309</v>
      </c>
      <c r="G57" s="54">
        <f>E57/D57*100</f>
        <v>38.294852272727269</v>
      </c>
      <c r="H57" s="29">
        <f t="shared" si="6"/>
        <v>-54.300530000000002</v>
      </c>
    </row>
    <row r="58" spans="1:8" ht="36" x14ac:dyDescent="0.2">
      <c r="A58" s="134" t="s">
        <v>161</v>
      </c>
      <c r="B58" s="137" t="s">
        <v>178</v>
      </c>
      <c r="C58" s="173">
        <f>C59</f>
        <v>4</v>
      </c>
      <c r="D58" s="173">
        <f>D59</f>
        <v>4</v>
      </c>
      <c r="E58" s="173">
        <f t="shared" ref="E58" si="8">E59</f>
        <v>0</v>
      </c>
      <c r="F58" s="173"/>
      <c r="G58" s="126">
        <f>E58/D58*100</f>
        <v>0</v>
      </c>
      <c r="H58" s="126">
        <f t="shared" si="6"/>
        <v>-4</v>
      </c>
    </row>
    <row r="59" spans="1:8" s="11" customFormat="1" ht="48" x14ac:dyDescent="0.2">
      <c r="A59" s="135" t="s">
        <v>162</v>
      </c>
      <c r="B59" s="138" t="s">
        <v>179</v>
      </c>
      <c r="C59" s="173">
        <v>4</v>
      </c>
      <c r="D59" s="173">
        <v>4</v>
      </c>
      <c r="E59" s="126"/>
      <c r="F59" s="70"/>
      <c r="G59" s="126">
        <f>E59/D59*100</f>
        <v>0</v>
      </c>
      <c r="H59" s="128">
        <f t="shared" si="6"/>
        <v>-4</v>
      </c>
    </row>
    <row r="60" spans="1:8" ht="36" x14ac:dyDescent="0.2">
      <c r="A60" s="134" t="s">
        <v>228</v>
      </c>
      <c r="B60" s="139" t="s">
        <v>180</v>
      </c>
      <c r="C60" s="173">
        <f>C61</f>
        <v>3</v>
      </c>
      <c r="D60" s="173">
        <f>D61</f>
        <v>3</v>
      </c>
      <c r="E60" s="173">
        <f>E61</f>
        <v>0</v>
      </c>
      <c r="F60" s="127"/>
      <c r="G60" s="128"/>
      <c r="H60" s="128">
        <f t="shared" si="6"/>
        <v>-3</v>
      </c>
    </row>
    <row r="61" spans="1:8" ht="48" x14ac:dyDescent="0.2">
      <c r="A61" s="135" t="s">
        <v>163</v>
      </c>
      <c r="B61" s="140" t="s">
        <v>181</v>
      </c>
      <c r="C61" s="173">
        <v>3</v>
      </c>
      <c r="D61" s="173">
        <v>3</v>
      </c>
      <c r="E61" s="126"/>
      <c r="F61" s="127"/>
      <c r="G61" s="128">
        <f>E61/D61*100</f>
        <v>0</v>
      </c>
      <c r="H61" s="143">
        <f t="shared" si="6"/>
        <v>-3</v>
      </c>
    </row>
    <row r="62" spans="1:8" ht="36" x14ac:dyDescent="0.2">
      <c r="A62" s="134" t="s">
        <v>164</v>
      </c>
      <c r="B62" s="141" t="s">
        <v>182</v>
      </c>
      <c r="C62" s="173">
        <f>C63</f>
        <v>4</v>
      </c>
      <c r="D62" s="173">
        <f>D63</f>
        <v>4</v>
      </c>
      <c r="E62" s="173">
        <f>E63</f>
        <v>0</v>
      </c>
      <c r="F62" s="173"/>
      <c r="G62" s="126"/>
      <c r="H62" s="129"/>
    </row>
    <row r="63" spans="1:8" ht="48" x14ac:dyDescent="0.2">
      <c r="A63" s="135" t="s">
        <v>165</v>
      </c>
      <c r="B63" s="140" t="s">
        <v>183</v>
      </c>
      <c r="C63" s="173">
        <v>4</v>
      </c>
      <c r="D63" s="173">
        <v>4</v>
      </c>
      <c r="E63" s="126"/>
      <c r="F63" s="127"/>
      <c r="G63" s="128"/>
      <c r="H63" s="128"/>
    </row>
    <row r="64" spans="1:8" ht="36" x14ac:dyDescent="0.2">
      <c r="A64" s="134" t="s">
        <v>166</v>
      </c>
      <c r="B64" s="141" t="s">
        <v>184</v>
      </c>
      <c r="C64" s="173">
        <f>C65</f>
        <v>5</v>
      </c>
      <c r="D64" s="173">
        <f>D65</f>
        <v>5</v>
      </c>
      <c r="E64" s="173">
        <f>E65</f>
        <v>0</v>
      </c>
      <c r="F64" s="127"/>
      <c r="G64" s="128"/>
      <c r="H64" s="128"/>
    </row>
    <row r="65" spans="1:8" ht="48" x14ac:dyDescent="0.2">
      <c r="A65" s="135" t="s">
        <v>167</v>
      </c>
      <c r="B65" s="140" t="s">
        <v>185</v>
      </c>
      <c r="C65" s="173">
        <v>5</v>
      </c>
      <c r="D65" s="173">
        <v>5</v>
      </c>
      <c r="E65" s="126"/>
      <c r="F65" s="128"/>
      <c r="G65" s="128">
        <f>E65/D65*100</f>
        <v>0</v>
      </c>
      <c r="H65" s="128">
        <f>E65-D65</f>
        <v>-5</v>
      </c>
    </row>
    <row r="66" spans="1:8" ht="36" x14ac:dyDescent="0.2">
      <c r="A66" s="134" t="s">
        <v>168</v>
      </c>
      <c r="B66" s="141" t="s">
        <v>186</v>
      </c>
      <c r="C66" s="173">
        <f>C67</f>
        <v>3</v>
      </c>
      <c r="D66" s="173">
        <f>D67</f>
        <v>3</v>
      </c>
      <c r="E66" s="173">
        <f>E67</f>
        <v>0.25</v>
      </c>
      <c r="F66" s="127"/>
      <c r="G66" s="128">
        <f>E66/D66*100</f>
        <v>8.3333333333333321</v>
      </c>
      <c r="H66" s="128">
        <f>E66-D66</f>
        <v>-2.75</v>
      </c>
    </row>
    <row r="67" spans="1:8" ht="48" x14ac:dyDescent="0.2">
      <c r="A67" s="135" t="s">
        <v>169</v>
      </c>
      <c r="B67" s="140" t="s">
        <v>187</v>
      </c>
      <c r="C67" s="173">
        <v>3</v>
      </c>
      <c r="D67" s="173">
        <v>3</v>
      </c>
      <c r="E67" s="126">
        <v>0.25</v>
      </c>
      <c r="F67" s="127"/>
      <c r="G67" s="128">
        <f>E67/D67*100</f>
        <v>8.3333333333333321</v>
      </c>
      <c r="H67" s="128">
        <f>E68-D67</f>
        <v>-3</v>
      </c>
    </row>
    <row r="68" spans="1:8" ht="36" x14ac:dyDescent="0.2">
      <c r="A68" s="134" t="s">
        <v>170</v>
      </c>
      <c r="B68" s="141" t="s">
        <v>188</v>
      </c>
      <c r="C68" s="173">
        <f>C69</f>
        <v>2</v>
      </c>
      <c r="D68" s="173">
        <f>D69</f>
        <v>2</v>
      </c>
      <c r="E68" s="173">
        <f>E69</f>
        <v>0</v>
      </c>
      <c r="F68" s="173"/>
      <c r="G68" s="126"/>
      <c r="H68" s="128"/>
    </row>
    <row r="69" spans="1:8" ht="60" x14ac:dyDescent="0.2">
      <c r="A69" s="135" t="s">
        <v>171</v>
      </c>
      <c r="B69" s="140" t="s">
        <v>189</v>
      </c>
      <c r="C69" s="173">
        <v>2</v>
      </c>
      <c r="D69" s="173">
        <v>2</v>
      </c>
      <c r="E69" s="126"/>
      <c r="F69" s="127"/>
      <c r="G69" s="128">
        <f>E69/D69*100</f>
        <v>0</v>
      </c>
      <c r="H69" s="128">
        <f>E69-D69</f>
        <v>-2</v>
      </c>
    </row>
    <row r="70" spans="1:8" ht="36" x14ac:dyDescent="0.2">
      <c r="A70" s="134" t="s">
        <v>172</v>
      </c>
      <c r="B70" s="141" t="s">
        <v>190</v>
      </c>
      <c r="C70" s="173">
        <f>C71</f>
        <v>2</v>
      </c>
      <c r="D70" s="173">
        <f>D71</f>
        <v>2</v>
      </c>
      <c r="E70" s="173">
        <f>E71</f>
        <v>0.25</v>
      </c>
      <c r="F70" s="127"/>
      <c r="G70" s="128"/>
      <c r="H70" s="128">
        <f>E70-D70</f>
        <v>-1.75</v>
      </c>
    </row>
    <row r="71" spans="1:8" ht="48" x14ac:dyDescent="0.2">
      <c r="A71" s="135" t="s">
        <v>173</v>
      </c>
      <c r="B71" s="140" t="s">
        <v>191</v>
      </c>
      <c r="C71" s="173">
        <v>2</v>
      </c>
      <c r="D71" s="173">
        <v>2</v>
      </c>
      <c r="E71" s="126">
        <v>0.25</v>
      </c>
      <c r="F71" s="127"/>
      <c r="G71" s="128">
        <f>E71/D71*100</f>
        <v>12.5</v>
      </c>
      <c r="H71" s="71">
        <f>E71-D71</f>
        <v>-1.75</v>
      </c>
    </row>
    <row r="72" spans="1:8" ht="36" x14ac:dyDescent="0.2">
      <c r="A72" s="134" t="s">
        <v>174</v>
      </c>
      <c r="B72" s="141" t="s">
        <v>192</v>
      </c>
      <c r="C72" s="173">
        <f>C73</f>
        <v>46</v>
      </c>
      <c r="D72" s="173">
        <f>D73</f>
        <v>46</v>
      </c>
      <c r="E72" s="173">
        <f>E73</f>
        <v>0</v>
      </c>
      <c r="F72" s="173"/>
      <c r="G72" s="126"/>
      <c r="H72" s="130"/>
    </row>
    <row r="73" spans="1:8" ht="48" x14ac:dyDescent="0.2">
      <c r="A73" s="135" t="s">
        <v>175</v>
      </c>
      <c r="B73" s="140" t="s">
        <v>193</v>
      </c>
      <c r="C73" s="173">
        <v>46</v>
      </c>
      <c r="D73" s="173">
        <v>46</v>
      </c>
      <c r="E73" s="126"/>
      <c r="F73" s="127"/>
      <c r="G73" s="128">
        <f t="shared" ref="G73:G79" si="9">E73/D73*100</f>
        <v>0</v>
      </c>
      <c r="H73" s="128">
        <f t="shared" ref="H73:H97" si="10">E73-D73</f>
        <v>-46</v>
      </c>
    </row>
    <row r="74" spans="1:8" ht="36" x14ac:dyDescent="0.2">
      <c r="A74" s="134" t="s">
        <v>176</v>
      </c>
      <c r="B74" s="139" t="s">
        <v>194</v>
      </c>
      <c r="C74" s="173">
        <f>C75</f>
        <v>19</v>
      </c>
      <c r="D74" s="173">
        <f>D75</f>
        <v>19</v>
      </c>
      <c r="E74" s="173">
        <f>E75</f>
        <v>6.15</v>
      </c>
      <c r="F74" s="127"/>
      <c r="G74" s="128">
        <f t="shared" si="9"/>
        <v>32.368421052631582</v>
      </c>
      <c r="H74" s="128">
        <f t="shared" si="10"/>
        <v>-12.85</v>
      </c>
    </row>
    <row r="75" spans="1:8" ht="48" x14ac:dyDescent="0.2">
      <c r="A75" s="136" t="s">
        <v>177</v>
      </c>
      <c r="B75" s="142" t="s">
        <v>195</v>
      </c>
      <c r="C75" s="173">
        <v>19</v>
      </c>
      <c r="D75" s="173">
        <v>19</v>
      </c>
      <c r="E75" s="126">
        <v>6.15</v>
      </c>
      <c r="F75" s="127"/>
      <c r="G75" s="128">
        <f t="shared" si="9"/>
        <v>32.368421052631582</v>
      </c>
      <c r="H75" s="128">
        <f t="shared" si="10"/>
        <v>-12.85</v>
      </c>
    </row>
    <row r="76" spans="1:8" ht="36" x14ac:dyDescent="0.2">
      <c r="A76" s="147" t="s">
        <v>210</v>
      </c>
      <c r="B76" s="72" t="s">
        <v>211</v>
      </c>
      <c r="C76" s="127">
        <f>C77+C78</f>
        <v>0</v>
      </c>
      <c r="D76" s="127">
        <f>D77+D78</f>
        <v>0</v>
      </c>
      <c r="E76" s="127">
        <f t="shared" ref="E76:F76" si="11">E77+E78</f>
        <v>27.049469999999999</v>
      </c>
      <c r="F76" s="127">
        <f t="shared" si="11"/>
        <v>0</v>
      </c>
      <c r="G76" s="128" t="e">
        <f t="shared" si="9"/>
        <v>#DIV/0!</v>
      </c>
      <c r="H76" s="128">
        <f t="shared" si="10"/>
        <v>27.049469999999999</v>
      </c>
    </row>
    <row r="77" spans="1:8" ht="36" x14ac:dyDescent="0.2">
      <c r="A77" s="148" t="s">
        <v>212</v>
      </c>
      <c r="B77" s="86" t="s">
        <v>214</v>
      </c>
      <c r="C77" s="172"/>
      <c r="D77" s="172"/>
      <c r="E77" s="172">
        <v>24.561969999999999</v>
      </c>
      <c r="F77" s="172"/>
      <c r="G77" s="128"/>
      <c r="H77" s="118"/>
    </row>
    <row r="78" spans="1:8" ht="36.75" thickBot="1" x14ac:dyDescent="0.25">
      <c r="A78" s="148" t="s">
        <v>213</v>
      </c>
      <c r="B78" s="86" t="s">
        <v>215</v>
      </c>
      <c r="C78" s="172"/>
      <c r="D78" s="172"/>
      <c r="E78" s="118">
        <v>2.4874999999999998</v>
      </c>
      <c r="F78" s="172"/>
      <c r="G78" s="128" t="e">
        <f t="shared" si="9"/>
        <v>#DIV/0!</v>
      </c>
      <c r="H78" s="118">
        <f t="shared" si="10"/>
        <v>2.4874999999999998</v>
      </c>
    </row>
    <row r="79" spans="1:8" ht="12.75" thickBot="1" x14ac:dyDescent="0.25">
      <c r="A79" s="73" t="s">
        <v>86</v>
      </c>
      <c r="B79" s="87" t="s">
        <v>87</v>
      </c>
      <c r="C79" s="53">
        <f>C80+C81</f>
        <v>0</v>
      </c>
      <c r="D79" s="53">
        <f>D80+D81</f>
        <v>0</v>
      </c>
      <c r="E79" s="53">
        <f t="shared" ref="E79:F79" si="12">E80+E81</f>
        <v>0</v>
      </c>
      <c r="F79" s="53">
        <f t="shared" si="12"/>
        <v>104.93388999999999</v>
      </c>
      <c r="G79" s="54" t="e">
        <f t="shared" si="9"/>
        <v>#DIV/0!</v>
      </c>
      <c r="H79" s="29">
        <f t="shared" si="10"/>
        <v>0</v>
      </c>
    </row>
    <row r="80" spans="1:8" x14ac:dyDescent="0.2">
      <c r="A80" s="20" t="s">
        <v>229</v>
      </c>
      <c r="B80" s="59" t="s">
        <v>88</v>
      </c>
      <c r="C80" s="173"/>
      <c r="D80" s="173"/>
      <c r="E80" s="126"/>
      <c r="F80" s="173">
        <v>52.104990000000001</v>
      </c>
      <c r="G80" s="126">
        <v>0</v>
      </c>
      <c r="H80" s="126">
        <f t="shared" si="10"/>
        <v>0</v>
      </c>
    </row>
    <row r="81" spans="1:8" ht="12.75" thickBot="1" x14ac:dyDescent="0.25">
      <c r="A81" s="33" t="s">
        <v>230</v>
      </c>
      <c r="B81" s="33" t="s">
        <v>87</v>
      </c>
      <c r="C81" s="172"/>
      <c r="D81" s="172"/>
      <c r="E81" s="118"/>
      <c r="F81" s="172">
        <v>52.828899999999997</v>
      </c>
      <c r="G81" s="118" t="e">
        <f>E81/D81*100</f>
        <v>#DIV/0!</v>
      </c>
      <c r="H81" s="118">
        <f t="shared" si="10"/>
        <v>0</v>
      </c>
    </row>
    <row r="82" spans="1:8" ht="12.75" thickBot="1" x14ac:dyDescent="0.25">
      <c r="A82" s="73" t="s">
        <v>89</v>
      </c>
      <c r="B82" s="74" t="s">
        <v>90</v>
      </c>
      <c r="C82" s="75">
        <f>C83+C132+C130+C129</f>
        <v>451685.90100000001</v>
      </c>
      <c r="D82" s="75">
        <f>D83+D132+D130+D129</f>
        <v>455200.54099999997</v>
      </c>
      <c r="E82" s="76">
        <f>E83+E132+E130+E129</f>
        <v>59904.897790000003</v>
      </c>
      <c r="F82" s="75">
        <f>F83+F132+F130+F129</f>
        <v>56771.091130000001</v>
      </c>
      <c r="G82" s="76">
        <f>E82/D82*100</f>
        <v>13.160111290377399</v>
      </c>
      <c r="H82" s="77">
        <f t="shared" si="10"/>
        <v>-395295.64320999995</v>
      </c>
    </row>
    <row r="83" spans="1:8" ht="12.75" thickBot="1" x14ac:dyDescent="0.25">
      <c r="A83" s="78" t="s">
        <v>91</v>
      </c>
      <c r="B83" s="79" t="s">
        <v>92</v>
      </c>
      <c r="C83" s="80">
        <f>C84+C87+C101+C122</f>
        <v>451685.90100000001</v>
      </c>
      <c r="D83" s="80">
        <f>D84+D87+D101+D122</f>
        <v>455200.54099999997</v>
      </c>
      <c r="E83" s="80">
        <f>E84+E87+E101+E122</f>
        <v>59904.897790000003</v>
      </c>
      <c r="F83" s="80">
        <f>F84+F87+F101+F122</f>
        <v>56771.091130000001</v>
      </c>
      <c r="G83" s="81">
        <f>E83/D83*100</f>
        <v>13.160111290377399</v>
      </c>
      <c r="H83" s="82">
        <f t="shared" si="10"/>
        <v>-395295.64320999995</v>
      </c>
    </row>
    <row r="84" spans="1:8" ht="12.75" thickBot="1" x14ac:dyDescent="0.25">
      <c r="A84" s="73" t="s">
        <v>93</v>
      </c>
      <c r="B84" s="83" t="s">
        <v>94</v>
      </c>
      <c r="C84" s="27">
        <f>C85+C86</f>
        <v>154122</v>
      </c>
      <c r="D84" s="27">
        <f>D85+D86</f>
        <v>154122</v>
      </c>
      <c r="E84" s="84">
        <f>E85+E86</f>
        <v>29225</v>
      </c>
      <c r="F84" s="27">
        <f>SUM(F85+F86)</f>
        <v>26843</v>
      </c>
      <c r="G84" s="84">
        <f>E84/D84*100</f>
        <v>18.962250684522651</v>
      </c>
      <c r="H84" s="85">
        <f t="shared" si="10"/>
        <v>-124897</v>
      </c>
    </row>
    <row r="85" spans="1:8" x14ac:dyDescent="0.2">
      <c r="A85" s="59" t="s">
        <v>95</v>
      </c>
      <c r="B85" s="59" t="s">
        <v>96</v>
      </c>
      <c r="C85" s="173">
        <v>154122</v>
      </c>
      <c r="D85" s="173">
        <v>154122</v>
      </c>
      <c r="E85" s="126">
        <v>29225</v>
      </c>
      <c r="F85" s="173">
        <v>26843</v>
      </c>
      <c r="G85" s="126">
        <f>E85/D85*100</f>
        <v>18.962250684522651</v>
      </c>
      <c r="H85" s="126">
        <f t="shared" si="10"/>
        <v>-124897</v>
      </c>
    </row>
    <row r="86" spans="1:8" ht="24.75" thickBot="1" x14ac:dyDescent="0.25">
      <c r="A86" s="56" t="s">
        <v>97</v>
      </c>
      <c r="B86" s="164" t="s">
        <v>98</v>
      </c>
      <c r="C86" s="165"/>
      <c r="D86" s="165"/>
      <c r="E86" s="118"/>
      <c r="F86" s="172"/>
      <c r="G86" s="118"/>
      <c r="H86" s="118">
        <f t="shared" si="10"/>
        <v>0</v>
      </c>
    </row>
    <row r="87" spans="1:8" ht="12.75" thickBot="1" x14ac:dyDescent="0.25">
      <c r="A87" s="73" t="s">
        <v>99</v>
      </c>
      <c r="B87" s="87" t="s">
        <v>100</v>
      </c>
      <c r="C87" s="53">
        <f>C88+C90+C91+C92</f>
        <v>90668.300000000017</v>
      </c>
      <c r="D87" s="53">
        <f>D88+D90+D91+D92+D89</f>
        <v>94182.940000000017</v>
      </c>
      <c r="E87" s="53">
        <f t="shared" ref="E87:F87" si="13">E88+E90+E91+E92</f>
        <v>699.81825000000003</v>
      </c>
      <c r="F87" s="53">
        <f t="shared" si="13"/>
        <v>387.4</v>
      </c>
      <c r="G87" s="54">
        <f>E87/D87*100</f>
        <v>0.74304141493140896</v>
      </c>
      <c r="H87" s="29">
        <f t="shared" si="10"/>
        <v>-93483.12175000002</v>
      </c>
    </row>
    <row r="88" spans="1:8" s="11" customFormat="1" x14ac:dyDescent="0.2">
      <c r="A88" s="33" t="s">
        <v>101</v>
      </c>
      <c r="B88" s="45" t="s">
        <v>102</v>
      </c>
      <c r="C88" s="127">
        <v>441.5</v>
      </c>
      <c r="D88" s="127">
        <v>441.5</v>
      </c>
      <c r="E88" s="128"/>
      <c r="F88" s="127"/>
      <c r="G88" s="128">
        <v>0</v>
      </c>
      <c r="H88" s="128">
        <f t="shared" si="10"/>
        <v>-441.5</v>
      </c>
    </row>
    <row r="89" spans="1:8" s="11" customFormat="1" ht="24" x14ac:dyDescent="0.2">
      <c r="A89" s="33" t="s">
        <v>244</v>
      </c>
      <c r="B89" s="60" t="s">
        <v>245</v>
      </c>
      <c r="C89" s="127"/>
      <c r="D89" s="127">
        <v>3514.64</v>
      </c>
      <c r="E89" s="128"/>
      <c r="F89" s="127"/>
      <c r="G89" s="128"/>
      <c r="H89" s="128"/>
    </row>
    <row r="90" spans="1:8" s="11" customFormat="1" x14ac:dyDescent="0.2">
      <c r="A90" s="45" t="s">
        <v>103</v>
      </c>
      <c r="B90" s="45" t="s">
        <v>104</v>
      </c>
      <c r="C90" s="127">
        <v>2943.3</v>
      </c>
      <c r="D90" s="127">
        <v>2943.3</v>
      </c>
      <c r="E90" s="128"/>
      <c r="F90" s="127"/>
      <c r="G90" s="128">
        <f t="shared" ref="G90:G96" si="14">E90/D90*100</f>
        <v>0</v>
      </c>
      <c r="H90" s="128">
        <f t="shared" si="10"/>
        <v>-2943.3</v>
      </c>
    </row>
    <row r="91" spans="1:8" s="11" customFormat="1" ht="12.75" thickBot="1" x14ac:dyDescent="0.25">
      <c r="A91" s="36" t="s">
        <v>105</v>
      </c>
      <c r="B91" s="164" t="s">
        <v>106</v>
      </c>
      <c r="C91" s="172">
        <v>89</v>
      </c>
      <c r="D91" s="172">
        <v>89</v>
      </c>
      <c r="E91" s="118"/>
      <c r="F91" s="172"/>
      <c r="G91" s="118">
        <f t="shared" si="14"/>
        <v>0</v>
      </c>
      <c r="H91" s="128">
        <f t="shared" si="10"/>
        <v>-89</v>
      </c>
    </row>
    <row r="92" spans="1:8" ht="12.75" thickBot="1" x14ac:dyDescent="0.25">
      <c r="A92" s="73" t="s">
        <v>107</v>
      </c>
      <c r="B92" s="88" t="s">
        <v>108</v>
      </c>
      <c r="C92" s="53">
        <f>C93+C94+C95+C96+C98+C97+C99</f>
        <v>87194.500000000015</v>
      </c>
      <c r="D92" s="53">
        <f>D93+D94+D95+D96+D98+D97+D99</f>
        <v>87194.500000000015</v>
      </c>
      <c r="E92" s="53">
        <f>E93+E94+E95+E96+E98+E97+E99</f>
        <v>699.81825000000003</v>
      </c>
      <c r="F92" s="53">
        <f t="shared" ref="F92" si="15">F93+F94+F95+F96+F98+F97+F99</f>
        <v>387.4</v>
      </c>
      <c r="G92" s="54">
        <f t="shared" si="14"/>
        <v>0.80259448703759972</v>
      </c>
      <c r="H92" s="29">
        <f t="shared" si="10"/>
        <v>-86494.681750000018</v>
      </c>
    </row>
    <row r="93" spans="1:8" x14ac:dyDescent="0.2">
      <c r="A93" s="20" t="s">
        <v>107</v>
      </c>
      <c r="B93" s="59" t="s">
        <v>220</v>
      </c>
      <c r="C93" s="173">
        <v>990</v>
      </c>
      <c r="D93" s="173">
        <v>990</v>
      </c>
      <c r="E93" s="126"/>
      <c r="F93" s="173"/>
      <c r="G93" s="126">
        <f t="shared" si="14"/>
        <v>0</v>
      </c>
      <c r="H93" s="126">
        <f t="shared" si="10"/>
        <v>-990</v>
      </c>
    </row>
    <row r="94" spans="1:8" ht="16.5" customHeight="1" x14ac:dyDescent="0.2">
      <c r="A94" s="36" t="s">
        <v>107</v>
      </c>
      <c r="B94" s="60" t="s">
        <v>109</v>
      </c>
      <c r="C94" s="127">
        <v>2097.1</v>
      </c>
      <c r="D94" s="127">
        <v>2097.1</v>
      </c>
      <c r="E94" s="128">
        <v>421.92</v>
      </c>
      <c r="F94" s="127">
        <v>387.4</v>
      </c>
      <c r="G94" s="128">
        <f t="shared" si="14"/>
        <v>20.119212245481858</v>
      </c>
      <c r="H94" s="128">
        <f t="shared" si="10"/>
        <v>-1675.1799999999998</v>
      </c>
    </row>
    <row r="95" spans="1:8" x14ac:dyDescent="0.2">
      <c r="A95" s="33" t="s">
        <v>107</v>
      </c>
      <c r="B95" s="60" t="s">
        <v>205</v>
      </c>
      <c r="C95" s="127">
        <v>4220</v>
      </c>
      <c r="D95" s="127">
        <v>4220</v>
      </c>
      <c r="E95" s="128"/>
      <c r="F95" s="127"/>
      <c r="G95" s="128">
        <f t="shared" si="14"/>
        <v>0</v>
      </c>
      <c r="H95" s="128">
        <f t="shared" si="10"/>
        <v>-4220</v>
      </c>
    </row>
    <row r="96" spans="1:8" ht="24" x14ac:dyDescent="0.2">
      <c r="A96" s="89" t="s">
        <v>107</v>
      </c>
      <c r="B96" s="166" t="s">
        <v>110</v>
      </c>
      <c r="C96" s="127">
        <v>2000</v>
      </c>
      <c r="D96" s="127">
        <v>2000</v>
      </c>
      <c r="E96" s="128"/>
      <c r="F96" s="127"/>
      <c r="G96" s="128">
        <f t="shared" si="14"/>
        <v>0</v>
      </c>
      <c r="H96" s="128">
        <f t="shared" si="10"/>
        <v>-2000</v>
      </c>
    </row>
    <row r="97" spans="1:8" x14ac:dyDescent="0.2">
      <c r="A97" s="33" t="s">
        <v>107</v>
      </c>
      <c r="B97" s="60" t="s">
        <v>202</v>
      </c>
      <c r="C97" s="127">
        <v>1894.8</v>
      </c>
      <c r="D97" s="127">
        <v>1894.8</v>
      </c>
      <c r="E97" s="128"/>
      <c r="F97" s="127"/>
      <c r="G97" s="128"/>
      <c r="H97" s="128">
        <f t="shared" si="10"/>
        <v>-1894.8</v>
      </c>
    </row>
    <row r="98" spans="1:8" ht="24" x14ac:dyDescent="0.2">
      <c r="A98" s="36" t="s">
        <v>107</v>
      </c>
      <c r="B98" s="167" t="s">
        <v>203</v>
      </c>
      <c r="C98" s="127">
        <v>72860.600000000006</v>
      </c>
      <c r="D98" s="127">
        <v>72860.600000000006</v>
      </c>
      <c r="E98" s="128"/>
      <c r="F98" s="127"/>
      <c r="G98" s="128">
        <v>0</v>
      </c>
      <c r="H98" s="128">
        <f>E98-C98</f>
        <v>-72860.600000000006</v>
      </c>
    </row>
    <row r="99" spans="1:8" ht="24" x14ac:dyDescent="0.2">
      <c r="A99" s="48" t="s">
        <v>111</v>
      </c>
      <c r="B99" s="168" t="s">
        <v>204</v>
      </c>
      <c r="C99" s="127">
        <v>3132</v>
      </c>
      <c r="D99" s="127">
        <v>3132</v>
      </c>
      <c r="E99" s="128">
        <v>277.89825000000002</v>
      </c>
      <c r="F99" s="127"/>
      <c r="G99" s="128">
        <v>0</v>
      </c>
      <c r="H99" s="128">
        <f>E99-C99</f>
        <v>-2854.1017499999998</v>
      </c>
    </row>
    <row r="100" spans="1:8" ht="12.75" thickBot="1" x14ac:dyDescent="0.25">
      <c r="A100" s="33" t="s">
        <v>111</v>
      </c>
      <c r="B100" s="169" t="s">
        <v>112</v>
      </c>
      <c r="C100" s="172"/>
      <c r="D100" s="172"/>
      <c r="E100" s="118"/>
      <c r="F100" s="172"/>
      <c r="G100" s="118">
        <v>0</v>
      </c>
      <c r="H100" s="118">
        <f>E100-C100</f>
        <v>0</v>
      </c>
    </row>
    <row r="101" spans="1:8" ht="12.75" thickBot="1" x14ac:dyDescent="0.25">
      <c r="A101" s="73" t="s">
        <v>113</v>
      </c>
      <c r="B101" s="90" t="s">
        <v>114</v>
      </c>
      <c r="C101" s="75">
        <f>C102+C113+C115+C117+C118+C119+C120+C114+C116</f>
        <v>180216.19999999995</v>
      </c>
      <c r="D101" s="75">
        <f>D102+D113+D115+D117+D118+D119+D120+D114+D116</f>
        <v>180216.19999999995</v>
      </c>
      <c r="E101" s="76">
        <f>E102+E113+E115+E117+E118+E119+E120+E114+E116</f>
        <v>28276.09922</v>
      </c>
      <c r="F101" s="75">
        <f>F102+F113+F115+F117+F118+F119+F120+F114+F116</f>
        <v>25877.964249999997</v>
      </c>
      <c r="G101" s="76">
        <f t="shared" ref="G101:G108" si="16">E101/D101*100</f>
        <v>15.690098459516962</v>
      </c>
      <c r="H101" s="77">
        <f t="shared" ref="H101:H108" si="17">E101-D101</f>
        <v>-151940.10077999995</v>
      </c>
    </row>
    <row r="102" spans="1:8" ht="12.75" thickBot="1" x14ac:dyDescent="0.25">
      <c r="A102" s="73" t="s">
        <v>115</v>
      </c>
      <c r="B102" s="91" t="s">
        <v>116</v>
      </c>
      <c r="C102" s="27">
        <f>C105+C109+C104+C103+C106+C110+C107+C108+C111+C112</f>
        <v>135077.79999999999</v>
      </c>
      <c r="D102" s="27">
        <f>D105+D109+D104+D103+D106+D110+D107+D108+D111+D112</f>
        <v>135077.79999999999</v>
      </c>
      <c r="E102" s="27">
        <f t="shared" ref="E102:F102" si="18">E105+E109+E104+E103+E106+E110+E107+E108+E111+E112</f>
        <v>20588.580000000002</v>
      </c>
      <c r="F102" s="27">
        <f t="shared" si="18"/>
        <v>20500.733</v>
      </c>
      <c r="G102" s="84">
        <f t="shared" si="16"/>
        <v>15.24201608258352</v>
      </c>
      <c r="H102" s="85">
        <f t="shared" si="17"/>
        <v>-114489.21999999999</v>
      </c>
    </row>
    <row r="103" spans="1:8" ht="24" x14ac:dyDescent="0.2">
      <c r="A103" s="47" t="s">
        <v>117</v>
      </c>
      <c r="B103" s="170" t="s">
        <v>118</v>
      </c>
      <c r="C103" s="64">
        <v>2220.6999999999998</v>
      </c>
      <c r="D103" s="64">
        <v>2220.6999999999998</v>
      </c>
      <c r="E103" s="126"/>
      <c r="F103" s="173"/>
      <c r="G103" s="126">
        <f t="shared" si="16"/>
        <v>0</v>
      </c>
      <c r="H103" s="126">
        <f t="shared" si="17"/>
        <v>-2220.6999999999998</v>
      </c>
    </row>
    <row r="104" spans="1:8" ht="24" x14ac:dyDescent="0.2">
      <c r="A104" s="47" t="s">
        <v>117</v>
      </c>
      <c r="B104" s="60" t="s">
        <v>206</v>
      </c>
      <c r="C104" s="35">
        <v>19</v>
      </c>
      <c r="D104" s="35">
        <v>19</v>
      </c>
      <c r="E104" s="128"/>
      <c r="F104" s="127"/>
      <c r="G104" s="128">
        <f t="shared" si="16"/>
        <v>0</v>
      </c>
      <c r="H104" s="128">
        <f t="shared" si="17"/>
        <v>-19</v>
      </c>
    </row>
    <row r="105" spans="1:8" x14ac:dyDescent="0.2">
      <c r="A105" s="59" t="s">
        <v>117</v>
      </c>
      <c r="B105" s="45" t="s">
        <v>119</v>
      </c>
      <c r="C105" s="127">
        <v>96521.1</v>
      </c>
      <c r="D105" s="127">
        <v>96521.1</v>
      </c>
      <c r="E105" s="128">
        <v>16070</v>
      </c>
      <c r="F105" s="127">
        <v>15954</v>
      </c>
      <c r="G105" s="128">
        <f t="shared" si="16"/>
        <v>16.649209343863671</v>
      </c>
      <c r="H105" s="128">
        <f t="shared" si="17"/>
        <v>-80451.100000000006</v>
      </c>
    </row>
    <row r="106" spans="1:8" x14ac:dyDescent="0.2">
      <c r="A106" s="59" t="s">
        <v>117</v>
      </c>
      <c r="B106" s="45" t="s">
        <v>120</v>
      </c>
      <c r="C106" s="127">
        <v>16398</v>
      </c>
      <c r="D106" s="127">
        <v>16398</v>
      </c>
      <c r="E106" s="128">
        <v>2730</v>
      </c>
      <c r="F106" s="127">
        <v>2592</v>
      </c>
      <c r="G106" s="128">
        <f t="shared" si="16"/>
        <v>16.648371752652764</v>
      </c>
      <c r="H106" s="128">
        <f t="shared" si="17"/>
        <v>-13668</v>
      </c>
    </row>
    <row r="107" spans="1:8" x14ac:dyDescent="0.2">
      <c r="A107" s="59" t="s">
        <v>117</v>
      </c>
      <c r="B107" s="45" t="s">
        <v>121</v>
      </c>
      <c r="C107" s="127">
        <v>543.20000000000005</v>
      </c>
      <c r="D107" s="127">
        <v>543.20000000000005</v>
      </c>
      <c r="E107" s="128"/>
      <c r="F107" s="127"/>
      <c r="G107" s="128">
        <f t="shared" si="16"/>
        <v>0</v>
      </c>
      <c r="H107" s="128">
        <f t="shared" si="17"/>
        <v>-543.20000000000005</v>
      </c>
    </row>
    <row r="108" spans="1:8" x14ac:dyDescent="0.2">
      <c r="A108" s="59" t="s">
        <v>117</v>
      </c>
      <c r="B108" s="60" t="s">
        <v>122</v>
      </c>
      <c r="C108" s="127">
        <v>150.9</v>
      </c>
      <c r="D108" s="127">
        <v>150.9</v>
      </c>
      <c r="E108" s="128"/>
      <c r="F108" s="127"/>
      <c r="G108" s="128">
        <f t="shared" si="16"/>
        <v>0</v>
      </c>
      <c r="H108" s="128">
        <f t="shared" si="17"/>
        <v>-150.9</v>
      </c>
    </row>
    <row r="109" spans="1:8" x14ac:dyDescent="0.2">
      <c r="A109" s="59" t="s">
        <v>117</v>
      </c>
      <c r="B109" s="45" t="s">
        <v>207</v>
      </c>
      <c r="C109" s="127">
        <v>305.10000000000002</v>
      </c>
      <c r="D109" s="127">
        <v>305.10000000000002</v>
      </c>
      <c r="E109" s="128">
        <v>25.43</v>
      </c>
      <c r="F109" s="92"/>
      <c r="G109" s="128">
        <v>0</v>
      </c>
      <c r="H109" s="128">
        <f>E109-C109</f>
        <v>-279.67</v>
      </c>
    </row>
    <row r="110" spans="1:8" ht="36" x14ac:dyDescent="0.2">
      <c r="A110" s="47" t="s">
        <v>117</v>
      </c>
      <c r="B110" s="60" t="s">
        <v>294</v>
      </c>
      <c r="C110" s="127">
        <v>2640.4</v>
      </c>
      <c r="D110" s="127">
        <v>2640.4</v>
      </c>
      <c r="E110" s="128"/>
      <c r="F110" s="127"/>
      <c r="G110" s="128">
        <f t="shared" ref="G110:G122" si="19">E110/D110*100</f>
        <v>0</v>
      </c>
      <c r="H110" s="128">
        <f t="shared" ref="H110:H122" si="20">E110-D110</f>
        <v>-2640.4</v>
      </c>
    </row>
    <row r="111" spans="1:8" x14ac:dyDescent="0.2">
      <c r="A111" s="59" t="s">
        <v>117</v>
      </c>
      <c r="B111" s="45" t="s">
        <v>123</v>
      </c>
      <c r="C111" s="127">
        <v>10575.3</v>
      </c>
      <c r="D111" s="127">
        <v>10575.3</v>
      </c>
      <c r="E111" s="128">
        <v>1763.15</v>
      </c>
      <c r="F111" s="127">
        <v>1954.7329999999999</v>
      </c>
      <c r="G111" s="128">
        <f t="shared" si="19"/>
        <v>16.672340264578782</v>
      </c>
      <c r="H111" s="128">
        <f t="shared" si="20"/>
        <v>-8812.15</v>
      </c>
    </row>
    <row r="112" spans="1:8" ht="36.75" thickBot="1" x14ac:dyDescent="0.25">
      <c r="A112" s="151" t="s">
        <v>117</v>
      </c>
      <c r="B112" s="171" t="s">
        <v>295</v>
      </c>
      <c r="C112" s="152">
        <v>5704.1</v>
      </c>
      <c r="D112" s="152">
        <v>5704.1</v>
      </c>
      <c r="E112" s="144"/>
      <c r="F112" s="145"/>
      <c r="G112" s="144">
        <f t="shared" si="19"/>
        <v>0</v>
      </c>
      <c r="H112" s="144">
        <f t="shared" si="20"/>
        <v>-5704.1</v>
      </c>
    </row>
    <row r="113" spans="1:8" x14ac:dyDescent="0.2">
      <c r="A113" s="59" t="s">
        <v>124</v>
      </c>
      <c r="B113" s="170" t="s">
        <v>125</v>
      </c>
      <c r="C113" s="173">
        <v>1765.9</v>
      </c>
      <c r="D113" s="173">
        <v>1765.9</v>
      </c>
      <c r="E113" s="126"/>
      <c r="F113" s="173"/>
      <c r="G113" s="126">
        <f t="shared" si="19"/>
        <v>0</v>
      </c>
      <c r="H113" s="126">
        <f t="shared" si="20"/>
        <v>-1765.9</v>
      </c>
    </row>
    <row r="114" spans="1:8" ht="24" x14ac:dyDescent="0.2">
      <c r="A114" s="48" t="s">
        <v>126</v>
      </c>
      <c r="B114" s="243" t="s">
        <v>296</v>
      </c>
      <c r="C114" s="35">
        <v>1211.3</v>
      </c>
      <c r="D114" s="35">
        <v>1211.3</v>
      </c>
      <c r="E114" s="128"/>
      <c r="F114" s="127"/>
      <c r="G114" s="128">
        <f t="shared" si="19"/>
        <v>0</v>
      </c>
      <c r="H114" s="128">
        <f t="shared" si="20"/>
        <v>-1211.3</v>
      </c>
    </row>
    <row r="115" spans="1:8" x14ac:dyDescent="0.2">
      <c r="A115" s="45" t="s">
        <v>127</v>
      </c>
      <c r="B115" s="45" t="s">
        <v>233</v>
      </c>
      <c r="C115" s="127">
        <v>1567.1</v>
      </c>
      <c r="D115" s="127">
        <v>1567.1</v>
      </c>
      <c r="E115" s="128">
        <v>391.77499999999998</v>
      </c>
      <c r="F115" s="127">
        <v>382.22500000000002</v>
      </c>
      <c r="G115" s="128">
        <f t="shared" si="19"/>
        <v>25</v>
      </c>
      <c r="H115" s="128">
        <f t="shared" si="20"/>
        <v>-1175.3249999999998</v>
      </c>
    </row>
    <row r="116" spans="1:8" ht="24" x14ac:dyDescent="0.2">
      <c r="A116" s="48" t="s">
        <v>237</v>
      </c>
      <c r="B116" s="60" t="s">
        <v>132</v>
      </c>
      <c r="C116" s="35">
        <v>7</v>
      </c>
      <c r="D116" s="35">
        <v>7</v>
      </c>
      <c r="E116" s="128"/>
      <c r="F116" s="127"/>
      <c r="G116" s="128">
        <f>E116/D116*100</f>
        <v>0</v>
      </c>
      <c r="H116" s="128">
        <f>E116-D116</f>
        <v>-7</v>
      </c>
    </row>
    <row r="117" spans="1:8" x14ac:dyDescent="0.2">
      <c r="A117" s="48" t="s">
        <v>128</v>
      </c>
      <c r="B117" s="60" t="s">
        <v>234</v>
      </c>
      <c r="C117" s="35">
        <v>245.3</v>
      </c>
      <c r="D117" s="35">
        <v>245.3</v>
      </c>
      <c r="E117" s="128"/>
      <c r="F117" s="127">
        <v>19.272950000000002</v>
      </c>
      <c r="G117" s="128">
        <f t="shared" si="19"/>
        <v>0</v>
      </c>
      <c r="H117" s="128">
        <f t="shared" si="20"/>
        <v>-245.3</v>
      </c>
    </row>
    <row r="118" spans="1:8" x14ac:dyDescent="0.2">
      <c r="A118" s="45" t="s">
        <v>129</v>
      </c>
      <c r="B118" s="60" t="s">
        <v>235</v>
      </c>
      <c r="C118" s="35">
        <v>613.5</v>
      </c>
      <c r="D118" s="35">
        <v>613.5</v>
      </c>
      <c r="E118" s="128">
        <v>90.862669999999994</v>
      </c>
      <c r="F118" s="127">
        <v>105.93191</v>
      </c>
      <c r="G118" s="128">
        <f t="shared" si="19"/>
        <v>14.810541157294214</v>
      </c>
      <c r="H118" s="128">
        <f t="shared" si="20"/>
        <v>-522.63733000000002</v>
      </c>
    </row>
    <row r="119" spans="1:8" ht="12.75" thickBot="1" x14ac:dyDescent="0.25">
      <c r="A119" s="45" t="s">
        <v>130</v>
      </c>
      <c r="B119" s="45" t="s">
        <v>131</v>
      </c>
      <c r="C119" s="127">
        <v>1469.3</v>
      </c>
      <c r="D119" s="127">
        <v>1469.3</v>
      </c>
      <c r="E119" s="128">
        <v>185.88155</v>
      </c>
      <c r="F119" s="127">
        <v>132.80139</v>
      </c>
      <c r="G119" s="128">
        <f t="shared" si="19"/>
        <v>12.651027700265432</v>
      </c>
      <c r="H119" s="128">
        <f t="shared" si="20"/>
        <v>-1283.4184499999999</v>
      </c>
    </row>
    <row r="120" spans="1:8" ht="12.75" thickBot="1" x14ac:dyDescent="0.25">
      <c r="A120" s="73" t="s">
        <v>133</v>
      </c>
      <c r="B120" s="88" t="s">
        <v>134</v>
      </c>
      <c r="C120" s="53">
        <f>C121</f>
        <v>38259</v>
      </c>
      <c r="D120" s="53">
        <f>D121</f>
        <v>38259</v>
      </c>
      <c r="E120" s="54">
        <f>E121</f>
        <v>7019</v>
      </c>
      <c r="F120" s="53">
        <f>F121</f>
        <v>4737</v>
      </c>
      <c r="G120" s="54">
        <f t="shared" si="19"/>
        <v>18.346010089129354</v>
      </c>
      <c r="H120" s="29">
        <f t="shared" si="20"/>
        <v>-31240</v>
      </c>
    </row>
    <row r="121" spans="1:8" ht="12.75" thickBot="1" x14ac:dyDescent="0.25">
      <c r="A121" s="56" t="s">
        <v>135</v>
      </c>
      <c r="B121" s="20" t="s">
        <v>136</v>
      </c>
      <c r="C121" s="57">
        <v>38259</v>
      </c>
      <c r="D121" s="57">
        <v>38259</v>
      </c>
      <c r="E121" s="39">
        <v>7019</v>
      </c>
      <c r="F121" s="57">
        <v>4737</v>
      </c>
      <c r="G121" s="39">
        <f t="shared" si="19"/>
        <v>18.346010089129354</v>
      </c>
      <c r="H121" s="39">
        <f t="shared" si="20"/>
        <v>-31240</v>
      </c>
    </row>
    <row r="122" spans="1:8" ht="16.5" customHeight="1" thickBot="1" x14ac:dyDescent="0.25">
      <c r="A122" s="73" t="s">
        <v>137</v>
      </c>
      <c r="B122" s="93" t="s">
        <v>138</v>
      </c>
      <c r="C122" s="75">
        <v>26679.401000000002</v>
      </c>
      <c r="D122" s="75">
        <v>26679.401000000002</v>
      </c>
      <c r="E122" s="76">
        <v>1703.9803199999999</v>
      </c>
      <c r="F122" s="75">
        <v>3662.7268800000002</v>
      </c>
      <c r="G122" s="76">
        <f t="shared" si="19"/>
        <v>6.386876227093703</v>
      </c>
      <c r="H122" s="77">
        <f t="shared" si="20"/>
        <v>-24975.420680000003</v>
      </c>
    </row>
    <row r="123" spans="1:8" ht="1.5" hidden="1" customHeight="1" thickBot="1" x14ac:dyDescent="0.25">
      <c r="A123" s="73" t="s">
        <v>139</v>
      </c>
      <c r="B123" s="83" t="s">
        <v>140</v>
      </c>
      <c r="C123" s="27">
        <f>C126+C124+C127</f>
        <v>0</v>
      </c>
      <c r="D123" s="27">
        <f>D126+D124+D127</f>
        <v>0</v>
      </c>
      <c r="E123" s="84">
        <f>E126+E124+E127+E125+E128</f>
        <v>0</v>
      </c>
      <c r="F123" s="27">
        <f>F126+F124+F127+F125+F128</f>
        <v>0</v>
      </c>
      <c r="G123" s="84">
        <v>0</v>
      </c>
      <c r="H123" s="85">
        <f t="shared" ref="H123:H132" si="21">E123-C123</f>
        <v>0</v>
      </c>
    </row>
    <row r="124" spans="1:8" ht="24.75" hidden="1" customHeight="1" thickBot="1" x14ac:dyDescent="0.25">
      <c r="A124" s="47" t="s">
        <v>141</v>
      </c>
      <c r="B124" s="170" t="s">
        <v>142</v>
      </c>
      <c r="C124" s="64"/>
      <c r="D124" s="64"/>
      <c r="E124" s="126"/>
      <c r="F124" s="173"/>
      <c r="G124" s="126">
        <v>0</v>
      </c>
      <c r="H124" s="126">
        <f t="shared" si="21"/>
        <v>0</v>
      </c>
    </row>
    <row r="125" spans="1:8" ht="24.75" hidden="1" customHeight="1" thickBot="1" x14ac:dyDescent="0.25">
      <c r="A125" s="47" t="s">
        <v>141</v>
      </c>
      <c r="B125" s="60" t="s">
        <v>143</v>
      </c>
      <c r="C125" s="35"/>
      <c r="D125" s="35"/>
      <c r="E125" s="128"/>
      <c r="F125" s="127"/>
      <c r="G125" s="128">
        <v>0</v>
      </c>
      <c r="H125" s="128">
        <f t="shared" si="21"/>
        <v>0</v>
      </c>
    </row>
    <row r="126" spans="1:8" ht="12.75" hidden="1" customHeight="1" thickBot="1" x14ac:dyDescent="0.25">
      <c r="A126" s="59" t="s">
        <v>141</v>
      </c>
      <c r="B126" s="45" t="s">
        <v>144</v>
      </c>
      <c r="C126" s="127"/>
      <c r="D126" s="127"/>
      <c r="E126" s="128"/>
      <c r="F126" s="127"/>
      <c r="G126" s="128">
        <v>0</v>
      </c>
      <c r="H126" s="128">
        <f t="shared" si="21"/>
        <v>0</v>
      </c>
    </row>
    <row r="127" spans="1:8" ht="12.75" hidden="1" customHeight="1" thickBot="1" x14ac:dyDescent="0.25">
      <c r="A127" s="59" t="s">
        <v>141</v>
      </c>
      <c r="B127" s="60" t="s">
        <v>145</v>
      </c>
      <c r="C127" s="127"/>
      <c r="D127" s="127"/>
      <c r="E127" s="128"/>
      <c r="F127" s="127"/>
      <c r="G127" s="128">
        <v>0</v>
      </c>
      <c r="H127" s="128">
        <f t="shared" si="21"/>
        <v>0</v>
      </c>
    </row>
    <row r="128" spans="1:8" ht="12.75" hidden="1" customHeight="1" thickBot="1" x14ac:dyDescent="0.25">
      <c r="A128" s="20" t="s">
        <v>141</v>
      </c>
      <c r="B128" s="164" t="s">
        <v>146</v>
      </c>
      <c r="C128" s="172"/>
      <c r="D128" s="172"/>
      <c r="E128" s="118"/>
      <c r="F128" s="172"/>
      <c r="G128" s="118">
        <v>0</v>
      </c>
      <c r="H128" s="118">
        <f t="shared" si="21"/>
        <v>0</v>
      </c>
    </row>
    <row r="129" spans="1:8" x14ac:dyDescent="0.2">
      <c r="A129" s="94" t="s">
        <v>147</v>
      </c>
      <c r="B129" s="90" t="s">
        <v>148</v>
      </c>
      <c r="C129" s="75"/>
      <c r="D129" s="75"/>
      <c r="E129" s="76"/>
      <c r="F129" s="75"/>
      <c r="G129" s="76">
        <v>0</v>
      </c>
      <c r="H129" s="77">
        <f t="shared" si="21"/>
        <v>0</v>
      </c>
    </row>
    <row r="130" spans="1:8" ht="12.75" thickBot="1" x14ac:dyDescent="0.25">
      <c r="A130" s="95" t="s">
        <v>149</v>
      </c>
      <c r="B130" s="91" t="s">
        <v>150</v>
      </c>
      <c r="C130" s="27"/>
      <c r="D130" s="27"/>
      <c r="E130" s="84">
        <f>E131</f>
        <v>0</v>
      </c>
      <c r="F130" s="27">
        <f>F131</f>
        <v>0</v>
      </c>
      <c r="G130" s="84">
        <v>0</v>
      </c>
      <c r="H130" s="85">
        <f t="shared" si="21"/>
        <v>0</v>
      </c>
    </row>
    <row r="131" spans="1:8" ht="12.75" thickBot="1" x14ac:dyDescent="0.25">
      <c r="A131" s="20" t="s">
        <v>151</v>
      </c>
      <c r="B131" s="20" t="s">
        <v>152</v>
      </c>
      <c r="C131" s="57"/>
      <c r="D131" s="57"/>
      <c r="E131" s="39"/>
      <c r="F131" s="57"/>
      <c r="G131" s="39">
        <v>0</v>
      </c>
      <c r="H131" s="39">
        <f t="shared" si="21"/>
        <v>0</v>
      </c>
    </row>
    <row r="132" spans="1:8" ht="12.75" thickBot="1" x14ac:dyDescent="0.25">
      <c r="A132" s="94" t="s">
        <v>153</v>
      </c>
      <c r="B132" s="96" t="s">
        <v>154</v>
      </c>
      <c r="C132" s="97"/>
      <c r="D132" s="97"/>
      <c r="E132" s="98"/>
      <c r="F132" s="97"/>
      <c r="G132" s="98">
        <v>0</v>
      </c>
      <c r="H132" s="174">
        <f t="shared" si="21"/>
        <v>0</v>
      </c>
    </row>
    <row r="133" spans="1:8" ht="12.75" thickBot="1" x14ac:dyDescent="0.25">
      <c r="A133" s="73"/>
      <c r="B133" s="87" t="s">
        <v>223</v>
      </c>
      <c r="C133" s="53">
        <f>C8+C82</f>
        <v>537799.04399999999</v>
      </c>
      <c r="D133" s="53">
        <f>D8+D82</f>
        <v>541313.68400000001</v>
      </c>
      <c r="E133" s="54">
        <f>E82+E8</f>
        <v>70234.247069999998</v>
      </c>
      <c r="F133" s="53">
        <f>F8+F82</f>
        <v>68506.990099999995</v>
      </c>
      <c r="G133" s="54">
        <f>E133/D133*100</f>
        <v>12.974777683617544</v>
      </c>
      <c r="H133" s="29">
        <f>E133-D133</f>
        <v>-471079.43693000003</v>
      </c>
    </row>
    <row r="134" spans="1:8" x14ac:dyDescent="0.2">
      <c r="A134" s="1"/>
      <c r="B134" s="9"/>
      <c r="C134" s="100"/>
      <c r="D134" s="100"/>
      <c r="F134" s="101"/>
      <c r="G134" s="102"/>
      <c r="H134" s="103"/>
    </row>
    <row r="135" spans="1:8" x14ac:dyDescent="0.2">
      <c r="A135" s="18" t="s">
        <v>155</v>
      </c>
      <c r="B135" s="18"/>
      <c r="C135" s="104"/>
      <c r="D135" s="104"/>
      <c r="E135" s="105"/>
      <c r="F135" s="106"/>
      <c r="G135" s="18"/>
    </row>
    <row r="136" spans="1:8" x14ac:dyDescent="0.2">
      <c r="A136" s="18" t="s">
        <v>156</v>
      </c>
      <c r="B136" s="19"/>
      <c r="C136" s="107"/>
      <c r="D136" s="107"/>
      <c r="E136" s="105" t="s">
        <v>157</v>
      </c>
      <c r="F136" s="108"/>
      <c r="G136" s="18"/>
    </row>
    <row r="137" spans="1:8" x14ac:dyDescent="0.2">
      <c r="A137" s="18"/>
      <c r="B137" s="19"/>
      <c r="C137" s="107"/>
      <c r="D137" s="107"/>
      <c r="E137" s="105"/>
      <c r="F137" s="108"/>
      <c r="G137" s="18"/>
    </row>
    <row r="138" spans="1:8" x14ac:dyDescent="0.2">
      <c r="A138" s="109" t="s">
        <v>221</v>
      </c>
      <c r="B138" s="18"/>
      <c r="C138" s="110"/>
      <c r="D138" s="110"/>
      <c r="E138" s="111"/>
      <c r="F138" s="112"/>
    </row>
    <row r="139" spans="1:8" x14ac:dyDescent="0.2">
      <c r="A139" s="109" t="s">
        <v>158</v>
      </c>
      <c r="C139" s="110"/>
      <c r="D139" s="110"/>
      <c r="E139" s="111"/>
      <c r="F139" s="113"/>
    </row>
    <row r="140" spans="1:8" x14ac:dyDescent="0.2">
      <c r="A140" s="1"/>
    </row>
    <row r="141" spans="1:8" x14ac:dyDescent="0.2">
      <c r="A141" s="1"/>
    </row>
    <row r="142" spans="1:8" x14ac:dyDescent="0.2">
      <c r="A142" s="1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  <c r="B146" s="6"/>
      <c r="C146" s="6"/>
      <c r="D146" s="6"/>
      <c r="E146" s="6"/>
      <c r="F146" s="6"/>
      <c r="G146" s="6"/>
      <c r="H146" s="6"/>
    </row>
  </sheetData>
  <mergeCells count="17">
    <mergeCell ref="G34:G35"/>
    <mergeCell ref="H34:H35"/>
    <mergeCell ref="A34:A35"/>
    <mergeCell ref="B34:B35"/>
    <mergeCell ref="C34:C35"/>
    <mergeCell ref="D34:D35"/>
    <mergeCell ref="E34:E35"/>
    <mergeCell ref="F34:F35"/>
    <mergeCell ref="G5:H5"/>
    <mergeCell ref="G6:G7"/>
    <mergeCell ref="H6:H7"/>
    <mergeCell ref="C5:C7"/>
    <mergeCell ref="A5:A7"/>
    <mergeCell ref="B5:B7"/>
    <mergeCell ref="D5:D7"/>
    <mergeCell ref="E5:E7"/>
    <mergeCell ref="F5:F7"/>
  </mergeCells>
  <pageMargins left="0" right="0" top="0.74803149606299213" bottom="0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6"/>
  <sheetViews>
    <sheetView topLeftCell="A97" workbookViewId="0">
      <selection activeCell="B110" sqref="B110:B114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246</v>
      </c>
      <c r="C4" s="3"/>
      <c r="D4" s="3"/>
      <c r="G4" s="9"/>
      <c r="H4" s="9"/>
    </row>
    <row r="5" spans="1:8" s="11" customFormat="1" ht="12.75" thickBot="1" x14ac:dyDescent="0.25">
      <c r="A5" s="278" t="s">
        <v>238</v>
      </c>
      <c r="B5" s="262" t="s">
        <v>2</v>
      </c>
      <c r="C5" s="267" t="s">
        <v>242</v>
      </c>
      <c r="D5" s="267" t="s">
        <v>243</v>
      </c>
      <c r="E5" s="264" t="s">
        <v>247</v>
      </c>
      <c r="F5" s="267" t="s">
        <v>248</v>
      </c>
      <c r="G5" s="258" t="s">
        <v>1</v>
      </c>
      <c r="H5" s="259"/>
    </row>
    <row r="6" spans="1:8" s="11" customFormat="1" x14ac:dyDescent="0.2">
      <c r="A6" s="279"/>
      <c r="B6" s="277"/>
      <c r="C6" s="268"/>
      <c r="D6" s="268"/>
      <c r="E6" s="265"/>
      <c r="F6" s="268"/>
      <c r="G6" s="262" t="s">
        <v>4</v>
      </c>
      <c r="H6" s="262" t="s">
        <v>5</v>
      </c>
    </row>
    <row r="7" spans="1:8" ht="12.75" thickBot="1" x14ac:dyDescent="0.25">
      <c r="A7" s="280"/>
      <c r="B7" s="263"/>
      <c r="C7" s="269"/>
      <c r="D7" s="269"/>
      <c r="E7" s="266"/>
      <c r="F7" s="269"/>
      <c r="G7" s="263"/>
      <c r="H7" s="263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C9+C14+C24+C46+C57+C79+C34+C53</f>
        <v>86113.142999999996</v>
      </c>
      <c r="D8" s="15">
        <f>D9+D14+D24+D46+D57+D79+D34+D53</f>
        <v>86339.142999999996</v>
      </c>
      <c r="E8" s="15">
        <f>E9+E14+E24+E46+E57+E79+E34+E53</f>
        <v>18865.9647</v>
      </c>
      <c r="F8" s="15">
        <f>F9+F14+F24+F46+F57+F79+F34+F53</f>
        <v>19965.93377</v>
      </c>
      <c r="G8" s="16">
        <f t="shared" ref="G8:G19" si="0">E8/D8*100</f>
        <v>21.850998335714316</v>
      </c>
      <c r="H8" s="17">
        <f t="shared" ref="H8:H19" si="1">E8-D8</f>
        <v>-67473.1783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13687.31993</v>
      </c>
      <c r="F9" s="15">
        <f>F10</f>
        <v>13183.60088</v>
      </c>
      <c r="G9" s="16">
        <f t="shared" si="0"/>
        <v>26.242587136121969</v>
      </c>
      <c r="H9" s="17">
        <f t="shared" si="1"/>
        <v>-38469.580070000004</v>
      </c>
    </row>
    <row r="10" spans="1:8" x14ac:dyDescent="0.2">
      <c r="A10" s="20" t="s">
        <v>10</v>
      </c>
      <c r="B10" s="163" t="s">
        <v>11</v>
      </c>
      <c r="C10" s="177">
        <f>C11+C12+C13</f>
        <v>52156.9</v>
      </c>
      <c r="D10" s="177">
        <f>D11+D12+D13</f>
        <v>52156.9</v>
      </c>
      <c r="E10" s="177">
        <f>E11+E12+E13</f>
        <v>13687.31993</v>
      </c>
      <c r="F10" s="177">
        <f>F11+F12+F13</f>
        <v>13183.60088</v>
      </c>
      <c r="G10" s="126">
        <f t="shared" si="0"/>
        <v>26.242587136121969</v>
      </c>
      <c r="H10" s="126">
        <f t="shared" si="1"/>
        <v>-38469.580070000004</v>
      </c>
    </row>
    <row r="11" spans="1:8" ht="24" x14ac:dyDescent="0.2">
      <c r="A11" s="23" t="s">
        <v>216</v>
      </c>
      <c r="B11" s="154" t="s">
        <v>12</v>
      </c>
      <c r="C11" s="127">
        <v>51687.9</v>
      </c>
      <c r="D11" s="127">
        <v>51687.9</v>
      </c>
      <c r="E11" s="128">
        <v>13627.38112</v>
      </c>
      <c r="F11" s="127">
        <v>13135.718129999999</v>
      </c>
      <c r="G11" s="126">
        <f t="shared" si="0"/>
        <v>26.364741303090277</v>
      </c>
      <c r="H11" s="128">
        <f t="shared" si="1"/>
        <v>-38060.518880000003</v>
      </c>
    </row>
    <row r="12" spans="1:8" ht="48" x14ac:dyDescent="0.2">
      <c r="A12" s="23" t="s">
        <v>217</v>
      </c>
      <c r="B12" s="155" t="s">
        <v>13</v>
      </c>
      <c r="C12" s="127">
        <v>234</v>
      </c>
      <c r="D12" s="127">
        <v>234</v>
      </c>
      <c r="E12" s="128">
        <v>4.86191</v>
      </c>
      <c r="F12" s="127">
        <v>24.648389999999999</v>
      </c>
      <c r="G12" s="126">
        <f t="shared" si="0"/>
        <v>2.0777393162393163</v>
      </c>
      <c r="H12" s="128">
        <f t="shared" si="1"/>
        <v>-229.13809000000001</v>
      </c>
    </row>
    <row r="13" spans="1:8" ht="24.75" thickBot="1" x14ac:dyDescent="0.25">
      <c r="A13" s="26" t="s">
        <v>218</v>
      </c>
      <c r="B13" s="156" t="s">
        <v>14</v>
      </c>
      <c r="C13" s="127">
        <v>235</v>
      </c>
      <c r="D13" s="127">
        <v>235</v>
      </c>
      <c r="E13" s="128">
        <v>55.076900000000002</v>
      </c>
      <c r="F13" s="127">
        <v>23.234359999999999</v>
      </c>
      <c r="G13" s="126">
        <f t="shared" si="0"/>
        <v>23.436978723404255</v>
      </c>
      <c r="H13" s="128">
        <f t="shared" si="1"/>
        <v>-179.92310000000001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3064.3707300000001</v>
      </c>
      <c r="F14" s="15">
        <f>F15+F19+F21+F22+F23</f>
        <v>4291.7436399999997</v>
      </c>
      <c r="G14" s="28">
        <f t="shared" si="0"/>
        <v>13.716814852116697</v>
      </c>
      <c r="H14" s="29">
        <f t="shared" si="1"/>
        <v>-19275.879270000001</v>
      </c>
    </row>
    <row r="15" spans="1:8" s="30" customFormat="1" x14ac:dyDescent="0.2">
      <c r="A15" s="20" t="s">
        <v>17</v>
      </c>
      <c r="B15" s="157" t="s">
        <v>18</v>
      </c>
      <c r="C15" s="177">
        <f>C16+C17</f>
        <v>19088</v>
      </c>
      <c r="D15" s="177">
        <f>D16+D17</f>
        <v>19088</v>
      </c>
      <c r="E15" s="177">
        <f>E16+E17+E18</f>
        <v>1496.03676</v>
      </c>
      <c r="F15" s="177">
        <f>F16+F17+F18</f>
        <v>2475.89311</v>
      </c>
      <c r="G15" s="31">
        <f t="shared" si="0"/>
        <v>7.8375773260687343</v>
      </c>
      <c r="H15" s="32">
        <f t="shared" si="1"/>
        <v>-17591.963240000001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552.91417000000001</v>
      </c>
      <c r="F16" s="127">
        <v>770.40764999999999</v>
      </c>
      <c r="G16" s="128">
        <f t="shared" si="0"/>
        <v>4.0604697804215322</v>
      </c>
      <c r="H16" s="128">
        <f t="shared" si="1"/>
        <v>-13064.08583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943.12258999999995</v>
      </c>
      <c r="F17" s="127">
        <v>1710.6030900000001</v>
      </c>
      <c r="G17" s="128">
        <f t="shared" si="0"/>
        <v>17.238577773715953</v>
      </c>
      <c r="H17" s="128">
        <f t="shared" si="1"/>
        <v>-4527.8774100000001</v>
      </c>
    </row>
    <row r="18" spans="1:8" x14ac:dyDescent="0.2">
      <c r="A18" s="33" t="s">
        <v>23</v>
      </c>
      <c r="B18" s="34" t="s">
        <v>24</v>
      </c>
      <c r="C18" s="35"/>
      <c r="D18" s="35"/>
      <c r="E18" s="128"/>
      <c r="F18" s="127">
        <v>-5.1176300000000001</v>
      </c>
      <c r="G18" s="128" t="e">
        <f t="shared" si="0"/>
        <v>#DIV/0!</v>
      </c>
      <c r="H18" s="128">
        <f t="shared" si="1"/>
        <v>0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362.56898000000001</v>
      </c>
      <c r="F19" s="127">
        <v>190.63564</v>
      </c>
      <c r="G19" s="128">
        <f t="shared" si="0"/>
        <v>71.653948616600786</v>
      </c>
      <c r="H19" s="128">
        <f t="shared" si="1"/>
        <v>-143.43101999999999</v>
      </c>
    </row>
    <row r="20" spans="1:8" x14ac:dyDescent="0.2">
      <c r="A20" s="37" t="s">
        <v>27</v>
      </c>
      <c r="B20" s="38" t="s">
        <v>219</v>
      </c>
      <c r="C20" s="177"/>
      <c r="D20" s="177"/>
      <c r="E20" s="126"/>
      <c r="F20" s="177"/>
      <c r="G20" s="39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981.65889000000004</v>
      </c>
      <c r="F21" s="127">
        <v>1371.26755</v>
      </c>
      <c r="G21" s="128">
        <f>E21/D21*100</f>
        <v>51.436148283992665</v>
      </c>
      <c r="H21" s="128">
        <f t="shared" ref="H21:H34" si="2">E21-D21</f>
        <v>-926.84110999999996</v>
      </c>
    </row>
    <row r="22" spans="1:8" x14ac:dyDescent="0.2">
      <c r="A22" s="20" t="s">
        <v>30</v>
      </c>
      <c r="B22" s="43" t="s">
        <v>31</v>
      </c>
      <c r="C22" s="176">
        <v>837.75</v>
      </c>
      <c r="D22" s="176">
        <v>837.75</v>
      </c>
      <c r="E22" s="118">
        <v>224.1061</v>
      </c>
      <c r="F22" s="176">
        <v>253.94734</v>
      </c>
      <c r="G22" s="128">
        <f>E22/D22*100</f>
        <v>26.750951954640406</v>
      </c>
      <c r="H22" s="118">
        <f t="shared" si="2"/>
        <v>-613.64390000000003</v>
      </c>
    </row>
    <row r="23" spans="1:8" ht="12.75" thickBot="1" x14ac:dyDescent="0.25">
      <c r="A23" s="43" t="s">
        <v>32</v>
      </c>
      <c r="B23" s="43" t="s">
        <v>33</v>
      </c>
      <c r="C23" s="176"/>
      <c r="D23" s="176"/>
      <c r="E23" s="118"/>
      <c r="F23" s="176"/>
      <c r="G23" s="31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1870.8</v>
      </c>
      <c r="E24" s="15">
        <f>E25+E27+E33+E28</f>
        <v>598.12509</v>
      </c>
      <c r="F24" s="16">
        <f>F25+F27+F28</f>
        <v>567.12649999999996</v>
      </c>
      <c r="G24" s="16">
        <f t="shared" ref="G24:G32" si="3">E24/D24*100</f>
        <v>31.971621231558693</v>
      </c>
      <c r="H24" s="16">
        <f t="shared" si="2"/>
        <v>-1272.67491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425.91424999999998</v>
      </c>
      <c r="F25" s="177">
        <f>F26</f>
        <v>282.30149999999998</v>
      </c>
      <c r="G25" s="126">
        <f t="shared" si="3"/>
        <v>40.264156740404609</v>
      </c>
      <c r="H25" s="126">
        <f t="shared" si="2"/>
        <v>-631.88574999999992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425.91424999999998</v>
      </c>
      <c r="F26" s="127">
        <v>282.30149999999998</v>
      </c>
      <c r="G26" s="128">
        <f t="shared" si="3"/>
        <v>40.264156740404609</v>
      </c>
      <c r="H26" s="128">
        <f t="shared" si="2"/>
        <v>-631.88574999999992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26</v>
      </c>
      <c r="G27" s="128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735</v>
      </c>
      <c r="E28" s="127">
        <f>E29+E30+E31+E32</f>
        <v>172.21084000000002</v>
      </c>
      <c r="F28" s="127">
        <f>F29+F30+F31+F32</f>
        <v>258.82499999999999</v>
      </c>
      <c r="G28" s="128">
        <f t="shared" si="3"/>
        <v>23.430046258503403</v>
      </c>
      <c r="H28" s="128">
        <f t="shared" si="2"/>
        <v>-562.78916000000004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128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79.710840000000005</v>
      </c>
      <c r="F30" s="127">
        <v>105.575</v>
      </c>
      <c r="G30" s="128">
        <f t="shared" si="3"/>
        <v>12.04091238670695</v>
      </c>
      <c r="H30" s="128">
        <f t="shared" si="2"/>
        <v>-582.28916000000004</v>
      </c>
    </row>
    <row r="31" spans="1:8" x14ac:dyDescent="0.2">
      <c r="A31" s="33" t="s">
        <v>236</v>
      </c>
      <c r="B31" s="40" t="s">
        <v>46</v>
      </c>
      <c r="C31" s="127"/>
      <c r="D31" s="127">
        <v>18</v>
      </c>
      <c r="E31" s="128">
        <v>19.5</v>
      </c>
      <c r="F31" s="127">
        <v>26.25</v>
      </c>
      <c r="G31" s="128">
        <f t="shared" si="3"/>
        <v>108.33333333333333</v>
      </c>
      <c r="H31" s="128">
        <f t="shared" si="2"/>
        <v>1.5</v>
      </c>
    </row>
    <row r="32" spans="1:8" ht="48" x14ac:dyDescent="0.2">
      <c r="A32" s="36" t="s">
        <v>47</v>
      </c>
      <c r="B32" s="159" t="s">
        <v>48</v>
      </c>
      <c r="C32" s="127"/>
      <c r="D32" s="127">
        <v>55</v>
      </c>
      <c r="E32" s="128">
        <v>73</v>
      </c>
      <c r="F32" s="127">
        <v>127</v>
      </c>
      <c r="G32" s="128">
        <f t="shared" si="3"/>
        <v>132.72727272727275</v>
      </c>
      <c r="H32" s="128">
        <f t="shared" si="2"/>
        <v>18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128">
        <v>0</v>
      </c>
      <c r="H33" s="128">
        <f t="shared" si="2"/>
        <v>-20</v>
      </c>
    </row>
    <row r="34" spans="1:234" x14ac:dyDescent="0.2">
      <c r="A34" s="273" t="s">
        <v>49</v>
      </c>
      <c r="B34" s="275" t="s">
        <v>50</v>
      </c>
      <c r="C34" s="252">
        <f>C36+C44</f>
        <v>9375.2999999999993</v>
      </c>
      <c r="D34" s="252">
        <f>D36+D44</f>
        <v>9375.2999999999993</v>
      </c>
      <c r="E34" s="252">
        <f>E36+E44</f>
        <v>794.10975999999994</v>
      </c>
      <c r="F34" s="252">
        <f>F38+F39+F41+F44</f>
        <v>1524.95876</v>
      </c>
      <c r="G34" s="254">
        <f>E34/D34*100</f>
        <v>8.4702330592087716</v>
      </c>
      <c r="H34" s="256">
        <f t="shared" si="2"/>
        <v>-8581.1902399999999</v>
      </c>
    </row>
    <row r="35" spans="1:234" ht="12.75" thickBot="1" x14ac:dyDescent="0.25">
      <c r="A35" s="274"/>
      <c r="B35" s="276"/>
      <c r="C35" s="253"/>
      <c r="D35" s="253"/>
      <c r="E35" s="253"/>
      <c r="F35" s="253"/>
      <c r="G35" s="255"/>
      <c r="H35" s="257"/>
    </row>
    <row r="36" spans="1:234" ht="48" x14ac:dyDescent="0.2">
      <c r="A36" s="47" t="s">
        <v>51</v>
      </c>
      <c r="B36" s="160" t="s">
        <v>52</v>
      </c>
      <c r="C36" s="177">
        <f>C37+C39+C41+C43</f>
        <v>9135.2999999999993</v>
      </c>
      <c r="D36" s="177">
        <f>D37+D39+D41+D43</f>
        <v>9135.2999999999993</v>
      </c>
      <c r="E36" s="177">
        <f>E37+E39+E41+E43</f>
        <v>729.19227999999998</v>
      </c>
      <c r="F36" s="177">
        <f t="shared" ref="F36" si="4">F37+F39+F41+F43</f>
        <v>1469.9397799999999</v>
      </c>
      <c r="G36" s="128">
        <f t="shared" ref="G36:G48" si="5">E36/D36*100</f>
        <v>7.9821382986875093</v>
      </c>
      <c r="H36" s="126">
        <f t="shared" ref="H36:H61" si="6">E36-D36</f>
        <v>-8406.10772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685.75734999999997</v>
      </c>
      <c r="F37" s="127">
        <f>F38</f>
        <v>1445.77378</v>
      </c>
      <c r="G37" s="128">
        <f t="shared" si="5"/>
        <v>8.3483358289811669</v>
      </c>
      <c r="H37" s="128">
        <f t="shared" si="6"/>
        <v>-7528.5426499999994</v>
      </c>
    </row>
    <row r="38" spans="1:234" ht="24" x14ac:dyDescent="0.2">
      <c r="A38" s="122" t="s">
        <v>55</v>
      </c>
      <c r="B38" s="132" t="s">
        <v>54</v>
      </c>
      <c r="C38" s="176">
        <v>8214.2999999999993</v>
      </c>
      <c r="D38" s="176">
        <v>8214.2999999999993</v>
      </c>
      <c r="E38" s="118">
        <v>685.75734999999997</v>
      </c>
      <c r="F38" s="121">
        <v>1445.77378</v>
      </c>
      <c r="G38" s="118">
        <f t="shared" si="5"/>
        <v>8.3483358289811669</v>
      </c>
      <c r="H38" s="115">
        <f t="shared" si="6"/>
        <v>-7528.5426499999994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0</v>
      </c>
      <c r="G39" s="128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/>
      <c r="G40" s="128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176">
        <f>C42</f>
        <v>136.1</v>
      </c>
      <c r="D41" s="176">
        <f>D42</f>
        <v>136.1</v>
      </c>
      <c r="E41" s="128">
        <f>E42</f>
        <v>43.434930000000001</v>
      </c>
      <c r="F41" s="127">
        <f>F42</f>
        <v>24.166</v>
      </c>
      <c r="G41" s="128">
        <f t="shared" si="5"/>
        <v>31.913982365907422</v>
      </c>
      <c r="H41" s="115">
        <f t="shared" si="6"/>
        <v>-92.665069999999986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43.434930000000001</v>
      </c>
      <c r="F42" s="70">
        <v>24.166</v>
      </c>
      <c r="G42" s="128">
        <f t="shared" si="5"/>
        <v>31.913982365907422</v>
      </c>
      <c r="H42" s="128">
        <f t="shared" si="6"/>
        <v>-92.665069999999986</v>
      </c>
    </row>
    <row r="43" spans="1:234" s="51" customFormat="1" ht="72.75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64.917479999999998</v>
      </c>
      <c r="F44" s="53">
        <f>F45</f>
        <v>55.018979999999999</v>
      </c>
      <c r="G44" s="28">
        <f t="shared" si="5"/>
        <v>27.048949999999998</v>
      </c>
      <c r="H44" s="29">
        <f t="shared" si="6"/>
        <v>-175.08251999999999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64.917479999999998</v>
      </c>
      <c r="F45" s="58">
        <v>55.018979999999999</v>
      </c>
      <c r="G45" s="39">
        <f t="shared" si="5"/>
        <v>27.048949999999998</v>
      </c>
      <c r="H45" s="32">
        <f t="shared" si="6"/>
        <v>-175.08251999999999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24.558430000000001</v>
      </c>
      <c r="F46" s="15">
        <f>F47</f>
        <v>36.958170000000003</v>
      </c>
      <c r="G46" s="28">
        <f t="shared" si="5"/>
        <v>21.190606852872911</v>
      </c>
      <c r="H46" s="29">
        <f t="shared" si="6"/>
        <v>-91.334569999999999</v>
      </c>
    </row>
    <row r="47" spans="1:234" s="51" customFormat="1" x14ac:dyDescent="0.2">
      <c r="A47" s="20" t="s">
        <v>66</v>
      </c>
      <c r="B47" s="59" t="s">
        <v>67</v>
      </c>
      <c r="C47" s="177">
        <f>C50+C48+C49+C51+C52</f>
        <v>115.893</v>
      </c>
      <c r="D47" s="177">
        <f>D50+D48+D49+D51+D52</f>
        <v>115.893</v>
      </c>
      <c r="E47" s="126">
        <f>E48+E49+E50+E51+E52</f>
        <v>24.558430000000001</v>
      </c>
      <c r="F47" s="126">
        <f>F48+F49+F50+F51+F52</f>
        <v>36.958170000000003</v>
      </c>
      <c r="G47" s="126">
        <f t="shared" si="5"/>
        <v>21.190606852872911</v>
      </c>
      <c r="H47" s="126">
        <f t="shared" si="6"/>
        <v>-91.334569999999999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20.50685</v>
      </c>
      <c r="F48" s="127">
        <v>11.719810000000001</v>
      </c>
      <c r="G48" s="126">
        <f t="shared" si="5"/>
        <v>237.43024198216972</v>
      </c>
      <c r="H48" s="128">
        <f t="shared" si="6"/>
        <v>11.86985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126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4.0515800000000004</v>
      </c>
      <c r="F50" s="127">
        <v>25.23836</v>
      </c>
      <c r="G50" s="126">
        <f>E50/D50*100</f>
        <v>3.7774856418288953</v>
      </c>
      <c r="H50" s="128">
        <f t="shared" si="6"/>
        <v>-103.20442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128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60" t="s">
        <v>75</v>
      </c>
      <c r="C52" s="127"/>
      <c r="D52" s="127"/>
      <c r="E52" s="128"/>
      <c r="F52" s="127"/>
      <c r="G52" s="128" t="e">
        <f>E52/D52*100</f>
        <v>#DIV/0!</v>
      </c>
      <c r="H52" s="128">
        <f t="shared" si="6"/>
        <v>0</v>
      </c>
    </row>
    <row r="53" spans="1:8" s="51" customFormat="1" ht="12.75" thickBot="1" x14ac:dyDescent="0.25">
      <c r="A53" s="73" t="s">
        <v>76</v>
      </c>
      <c r="B53" s="87" t="s">
        <v>77</v>
      </c>
      <c r="C53" s="61">
        <f>C54+C55+C56</f>
        <v>239</v>
      </c>
      <c r="D53" s="61">
        <f>D54+D55+D56</f>
        <v>364</v>
      </c>
      <c r="E53" s="61">
        <f>E54+E55+E56</f>
        <v>577.18682000000001</v>
      </c>
      <c r="F53" s="61">
        <f>F54+F55+F56</f>
        <v>80.003380000000007</v>
      </c>
      <c r="G53" s="54">
        <f>E53/D53*100</f>
        <v>158.5678076923077</v>
      </c>
      <c r="H53" s="29">
        <f t="shared" si="6"/>
        <v>213.18682000000001</v>
      </c>
    </row>
    <row r="54" spans="1:8" s="11" customFormat="1" ht="24" x14ac:dyDescent="0.2">
      <c r="A54" s="62" t="s">
        <v>78</v>
      </c>
      <c r="B54" s="63" t="s">
        <v>79</v>
      </c>
      <c r="C54" s="64"/>
      <c r="D54" s="64"/>
      <c r="E54" s="126"/>
      <c r="F54" s="177"/>
      <c r="G54" s="126"/>
      <c r="H54" s="126">
        <f t="shared" si="6"/>
        <v>0</v>
      </c>
    </row>
    <row r="55" spans="1:8" s="11" customFormat="1" ht="24" x14ac:dyDescent="0.2">
      <c r="A55" s="65" t="s">
        <v>80</v>
      </c>
      <c r="B55" s="66" t="s">
        <v>81</v>
      </c>
      <c r="C55" s="176"/>
      <c r="D55" s="176">
        <v>125</v>
      </c>
      <c r="E55" s="118">
        <v>571.42362000000003</v>
      </c>
      <c r="F55" s="176">
        <v>80.003380000000007</v>
      </c>
      <c r="G55" s="126">
        <f>E55/D55*100</f>
        <v>457.13889600000005</v>
      </c>
      <c r="H55" s="118">
        <f t="shared" si="6"/>
        <v>446.42362000000003</v>
      </c>
    </row>
    <row r="56" spans="1:8" s="11" customFormat="1" ht="24.75" thickBot="1" x14ac:dyDescent="0.25">
      <c r="A56" s="67" t="s">
        <v>82</v>
      </c>
      <c r="B56" s="68" t="s">
        <v>83</v>
      </c>
      <c r="C56" s="127">
        <v>239</v>
      </c>
      <c r="D56" s="127">
        <v>239</v>
      </c>
      <c r="E56" s="128">
        <v>5.7632000000000003</v>
      </c>
      <c r="F56" s="127"/>
      <c r="G56" s="126">
        <f>E56/D56*100</f>
        <v>2.4113807531380753</v>
      </c>
      <c r="H56" s="128">
        <f t="shared" si="6"/>
        <v>-233.23679999999999</v>
      </c>
    </row>
    <row r="57" spans="1:8" ht="12.75" thickBot="1" x14ac:dyDescent="0.25">
      <c r="A57" s="78" t="s">
        <v>84</v>
      </c>
      <c r="B57" s="87" t="s">
        <v>85</v>
      </c>
      <c r="C57" s="69">
        <f>C58+C60+C62+C64+C66+C68+C70+C72+C74+C76</f>
        <v>88</v>
      </c>
      <c r="D57" s="69">
        <f>D58+D60+D62+D64+D66+D68+D70+D72+D74+D76</f>
        <v>116</v>
      </c>
      <c r="E57" s="69">
        <f t="shared" ref="E57" si="7">E58+E60+E62+E64+E66+E68+E70+E72+E74+E76</f>
        <v>120.29394000000001</v>
      </c>
      <c r="F57" s="69">
        <v>217.37110999999999</v>
      </c>
      <c r="G57" s="54">
        <f>E57/D57*100</f>
        <v>103.7016724137931</v>
      </c>
      <c r="H57" s="29">
        <f t="shared" si="6"/>
        <v>4.2939400000000063</v>
      </c>
    </row>
    <row r="58" spans="1:8" ht="36" x14ac:dyDescent="0.2">
      <c r="A58" s="134" t="s">
        <v>161</v>
      </c>
      <c r="B58" s="137" t="s">
        <v>178</v>
      </c>
      <c r="C58" s="177">
        <f>C59</f>
        <v>4</v>
      </c>
      <c r="D58" s="177">
        <f>D59</f>
        <v>4</v>
      </c>
      <c r="E58" s="177">
        <f t="shared" ref="E58" si="8">E59</f>
        <v>0</v>
      </c>
      <c r="F58" s="177"/>
      <c r="G58" s="126">
        <f>E58/D58*100</f>
        <v>0</v>
      </c>
      <c r="H58" s="126">
        <f t="shared" si="6"/>
        <v>-4</v>
      </c>
    </row>
    <row r="59" spans="1:8" s="11" customFormat="1" ht="48" x14ac:dyDescent="0.2">
      <c r="A59" s="135" t="s">
        <v>162</v>
      </c>
      <c r="B59" s="138" t="s">
        <v>179</v>
      </c>
      <c r="C59" s="177">
        <v>4</v>
      </c>
      <c r="D59" s="177">
        <v>4</v>
      </c>
      <c r="E59" s="126"/>
      <c r="F59" s="70"/>
      <c r="G59" s="126">
        <f>E59/D59*100</f>
        <v>0</v>
      </c>
      <c r="H59" s="128">
        <f t="shared" si="6"/>
        <v>-4</v>
      </c>
    </row>
    <row r="60" spans="1:8" ht="36" x14ac:dyDescent="0.2">
      <c r="A60" s="134" t="s">
        <v>228</v>
      </c>
      <c r="B60" s="139" t="s">
        <v>180</v>
      </c>
      <c r="C60" s="177">
        <f>C61</f>
        <v>3</v>
      </c>
      <c r="D60" s="177">
        <f>D61</f>
        <v>3</v>
      </c>
      <c r="E60" s="177">
        <f>E61</f>
        <v>0</v>
      </c>
      <c r="F60" s="127"/>
      <c r="G60" s="128"/>
      <c r="H60" s="128">
        <f t="shared" si="6"/>
        <v>-3</v>
      </c>
    </row>
    <row r="61" spans="1:8" ht="48" x14ac:dyDescent="0.2">
      <c r="A61" s="135" t="s">
        <v>163</v>
      </c>
      <c r="B61" s="140" t="s">
        <v>181</v>
      </c>
      <c r="C61" s="177">
        <v>3</v>
      </c>
      <c r="D61" s="177">
        <v>3</v>
      </c>
      <c r="E61" s="126"/>
      <c r="F61" s="127"/>
      <c r="G61" s="128">
        <f>E61/D61*100</f>
        <v>0</v>
      </c>
      <c r="H61" s="143">
        <f t="shared" si="6"/>
        <v>-3</v>
      </c>
    </row>
    <row r="62" spans="1:8" ht="36" x14ac:dyDescent="0.2">
      <c r="A62" s="134" t="s">
        <v>164</v>
      </c>
      <c r="B62" s="141" t="s">
        <v>182</v>
      </c>
      <c r="C62" s="177">
        <f>C63</f>
        <v>4</v>
      </c>
      <c r="D62" s="177">
        <f>D63</f>
        <v>4</v>
      </c>
      <c r="E62" s="177">
        <f>E63</f>
        <v>0</v>
      </c>
      <c r="F62" s="177"/>
      <c r="G62" s="126"/>
      <c r="H62" s="129"/>
    </row>
    <row r="63" spans="1:8" ht="48" x14ac:dyDescent="0.2">
      <c r="A63" s="135" t="s">
        <v>165</v>
      </c>
      <c r="B63" s="140" t="s">
        <v>183</v>
      </c>
      <c r="C63" s="177">
        <v>4</v>
      </c>
      <c r="D63" s="177">
        <v>4</v>
      </c>
      <c r="E63" s="126"/>
      <c r="F63" s="127"/>
      <c r="G63" s="128"/>
      <c r="H63" s="128"/>
    </row>
    <row r="64" spans="1:8" ht="36" x14ac:dyDescent="0.2">
      <c r="A64" s="134" t="s">
        <v>166</v>
      </c>
      <c r="B64" s="141" t="s">
        <v>184</v>
      </c>
      <c r="C64" s="177">
        <f>C65</f>
        <v>5</v>
      </c>
      <c r="D64" s="177">
        <f>D65</f>
        <v>5</v>
      </c>
      <c r="E64" s="177">
        <f>E65</f>
        <v>0</v>
      </c>
      <c r="F64" s="127"/>
      <c r="G64" s="128"/>
      <c r="H64" s="128"/>
    </row>
    <row r="65" spans="1:8" ht="48" x14ac:dyDescent="0.2">
      <c r="A65" s="135" t="s">
        <v>167</v>
      </c>
      <c r="B65" s="140" t="s">
        <v>185</v>
      </c>
      <c r="C65" s="177">
        <v>5</v>
      </c>
      <c r="D65" s="177">
        <v>5</v>
      </c>
      <c r="E65" s="126"/>
      <c r="F65" s="128"/>
      <c r="G65" s="128">
        <f>E65/D65*100</f>
        <v>0</v>
      </c>
      <c r="H65" s="128">
        <f>E65-D65</f>
        <v>-5</v>
      </c>
    </row>
    <row r="66" spans="1:8" ht="36" x14ac:dyDescent="0.2">
      <c r="A66" s="134" t="s">
        <v>168</v>
      </c>
      <c r="B66" s="141" t="s">
        <v>186</v>
      </c>
      <c r="C66" s="177">
        <f>C67</f>
        <v>3</v>
      </c>
      <c r="D66" s="177">
        <f>D67</f>
        <v>3</v>
      </c>
      <c r="E66" s="177">
        <f>E67</f>
        <v>0.75</v>
      </c>
      <c r="F66" s="127"/>
      <c r="G66" s="128">
        <f>E66/D66*100</f>
        <v>25</v>
      </c>
      <c r="H66" s="128">
        <f>E66-D66</f>
        <v>-2.25</v>
      </c>
    </row>
    <row r="67" spans="1:8" ht="48" x14ac:dyDescent="0.2">
      <c r="A67" s="135" t="s">
        <v>169</v>
      </c>
      <c r="B67" s="140" t="s">
        <v>187</v>
      </c>
      <c r="C67" s="177">
        <v>3</v>
      </c>
      <c r="D67" s="177">
        <v>3</v>
      </c>
      <c r="E67" s="126">
        <v>0.75</v>
      </c>
      <c r="F67" s="127"/>
      <c r="G67" s="128">
        <f>E67/D67*100</f>
        <v>25</v>
      </c>
      <c r="H67" s="128">
        <f>E68-D67</f>
        <v>-3</v>
      </c>
    </row>
    <row r="68" spans="1:8" ht="36" x14ac:dyDescent="0.2">
      <c r="A68" s="134" t="s">
        <v>170</v>
      </c>
      <c r="B68" s="141" t="s">
        <v>188</v>
      </c>
      <c r="C68" s="177">
        <f>C69</f>
        <v>2</v>
      </c>
      <c r="D68" s="177">
        <f>D69</f>
        <v>2</v>
      </c>
      <c r="E68" s="177">
        <f>E69</f>
        <v>0</v>
      </c>
      <c r="F68" s="177"/>
      <c r="G68" s="126"/>
      <c r="H68" s="128"/>
    </row>
    <row r="69" spans="1:8" ht="60" x14ac:dyDescent="0.2">
      <c r="A69" s="135" t="s">
        <v>171</v>
      </c>
      <c r="B69" s="140" t="s">
        <v>189</v>
      </c>
      <c r="C69" s="177">
        <v>2</v>
      </c>
      <c r="D69" s="177">
        <v>2</v>
      </c>
      <c r="E69" s="126"/>
      <c r="F69" s="127"/>
      <c r="G69" s="128">
        <f>E69/D69*100</f>
        <v>0</v>
      </c>
      <c r="H69" s="128">
        <f>E69-D69</f>
        <v>-2</v>
      </c>
    </row>
    <row r="70" spans="1:8" ht="36" x14ac:dyDescent="0.2">
      <c r="A70" s="134" t="s">
        <v>172</v>
      </c>
      <c r="B70" s="141" t="s">
        <v>190</v>
      </c>
      <c r="C70" s="177">
        <f>C71</f>
        <v>2</v>
      </c>
      <c r="D70" s="177">
        <f>D71</f>
        <v>2</v>
      </c>
      <c r="E70" s="177">
        <f>E71</f>
        <v>0.25</v>
      </c>
      <c r="F70" s="127"/>
      <c r="G70" s="128"/>
      <c r="H70" s="128">
        <f>E70-D70</f>
        <v>-1.75</v>
      </c>
    </row>
    <row r="71" spans="1:8" ht="48" x14ac:dyDescent="0.2">
      <c r="A71" s="135" t="s">
        <v>173</v>
      </c>
      <c r="B71" s="140" t="s">
        <v>191</v>
      </c>
      <c r="C71" s="177">
        <v>2</v>
      </c>
      <c r="D71" s="177">
        <v>2</v>
      </c>
      <c r="E71" s="126">
        <v>0.25</v>
      </c>
      <c r="F71" s="127"/>
      <c r="G71" s="128">
        <f>E71/D71*100</f>
        <v>12.5</v>
      </c>
      <c r="H71" s="71">
        <f>E71-D71</f>
        <v>-1.75</v>
      </c>
    </row>
    <row r="72" spans="1:8" ht="36" x14ac:dyDescent="0.2">
      <c r="A72" s="134" t="s">
        <v>174</v>
      </c>
      <c r="B72" s="141" t="s">
        <v>192</v>
      </c>
      <c r="C72" s="177">
        <f>C73</f>
        <v>46</v>
      </c>
      <c r="D72" s="177">
        <f>D73</f>
        <v>46</v>
      </c>
      <c r="E72" s="177">
        <f>E73</f>
        <v>3</v>
      </c>
      <c r="F72" s="177"/>
      <c r="G72" s="126"/>
      <c r="H72" s="130"/>
    </row>
    <row r="73" spans="1:8" ht="48" x14ac:dyDescent="0.2">
      <c r="A73" s="135" t="s">
        <v>175</v>
      </c>
      <c r="B73" s="140" t="s">
        <v>193</v>
      </c>
      <c r="C73" s="177">
        <v>46</v>
      </c>
      <c r="D73" s="177">
        <v>46</v>
      </c>
      <c r="E73" s="126">
        <v>3</v>
      </c>
      <c r="F73" s="127"/>
      <c r="G73" s="128">
        <f t="shared" ref="G73:G79" si="9">E73/D73*100</f>
        <v>6.5217391304347823</v>
      </c>
      <c r="H73" s="128">
        <f t="shared" ref="H73:H97" si="10">E73-D73</f>
        <v>-43</v>
      </c>
    </row>
    <row r="74" spans="1:8" ht="36" x14ac:dyDescent="0.2">
      <c r="A74" s="134" t="s">
        <v>176</v>
      </c>
      <c r="B74" s="139" t="s">
        <v>194</v>
      </c>
      <c r="C74" s="177">
        <f>C75</f>
        <v>19</v>
      </c>
      <c r="D74" s="177">
        <f>D75</f>
        <v>19</v>
      </c>
      <c r="E74" s="177">
        <f>E75</f>
        <v>10.45</v>
      </c>
      <c r="F74" s="127"/>
      <c r="G74" s="128">
        <f t="shared" si="9"/>
        <v>54.999999999999993</v>
      </c>
      <c r="H74" s="128">
        <f t="shared" si="10"/>
        <v>-8.5500000000000007</v>
      </c>
    </row>
    <row r="75" spans="1:8" ht="48" x14ac:dyDescent="0.2">
      <c r="A75" s="136" t="s">
        <v>177</v>
      </c>
      <c r="B75" s="142" t="s">
        <v>195</v>
      </c>
      <c r="C75" s="177">
        <v>19</v>
      </c>
      <c r="D75" s="177">
        <v>19</v>
      </c>
      <c r="E75" s="126">
        <v>10.45</v>
      </c>
      <c r="F75" s="127"/>
      <c r="G75" s="128">
        <f t="shared" si="9"/>
        <v>54.999999999999993</v>
      </c>
      <c r="H75" s="128">
        <f t="shared" si="10"/>
        <v>-8.5500000000000007</v>
      </c>
    </row>
    <row r="76" spans="1:8" ht="36" x14ac:dyDescent="0.2">
      <c r="A76" s="147" t="s">
        <v>210</v>
      </c>
      <c r="B76" s="72" t="s">
        <v>211</v>
      </c>
      <c r="C76" s="127">
        <f>C77+C78</f>
        <v>0</v>
      </c>
      <c r="D76" s="127">
        <f>D77+D78</f>
        <v>28</v>
      </c>
      <c r="E76" s="127">
        <f t="shared" ref="E76:F76" si="11">E77+E78</f>
        <v>105.84394</v>
      </c>
      <c r="F76" s="127">
        <f t="shared" si="11"/>
        <v>0</v>
      </c>
      <c r="G76" s="128">
        <f t="shared" si="9"/>
        <v>378.01407142857147</v>
      </c>
      <c r="H76" s="128">
        <f t="shared" si="10"/>
        <v>77.843940000000003</v>
      </c>
    </row>
    <row r="77" spans="1:8" ht="36" x14ac:dyDescent="0.2">
      <c r="A77" s="148" t="s">
        <v>212</v>
      </c>
      <c r="B77" s="86" t="s">
        <v>214</v>
      </c>
      <c r="C77" s="176"/>
      <c r="D77" s="176">
        <v>25</v>
      </c>
      <c r="E77" s="176">
        <v>104.06144</v>
      </c>
      <c r="F77" s="176"/>
      <c r="G77" s="128"/>
      <c r="H77" s="118"/>
    </row>
    <row r="78" spans="1:8" ht="36.75" thickBot="1" x14ac:dyDescent="0.25">
      <c r="A78" s="148" t="s">
        <v>213</v>
      </c>
      <c r="B78" s="86" t="s">
        <v>215</v>
      </c>
      <c r="C78" s="176"/>
      <c r="D78" s="176">
        <v>3</v>
      </c>
      <c r="E78" s="118">
        <v>1.7825</v>
      </c>
      <c r="F78" s="176"/>
      <c r="G78" s="128">
        <f t="shared" si="9"/>
        <v>59.416666666666664</v>
      </c>
      <c r="H78" s="118">
        <f t="shared" si="10"/>
        <v>-1.2175</v>
      </c>
    </row>
    <row r="79" spans="1:8" ht="12.75" thickBot="1" x14ac:dyDescent="0.25">
      <c r="A79" s="73" t="s">
        <v>86</v>
      </c>
      <c r="B79" s="87" t="s">
        <v>87</v>
      </c>
      <c r="C79" s="53">
        <f>C80+C81</f>
        <v>0</v>
      </c>
      <c r="D79" s="53">
        <f>D80+D81</f>
        <v>0</v>
      </c>
      <c r="E79" s="53">
        <f t="shared" ref="E79:F79" si="12">E80+E81</f>
        <v>0</v>
      </c>
      <c r="F79" s="53">
        <f t="shared" si="12"/>
        <v>64.171329999999998</v>
      </c>
      <c r="G79" s="54" t="e">
        <f t="shared" si="9"/>
        <v>#DIV/0!</v>
      </c>
      <c r="H79" s="29">
        <f t="shared" si="10"/>
        <v>0</v>
      </c>
    </row>
    <row r="80" spans="1:8" x14ac:dyDescent="0.2">
      <c r="A80" s="20" t="s">
        <v>229</v>
      </c>
      <c r="B80" s="59" t="s">
        <v>88</v>
      </c>
      <c r="C80" s="177"/>
      <c r="D80" s="177"/>
      <c r="E80" s="126"/>
      <c r="F80" s="177">
        <v>11.34243</v>
      </c>
      <c r="G80" s="126">
        <v>0</v>
      </c>
      <c r="H80" s="126">
        <f t="shared" si="10"/>
        <v>0</v>
      </c>
    </row>
    <row r="81" spans="1:8" ht="12.75" thickBot="1" x14ac:dyDescent="0.25">
      <c r="A81" s="33" t="s">
        <v>230</v>
      </c>
      <c r="B81" s="33" t="s">
        <v>87</v>
      </c>
      <c r="C81" s="176"/>
      <c r="D81" s="176"/>
      <c r="E81" s="118"/>
      <c r="F81" s="176">
        <v>52.828899999999997</v>
      </c>
      <c r="G81" s="118" t="e">
        <f>E81/D81*100</f>
        <v>#DIV/0!</v>
      </c>
      <c r="H81" s="118">
        <f t="shared" si="10"/>
        <v>0</v>
      </c>
    </row>
    <row r="82" spans="1:8" ht="12.75" thickBot="1" x14ac:dyDescent="0.25">
      <c r="A82" s="73" t="s">
        <v>89</v>
      </c>
      <c r="B82" s="74" t="s">
        <v>90</v>
      </c>
      <c r="C82" s="75">
        <f>C83+C132+C130+C129</f>
        <v>451685.90100000001</v>
      </c>
      <c r="D82" s="75">
        <f>D83+D132+D130+D129</f>
        <v>455035.28199999995</v>
      </c>
      <c r="E82" s="76">
        <f>E83+E132+E130+E129</f>
        <v>91009.764670000019</v>
      </c>
      <c r="F82" s="75">
        <f>F83+F132+F130+F129</f>
        <v>100934.75434999999</v>
      </c>
      <c r="G82" s="76">
        <f>E82/D82*100</f>
        <v>20.000595178024025</v>
      </c>
      <c r="H82" s="77">
        <f t="shared" si="10"/>
        <v>-364025.51732999994</v>
      </c>
    </row>
    <row r="83" spans="1:8" ht="12.75" thickBot="1" x14ac:dyDescent="0.25">
      <c r="A83" s="78" t="s">
        <v>91</v>
      </c>
      <c r="B83" s="79" t="s">
        <v>92</v>
      </c>
      <c r="C83" s="80">
        <f>C84+C87+C101+C122</f>
        <v>451685.90100000001</v>
      </c>
      <c r="D83" s="80">
        <f>D84+D87+D101+D122</f>
        <v>455035.28199999995</v>
      </c>
      <c r="E83" s="80">
        <f>E84+E87+E101+E122</f>
        <v>91009.764670000019</v>
      </c>
      <c r="F83" s="80">
        <f>F84+F87+F101+F122</f>
        <v>100934.75434999999</v>
      </c>
      <c r="G83" s="81">
        <f>E83/D83*100</f>
        <v>20.000595178024025</v>
      </c>
      <c r="H83" s="82">
        <f t="shared" si="10"/>
        <v>-364025.51732999994</v>
      </c>
    </row>
    <row r="84" spans="1:8" ht="12.75" thickBot="1" x14ac:dyDescent="0.25">
      <c r="A84" s="73" t="s">
        <v>93</v>
      </c>
      <c r="B84" s="83" t="s">
        <v>94</v>
      </c>
      <c r="C84" s="27">
        <f>C85+C86</f>
        <v>154122</v>
      </c>
      <c r="D84" s="27">
        <f>D85+D86</f>
        <v>154122</v>
      </c>
      <c r="E84" s="84">
        <f>E85+E86</f>
        <v>42995.7</v>
      </c>
      <c r="F84" s="27">
        <f>SUM(F85+F86)</f>
        <v>54320</v>
      </c>
      <c r="G84" s="84">
        <f>E84/D84*100</f>
        <v>27.897185346673414</v>
      </c>
      <c r="H84" s="85">
        <f t="shared" si="10"/>
        <v>-111126.3</v>
      </c>
    </row>
    <row r="85" spans="1:8" x14ac:dyDescent="0.2">
      <c r="A85" s="59" t="s">
        <v>95</v>
      </c>
      <c r="B85" s="59" t="s">
        <v>96</v>
      </c>
      <c r="C85" s="177">
        <v>154122</v>
      </c>
      <c r="D85" s="177">
        <v>154122</v>
      </c>
      <c r="E85" s="126">
        <v>42995.7</v>
      </c>
      <c r="F85" s="177">
        <v>54320</v>
      </c>
      <c r="G85" s="126">
        <f>E85/D85*100</f>
        <v>27.897185346673414</v>
      </c>
      <c r="H85" s="126">
        <f t="shared" si="10"/>
        <v>-111126.3</v>
      </c>
    </row>
    <row r="86" spans="1:8" ht="24.75" thickBot="1" x14ac:dyDescent="0.25">
      <c r="A86" s="56" t="s">
        <v>97</v>
      </c>
      <c r="B86" s="164" t="s">
        <v>98</v>
      </c>
      <c r="C86" s="165"/>
      <c r="D86" s="165"/>
      <c r="E86" s="118"/>
      <c r="F86" s="176"/>
      <c r="G86" s="118"/>
      <c r="H86" s="118">
        <f t="shared" si="10"/>
        <v>0</v>
      </c>
    </row>
    <row r="87" spans="1:8" ht="12.75" thickBot="1" x14ac:dyDescent="0.25">
      <c r="A87" s="73" t="s">
        <v>99</v>
      </c>
      <c r="B87" s="87" t="s">
        <v>100</v>
      </c>
      <c r="C87" s="53">
        <f>C88+C90+C91+C92</f>
        <v>90668.300000000017</v>
      </c>
      <c r="D87" s="53">
        <f>D88+D90+D91+D92+D89</f>
        <v>94182.940000000017</v>
      </c>
      <c r="E87" s="53">
        <f t="shared" ref="E87:F87" si="13">E88+E90+E91+E92</f>
        <v>1438.34365</v>
      </c>
      <c r="F87" s="53">
        <f t="shared" si="13"/>
        <v>645.64</v>
      </c>
      <c r="G87" s="54">
        <f>E87/D87*100</f>
        <v>1.5271806656279787</v>
      </c>
      <c r="H87" s="29">
        <f t="shared" si="10"/>
        <v>-92744.596350000022</v>
      </c>
    </row>
    <row r="88" spans="1:8" s="11" customFormat="1" x14ac:dyDescent="0.2">
      <c r="A88" s="33" t="s">
        <v>101</v>
      </c>
      <c r="B88" s="45" t="s">
        <v>102</v>
      </c>
      <c r="C88" s="127">
        <v>441.5</v>
      </c>
      <c r="D88" s="127">
        <v>441.5</v>
      </c>
      <c r="E88" s="128"/>
      <c r="F88" s="127"/>
      <c r="G88" s="128">
        <v>0</v>
      </c>
      <c r="H88" s="128">
        <f t="shared" si="10"/>
        <v>-441.5</v>
      </c>
    </row>
    <row r="89" spans="1:8" s="11" customFormat="1" ht="24" x14ac:dyDescent="0.2">
      <c r="A89" s="33" t="s">
        <v>244</v>
      </c>
      <c r="B89" s="60" t="s">
        <v>245</v>
      </c>
      <c r="C89" s="127"/>
      <c r="D89" s="127">
        <v>3514.64</v>
      </c>
      <c r="E89" s="128"/>
      <c r="F89" s="127"/>
      <c r="G89" s="128"/>
      <c r="H89" s="128"/>
    </row>
    <row r="90" spans="1:8" s="11" customFormat="1" x14ac:dyDescent="0.2">
      <c r="A90" s="45" t="s">
        <v>103</v>
      </c>
      <c r="B90" s="45" t="s">
        <v>104</v>
      </c>
      <c r="C90" s="127">
        <v>2943.3</v>
      </c>
      <c r="D90" s="127">
        <v>2943.3</v>
      </c>
      <c r="E90" s="128"/>
      <c r="F90" s="127"/>
      <c r="G90" s="128">
        <f t="shared" ref="G90:G96" si="14">E90/D90*100</f>
        <v>0</v>
      </c>
      <c r="H90" s="128">
        <f t="shared" si="10"/>
        <v>-2943.3</v>
      </c>
    </row>
    <row r="91" spans="1:8" s="11" customFormat="1" ht="12.75" thickBot="1" x14ac:dyDescent="0.25">
      <c r="A91" s="36" t="s">
        <v>105</v>
      </c>
      <c r="B91" s="164" t="s">
        <v>106</v>
      </c>
      <c r="C91" s="176">
        <v>89</v>
      </c>
      <c r="D91" s="176">
        <v>89</v>
      </c>
      <c r="E91" s="118"/>
      <c r="F91" s="176"/>
      <c r="G91" s="118">
        <f t="shared" si="14"/>
        <v>0</v>
      </c>
      <c r="H91" s="128">
        <f t="shared" si="10"/>
        <v>-89</v>
      </c>
    </row>
    <row r="92" spans="1:8" ht="12.75" thickBot="1" x14ac:dyDescent="0.25">
      <c r="A92" s="73" t="s">
        <v>107</v>
      </c>
      <c r="B92" s="88" t="s">
        <v>108</v>
      </c>
      <c r="C92" s="53">
        <f>C93+C94+C95+C96+C98+C97+C99</f>
        <v>87194.500000000015</v>
      </c>
      <c r="D92" s="53">
        <f>D93+D94+D95+D96+D98+D97+D99</f>
        <v>87194.500000000015</v>
      </c>
      <c r="E92" s="53">
        <f>E93+E94+E95+E96+E98+E97+E99</f>
        <v>1438.34365</v>
      </c>
      <c r="F92" s="53">
        <f t="shared" ref="F92" si="15">F93+F94+F95+F96+F98+F97+F99</f>
        <v>645.64</v>
      </c>
      <c r="G92" s="54">
        <f t="shared" si="14"/>
        <v>1.6495807074987525</v>
      </c>
      <c r="H92" s="29">
        <f t="shared" si="10"/>
        <v>-85756.156350000019</v>
      </c>
    </row>
    <row r="93" spans="1:8" x14ac:dyDescent="0.2">
      <c r="A93" s="20" t="s">
        <v>107</v>
      </c>
      <c r="B93" s="59" t="s">
        <v>220</v>
      </c>
      <c r="C93" s="177">
        <v>990</v>
      </c>
      <c r="D93" s="177">
        <v>990</v>
      </c>
      <c r="E93" s="126"/>
      <c r="F93" s="177"/>
      <c r="G93" s="126">
        <f t="shared" si="14"/>
        <v>0</v>
      </c>
      <c r="H93" s="126">
        <f t="shared" si="10"/>
        <v>-990</v>
      </c>
    </row>
    <row r="94" spans="1:8" ht="24" x14ac:dyDescent="0.2">
      <c r="A94" s="36" t="s">
        <v>107</v>
      </c>
      <c r="B94" s="60" t="s">
        <v>109</v>
      </c>
      <c r="C94" s="127">
        <v>2097.1</v>
      </c>
      <c r="D94" s="127">
        <v>2097.1</v>
      </c>
      <c r="E94" s="128">
        <v>608.04</v>
      </c>
      <c r="F94" s="127">
        <v>645.64</v>
      </c>
      <c r="G94" s="128">
        <f t="shared" si="14"/>
        <v>28.994325497115064</v>
      </c>
      <c r="H94" s="128">
        <f t="shared" si="10"/>
        <v>-1489.06</v>
      </c>
    </row>
    <row r="95" spans="1:8" x14ac:dyDescent="0.2">
      <c r="A95" s="33" t="s">
        <v>107</v>
      </c>
      <c r="B95" s="60" t="s">
        <v>205</v>
      </c>
      <c r="C95" s="127">
        <v>4220</v>
      </c>
      <c r="D95" s="127">
        <v>4220</v>
      </c>
      <c r="E95" s="128">
        <v>320</v>
      </c>
      <c r="F95" s="127"/>
      <c r="G95" s="128">
        <f t="shared" si="14"/>
        <v>7.5829383886255926</v>
      </c>
      <c r="H95" s="128">
        <f t="shared" si="10"/>
        <v>-3900</v>
      </c>
    </row>
    <row r="96" spans="1:8" ht="24" x14ac:dyDescent="0.2">
      <c r="A96" s="89" t="s">
        <v>107</v>
      </c>
      <c r="B96" s="166" t="s">
        <v>110</v>
      </c>
      <c r="C96" s="127">
        <v>2000</v>
      </c>
      <c r="D96" s="127">
        <v>2000</v>
      </c>
      <c r="E96" s="128"/>
      <c r="F96" s="127"/>
      <c r="G96" s="128">
        <f t="shared" si="14"/>
        <v>0</v>
      </c>
      <c r="H96" s="128">
        <f t="shared" si="10"/>
        <v>-2000</v>
      </c>
    </row>
    <row r="97" spans="1:8" x14ac:dyDescent="0.2">
      <c r="A97" s="33" t="s">
        <v>107</v>
      </c>
      <c r="B97" s="60" t="s">
        <v>202</v>
      </c>
      <c r="C97" s="127">
        <v>1894.8</v>
      </c>
      <c r="D97" s="127">
        <v>1894.8</v>
      </c>
      <c r="E97" s="128"/>
      <c r="F97" s="127"/>
      <c r="G97" s="128"/>
      <c r="H97" s="128">
        <f t="shared" si="10"/>
        <v>-1894.8</v>
      </c>
    </row>
    <row r="98" spans="1:8" ht="24" x14ac:dyDescent="0.2">
      <c r="A98" s="36" t="s">
        <v>107</v>
      </c>
      <c r="B98" s="167" t="s">
        <v>203</v>
      </c>
      <c r="C98" s="127">
        <v>72860.600000000006</v>
      </c>
      <c r="D98" s="127">
        <v>72860.600000000006</v>
      </c>
      <c r="E98" s="128"/>
      <c r="F98" s="127"/>
      <c r="G98" s="128">
        <v>0</v>
      </c>
      <c r="H98" s="128">
        <f>E98-C98</f>
        <v>-72860.600000000006</v>
      </c>
    </row>
    <row r="99" spans="1:8" ht="24" x14ac:dyDescent="0.2">
      <c r="A99" s="48" t="s">
        <v>111</v>
      </c>
      <c r="B99" s="168" t="s">
        <v>204</v>
      </c>
      <c r="C99" s="127">
        <v>3132</v>
      </c>
      <c r="D99" s="127">
        <v>3132</v>
      </c>
      <c r="E99" s="128">
        <v>510.30365</v>
      </c>
      <c r="F99" s="127"/>
      <c r="G99" s="128">
        <v>0</v>
      </c>
      <c r="H99" s="128">
        <f>E99-C99</f>
        <v>-2621.6963500000002</v>
      </c>
    </row>
    <row r="100" spans="1:8" ht="12.75" thickBot="1" x14ac:dyDescent="0.25">
      <c r="A100" s="33" t="s">
        <v>111</v>
      </c>
      <c r="B100" s="169" t="s">
        <v>112</v>
      </c>
      <c r="C100" s="176"/>
      <c r="D100" s="176"/>
      <c r="E100" s="118"/>
      <c r="F100" s="176"/>
      <c r="G100" s="118">
        <v>0</v>
      </c>
      <c r="H100" s="118">
        <f>E100-C100</f>
        <v>0</v>
      </c>
    </row>
    <row r="101" spans="1:8" ht="12.75" thickBot="1" x14ac:dyDescent="0.25">
      <c r="A101" s="73" t="s">
        <v>113</v>
      </c>
      <c r="B101" s="90" t="s">
        <v>114</v>
      </c>
      <c r="C101" s="75">
        <f>C102+C113+C115+C117+C118+C119+C120+C114+C116</f>
        <v>180216.19999999995</v>
      </c>
      <c r="D101" s="75">
        <f>D102+D113+D115+D117+D118+D119+D120+D114+D116</f>
        <v>180216.19999999995</v>
      </c>
      <c r="E101" s="76">
        <f>E102+E113+E115+E117+E118+E119+E120+E114+E116</f>
        <v>42769.817470000009</v>
      </c>
      <c r="F101" s="75">
        <f>F102+F113+F115+F117+F118+F119+F120+F114+F116</f>
        <v>39918.619949999993</v>
      </c>
      <c r="G101" s="76">
        <f t="shared" ref="G101:G108" si="16">E101/D101*100</f>
        <v>23.732504330909219</v>
      </c>
      <c r="H101" s="77">
        <f t="shared" ref="H101:H108" si="17">E101-D101</f>
        <v>-137446.38252999994</v>
      </c>
    </row>
    <row r="102" spans="1:8" ht="12.75" thickBot="1" x14ac:dyDescent="0.25">
      <c r="A102" s="73" t="s">
        <v>115</v>
      </c>
      <c r="B102" s="91" t="s">
        <v>116</v>
      </c>
      <c r="C102" s="27">
        <f>C105+C109+C104+C103+C106+C110+C107+C108+C111+C112</f>
        <v>135077.79999999999</v>
      </c>
      <c r="D102" s="27">
        <f>D105+D109+D104+D103+D106+D110+D107+D108+D111+D112</f>
        <v>135077.79999999999</v>
      </c>
      <c r="E102" s="27">
        <f t="shared" ref="E102:F102" si="18">E105+E109+E104+E103+E106+E110+E107+E108+E111+E112</f>
        <v>30982.81</v>
      </c>
      <c r="F102" s="27">
        <f t="shared" si="18"/>
        <v>30758.172999999999</v>
      </c>
      <c r="G102" s="84">
        <f t="shared" si="16"/>
        <v>22.937011115075908</v>
      </c>
      <c r="H102" s="85">
        <f t="shared" si="17"/>
        <v>-104094.98999999999</v>
      </c>
    </row>
    <row r="103" spans="1:8" ht="24" x14ac:dyDescent="0.2">
      <c r="A103" s="47" t="s">
        <v>117</v>
      </c>
      <c r="B103" s="170" t="s">
        <v>118</v>
      </c>
      <c r="C103" s="64">
        <v>2220.6999999999998</v>
      </c>
      <c r="D103" s="64">
        <v>2220.6999999999998</v>
      </c>
      <c r="E103" s="126"/>
      <c r="F103" s="177"/>
      <c r="G103" s="126">
        <f t="shared" si="16"/>
        <v>0</v>
      </c>
      <c r="H103" s="126">
        <f t="shared" si="17"/>
        <v>-2220.6999999999998</v>
      </c>
    </row>
    <row r="104" spans="1:8" ht="24" x14ac:dyDescent="0.2">
      <c r="A104" s="47" t="s">
        <v>117</v>
      </c>
      <c r="B104" s="60" t="s">
        <v>206</v>
      </c>
      <c r="C104" s="35">
        <v>19</v>
      </c>
      <c r="D104" s="35">
        <v>19</v>
      </c>
      <c r="E104" s="128"/>
      <c r="F104" s="127"/>
      <c r="G104" s="128">
        <f t="shared" si="16"/>
        <v>0</v>
      </c>
      <c r="H104" s="128">
        <f t="shared" si="17"/>
        <v>-19</v>
      </c>
    </row>
    <row r="105" spans="1:8" x14ac:dyDescent="0.2">
      <c r="A105" s="59" t="s">
        <v>117</v>
      </c>
      <c r="B105" s="45" t="s">
        <v>119</v>
      </c>
      <c r="C105" s="127">
        <v>96521.1</v>
      </c>
      <c r="D105" s="127">
        <v>96521.1</v>
      </c>
      <c r="E105" s="128">
        <v>24130</v>
      </c>
      <c r="F105" s="127">
        <v>23931</v>
      </c>
      <c r="G105" s="128">
        <f t="shared" si="16"/>
        <v>24.999715088203512</v>
      </c>
      <c r="H105" s="128">
        <f t="shared" si="17"/>
        <v>-72391.100000000006</v>
      </c>
    </row>
    <row r="106" spans="1:8" x14ac:dyDescent="0.2">
      <c r="A106" s="59" t="s">
        <v>117</v>
      </c>
      <c r="B106" s="45" t="s">
        <v>120</v>
      </c>
      <c r="C106" s="127">
        <v>16398</v>
      </c>
      <c r="D106" s="127">
        <v>16398</v>
      </c>
      <c r="E106" s="128">
        <v>4100</v>
      </c>
      <c r="F106" s="127">
        <v>3888</v>
      </c>
      <c r="G106" s="128">
        <f t="shared" si="16"/>
        <v>25.003049152335649</v>
      </c>
      <c r="H106" s="128">
        <f t="shared" si="17"/>
        <v>-12298</v>
      </c>
    </row>
    <row r="107" spans="1:8" x14ac:dyDescent="0.2">
      <c r="A107" s="59" t="s">
        <v>117</v>
      </c>
      <c r="B107" s="45" t="s">
        <v>121</v>
      </c>
      <c r="C107" s="127">
        <v>543.20000000000005</v>
      </c>
      <c r="D107" s="127">
        <v>543.20000000000005</v>
      </c>
      <c r="E107" s="128"/>
      <c r="F107" s="127"/>
      <c r="G107" s="128">
        <f t="shared" si="16"/>
        <v>0</v>
      </c>
      <c r="H107" s="128">
        <f t="shared" si="17"/>
        <v>-543.20000000000005</v>
      </c>
    </row>
    <row r="108" spans="1:8" x14ac:dyDescent="0.2">
      <c r="A108" s="59" t="s">
        <v>117</v>
      </c>
      <c r="B108" s="60" t="s">
        <v>122</v>
      </c>
      <c r="C108" s="127">
        <v>150.9</v>
      </c>
      <c r="D108" s="127">
        <v>150.9</v>
      </c>
      <c r="E108" s="128"/>
      <c r="F108" s="127"/>
      <c r="G108" s="128">
        <f t="shared" si="16"/>
        <v>0</v>
      </c>
      <c r="H108" s="128">
        <f t="shared" si="17"/>
        <v>-150.9</v>
      </c>
    </row>
    <row r="109" spans="1:8" x14ac:dyDescent="0.2">
      <c r="A109" s="59" t="s">
        <v>117</v>
      </c>
      <c r="B109" s="45" t="s">
        <v>207</v>
      </c>
      <c r="C109" s="127">
        <v>305.10000000000002</v>
      </c>
      <c r="D109" s="127">
        <v>305.10000000000002</v>
      </c>
      <c r="E109" s="128">
        <v>25.43</v>
      </c>
      <c r="F109" s="92"/>
      <c r="G109" s="128">
        <v>0</v>
      </c>
      <c r="H109" s="128">
        <f>E109-C109</f>
        <v>-279.67</v>
      </c>
    </row>
    <row r="110" spans="1:8" ht="36" x14ac:dyDescent="0.2">
      <c r="A110" s="47" t="s">
        <v>117</v>
      </c>
      <c r="B110" s="60" t="s">
        <v>294</v>
      </c>
      <c r="C110" s="127">
        <v>2640.4</v>
      </c>
      <c r="D110" s="127">
        <v>2640.4</v>
      </c>
      <c r="E110" s="128"/>
      <c r="F110" s="127"/>
      <c r="G110" s="128">
        <f t="shared" ref="G110:G122" si="19">E110/D110*100</f>
        <v>0</v>
      </c>
      <c r="H110" s="128">
        <f t="shared" ref="H110:H122" si="20">E110-D110</f>
        <v>-2640.4</v>
      </c>
    </row>
    <row r="111" spans="1:8" x14ac:dyDescent="0.2">
      <c r="A111" s="59" t="s">
        <v>117</v>
      </c>
      <c r="B111" s="45" t="s">
        <v>123</v>
      </c>
      <c r="C111" s="127">
        <v>10575.3</v>
      </c>
      <c r="D111" s="127">
        <v>10575.3</v>
      </c>
      <c r="E111" s="128">
        <v>2727.38</v>
      </c>
      <c r="F111" s="127">
        <v>2939.1729999999998</v>
      </c>
      <c r="G111" s="128">
        <f t="shared" si="19"/>
        <v>25.790095789244756</v>
      </c>
      <c r="H111" s="128">
        <f t="shared" si="20"/>
        <v>-7847.9199999999992</v>
      </c>
    </row>
    <row r="112" spans="1:8" ht="36.75" thickBot="1" x14ac:dyDescent="0.25">
      <c r="A112" s="151" t="s">
        <v>117</v>
      </c>
      <c r="B112" s="171" t="s">
        <v>295</v>
      </c>
      <c r="C112" s="152">
        <v>5704.1</v>
      </c>
      <c r="D112" s="152">
        <v>5704.1</v>
      </c>
      <c r="E112" s="144"/>
      <c r="F112" s="145"/>
      <c r="G112" s="144">
        <f t="shared" si="19"/>
        <v>0</v>
      </c>
      <c r="H112" s="144">
        <f t="shared" si="20"/>
        <v>-5704.1</v>
      </c>
    </row>
    <row r="113" spans="1:8" x14ac:dyDescent="0.2">
      <c r="A113" s="59" t="s">
        <v>124</v>
      </c>
      <c r="B113" s="170" t="s">
        <v>125</v>
      </c>
      <c r="C113" s="177">
        <v>1765.9</v>
      </c>
      <c r="D113" s="177">
        <v>1765.9</v>
      </c>
      <c r="E113" s="126">
        <v>370.47</v>
      </c>
      <c r="F113" s="177">
        <v>380</v>
      </c>
      <c r="G113" s="126">
        <f t="shared" si="19"/>
        <v>20.97910413953225</v>
      </c>
      <c r="H113" s="126">
        <f t="shared" si="20"/>
        <v>-1395.43</v>
      </c>
    </row>
    <row r="114" spans="1:8" ht="24" x14ac:dyDescent="0.2">
      <c r="A114" s="48" t="s">
        <v>126</v>
      </c>
      <c r="B114" s="243" t="s">
        <v>296</v>
      </c>
      <c r="C114" s="35">
        <v>1211.3</v>
      </c>
      <c r="D114" s="35">
        <v>1211.3</v>
      </c>
      <c r="E114" s="128"/>
      <c r="F114" s="127"/>
      <c r="G114" s="128">
        <f t="shared" si="19"/>
        <v>0</v>
      </c>
      <c r="H114" s="128">
        <f t="shared" si="20"/>
        <v>-1211.3</v>
      </c>
    </row>
    <row r="115" spans="1:8" x14ac:dyDescent="0.2">
      <c r="A115" s="45" t="s">
        <v>127</v>
      </c>
      <c r="B115" s="45" t="s">
        <v>233</v>
      </c>
      <c r="C115" s="127">
        <v>1567.1</v>
      </c>
      <c r="D115" s="127">
        <v>1567.1</v>
      </c>
      <c r="E115" s="128">
        <v>391.77499999999998</v>
      </c>
      <c r="F115" s="127">
        <v>382.22500000000002</v>
      </c>
      <c r="G115" s="128">
        <f t="shared" si="19"/>
        <v>25</v>
      </c>
      <c r="H115" s="128">
        <f t="shared" si="20"/>
        <v>-1175.3249999999998</v>
      </c>
    </row>
    <row r="116" spans="1:8" ht="24" x14ac:dyDescent="0.2">
      <c r="A116" s="48" t="s">
        <v>237</v>
      </c>
      <c r="B116" s="60" t="s">
        <v>132</v>
      </c>
      <c r="C116" s="35">
        <v>7</v>
      </c>
      <c r="D116" s="35">
        <v>7</v>
      </c>
      <c r="E116" s="128"/>
      <c r="F116" s="127"/>
      <c r="G116" s="128">
        <f>E116/D116*100</f>
        <v>0</v>
      </c>
      <c r="H116" s="128">
        <f>E116-D116</f>
        <v>-7</v>
      </c>
    </row>
    <row r="117" spans="1:8" x14ac:dyDescent="0.2">
      <c r="A117" s="48" t="s">
        <v>128</v>
      </c>
      <c r="B117" s="60" t="s">
        <v>234</v>
      </c>
      <c r="C117" s="35">
        <v>245.3</v>
      </c>
      <c r="D117" s="35">
        <v>245.3</v>
      </c>
      <c r="E117" s="128"/>
      <c r="F117" s="127">
        <v>19.272950000000002</v>
      </c>
      <c r="G117" s="128">
        <f t="shared" si="19"/>
        <v>0</v>
      </c>
      <c r="H117" s="128">
        <f t="shared" si="20"/>
        <v>-245.3</v>
      </c>
    </row>
    <row r="118" spans="1:8" x14ac:dyDescent="0.2">
      <c r="A118" s="45" t="s">
        <v>129</v>
      </c>
      <c r="B118" s="60" t="s">
        <v>235</v>
      </c>
      <c r="C118" s="35">
        <v>613.5</v>
      </c>
      <c r="D118" s="35">
        <v>613.5</v>
      </c>
      <c r="E118" s="128">
        <v>153.375</v>
      </c>
      <c r="F118" s="127">
        <v>203.649</v>
      </c>
      <c r="G118" s="128">
        <f t="shared" si="19"/>
        <v>25</v>
      </c>
      <c r="H118" s="128">
        <f t="shared" si="20"/>
        <v>-460.125</v>
      </c>
    </row>
    <row r="119" spans="1:8" ht="12.75" thickBot="1" x14ac:dyDescent="0.25">
      <c r="A119" s="45" t="s">
        <v>130</v>
      </c>
      <c r="B119" s="45" t="s">
        <v>131</v>
      </c>
      <c r="C119" s="127">
        <v>1469.3</v>
      </c>
      <c r="D119" s="127">
        <v>1469.3</v>
      </c>
      <c r="E119" s="128">
        <v>344.38747000000001</v>
      </c>
      <c r="F119" s="127">
        <v>283.3</v>
      </c>
      <c r="G119" s="128">
        <f t="shared" si="19"/>
        <v>23.438880419247262</v>
      </c>
      <c r="H119" s="128">
        <f t="shared" si="20"/>
        <v>-1124.9125300000001</v>
      </c>
    </row>
    <row r="120" spans="1:8" ht="12.75" thickBot="1" x14ac:dyDescent="0.25">
      <c r="A120" s="73" t="s">
        <v>133</v>
      </c>
      <c r="B120" s="88" t="s">
        <v>134</v>
      </c>
      <c r="C120" s="53">
        <f>C121</f>
        <v>38259</v>
      </c>
      <c r="D120" s="53">
        <f>D121</f>
        <v>38259</v>
      </c>
      <c r="E120" s="54">
        <f>E121</f>
        <v>10527</v>
      </c>
      <c r="F120" s="53">
        <f>F121</f>
        <v>7892</v>
      </c>
      <c r="G120" s="54">
        <f t="shared" si="19"/>
        <v>27.515094487571552</v>
      </c>
      <c r="H120" s="29">
        <f t="shared" si="20"/>
        <v>-27732</v>
      </c>
    </row>
    <row r="121" spans="1:8" ht="12.75" thickBot="1" x14ac:dyDescent="0.25">
      <c r="A121" s="56" t="s">
        <v>135</v>
      </c>
      <c r="B121" s="20" t="s">
        <v>136</v>
      </c>
      <c r="C121" s="57">
        <v>38259</v>
      </c>
      <c r="D121" s="57">
        <v>38259</v>
      </c>
      <c r="E121" s="39">
        <v>10527</v>
      </c>
      <c r="F121" s="57">
        <v>7892</v>
      </c>
      <c r="G121" s="39">
        <f t="shared" si="19"/>
        <v>27.515094487571552</v>
      </c>
      <c r="H121" s="39">
        <f t="shared" si="20"/>
        <v>-27732</v>
      </c>
    </row>
    <row r="122" spans="1:8" ht="17.25" customHeight="1" thickBot="1" x14ac:dyDescent="0.25">
      <c r="A122" s="73" t="s">
        <v>137</v>
      </c>
      <c r="B122" s="93" t="s">
        <v>138</v>
      </c>
      <c r="C122" s="75">
        <v>26679.401000000002</v>
      </c>
      <c r="D122" s="75">
        <v>26514.142</v>
      </c>
      <c r="E122" s="76">
        <v>3805.90355</v>
      </c>
      <c r="F122" s="75">
        <v>6050.4943999999996</v>
      </c>
      <c r="G122" s="76">
        <f t="shared" si="19"/>
        <v>14.354239899597731</v>
      </c>
      <c r="H122" s="77">
        <f t="shared" si="20"/>
        <v>-22708.238450000001</v>
      </c>
    </row>
    <row r="123" spans="1:8" ht="12.75" hidden="1" thickBot="1" x14ac:dyDescent="0.25">
      <c r="A123" s="73" t="s">
        <v>139</v>
      </c>
      <c r="B123" s="83" t="s">
        <v>140</v>
      </c>
      <c r="C123" s="27">
        <f>C126+C124+C127</f>
        <v>0</v>
      </c>
      <c r="D123" s="27">
        <f>D126+D124+D127</f>
        <v>0</v>
      </c>
      <c r="E123" s="84">
        <f>E126+E124+E127+E125+E128</f>
        <v>0</v>
      </c>
      <c r="F123" s="27">
        <f>F126+F124+F127+F125+F128</f>
        <v>0</v>
      </c>
      <c r="G123" s="84">
        <v>0</v>
      </c>
      <c r="H123" s="85">
        <f t="shared" ref="H123:H132" si="21">E123-C123</f>
        <v>0</v>
      </c>
    </row>
    <row r="124" spans="1:8" ht="3.75" hidden="1" customHeight="1" thickBot="1" x14ac:dyDescent="0.25">
      <c r="A124" s="47" t="s">
        <v>141</v>
      </c>
      <c r="B124" s="170" t="s">
        <v>142</v>
      </c>
      <c r="C124" s="64"/>
      <c r="D124" s="64"/>
      <c r="E124" s="126"/>
      <c r="F124" s="177"/>
      <c r="G124" s="126">
        <v>0</v>
      </c>
      <c r="H124" s="126">
        <f t="shared" si="21"/>
        <v>0</v>
      </c>
    </row>
    <row r="125" spans="1:8" ht="24.75" hidden="1" thickBot="1" x14ac:dyDescent="0.25">
      <c r="A125" s="47" t="s">
        <v>141</v>
      </c>
      <c r="B125" s="60" t="s">
        <v>143</v>
      </c>
      <c r="C125" s="35"/>
      <c r="D125" s="35"/>
      <c r="E125" s="128"/>
      <c r="F125" s="127"/>
      <c r="G125" s="128">
        <v>0</v>
      </c>
      <c r="H125" s="128">
        <f t="shared" si="21"/>
        <v>0</v>
      </c>
    </row>
    <row r="126" spans="1:8" ht="12.75" hidden="1" thickBot="1" x14ac:dyDescent="0.25">
      <c r="A126" s="59" t="s">
        <v>141</v>
      </c>
      <c r="B126" s="45" t="s">
        <v>144</v>
      </c>
      <c r="C126" s="127"/>
      <c r="D126" s="127"/>
      <c r="E126" s="128"/>
      <c r="F126" s="127"/>
      <c r="G126" s="128">
        <v>0</v>
      </c>
      <c r="H126" s="128">
        <f t="shared" si="21"/>
        <v>0</v>
      </c>
    </row>
    <row r="127" spans="1:8" ht="12.75" hidden="1" thickBot="1" x14ac:dyDescent="0.25">
      <c r="A127" s="59" t="s">
        <v>141</v>
      </c>
      <c r="B127" s="60" t="s">
        <v>145</v>
      </c>
      <c r="C127" s="127"/>
      <c r="D127" s="127"/>
      <c r="E127" s="128"/>
      <c r="F127" s="127"/>
      <c r="G127" s="128">
        <v>0</v>
      </c>
      <c r="H127" s="128">
        <f t="shared" si="21"/>
        <v>0</v>
      </c>
    </row>
    <row r="128" spans="1:8" ht="12.75" hidden="1" thickBot="1" x14ac:dyDescent="0.25">
      <c r="A128" s="20" t="s">
        <v>141</v>
      </c>
      <c r="B128" s="164" t="s">
        <v>146</v>
      </c>
      <c r="C128" s="176"/>
      <c r="D128" s="176"/>
      <c r="E128" s="118"/>
      <c r="F128" s="176"/>
      <c r="G128" s="118">
        <v>0</v>
      </c>
      <c r="H128" s="118">
        <f t="shared" si="21"/>
        <v>0</v>
      </c>
    </row>
    <row r="129" spans="1:8" ht="12.75" hidden="1" thickBot="1" x14ac:dyDescent="0.25">
      <c r="A129" s="94" t="s">
        <v>147</v>
      </c>
      <c r="B129" s="90" t="s">
        <v>148</v>
      </c>
      <c r="C129" s="75"/>
      <c r="D129" s="75"/>
      <c r="E129" s="76"/>
      <c r="F129" s="75"/>
      <c r="G129" s="76">
        <v>0</v>
      </c>
      <c r="H129" s="77">
        <f t="shared" si="21"/>
        <v>0</v>
      </c>
    </row>
    <row r="130" spans="1:8" ht="12.75" hidden="1" thickBot="1" x14ac:dyDescent="0.25">
      <c r="A130" s="95" t="s">
        <v>149</v>
      </c>
      <c r="B130" s="91" t="s">
        <v>150</v>
      </c>
      <c r="C130" s="27"/>
      <c r="D130" s="27"/>
      <c r="E130" s="84">
        <f>E131</f>
        <v>0</v>
      </c>
      <c r="F130" s="27">
        <f>F131</f>
        <v>0</v>
      </c>
      <c r="G130" s="84">
        <v>0</v>
      </c>
      <c r="H130" s="85">
        <f t="shared" si="21"/>
        <v>0</v>
      </c>
    </row>
    <row r="131" spans="1:8" ht="12.75" hidden="1" thickBot="1" x14ac:dyDescent="0.25">
      <c r="A131" s="20" t="s">
        <v>151</v>
      </c>
      <c r="B131" s="20" t="s">
        <v>152</v>
      </c>
      <c r="C131" s="57"/>
      <c r="D131" s="57"/>
      <c r="E131" s="39"/>
      <c r="F131" s="57"/>
      <c r="G131" s="39">
        <v>0</v>
      </c>
      <c r="H131" s="39">
        <f t="shared" si="21"/>
        <v>0</v>
      </c>
    </row>
    <row r="132" spans="1:8" ht="12.75" hidden="1" thickBot="1" x14ac:dyDescent="0.25">
      <c r="A132" s="94" t="s">
        <v>153</v>
      </c>
      <c r="B132" s="96" t="s">
        <v>154</v>
      </c>
      <c r="C132" s="97"/>
      <c r="D132" s="97"/>
      <c r="E132" s="98"/>
      <c r="F132" s="97"/>
      <c r="G132" s="98">
        <v>0</v>
      </c>
      <c r="H132" s="175">
        <f t="shared" si="21"/>
        <v>0</v>
      </c>
    </row>
    <row r="133" spans="1:8" ht="21.75" customHeight="1" thickBot="1" x14ac:dyDescent="0.25">
      <c r="A133" s="73"/>
      <c r="B133" s="87" t="s">
        <v>223</v>
      </c>
      <c r="C133" s="53">
        <f>C8+C82</f>
        <v>537799.04399999999</v>
      </c>
      <c r="D133" s="53">
        <f>D8+D82</f>
        <v>541374.42499999993</v>
      </c>
      <c r="E133" s="54">
        <f>E82+E8</f>
        <v>109875.72937000002</v>
      </c>
      <c r="F133" s="53">
        <f>F8+F82</f>
        <v>120900.68811999999</v>
      </c>
      <c r="G133" s="54">
        <f>E133/D133*100</f>
        <v>20.295700036070237</v>
      </c>
      <c r="H133" s="29">
        <f>E133-D133</f>
        <v>-431498.69562999991</v>
      </c>
    </row>
    <row r="134" spans="1:8" x14ac:dyDescent="0.2">
      <c r="A134" s="1"/>
      <c r="B134" s="9"/>
      <c r="C134" s="100"/>
      <c r="D134" s="100"/>
      <c r="F134" s="101"/>
      <c r="G134" s="102"/>
      <c r="H134" s="103"/>
    </row>
    <row r="135" spans="1:8" x14ac:dyDescent="0.2">
      <c r="A135" s="18" t="s">
        <v>155</v>
      </c>
      <c r="B135" s="18"/>
      <c r="C135" s="104"/>
      <c r="D135" s="104"/>
      <c r="E135" s="105"/>
      <c r="F135" s="106"/>
      <c r="G135" s="18"/>
    </row>
    <row r="136" spans="1:8" x14ac:dyDescent="0.2">
      <c r="A136" s="18" t="s">
        <v>156</v>
      </c>
      <c r="B136" s="19"/>
      <c r="C136" s="107"/>
      <c r="D136" s="107"/>
      <c r="E136" s="105" t="s">
        <v>157</v>
      </c>
      <c r="F136" s="108"/>
      <c r="G136" s="18"/>
    </row>
    <row r="137" spans="1:8" x14ac:dyDescent="0.2">
      <c r="A137" s="18"/>
      <c r="B137" s="19"/>
      <c r="C137" s="107"/>
      <c r="D137" s="107"/>
      <c r="E137" s="105"/>
      <c r="F137" s="108"/>
      <c r="G137" s="18"/>
    </row>
    <row r="138" spans="1:8" x14ac:dyDescent="0.2">
      <c r="A138" s="109" t="s">
        <v>221</v>
      </c>
      <c r="B138" s="18"/>
      <c r="C138" s="110"/>
      <c r="D138" s="110"/>
      <c r="E138" s="111"/>
      <c r="F138" s="112"/>
    </row>
    <row r="139" spans="1:8" x14ac:dyDescent="0.2">
      <c r="A139" s="109" t="s">
        <v>158</v>
      </c>
      <c r="C139" s="110"/>
      <c r="D139" s="110"/>
      <c r="E139" s="111"/>
      <c r="F139" s="113"/>
    </row>
    <row r="140" spans="1:8" x14ac:dyDescent="0.2">
      <c r="A140" s="1"/>
    </row>
    <row r="141" spans="1:8" x14ac:dyDescent="0.2">
      <c r="A141" s="1"/>
    </row>
    <row r="142" spans="1:8" x14ac:dyDescent="0.2">
      <c r="A142" s="1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  <c r="B146" s="6"/>
      <c r="C146" s="6"/>
      <c r="D146" s="6"/>
      <c r="E146" s="6"/>
      <c r="F146" s="6"/>
      <c r="G146" s="6"/>
      <c r="H146" s="6"/>
    </row>
  </sheetData>
  <mergeCells count="17">
    <mergeCell ref="F5:F7"/>
    <mergeCell ref="H34:H35"/>
    <mergeCell ref="G5:H5"/>
    <mergeCell ref="G6:G7"/>
    <mergeCell ref="H6:H7"/>
    <mergeCell ref="F34:F35"/>
    <mergeCell ref="G34:G35"/>
    <mergeCell ref="A34:A35"/>
    <mergeCell ref="B34:B35"/>
    <mergeCell ref="C34:C35"/>
    <mergeCell ref="D34:D35"/>
    <mergeCell ref="E34:E35"/>
    <mergeCell ref="A5:A7"/>
    <mergeCell ref="B5:B7"/>
    <mergeCell ref="C5:C7"/>
    <mergeCell ref="D5:D7"/>
    <mergeCell ref="E5:E7"/>
  </mergeCells>
  <pageMargins left="0" right="0" top="0.55118110236220474" bottom="0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6"/>
  <sheetViews>
    <sheetView topLeftCell="A97" workbookViewId="0">
      <selection activeCell="B110" sqref="B110:B114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249</v>
      </c>
      <c r="C4" s="3"/>
      <c r="D4" s="3"/>
      <c r="G4" s="9"/>
      <c r="H4" s="9"/>
    </row>
    <row r="5" spans="1:8" s="11" customFormat="1" ht="12.75" thickBot="1" x14ac:dyDescent="0.25">
      <c r="A5" s="278" t="s">
        <v>238</v>
      </c>
      <c r="B5" s="262" t="s">
        <v>2</v>
      </c>
      <c r="C5" s="267" t="s">
        <v>242</v>
      </c>
      <c r="D5" s="267" t="s">
        <v>243</v>
      </c>
      <c r="E5" s="264" t="s">
        <v>250</v>
      </c>
      <c r="F5" s="267" t="s">
        <v>251</v>
      </c>
      <c r="G5" s="258" t="s">
        <v>1</v>
      </c>
      <c r="H5" s="259"/>
    </row>
    <row r="6" spans="1:8" s="11" customFormat="1" x14ac:dyDescent="0.2">
      <c r="A6" s="279"/>
      <c r="B6" s="277"/>
      <c r="C6" s="268"/>
      <c r="D6" s="268"/>
      <c r="E6" s="265"/>
      <c r="F6" s="268"/>
      <c r="G6" s="262" t="s">
        <v>4</v>
      </c>
      <c r="H6" s="262" t="s">
        <v>5</v>
      </c>
    </row>
    <row r="7" spans="1:8" ht="12.75" thickBot="1" x14ac:dyDescent="0.25">
      <c r="A7" s="280"/>
      <c r="B7" s="263"/>
      <c r="C7" s="269"/>
      <c r="D7" s="269"/>
      <c r="E7" s="266"/>
      <c r="F7" s="269"/>
      <c r="G7" s="263"/>
      <c r="H7" s="263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C9+C14+C24+C46+C57+C79+C34+C53</f>
        <v>86113.142999999996</v>
      </c>
      <c r="D8" s="15">
        <f>D9+D14+D24+D46+D57+D79+D34+D53</f>
        <v>86339.142999999996</v>
      </c>
      <c r="E8" s="15">
        <f>E9+E14+E24+E46+E57+E79+E34+E53</f>
        <v>34718.52403</v>
      </c>
      <c r="F8" s="15">
        <f>F9+F14+F24+F46+F57+F79+F34+F53</f>
        <v>36004.026070000007</v>
      </c>
      <c r="G8" s="16">
        <f t="shared" ref="G8:G19" si="0">E8/D8*100</f>
        <v>40.211800608213125</v>
      </c>
      <c r="H8" s="17">
        <f t="shared" ref="H8:H19" si="1">E8-D8</f>
        <v>-51620.618969999996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17033.103029999998</v>
      </c>
      <c r="F9" s="15">
        <f>F10</f>
        <v>17864.266670000005</v>
      </c>
      <c r="G9" s="16">
        <f t="shared" si="0"/>
        <v>32.657429851083933</v>
      </c>
      <c r="H9" s="17">
        <f t="shared" si="1"/>
        <v>-35123.796970000003</v>
      </c>
    </row>
    <row r="10" spans="1:8" x14ac:dyDescent="0.2">
      <c r="A10" s="20" t="s">
        <v>10</v>
      </c>
      <c r="B10" s="163" t="s">
        <v>11</v>
      </c>
      <c r="C10" s="180">
        <f>C11+C12+C13</f>
        <v>52156.9</v>
      </c>
      <c r="D10" s="180">
        <f>D11+D12+D13</f>
        <v>52156.9</v>
      </c>
      <c r="E10" s="180">
        <f>E11+E12+E13</f>
        <v>17033.103029999998</v>
      </c>
      <c r="F10" s="180">
        <f>F11+F12+F13</f>
        <v>17864.266670000005</v>
      </c>
      <c r="G10" s="126">
        <f t="shared" si="0"/>
        <v>32.657429851083933</v>
      </c>
      <c r="H10" s="126">
        <f t="shared" si="1"/>
        <v>-35123.796970000003</v>
      </c>
    </row>
    <row r="11" spans="1:8" ht="24" x14ac:dyDescent="0.2">
      <c r="A11" s="23" t="s">
        <v>216</v>
      </c>
      <c r="B11" s="154" t="s">
        <v>12</v>
      </c>
      <c r="C11" s="127">
        <v>51687.9</v>
      </c>
      <c r="D11" s="127">
        <v>51687.9</v>
      </c>
      <c r="E11" s="128">
        <v>16972.750199999999</v>
      </c>
      <c r="F11" s="127">
        <v>17809.903040000001</v>
      </c>
      <c r="G11" s="126">
        <f t="shared" si="0"/>
        <v>32.836989314713882</v>
      </c>
      <c r="H11" s="128">
        <f t="shared" si="1"/>
        <v>-34715.149799999999</v>
      </c>
    </row>
    <row r="12" spans="1:8" ht="48" x14ac:dyDescent="0.2">
      <c r="A12" s="23" t="s">
        <v>217</v>
      </c>
      <c r="B12" s="155" t="s">
        <v>13</v>
      </c>
      <c r="C12" s="127">
        <v>234</v>
      </c>
      <c r="D12" s="127">
        <v>234</v>
      </c>
      <c r="E12" s="128">
        <v>4.86191</v>
      </c>
      <c r="F12" s="127">
        <v>26.699670000000001</v>
      </c>
      <c r="G12" s="126">
        <f t="shared" si="0"/>
        <v>2.0777393162393163</v>
      </c>
      <c r="H12" s="128">
        <f t="shared" si="1"/>
        <v>-229.13809000000001</v>
      </c>
    </row>
    <row r="13" spans="1:8" ht="24.75" thickBot="1" x14ac:dyDescent="0.25">
      <c r="A13" s="26" t="s">
        <v>218</v>
      </c>
      <c r="B13" s="156" t="s">
        <v>14</v>
      </c>
      <c r="C13" s="127">
        <v>235</v>
      </c>
      <c r="D13" s="127">
        <v>235</v>
      </c>
      <c r="E13" s="128">
        <v>55.490920000000003</v>
      </c>
      <c r="F13" s="127">
        <v>27.663959999999999</v>
      </c>
      <c r="G13" s="126">
        <f t="shared" si="0"/>
        <v>23.613157446808511</v>
      </c>
      <c r="H13" s="128">
        <f t="shared" si="1"/>
        <v>-179.50907999999998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15034.352390000002</v>
      </c>
      <c r="F14" s="15">
        <f>F15+F19+F21+F22+F23</f>
        <v>14493.843729999999</v>
      </c>
      <c r="G14" s="28">
        <f t="shared" si="0"/>
        <v>67.297153747160394</v>
      </c>
      <c r="H14" s="29">
        <f t="shared" si="1"/>
        <v>-7305.8976099999982</v>
      </c>
    </row>
    <row r="15" spans="1:8" s="30" customFormat="1" x14ac:dyDescent="0.2">
      <c r="A15" s="20" t="s">
        <v>17</v>
      </c>
      <c r="B15" s="157" t="s">
        <v>18</v>
      </c>
      <c r="C15" s="180">
        <f>C16+C17</f>
        <v>19088</v>
      </c>
      <c r="D15" s="180">
        <f>D16+D17</f>
        <v>19088</v>
      </c>
      <c r="E15" s="180">
        <f>E16+E17+E18</f>
        <v>12877.06963</v>
      </c>
      <c r="F15" s="180">
        <f>F16+F17+F18</f>
        <v>11990.315559999999</v>
      </c>
      <c r="G15" s="31">
        <f t="shared" si="0"/>
        <v>67.461596971919533</v>
      </c>
      <c r="H15" s="32">
        <f t="shared" si="1"/>
        <v>-6210.93037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11270.18339</v>
      </c>
      <c r="F16" s="127">
        <v>8978.72228</v>
      </c>
      <c r="G16" s="128">
        <f t="shared" si="0"/>
        <v>82.765538591466552</v>
      </c>
      <c r="H16" s="128">
        <f t="shared" si="1"/>
        <v>-2346.8166099999999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1606.88624</v>
      </c>
      <c r="F17" s="127">
        <v>3016.7109099999998</v>
      </c>
      <c r="G17" s="128">
        <f t="shared" si="0"/>
        <v>29.370978614512889</v>
      </c>
      <c r="H17" s="128">
        <f t="shared" si="1"/>
        <v>-3864.1137600000002</v>
      </c>
    </row>
    <row r="18" spans="1:8" x14ac:dyDescent="0.2">
      <c r="A18" s="33" t="s">
        <v>23</v>
      </c>
      <c r="B18" s="34" t="s">
        <v>24</v>
      </c>
      <c r="C18" s="35"/>
      <c r="D18" s="35"/>
      <c r="E18" s="128"/>
      <c r="F18" s="127">
        <v>-5.1176300000000001</v>
      </c>
      <c r="G18" s="128" t="e">
        <f t="shared" si="0"/>
        <v>#DIV/0!</v>
      </c>
      <c r="H18" s="128">
        <f t="shared" si="1"/>
        <v>0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660.68965000000003</v>
      </c>
      <c r="F19" s="127">
        <v>492.51643999999999</v>
      </c>
      <c r="G19" s="128">
        <f t="shared" si="0"/>
        <v>130.57107707509883</v>
      </c>
      <c r="H19" s="128">
        <f t="shared" si="1"/>
        <v>154.68965000000003</v>
      </c>
    </row>
    <row r="20" spans="1:8" x14ac:dyDescent="0.2">
      <c r="A20" s="37" t="s">
        <v>27</v>
      </c>
      <c r="B20" s="38" t="s">
        <v>219</v>
      </c>
      <c r="C20" s="180"/>
      <c r="D20" s="180"/>
      <c r="E20" s="126"/>
      <c r="F20" s="180"/>
      <c r="G20" s="39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1237.6125099999999</v>
      </c>
      <c r="F21" s="127">
        <v>1689.0466100000001</v>
      </c>
      <c r="G21" s="128">
        <f>E21/D21*100</f>
        <v>64.847393764736708</v>
      </c>
      <c r="H21" s="128">
        <f t="shared" ref="H21:H34" si="2">E21-D21</f>
        <v>-670.88749000000007</v>
      </c>
    </row>
    <row r="22" spans="1:8" x14ac:dyDescent="0.2">
      <c r="A22" s="20" t="s">
        <v>30</v>
      </c>
      <c r="B22" s="43" t="s">
        <v>31</v>
      </c>
      <c r="C22" s="179">
        <v>837.75</v>
      </c>
      <c r="D22" s="179">
        <v>837.75</v>
      </c>
      <c r="E22" s="118">
        <v>258.98059999999998</v>
      </c>
      <c r="F22" s="179">
        <v>321.96512000000001</v>
      </c>
      <c r="G22" s="128">
        <f>E22/D22*100</f>
        <v>30.913828707848403</v>
      </c>
      <c r="H22" s="118">
        <f t="shared" si="2"/>
        <v>-578.76940000000002</v>
      </c>
    </row>
    <row r="23" spans="1:8" ht="12.75" thickBot="1" x14ac:dyDescent="0.25">
      <c r="A23" s="43" t="s">
        <v>32</v>
      </c>
      <c r="B23" s="43" t="s">
        <v>33</v>
      </c>
      <c r="C23" s="179"/>
      <c r="D23" s="179"/>
      <c r="E23" s="118"/>
      <c r="F23" s="179"/>
      <c r="G23" s="31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1870.8</v>
      </c>
      <c r="E24" s="15">
        <f>E25+E27+E33+E28</f>
        <v>750.39956000000006</v>
      </c>
      <c r="F24" s="16">
        <f>F25+F27+F28</f>
        <v>787.94444999999996</v>
      </c>
      <c r="G24" s="16">
        <f t="shared" ref="G24:G32" si="3">E24/D24*100</f>
        <v>40.111158862518714</v>
      </c>
      <c r="H24" s="16">
        <f t="shared" si="2"/>
        <v>-1120.4004399999999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518.78872000000001</v>
      </c>
      <c r="F25" s="180">
        <f>F26</f>
        <v>412.46095000000003</v>
      </c>
      <c r="G25" s="126">
        <f t="shared" si="3"/>
        <v>49.04412176214786</v>
      </c>
      <c r="H25" s="126">
        <f t="shared" si="2"/>
        <v>-539.01127999999994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518.78872000000001</v>
      </c>
      <c r="F26" s="127">
        <v>412.46095000000003</v>
      </c>
      <c r="G26" s="128">
        <f t="shared" si="3"/>
        <v>49.04412176214786</v>
      </c>
      <c r="H26" s="128">
        <f t="shared" si="2"/>
        <v>-539.01127999999994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34.5</v>
      </c>
      <c r="G27" s="128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735</v>
      </c>
      <c r="E28" s="127">
        <f>E29+E30+E31+E32</f>
        <v>231.61084</v>
      </c>
      <c r="F28" s="127">
        <f>F29+F30+F31+F32</f>
        <v>340.98349999999999</v>
      </c>
      <c r="G28" s="128">
        <f t="shared" si="3"/>
        <v>31.511678911564626</v>
      </c>
      <c r="H28" s="128">
        <f t="shared" si="2"/>
        <v>-503.38916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128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122.76084</v>
      </c>
      <c r="F30" s="127">
        <v>140.23349999999999</v>
      </c>
      <c r="G30" s="128">
        <f t="shared" si="3"/>
        <v>18.543933534743203</v>
      </c>
      <c r="H30" s="128">
        <f t="shared" si="2"/>
        <v>-539.23915999999997</v>
      </c>
    </row>
    <row r="31" spans="1:8" x14ac:dyDescent="0.2">
      <c r="A31" s="33" t="s">
        <v>236</v>
      </c>
      <c r="B31" s="40" t="s">
        <v>46</v>
      </c>
      <c r="C31" s="127"/>
      <c r="D31" s="127">
        <v>18</v>
      </c>
      <c r="E31" s="128">
        <v>23.85</v>
      </c>
      <c r="F31" s="127">
        <v>33.75</v>
      </c>
      <c r="G31" s="128">
        <f t="shared" si="3"/>
        <v>132.50000000000003</v>
      </c>
      <c r="H31" s="128">
        <f t="shared" si="2"/>
        <v>5.8500000000000014</v>
      </c>
    </row>
    <row r="32" spans="1:8" ht="48" x14ac:dyDescent="0.2">
      <c r="A32" s="36" t="s">
        <v>47</v>
      </c>
      <c r="B32" s="159" t="s">
        <v>48</v>
      </c>
      <c r="C32" s="127"/>
      <c r="D32" s="127">
        <v>55</v>
      </c>
      <c r="E32" s="128">
        <v>85</v>
      </c>
      <c r="F32" s="127">
        <v>167</v>
      </c>
      <c r="G32" s="128">
        <f t="shared" si="3"/>
        <v>154.54545454545453</v>
      </c>
      <c r="H32" s="128">
        <f t="shared" si="2"/>
        <v>30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128">
        <v>0</v>
      </c>
      <c r="H33" s="128">
        <f t="shared" si="2"/>
        <v>-20</v>
      </c>
    </row>
    <row r="34" spans="1:234" x14ac:dyDescent="0.2">
      <c r="A34" s="273" t="s">
        <v>49</v>
      </c>
      <c r="B34" s="275" t="s">
        <v>50</v>
      </c>
      <c r="C34" s="252">
        <f>C36+C44</f>
        <v>9375.2999999999993</v>
      </c>
      <c r="D34" s="252">
        <f>D36+D44</f>
        <v>9375.2999999999993</v>
      </c>
      <c r="E34" s="252">
        <f>E36+E44</f>
        <v>1066.42786</v>
      </c>
      <c r="F34" s="252">
        <f>F38+F39+F41+F44</f>
        <v>1794.6249400000002</v>
      </c>
      <c r="G34" s="254">
        <f>E34/D34*100</f>
        <v>11.374866510938318</v>
      </c>
      <c r="H34" s="256">
        <f t="shared" si="2"/>
        <v>-8308.8721399999995</v>
      </c>
    </row>
    <row r="35" spans="1:234" ht="12.75" thickBot="1" x14ac:dyDescent="0.25">
      <c r="A35" s="274"/>
      <c r="B35" s="276"/>
      <c r="C35" s="253"/>
      <c r="D35" s="253"/>
      <c r="E35" s="253"/>
      <c r="F35" s="253"/>
      <c r="G35" s="255"/>
      <c r="H35" s="257"/>
    </row>
    <row r="36" spans="1:234" ht="48" x14ac:dyDescent="0.2">
      <c r="A36" s="47" t="s">
        <v>51</v>
      </c>
      <c r="B36" s="160" t="s">
        <v>52</v>
      </c>
      <c r="C36" s="180">
        <f>C37+C39+C41+C43</f>
        <v>9135.2999999999993</v>
      </c>
      <c r="D36" s="180">
        <f>D37+D39+D41+D43</f>
        <v>9135.2999999999993</v>
      </c>
      <c r="E36" s="180">
        <f>E37+E39+E41+E43</f>
        <v>989.56637999999998</v>
      </c>
      <c r="F36" s="180">
        <f t="shared" ref="F36" si="4">F37+F39+F41+F43</f>
        <v>1658.4979900000001</v>
      </c>
      <c r="G36" s="128">
        <f t="shared" ref="G36:G48" si="5">E36/D36*100</f>
        <v>10.83233588387902</v>
      </c>
      <c r="H36" s="126">
        <f t="shared" ref="H36:H61" si="6">E36-D36</f>
        <v>-8145.7336199999991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933.98414000000002</v>
      </c>
      <c r="F37" s="127">
        <f>F38</f>
        <v>1630.6809900000001</v>
      </c>
      <c r="G37" s="128">
        <f t="shared" si="5"/>
        <v>11.370221930048817</v>
      </c>
      <c r="H37" s="128">
        <f t="shared" si="6"/>
        <v>-7280.3158599999988</v>
      </c>
    </row>
    <row r="38" spans="1:234" ht="24" x14ac:dyDescent="0.2">
      <c r="A38" s="122" t="s">
        <v>55</v>
      </c>
      <c r="B38" s="132" t="s">
        <v>54</v>
      </c>
      <c r="C38" s="179">
        <v>8214.2999999999993</v>
      </c>
      <c r="D38" s="179">
        <v>8214.2999999999993</v>
      </c>
      <c r="E38" s="118">
        <v>933.98414000000002</v>
      </c>
      <c r="F38" s="121">
        <v>1630.6809900000001</v>
      </c>
      <c r="G38" s="118">
        <f t="shared" si="5"/>
        <v>11.370221930048817</v>
      </c>
      <c r="H38" s="115">
        <f t="shared" si="6"/>
        <v>-7280.3158599999988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0</v>
      </c>
      <c r="G39" s="128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/>
      <c r="G40" s="128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179">
        <f>C42</f>
        <v>136.1</v>
      </c>
      <c r="D41" s="179">
        <f>D42</f>
        <v>136.1</v>
      </c>
      <c r="E41" s="128">
        <f>E42</f>
        <v>55.582239999999999</v>
      </c>
      <c r="F41" s="127">
        <f>F42</f>
        <v>27.817</v>
      </c>
      <c r="G41" s="128">
        <f t="shared" si="5"/>
        <v>40.839265246142546</v>
      </c>
      <c r="H41" s="115">
        <f t="shared" si="6"/>
        <v>-80.517759999999996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55.582239999999999</v>
      </c>
      <c r="F42" s="70">
        <v>27.817</v>
      </c>
      <c r="G42" s="128">
        <f t="shared" si="5"/>
        <v>40.839265246142546</v>
      </c>
      <c r="H42" s="128">
        <f t="shared" si="6"/>
        <v>-80.517759999999996</v>
      </c>
    </row>
    <row r="43" spans="1:234" s="51" customFormat="1" ht="60" customHeight="1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76.86148</v>
      </c>
      <c r="F44" s="53">
        <f>F45</f>
        <v>136.12694999999999</v>
      </c>
      <c r="G44" s="28">
        <f t="shared" si="5"/>
        <v>32.025616666666664</v>
      </c>
      <c r="H44" s="29">
        <f t="shared" si="6"/>
        <v>-163.13852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76.86148</v>
      </c>
      <c r="F45" s="58">
        <v>136.12694999999999</v>
      </c>
      <c r="G45" s="39">
        <f t="shared" si="5"/>
        <v>32.025616666666664</v>
      </c>
      <c r="H45" s="32">
        <f t="shared" si="6"/>
        <v>-163.13852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36.066760000000002</v>
      </c>
      <c r="F46" s="15">
        <f>F47</f>
        <v>142.86288999999999</v>
      </c>
      <c r="G46" s="28">
        <f t="shared" si="5"/>
        <v>31.120740683216418</v>
      </c>
      <c r="H46" s="29">
        <f t="shared" si="6"/>
        <v>-79.826239999999999</v>
      </c>
    </row>
    <row r="47" spans="1:234" s="51" customFormat="1" x14ac:dyDescent="0.2">
      <c r="A47" s="20" t="s">
        <v>66</v>
      </c>
      <c r="B47" s="59" t="s">
        <v>67</v>
      </c>
      <c r="C47" s="180">
        <f>C50+C48+C49+C51+C52</f>
        <v>115.893</v>
      </c>
      <c r="D47" s="180">
        <f>D50+D48+D49+D51+D52</f>
        <v>115.893</v>
      </c>
      <c r="E47" s="126">
        <f>E48+E49+E50+E51+E52</f>
        <v>36.066760000000002</v>
      </c>
      <c r="F47" s="126">
        <f>F48+F49+F50+F51+F52</f>
        <v>142.86288999999999</v>
      </c>
      <c r="G47" s="126">
        <f t="shared" si="5"/>
        <v>31.120740683216418</v>
      </c>
      <c r="H47" s="126">
        <f t="shared" si="6"/>
        <v>-79.826239999999999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26.502089999999999</v>
      </c>
      <c r="F48" s="127">
        <v>21.828150000000001</v>
      </c>
      <c r="G48" s="126">
        <f t="shared" si="5"/>
        <v>306.84369572768315</v>
      </c>
      <c r="H48" s="128">
        <f t="shared" si="6"/>
        <v>17.865089999999999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126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9.4667499999999993</v>
      </c>
      <c r="F50" s="127">
        <v>26.634920000000001</v>
      </c>
      <c r="G50" s="126">
        <f>E50/D50*100</f>
        <v>8.826312747072425</v>
      </c>
      <c r="H50" s="128">
        <f t="shared" si="6"/>
        <v>-97.789249999999996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128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60" t="s">
        <v>75</v>
      </c>
      <c r="C52" s="127"/>
      <c r="D52" s="127"/>
      <c r="E52" s="128">
        <v>9.7919999999999993E-2</v>
      </c>
      <c r="F52" s="127">
        <v>94.399820000000005</v>
      </c>
      <c r="G52" s="128" t="e">
        <f>E52/D52*100</f>
        <v>#DIV/0!</v>
      </c>
      <c r="H52" s="128">
        <f t="shared" si="6"/>
        <v>9.7919999999999993E-2</v>
      </c>
    </row>
    <row r="53" spans="1:8" s="51" customFormat="1" ht="12.75" thickBot="1" x14ac:dyDescent="0.25">
      <c r="A53" s="73" t="s">
        <v>76</v>
      </c>
      <c r="B53" s="87" t="s">
        <v>77</v>
      </c>
      <c r="C53" s="61">
        <f>C54+C55+C56</f>
        <v>239</v>
      </c>
      <c r="D53" s="61">
        <f>D54+D55+D56</f>
        <v>364</v>
      </c>
      <c r="E53" s="61">
        <f>E54+E55+E56</f>
        <v>596.12382000000002</v>
      </c>
      <c r="F53" s="61">
        <f>F54+F55+F56</f>
        <v>114.50366</v>
      </c>
      <c r="G53" s="54">
        <f>E53/D53*100</f>
        <v>163.7702802197802</v>
      </c>
      <c r="H53" s="29">
        <f t="shared" si="6"/>
        <v>232.12382000000002</v>
      </c>
    </row>
    <row r="54" spans="1:8" s="11" customFormat="1" ht="24" x14ac:dyDescent="0.2">
      <c r="A54" s="62" t="s">
        <v>78</v>
      </c>
      <c r="B54" s="63" t="s">
        <v>79</v>
      </c>
      <c r="C54" s="64"/>
      <c r="D54" s="64"/>
      <c r="E54" s="126"/>
      <c r="F54" s="180"/>
      <c r="G54" s="126"/>
      <c r="H54" s="126">
        <f t="shared" si="6"/>
        <v>0</v>
      </c>
    </row>
    <row r="55" spans="1:8" s="11" customFormat="1" ht="24" x14ac:dyDescent="0.2">
      <c r="A55" s="65" t="s">
        <v>80</v>
      </c>
      <c r="B55" s="66" t="s">
        <v>81</v>
      </c>
      <c r="C55" s="179"/>
      <c r="D55" s="179">
        <v>125</v>
      </c>
      <c r="E55" s="118">
        <v>590.36062000000004</v>
      </c>
      <c r="F55" s="179">
        <v>80.003380000000007</v>
      </c>
      <c r="G55" s="126">
        <f>E55/D55*100</f>
        <v>472.28849600000001</v>
      </c>
      <c r="H55" s="118">
        <f t="shared" si="6"/>
        <v>465.36062000000004</v>
      </c>
    </row>
    <row r="56" spans="1:8" s="11" customFormat="1" ht="24.75" thickBot="1" x14ac:dyDescent="0.25">
      <c r="A56" s="67" t="s">
        <v>82</v>
      </c>
      <c r="B56" s="68" t="s">
        <v>83</v>
      </c>
      <c r="C56" s="127">
        <v>239</v>
      </c>
      <c r="D56" s="127">
        <v>239</v>
      </c>
      <c r="E56" s="128">
        <v>5.7632000000000003</v>
      </c>
      <c r="F56" s="127">
        <v>34.500279999999997</v>
      </c>
      <c r="G56" s="126">
        <f>E56/D56*100</f>
        <v>2.4113807531380753</v>
      </c>
      <c r="H56" s="128">
        <f t="shared" si="6"/>
        <v>-233.23679999999999</v>
      </c>
    </row>
    <row r="57" spans="1:8" ht="12.75" thickBot="1" x14ac:dyDescent="0.25">
      <c r="A57" s="78" t="s">
        <v>84</v>
      </c>
      <c r="B57" s="87" t="s">
        <v>85</v>
      </c>
      <c r="C57" s="69">
        <f>C58+C60+C62+C64+C66+C68+C70+C72+C74+C76</f>
        <v>88</v>
      </c>
      <c r="D57" s="69">
        <f>D58+D60+D62+D64+D66+D68+D70+D72+D74+D76</f>
        <v>116</v>
      </c>
      <c r="E57" s="69">
        <f t="shared" ref="E57" si="7">E58+E60+E62+E64+E66+E68+E70+E72+E74+E76</f>
        <v>145.29706999999999</v>
      </c>
      <c r="F57" s="69">
        <v>686.70788000000005</v>
      </c>
      <c r="G57" s="54">
        <f>E57/D57*100</f>
        <v>125.2560948275862</v>
      </c>
      <c r="H57" s="29">
        <f t="shared" si="6"/>
        <v>29.297069999999991</v>
      </c>
    </row>
    <row r="58" spans="1:8" ht="36" x14ac:dyDescent="0.2">
      <c r="A58" s="134" t="s">
        <v>161</v>
      </c>
      <c r="B58" s="137" t="s">
        <v>178</v>
      </c>
      <c r="C58" s="180">
        <f>C59</f>
        <v>4</v>
      </c>
      <c r="D58" s="180">
        <f>D59</f>
        <v>4</v>
      </c>
      <c r="E58" s="180">
        <f t="shared" ref="E58" si="8">E59</f>
        <v>0.05</v>
      </c>
      <c r="F58" s="180"/>
      <c r="G58" s="126">
        <f>E58/D58*100</f>
        <v>1.25</v>
      </c>
      <c r="H58" s="126">
        <f t="shared" si="6"/>
        <v>-3.95</v>
      </c>
    </row>
    <row r="59" spans="1:8" s="11" customFormat="1" ht="48" x14ac:dyDescent="0.2">
      <c r="A59" s="135" t="s">
        <v>162</v>
      </c>
      <c r="B59" s="138" t="s">
        <v>179</v>
      </c>
      <c r="C59" s="180">
        <v>4</v>
      </c>
      <c r="D59" s="180">
        <v>4</v>
      </c>
      <c r="E59" s="126">
        <v>0.05</v>
      </c>
      <c r="F59" s="70"/>
      <c r="G59" s="126">
        <f>E59/D59*100</f>
        <v>1.25</v>
      </c>
      <c r="H59" s="128">
        <f t="shared" si="6"/>
        <v>-3.95</v>
      </c>
    </row>
    <row r="60" spans="1:8" ht="36" x14ac:dyDescent="0.2">
      <c r="A60" s="134" t="s">
        <v>228</v>
      </c>
      <c r="B60" s="139" t="s">
        <v>180</v>
      </c>
      <c r="C60" s="180">
        <f>C61</f>
        <v>3</v>
      </c>
      <c r="D60" s="180">
        <f>D61</f>
        <v>3</v>
      </c>
      <c r="E60" s="180">
        <f>E61</f>
        <v>2.5</v>
      </c>
      <c r="F60" s="127"/>
      <c r="G60" s="128"/>
      <c r="H60" s="128">
        <f t="shared" si="6"/>
        <v>-0.5</v>
      </c>
    </row>
    <row r="61" spans="1:8" ht="48" x14ac:dyDescent="0.2">
      <c r="A61" s="135" t="s">
        <v>163</v>
      </c>
      <c r="B61" s="140" t="s">
        <v>181</v>
      </c>
      <c r="C61" s="180">
        <v>3</v>
      </c>
      <c r="D61" s="180">
        <v>3</v>
      </c>
      <c r="E61" s="126">
        <v>2.5</v>
      </c>
      <c r="F61" s="127"/>
      <c r="G61" s="128">
        <f>E61/D61*100</f>
        <v>83.333333333333343</v>
      </c>
      <c r="H61" s="143">
        <f t="shared" si="6"/>
        <v>-0.5</v>
      </c>
    </row>
    <row r="62" spans="1:8" ht="36" x14ac:dyDescent="0.2">
      <c r="A62" s="134" t="s">
        <v>164</v>
      </c>
      <c r="B62" s="141" t="s">
        <v>182</v>
      </c>
      <c r="C62" s="180">
        <f>C63</f>
        <v>4</v>
      </c>
      <c r="D62" s="180">
        <f>D63</f>
        <v>4</v>
      </c>
      <c r="E62" s="180">
        <f>E63</f>
        <v>0</v>
      </c>
      <c r="F62" s="180"/>
      <c r="G62" s="126"/>
      <c r="H62" s="129"/>
    </row>
    <row r="63" spans="1:8" ht="48" x14ac:dyDescent="0.2">
      <c r="A63" s="135" t="s">
        <v>165</v>
      </c>
      <c r="B63" s="140" t="s">
        <v>183</v>
      </c>
      <c r="C63" s="180">
        <v>4</v>
      </c>
      <c r="D63" s="180">
        <v>4</v>
      </c>
      <c r="E63" s="126"/>
      <c r="F63" s="127"/>
      <c r="G63" s="128"/>
      <c r="H63" s="128"/>
    </row>
    <row r="64" spans="1:8" ht="36" x14ac:dyDescent="0.2">
      <c r="A64" s="134" t="s">
        <v>166</v>
      </c>
      <c r="B64" s="141" t="s">
        <v>184</v>
      </c>
      <c r="C64" s="180">
        <f>C65</f>
        <v>5</v>
      </c>
      <c r="D64" s="180">
        <f>D65</f>
        <v>5</v>
      </c>
      <c r="E64" s="180">
        <f>E65</f>
        <v>0</v>
      </c>
      <c r="F64" s="127"/>
      <c r="G64" s="128"/>
      <c r="H64" s="128"/>
    </row>
    <row r="65" spans="1:8" ht="48" x14ac:dyDescent="0.2">
      <c r="A65" s="135" t="s">
        <v>167</v>
      </c>
      <c r="B65" s="140" t="s">
        <v>185</v>
      </c>
      <c r="C65" s="180">
        <v>5</v>
      </c>
      <c r="D65" s="180">
        <v>5</v>
      </c>
      <c r="E65" s="126"/>
      <c r="F65" s="128"/>
      <c r="G65" s="128">
        <f>E65/D65*100</f>
        <v>0</v>
      </c>
      <c r="H65" s="128">
        <f>E65-D65</f>
        <v>-5</v>
      </c>
    </row>
    <row r="66" spans="1:8" ht="36" x14ac:dyDescent="0.2">
      <c r="A66" s="134" t="s">
        <v>168</v>
      </c>
      <c r="B66" s="141" t="s">
        <v>186</v>
      </c>
      <c r="C66" s="180">
        <f>C67</f>
        <v>3</v>
      </c>
      <c r="D66" s="180">
        <f>D67</f>
        <v>3</v>
      </c>
      <c r="E66" s="180">
        <f>E67</f>
        <v>0.75</v>
      </c>
      <c r="F66" s="127"/>
      <c r="G66" s="128">
        <f>E66/D66*100</f>
        <v>25</v>
      </c>
      <c r="H66" s="128">
        <f>E66-D66</f>
        <v>-2.25</v>
      </c>
    </row>
    <row r="67" spans="1:8" ht="48" x14ac:dyDescent="0.2">
      <c r="A67" s="135" t="s">
        <v>169</v>
      </c>
      <c r="B67" s="140" t="s">
        <v>187</v>
      </c>
      <c r="C67" s="180">
        <v>3</v>
      </c>
      <c r="D67" s="180">
        <v>3</v>
      </c>
      <c r="E67" s="126">
        <v>0.75</v>
      </c>
      <c r="F67" s="127"/>
      <c r="G67" s="128">
        <f>E67/D67*100</f>
        <v>25</v>
      </c>
      <c r="H67" s="128">
        <f>E68-D67</f>
        <v>-2.85</v>
      </c>
    </row>
    <row r="68" spans="1:8" ht="36" x14ac:dyDescent="0.2">
      <c r="A68" s="134" t="s">
        <v>170</v>
      </c>
      <c r="B68" s="141" t="s">
        <v>188</v>
      </c>
      <c r="C68" s="180">
        <f>C69</f>
        <v>2</v>
      </c>
      <c r="D68" s="180">
        <f>D69</f>
        <v>2</v>
      </c>
      <c r="E68" s="180">
        <f>E69</f>
        <v>0.15</v>
      </c>
      <c r="F68" s="180"/>
      <c r="G68" s="126"/>
      <c r="H68" s="128"/>
    </row>
    <row r="69" spans="1:8" ht="60" x14ac:dyDescent="0.2">
      <c r="A69" s="135" t="s">
        <v>171</v>
      </c>
      <c r="B69" s="140" t="s">
        <v>189</v>
      </c>
      <c r="C69" s="180">
        <v>2</v>
      </c>
      <c r="D69" s="180">
        <v>2</v>
      </c>
      <c r="E69" s="126">
        <v>0.15</v>
      </c>
      <c r="F69" s="127"/>
      <c r="G69" s="128">
        <f>E69/D69*100</f>
        <v>7.5</v>
      </c>
      <c r="H69" s="128">
        <f>E69-D69</f>
        <v>-1.85</v>
      </c>
    </row>
    <row r="70" spans="1:8" ht="36" x14ac:dyDescent="0.2">
      <c r="A70" s="134" t="s">
        <v>172</v>
      </c>
      <c r="B70" s="141" t="s">
        <v>190</v>
      </c>
      <c r="C70" s="180">
        <f>C71</f>
        <v>2</v>
      </c>
      <c r="D70" s="180">
        <f>D71</f>
        <v>2</v>
      </c>
      <c r="E70" s="180">
        <f>E71</f>
        <v>0.25</v>
      </c>
      <c r="F70" s="127"/>
      <c r="G70" s="128"/>
      <c r="H70" s="128">
        <f>E70-D70</f>
        <v>-1.75</v>
      </c>
    </row>
    <row r="71" spans="1:8" ht="48" x14ac:dyDescent="0.2">
      <c r="A71" s="135" t="s">
        <v>173</v>
      </c>
      <c r="B71" s="140" t="s">
        <v>191</v>
      </c>
      <c r="C71" s="180">
        <v>2</v>
      </c>
      <c r="D71" s="180">
        <v>2</v>
      </c>
      <c r="E71" s="126">
        <v>0.25</v>
      </c>
      <c r="F71" s="127"/>
      <c r="G71" s="128">
        <f>E71/D71*100</f>
        <v>12.5</v>
      </c>
      <c r="H71" s="71">
        <f>E71-D71</f>
        <v>-1.75</v>
      </c>
    </row>
    <row r="72" spans="1:8" ht="24.75" customHeight="1" x14ac:dyDescent="0.2">
      <c r="A72" s="134" t="s">
        <v>174</v>
      </c>
      <c r="B72" s="141" t="s">
        <v>192</v>
      </c>
      <c r="C72" s="180">
        <f>C73</f>
        <v>46</v>
      </c>
      <c r="D72" s="180">
        <f>D73</f>
        <v>46</v>
      </c>
      <c r="E72" s="180">
        <f>E73</f>
        <v>3</v>
      </c>
      <c r="F72" s="180"/>
      <c r="G72" s="126"/>
      <c r="H72" s="130"/>
    </row>
    <row r="73" spans="1:8" ht="48" x14ac:dyDescent="0.2">
      <c r="A73" s="135" t="s">
        <v>175</v>
      </c>
      <c r="B73" s="140" t="s">
        <v>193</v>
      </c>
      <c r="C73" s="180">
        <v>46</v>
      </c>
      <c r="D73" s="180">
        <v>46</v>
      </c>
      <c r="E73" s="126">
        <v>3</v>
      </c>
      <c r="F73" s="127"/>
      <c r="G73" s="128">
        <f t="shared" ref="G73:G79" si="9">E73/D73*100</f>
        <v>6.5217391304347823</v>
      </c>
      <c r="H73" s="128">
        <f t="shared" ref="H73:H97" si="10">E73-D73</f>
        <v>-43</v>
      </c>
    </row>
    <row r="74" spans="1:8" ht="36" x14ac:dyDescent="0.2">
      <c r="A74" s="134" t="s">
        <v>176</v>
      </c>
      <c r="B74" s="139" t="s">
        <v>194</v>
      </c>
      <c r="C74" s="180">
        <f>C75</f>
        <v>19</v>
      </c>
      <c r="D74" s="180">
        <f>D75</f>
        <v>19</v>
      </c>
      <c r="E74" s="180">
        <f>E75</f>
        <v>11.75</v>
      </c>
      <c r="F74" s="127"/>
      <c r="G74" s="128">
        <f t="shared" si="9"/>
        <v>61.842105263157897</v>
      </c>
      <c r="H74" s="128">
        <f t="shared" si="10"/>
        <v>-7.25</v>
      </c>
    </row>
    <row r="75" spans="1:8" ht="48" x14ac:dyDescent="0.2">
      <c r="A75" s="136" t="s">
        <v>177</v>
      </c>
      <c r="B75" s="142" t="s">
        <v>195</v>
      </c>
      <c r="C75" s="180">
        <v>19</v>
      </c>
      <c r="D75" s="180">
        <v>19</v>
      </c>
      <c r="E75" s="126">
        <v>11.75</v>
      </c>
      <c r="F75" s="127"/>
      <c r="G75" s="128">
        <f t="shared" si="9"/>
        <v>61.842105263157897</v>
      </c>
      <c r="H75" s="128">
        <f t="shared" si="10"/>
        <v>-7.25</v>
      </c>
    </row>
    <row r="76" spans="1:8" ht="36" x14ac:dyDescent="0.2">
      <c r="A76" s="147" t="s">
        <v>210</v>
      </c>
      <c r="B76" s="72" t="s">
        <v>211</v>
      </c>
      <c r="C76" s="127">
        <f>C77+C78</f>
        <v>0</v>
      </c>
      <c r="D76" s="127">
        <f>D77+D78</f>
        <v>28</v>
      </c>
      <c r="E76" s="127">
        <f t="shared" ref="E76:F76" si="11">E77+E78</f>
        <v>126.84707</v>
      </c>
      <c r="F76" s="127">
        <f t="shared" si="11"/>
        <v>0</v>
      </c>
      <c r="G76" s="128">
        <f t="shared" si="9"/>
        <v>453.02525000000003</v>
      </c>
      <c r="H76" s="128">
        <f t="shared" si="10"/>
        <v>98.847070000000002</v>
      </c>
    </row>
    <row r="77" spans="1:8" ht="36" x14ac:dyDescent="0.2">
      <c r="A77" s="148" t="s">
        <v>212</v>
      </c>
      <c r="B77" s="86" t="s">
        <v>214</v>
      </c>
      <c r="C77" s="179"/>
      <c r="D77" s="179">
        <v>25</v>
      </c>
      <c r="E77" s="179">
        <v>124.49207</v>
      </c>
      <c r="F77" s="179"/>
      <c r="G77" s="128"/>
      <c r="H77" s="118"/>
    </row>
    <row r="78" spans="1:8" ht="36.75" thickBot="1" x14ac:dyDescent="0.25">
      <c r="A78" s="148" t="s">
        <v>213</v>
      </c>
      <c r="B78" s="86" t="s">
        <v>215</v>
      </c>
      <c r="C78" s="179"/>
      <c r="D78" s="179">
        <v>3</v>
      </c>
      <c r="E78" s="118">
        <v>2.355</v>
      </c>
      <c r="F78" s="179"/>
      <c r="G78" s="128">
        <f t="shared" si="9"/>
        <v>78.5</v>
      </c>
      <c r="H78" s="118">
        <f t="shared" si="10"/>
        <v>-0.64500000000000002</v>
      </c>
    </row>
    <row r="79" spans="1:8" ht="12.75" thickBot="1" x14ac:dyDescent="0.25">
      <c r="A79" s="73" t="s">
        <v>86</v>
      </c>
      <c r="B79" s="87" t="s">
        <v>87</v>
      </c>
      <c r="C79" s="53">
        <f>C80+C81</f>
        <v>0</v>
      </c>
      <c r="D79" s="53">
        <f>D80+D81</f>
        <v>0</v>
      </c>
      <c r="E79" s="53">
        <f t="shared" ref="E79:F79" si="12">E80+E81</f>
        <v>56.753540000000001</v>
      </c>
      <c r="F79" s="53">
        <f t="shared" si="12"/>
        <v>119.27185</v>
      </c>
      <c r="G79" s="54" t="e">
        <f t="shared" si="9"/>
        <v>#DIV/0!</v>
      </c>
      <c r="H79" s="29">
        <f t="shared" si="10"/>
        <v>56.753540000000001</v>
      </c>
    </row>
    <row r="80" spans="1:8" x14ac:dyDescent="0.2">
      <c r="A80" s="20" t="s">
        <v>229</v>
      </c>
      <c r="B80" s="59" t="s">
        <v>88</v>
      </c>
      <c r="C80" s="180"/>
      <c r="D80" s="180"/>
      <c r="E80" s="126"/>
      <c r="F80" s="180">
        <v>11.34243</v>
      </c>
      <c r="G80" s="126">
        <v>0</v>
      </c>
      <c r="H80" s="126">
        <f t="shared" si="10"/>
        <v>0</v>
      </c>
    </row>
    <row r="81" spans="1:8" ht="12.75" thickBot="1" x14ac:dyDescent="0.25">
      <c r="A81" s="33" t="s">
        <v>230</v>
      </c>
      <c r="B81" s="33" t="s">
        <v>87</v>
      </c>
      <c r="C81" s="179"/>
      <c r="D81" s="179"/>
      <c r="E81" s="118">
        <v>56.753540000000001</v>
      </c>
      <c r="F81" s="179">
        <v>107.92941999999999</v>
      </c>
      <c r="G81" s="118" t="e">
        <f>E81/D81*100</f>
        <v>#DIV/0!</v>
      </c>
      <c r="H81" s="118">
        <f t="shared" si="10"/>
        <v>56.753540000000001</v>
      </c>
    </row>
    <row r="82" spans="1:8" ht="12.75" thickBot="1" x14ac:dyDescent="0.25">
      <c r="A82" s="73" t="s">
        <v>89</v>
      </c>
      <c r="B82" s="74" t="s">
        <v>90</v>
      </c>
      <c r="C82" s="75">
        <f>C83+C132+C130+C129</f>
        <v>451685.90100000001</v>
      </c>
      <c r="D82" s="75">
        <f>D83+D132+D130+D129</f>
        <v>446788.08199999994</v>
      </c>
      <c r="E82" s="76">
        <f>E83+E132+E130+E129</f>
        <v>141584.69618</v>
      </c>
      <c r="F82" s="75">
        <f>F83+F132+F130+F129</f>
        <v>131307.70142999999</v>
      </c>
      <c r="G82" s="76">
        <f>E82/D82*100</f>
        <v>31.68945231175616</v>
      </c>
      <c r="H82" s="77">
        <f t="shared" si="10"/>
        <v>-305203.38581999997</v>
      </c>
    </row>
    <row r="83" spans="1:8" ht="12.75" thickBot="1" x14ac:dyDescent="0.25">
      <c r="A83" s="78" t="s">
        <v>91</v>
      </c>
      <c r="B83" s="79" t="s">
        <v>92</v>
      </c>
      <c r="C83" s="80">
        <f>C84+C87+C101+C122</f>
        <v>451685.90100000001</v>
      </c>
      <c r="D83" s="80">
        <f>D84+D87+D101+D122</f>
        <v>446788.08199999994</v>
      </c>
      <c r="E83" s="80">
        <f>E84+E87+E101+E122</f>
        <v>141584.69618</v>
      </c>
      <c r="F83" s="80">
        <f>F84+F87+F101+F122</f>
        <v>131307.70142999999</v>
      </c>
      <c r="G83" s="81">
        <f>E83/D83*100</f>
        <v>31.68945231175616</v>
      </c>
      <c r="H83" s="82">
        <f t="shared" si="10"/>
        <v>-305203.38581999997</v>
      </c>
    </row>
    <row r="84" spans="1:8" ht="12.75" thickBot="1" x14ac:dyDescent="0.25">
      <c r="A84" s="73" t="s">
        <v>93</v>
      </c>
      <c r="B84" s="83" t="s">
        <v>94</v>
      </c>
      <c r="C84" s="27">
        <f>C85+C86</f>
        <v>154122</v>
      </c>
      <c r="D84" s="27">
        <f>D85+D86</f>
        <v>154122</v>
      </c>
      <c r="E84" s="84">
        <f>E85+E86</f>
        <v>63694.9</v>
      </c>
      <c r="F84" s="27">
        <f>SUM(F85+F86)</f>
        <v>63501</v>
      </c>
      <c r="G84" s="84">
        <f>E84/D84*100</f>
        <v>41.327584640739154</v>
      </c>
      <c r="H84" s="85">
        <f t="shared" si="10"/>
        <v>-90427.1</v>
      </c>
    </row>
    <row r="85" spans="1:8" x14ac:dyDescent="0.2">
      <c r="A85" s="59" t="s">
        <v>95</v>
      </c>
      <c r="B85" s="59" t="s">
        <v>96</v>
      </c>
      <c r="C85" s="180">
        <v>154122</v>
      </c>
      <c r="D85" s="180">
        <v>154122</v>
      </c>
      <c r="E85" s="126">
        <v>63694.9</v>
      </c>
      <c r="F85" s="180">
        <v>63501</v>
      </c>
      <c r="G85" s="126">
        <f>E85/D85*100</f>
        <v>41.327584640739154</v>
      </c>
      <c r="H85" s="126">
        <f t="shared" si="10"/>
        <v>-90427.1</v>
      </c>
    </row>
    <row r="86" spans="1:8" ht="24.75" thickBot="1" x14ac:dyDescent="0.25">
      <c r="A86" s="56" t="s">
        <v>97</v>
      </c>
      <c r="B86" s="164" t="s">
        <v>98</v>
      </c>
      <c r="C86" s="165"/>
      <c r="D86" s="165"/>
      <c r="E86" s="118"/>
      <c r="F86" s="179"/>
      <c r="G86" s="118"/>
      <c r="H86" s="118">
        <f t="shared" si="10"/>
        <v>0</v>
      </c>
    </row>
    <row r="87" spans="1:8" ht="12.75" thickBot="1" x14ac:dyDescent="0.25">
      <c r="A87" s="73" t="s">
        <v>99</v>
      </c>
      <c r="B87" s="87" t="s">
        <v>100</v>
      </c>
      <c r="C87" s="53">
        <f>C88+C90+C91+C92</f>
        <v>90668.300000000017</v>
      </c>
      <c r="D87" s="53">
        <f>D88+D90+D91+D92+D89</f>
        <v>88489.440000000017</v>
      </c>
      <c r="E87" s="53">
        <f t="shared" ref="E87:F87" si="13">E88+E90+E91+E92</f>
        <v>13106.966399999999</v>
      </c>
      <c r="F87" s="53">
        <f t="shared" si="13"/>
        <v>5588.5210200000001</v>
      </c>
      <c r="G87" s="54">
        <f>E87/D87*100</f>
        <v>14.81189891132772</v>
      </c>
      <c r="H87" s="29">
        <f t="shared" si="10"/>
        <v>-75382.473600000012</v>
      </c>
    </row>
    <row r="88" spans="1:8" s="11" customFormat="1" x14ac:dyDescent="0.2">
      <c r="A88" s="33" t="s">
        <v>101</v>
      </c>
      <c r="B88" s="45" t="s">
        <v>102</v>
      </c>
      <c r="C88" s="127">
        <v>441.5</v>
      </c>
      <c r="D88" s="127">
        <v>441.5</v>
      </c>
      <c r="E88" s="128"/>
      <c r="F88" s="127"/>
      <c r="G88" s="128">
        <v>0</v>
      </c>
      <c r="H88" s="128">
        <f t="shared" si="10"/>
        <v>-441.5</v>
      </c>
    </row>
    <row r="89" spans="1:8" s="11" customFormat="1" ht="24" x14ac:dyDescent="0.2">
      <c r="A89" s="33" t="s">
        <v>244</v>
      </c>
      <c r="B89" s="60" t="s">
        <v>245</v>
      </c>
      <c r="C89" s="127"/>
      <c r="D89" s="127">
        <v>3514.64</v>
      </c>
      <c r="E89" s="128"/>
      <c r="F89" s="127"/>
      <c r="G89" s="128"/>
      <c r="H89" s="128"/>
    </row>
    <row r="90" spans="1:8" s="11" customFormat="1" x14ac:dyDescent="0.2">
      <c r="A90" s="45" t="s">
        <v>103</v>
      </c>
      <c r="B90" s="45" t="s">
        <v>104</v>
      </c>
      <c r="C90" s="127">
        <v>2943.3</v>
      </c>
      <c r="D90" s="127">
        <v>2943.3</v>
      </c>
      <c r="E90" s="128">
        <v>792.42972999999995</v>
      </c>
      <c r="F90" s="127">
        <v>839.1</v>
      </c>
      <c r="G90" s="128">
        <f t="shared" ref="G90:G96" si="14">E90/D90*100</f>
        <v>26.923172289606899</v>
      </c>
      <c r="H90" s="128">
        <f t="shared" si="10"/>
        <v>-2150.8702700000003</v>
      </c>
    </row>
    <row r="91" spans="1:8" s="11" customFormat="1" ht="12.75" thickBot="1" x14ac:dyDescent="0.25">
      <c r="A91" s="36" t="s">
        <v>105</v>
      </c>
      <c r="B91" s="164" t="s">
        <v>106</v>
      </c>
      <c r="C91" s="179">
        <v>89</v>
      </c>
      <c r="D91" s="179">
        <v>89</v>
      </c>
      <c r="E91" s="118"/>
      <c r="F91" s="179"/>
      <c r="G91" s="118">
        <f t="shared" si="14"/>
        <v>0</v>
      </c>
      <c r="H91" s="128">
        <f t="shared" si="10"/>
        <v>-89</v>
      </c>
    </row>
    <row r="92" spans="1:8" ht="12.75" thickBot="1" x14ac:dyDescent="0.25">
      <c r="A92" s="73" t="s">
        <v>107</v>
      </c>
      <c r="B92" s="88" t="s">
        <v>108</v>
      </c>
      <c r="C92" s="53">
        <f>C93+C94+C95+C96+C98+C97+C99</f>
        <v>87194.500000000015</v>
      </c>
      <c r="D92" s="53">
        <f>D93+D94+D95+D96+D98+D97+D99</f>
        <v>81501.000000000015</v>
      </c>
      <c r="E92" s="53">
        <f>E93+E94+E95+E96+E98+E97+E99</f>
        <v>12314.53667</v>
      </c>
      <c r="F92" s="53">
        <f t="shared" ref="F92" si="15">F93+F94+F95+F96+F98+F97+F99</f>
        <v>4749.4210199999998</v>
      </c>
      <c r="G92" s="54">
        <f t="shared" si="14"/>
        <v>15.109675549993248</v>
      </c>
      <c r="H92" s="29">
        <f t="shared" si="10"/>
        <v>-69186.463330000013</v>
      </c>
    </row>
    <row r="93" spans="1:8" x14ac:dyDescent="0.2">
      <c r="A93" s="20" t="s">
        <v>107</v>
      </c>
      <c r="B93" s="59" t="s">
        <v>220</v>
      </c>
      <c r="C93" s="180">
        <v>990</v>
      </c>
      <c r="D93" s="180">
        <v>990</v>
      </c>
      <c r="E93" s="126">
        <v>129.11546999999999</v>
      </c>
      <c r="F93" s="180">
        <v>243.10202000000001</v>
      </c>
      <c r="G93" s="126">
        <f t="shared" si="14"/>
        <v>13.041966666666665</v>
      </c>
      <c r="H93" s="126">
        <f t="shared" si="10"/>
        <v>-860.88453000000004</v>
      </c>
    </row>
    <row r="94" spans="1:8" ht="24" x14ac:dyDescent="0.2">
      <c r="A94" s="36" t="s">
        <v>107</v>
      </c>
      <c r="B94" s="60" t="s">
        <v>109</v>
      </c>
      <c r="C94" s="127">
        <v>2097.1</v>
      </c>
      <c r="D94" s="127">
        <v>1572.8</v>
      </c>
      <c r="E94" s="128">
        <v>781.74</v>
      </c>
      <c r="F94" s="127">
        <v>916.79200000000003</v>
      </c>
      <c r="G94" s="128">
        <f t="shared" si="14"/>
        <v>49.703713123092577</v>
      </c>
      <c r="H94" s="128">
        <f t="shared" si="10"/>
        <v>-791.06</v>
      </c>
    </row>
    <row r="95" spans="1:8" x14ac:dyDescent="0.2">
      <c r="A95" s="33" t="s">
        <v>107</v>
      </c>
      <c r="B95" s="60" t="s">
        <v>205</v>
      </c>
      <c r="C95" s="127">
        <v>4220</v>
      </c>
      <c r="D95" s="127">
        <v>1050.8</v>
      </c>
      <c r="E95" s="128">
        <v>320</v>
      </c>
      <c r="F95" s="127"/>
      <c r="G95" s="128">
        <f t="shared" si="14"/>
        <v>30.452988199467075</v>
      </c>
      <c r="H95" s="128">
        <f t="shared" si="10"/>
        <v>-730.8</v>
      </c>
    </row>
    <row r="96" spans="1:8" ht="24" x14ac:dyDescent="0.2">
      <c r="A96" s="89" t="s">
        <v>107</v>
      </c>
      <c r="B96" s="166" t="s">
        <v>110</v>
      </c>
      <c r="C96" s="127">
        <v>2000</v>
      </c>
      <c r="D96" s="127"/>
      <c r="E96" s="128"/>
      <c r="F96" s="127">
        <v>3589.527</v>
      </c>
      <c r="G96" s="128" t="e">
        <f t="shared" si="14"/>
        <v>#DIV/0!</v>
      </c>
      <c r="H96" s="128">
        <f t="shared" si="10"/>
        <v>0</v>
      </c>
    </row>
    <row r="97" spans="1:8" x14ac:dyDescent="0.2">
      <c r="A97" s="33" t="s">
        <v>107</v>
      </c>
      <c r="B97" s="60" t="s">
        <v>202</v>
      </c>
      <c r="C97" s="127">
        <v>1894.8</v>
      </c>
      <c r="D97" s="127">
        <v>1894.8</v>
      </c>
      <c r="E97" s="128"/>
      <c r="F97" s="127"/>
      <c r="G97" s="128"/>
      <c r="H97" s="128">
        <f t="shared" si="10"/>
        <v>-1894.8</v>
      </c>
    </row>
    <row r="98" spans="1:8" ht="24" x14ac:dyDescent="0.2">
      <c r="A98" s="36" t="s">
        <v>107</v>
      </c>
      <c r="B98" s="167" t="s">
        <v>203</v>
      </c>
      <c r="C98" s="127">
        <v>72860.600000000006</v>
      </c>
      <c r="D98" s="127">
        <v>72860.600000000006</v>
      </c>
      <c r="E98" s="128">
        <v>10027.799999999999</v>
      </c>
      <c r="F98" s="127"/>
      <c r="G98" s="128">
        <v>0</v>
      </c>
      <c r="H98" s="128">
        <f>E98-C98</f>
        <v>-62832.800000000003</v>
      </c>
    </row>
    <row r="99" spans="1:8" ht="24" x14ac:dyDescent="0.2">
      <c r="A99" s="48" t="s">
        <v>111</v>
      </c>
      <c r="B99" s="168" t="s">
        <v>204</v>
      </c>
      <c r="C99" s="127">
        <v>3132</v>
      </c>
      <c r="D99" s="127">
        <v>3132</v>
      </c>
      <c r="E99" s="128">
        <v>1055.8812</v>
      </c>
      <c r="F99" s="127"/>
      <c r="G99" s="128">
        <v>0</v>
      </c>
      <c r="H99" s="128">
        <f>E99-C99</f>
        <v>-2076.1188000000002</v>
      </c>
    </row>
    <row r="100" spans="1:8" ht="12.75" thickBot="1" x14ac:dyDescent="0.25">
      <c r="A100" s="33" t="s">
        <v>111</v>
      </c>
      <c r="B100" s="169" t="s">
        <v>112</v>
      </c>
      <c r="C100" s="179"/>
      <c r="D100" s="179"/>
      <c r="E100" s="118"/>
      <c r="F100" s="179"/>
      <c r="G100" s="118">
        <v>0</v>
      </c>
      <c r="H100" s="118">
        <f>E100-C100</f>
        <v>0</v>
      </c>
    </row>
    <row r="101" spans="1:8" ht="12.75" thickBot="1" x14ac:dyDescent="0.25">
      <c r="A101" s="73" t="s">
        <v>113</v>
      </c>
      <c r="B101" s="90" t="s">
        <v>114</v>
      </c>
      <c r="C101" s="75">
        <f>C102+C113+C115+C117+C118+C119+C120+C114+C116</f>
        <v>180216.19999999995</v>
      </c>
      <c r="D101" s="75">
        <f>D102+D113+D115+D117+D118+D119+D120+D114+D116</f>
        <v>177662.49999999997</v>
      </c>
      <c r="E101" s="76">
        <f>E102+E113+E115+E117+E118+E119+E120+E114+E116</f>
        <v>59526.409360000005</v>
      </c>
      <c r="F101" s="75">
        <f>F102+F113+F115+F117+F118+F119+F120+F114+F116</f>
        <v>54304.195849999989</v>
      </c>
      <c r="G101" s="76">
        <f t="shared" ref="G101:G108" si="16">E101/D101*100</f>
        <v>33.505331378315631</v>
      </c>
      <c r="H101" s="77">
        <f t="shared" ref="H101:H108" si="17">E101-D101</f>
        <v>-118136.09063999997</v>
      </c>
    </row>
    <row r="102" spans="1:8" ht="12.75" thickBot="1" x14ac:dyDescent="0.25">
      <c r="A102" s="73" t="s">
        <v>115</v>
      </c>
      <c r="B102" s="91" t="s">
        <v>116</v>
      </c>
      <c r="C102" s="27">
        <f>C105+C109+C104+C103+C106+C110+C107+C108+C111+C112</f>
        <v>135077.79999999999</v>
      </c>
      <c r="D102" s="27">
        <f>D105+D109+D104+D103+D106+D110+D107+D108+D111+D112</f>
        <v>132947.9</v>
      </c>
      <c r="E102" s="27">
        <f t="shared" ref="E102:F102" si="18">E105+E109+E104+E103+E106+E110+E107+E108+E111+E112</f>
        <v>42818.934699999998</v>
      </c>
      <c r="F102" s="27">
        <f t="shared" si="18"/>
        <v>41461.517999999996</v>
      </c>
      <c r="G102" s="84">
        <f t="shared" si="16"/>
        <v>32.207304289875957</v>
      </c>
      <c r="H102" s="85">
        <f t="shared" si="17"/>
        <v>-90128.965299999996</v>
      </c>
    </row>
    <row r="103" spans="1:8" ht="24" x14ac:dyDescent="0.2">
      <c r="A103" s="47" t="s">
        <v>117</v>
      </c>
      <c r="B103" s="170" t="s">
        <v>118</v>
      </c>
      <c r="C103" s="64">
        <v>2220.6999999999998</v>
      </c>
      <c r="D103" s="64">
        <v>90.8</v>
      </c>
      <c r="E103" s="126"/>
      <c r="F103" s="180"/>
      <c r="G103" s="126">
        <f t="shared" si="16"/>
        <v>0</v>
      </c>
      <c r="H103" s="126">
        <f t="shared" si="17"/>
        <v>-90.8</v>
      </c>
    </row>
    <row r="104" spans="1:8" ht="24" x14ac:dyDescent="0.2">
      <c r="A104" s="47" t="s">
        <v>117</v>
      </c>
      <c r="B104" s="60" t="s">
        <v>206</v>
      </c>
      <c r="C104" s="35">
        <v>19</v>
      </c>
      <c r="D104" s="35">
        <v>19</v>
      </c>
      <c r="E104" s="128"/>
      <c r="F104" s="127"/>
      <c r="G104" s="128">
        <f t="shared" si="16"/>
        <v>0</v>
      </c>
      <c r="H104" s="128">
        <f t="shared" si="17"/>
        <v>-19</v>
      </c>
    </row>
    <row r="105" spans="1:8" x14ac:dyDescent="0.2">
      <c r="A105" s="59" t="s">
        <v>117</v>
      </c>
      <c r="B105" s="45" t="s">
        <v>119</v>
      </c>
      <c r="C105" s="127">
        <v>96521.1</v>
      </c>
      <c r="D105" s="127">
        <v>96521.1</v>
      </c>
      <c r="E105" s="128">
        <v>32695</v>
      </c>
      <c r="F105" s="127">
        <v>32434</v>
      </c>
      <c r="G105" s="128">
        <f t="shared" si="16"/>
        <v>33.87342249518499</v>
      </c>
      <c r="H105" s="128">
        <f t="shared" si="17"/>
        <v>-63826.100000000006</v>
      </c>
    </row>
    <row r="106" spans="1:8" x14ac:dyDescent="0.2">
      <c r="A106" s="59" t="s">
        <v>117</v>
      </c>
      <c r="B106" s="45" t="s">
        <v>120</v>
      </c>
      <c r="C106" s="127">
        <v>16398</v>
      </c>
      <c r="D106" s="127">
        <v>16398</v>
      </c>
      <c r="E106" s="128">
        <v>5384</v>
      </c>
      <c r="F106" s="127">
        <v>5107</v>
      </c>
      <c r="G106" s="128">
        <f t="shared" si="16"/>
        <v>32.83327235028662</v>
      </c>
      <c r="H106" s="128">
        <f t="shared" si="17"/>
        <v>-11014</v>
      </c>
    </row>
    <row r="107" spans="1:8" x14ac:dyDescent="0.2">
      <c r="A107" s="59" t="s">
        <v>117</v>
      </c>
      <c r="B107" s="45" t="s">
        <v>121</v>
      </c>
      <c r="C107" s="127">
        <v>543.20000000000005</v>
      </c>
      <c r="D107" s="127">
        <v>543.20000000000005</v>
      </c>
      <c r="E107" s="128"/>
      <c r="F107" s="127"/>
      <c r="G107" s="128">
        <f t="shared" si="16"/>
        <v>0</v>
      </c>
      <c r="H107" s="128">
        <f t="shared" si="17"/>
        <v>-543.20000000000005</v>
      </c>
    </row>
    <row r="108" spans="1:8" x14ac:dyDescent="0.2">
      <c r="A108" s="59" t="s">
        <v>117</v>
      </c>
      <c r="B108" s="60" t="s">
        <v>122</v>
      </c>
      <c r="C108" s="127">
        <v>150.9</v>
      </c>
      <c r="D108" s="127">
        <v>150.9</v>
      </c>
      <c r="E108" s="128"/>
      <c r="F108" s="127"/>
      <c r="G108" s="128">
        <f t="shared" si="16"/>
        <v>0</v>
      </c>
      <c r="H108" s="128">
        <f t="shared" si="17"/>
        <v>-150.9</v>
      </c>
    </row>
    <row r="109" spans="1:8" x14ac:dyDescent="0.2">
      <c r="A109" s="59" t="s">
        <v>117</v>
      </c>
      <c r="B109" s="45" t="s">
        <v>207</v>
      </c>
      <c r="C109" s="127">
        <v>305.10000000000002</v>
      </c>
      <c r="D109" s="127">
        <v>305.10000000000002</v>
      </c>
      <c r="E109" s="128">
        <v>25.43</v>
      </c>
      <c r="F109" s="92"/>
      <c r="G109" s="128">
        <v>0</v>
      </c>
      <c r="H109" s="128">
        <f>E109-C109</f>
        <v>-279.67</v>
      </c>
    </row>
    <row r="110" spans="1:8" ht="36" x14ac:dyDescent="0.2">
      <c r="A110" s="47" t="s">
        <v>117</v>
      </c>
      <c r="B110" s="60" t="s">
        <v>294</v>
      </c>
      <c r="C110" s="127">
        <v>2640.4</v>
      </c>
      <c r="D110" s="127">
        <v>2640.4</v>
      </c>
      <c r="E110" s="128"/>
      <c r="F110" s="127"/>
      <c r="G110" s="128">
        <f t="shared" ref="G110:G122" si="19">E110/D110*100</f>
        <v>0</v>
      </c>
      <c r="H110" s="128">
        <f t="shared" ref="H110:H122" si="20">E110-D110</f>
        <v>-2640.4</v>
      </c>
    </row>
    <row r="111" spans="1:8" x14ac:dyDescent="0.2">
      <c r="A111" s="59" t="s">
        <v>117</v>
      </c>
      <c r="B111" s="45" t="s">
        <v>123</v>
      </c>
      <c r="C111" s="127">
        <v>10575.3</v>
      </c>
      <c r="D111" s="127">
        <v>10575.3</v>
      </c>
      <c r="E111" s="128">
        <v>3666.1</v>
      </c>
      <c r="F111" s="127">
        <v>3920.518</v>
      </c>
      <c r="G111" s="128">
        <f t="shared" si="19"/>
        <v>34.666628842680588</v>
      </c>
      <c r="H111" s="128">
        <f t="shared" si="20"/>
        <v>-6909.1999999999989</v>
      </c>
    </row>
    <row r="112" spans="1:8" ht="36.75" thickBot="1" x14ac:dyDescent="0.25">
      <c r="A112" s="151" t="s">
        <v>117</v>
      </c>
      <c r="B112" s="171" t="s">
        <v>295</v>
      </c>
      <c r="C112" s="152">
        <v>5704.1</v>
      </c>
      <c r="D112" s="152">
        <v>5704.1</v>
      </c>
      <c r="E112" s="144">
        <v>1048.4047</v>
      </c>
      <c r="F112" s="145"/>
      <c r="G112" s="144">
        <f t="shared" si="19"/>
        <v>18.379844322504866</v>
      </c>
      <c r="H112" s="144">
        <f t="shared" si="20"/>
        <v>-4655.6953000000003</v>
      </c>
    </row>
    <row r="113" spans="1:8" x14ac:dyDescent="0.2">
      <c r="A113" s="59" t="s">
        <v>124</v>
      </c>
      <c r="B113" s="170" t="s">
        <v>125</v>
      </c>
      <c r="C113" s="180">
        <v>1765.9</v>
      </c>
      <c r="D113" s="180">
        <v>1342.1</v>
      </c>
      <c r="E113" s="126">
        <v>370.47</v>
      </c>
      <c r="F113" s="180">
        <v>380</v>
      </c>
      <c r="G113" s="126">
        <f t="shared" si="19"/>
        <v>27.603755308844352</v>
      </c>
      <c r="H113" s="126">
        <f t="shared" si="20"/>
        <v>-971.62999999999988</v>
      </c>
    </row>
    <row r="114" spans="1:8" ht="24" x14ac:dyDescent="0.2">
      <c r="A114" s="48" t="s">
        <v>126</v>
      </c>
      <c r="B114" s="243" t="s">
        <v>296</v>
      </c>
      <c r="C114" s="35">
        <v>1211.3</v>
      </c>
      <c r="D114" s="35">
        <v>1211.3</v>
      </c>
      <c r="E114" s="128">
        <v>1211.3</v>
      </c>
      <c r="F114" s="127"/>
      <c r="G114" s="128">
        <f t="shared" si="19"/>
        <v>100</v>
      </c>
      <c r="H114" s="128">
        <f t="shared" si="20"/>
        <v>0</v>
      </c>
    </row>
    <row r="115" spans="1:8" x14ac:dyDescent="0.2">
      <c r="A115" s="45" t="s">
        <v>127</v>
      </c>
      <c r="B115" s="45" t="s">
        <v>233</v>
      </c>
      <c r="C115" s="127">
        <v>1567.1</v>
      </c>
      <c r="D115" s="127">
        <v>1567.1</v>
      </c>
      <c r="E115" s="128">
        <v>783.55</v>
      </c>
      <c r="F115" s="127">
        <v>764.45</v>
      </c>
      <c r="G115" s="128">
        <f t="shared" si="19"/>
        <v>50</v>
      </c>
      <c r="H115" s="128">
        <f t="shared" si="20"/>
        <v>-783.55</v>
      </c>
    </row>
    <row r="116" spans="1:8" ht="24" x14ac:dyDescent="0.2">
      <c r="A116" s="48" t="s">
        <v>237</v>
      </c>
      <c r="B116" s="60" t="s">
        <v>132</v>
      </c>
      <c r="C116" s="35">
        <v>7</v>
      </c>
      <c r="D116" s="35">
        <v>7</v>
      </c>
      <c r="E116" s="128"/>
      <c r="F116" s="127"/>
      <c r="G116" s="128">
        <f>E116/D116*100</f>
        <v>0</v>
      </c>
      <c r="H116" s="128">
        <f>E116-D116</f>
        <v>-7</v>
      </c>
    </row>
    <row r="117" spans="1:8" x14ac:dyDescent="0.2">
      <c r="A117" s="48" t="s">
        <v>128</v>
      </c>
      <c r="B117" s="60" t="s">
        <v>234</v>
      </c>
      <c r="C117" s="35">
        <v>245.3</v>
      </c>
      <c r="D117" s="35">
        <v>245.3</v>
      </c>
      <c r="E117" s="128"/>
      <c r="F117" s="127">
        <v>19.272950000000002</v>
      </c>
      <c r="G117" s="128">
        <f t="shared" si="19"/>
        <v>0</v>
      </c>
      <c r="H117" s="128">
        <f t="shared" si="20"/>
        <v>-245.3</v>
      </c>
    </row>
    <row r="118" spans="1:8" x14ac:dyDescent="0.2">
      <c r="A118" s="45" t="s">
        <v>129</v>
      </c>
      <c r="B118" s="60" t="s">
        <v>235</v>
      </c>
      <c r="C118" s="35">
        <v>613.5</v>
      </c>
      <c r="D118" s="35">
        <v>613.5</v>
      </c>
      <c r="E118" s="128">
        <v>185.95638</v>
      </c>
      <c r="F118" s="127">
        <v>241.95641000000001</v>
      </c>
      <c r="G118" s="128">
        <f t="shared" si="19"/>
        <v>30.310738386308067</v>
      </c>
      <c r="H118" s="128">
        <f t="shared" si="20"/>
        <v>-427.54362000000003</v>
      </c>
    </row>
    <row r="119" spans="1:8" ht="12.75" thickBot="1" x14ac:dyDescent="0.25">
      <c r="A119" s="45" t="s">
        <v>130</v>
      </c>
      <c r="B119" s="45" t="s">
        <v>131</v>
      </c>
      <c r="C119" s="127">
        <v>1469.3</v>
      </c>
      <c r="D119" s="127">
        <v>1469.3</v>
      </c>
      <c r="E119" s="128">
        <v>441.19828000000001</v>
      </c>
      <c r="F119" s="127">
        <v>389.99849</v>
      </c>
      <c r="G119" s="128">
        <f t="shared" si="19"/>
        <v>30.027787381746414</v>
      </c>
      <c r="H119" s="128">
        <f t="shared" si="20"/>
        <v>-1028.1017199999999</v>
      </c>
    </row>
    <row r="120" spans="1:8" ht="12.75" thickBot="1" x14ac:dyDescent="0.25">
      <c r="A120" s="73" t="s">
        <v>133</v>
      </c>
      <c r="B120" s="88" t="s">
        <v>134</v>
      </c>
      <c r="C120" s="53">
        <f>C121</f>
        <v>38259</v>
      </c>
      <c r="D120" s="53">
        <f>D121</f>
        <v>38259</v>
      </c>
      <c r="E120" s="54">
        <f>E121</f>
        <v>13715</v>
      </c>
      <c r="F120" s="53">
        <f>F121</f>
        <v>11047</v>
      </c>
      <c r="G120" s="54">
        <f t="shared" si="19"/>
        <v>35.84777437988447</v>
      </c>
      <c r="H120" s="29">
        <f t="shared" si="20"/>
        <v>-24544</v>
      </c>
    </row>
    <row r="121" spans="1:8" ht="12.75" thickBot="1" x14ac:dyDescent="0.25">
      <c r="A121" s="56" t="s">
        <v>135</v>
      </c>
      <c r="B121" s="20" t="s">
        <v>136</v>
      </c>
      <c r="C121" s="57">
        <v>38259</v>
      </c>
      <c r="D121" s="57">
        <v>38259</v>
      </c>
      <c r="E121" s="39">
        <v>13715</v>
      </c>
      <c r="F121" s="57">
        <v>11047</v>
      </c>
      <c r="G121" s="39">
        <f t="shared" si="19"/>
        <v>35.84777437988447</v>
      </c>
      <c r="H121" s="39">
        <f t="shared" si="20"/>
        <v>-24544</v>
      </c>
    </row>
    <row r="122" spans="1:8" ht="12.75" thickBot="1" x14ac:dyDescent="0.25">
      <c r="A122" s="73" t="s">
        <v>137</v>
      </c>
      <c r="B122" s="93" t="s">
        <v>138</v>
      </c>
      <c r="C122" s="75">
        <v>26679.401000000002</v>
      </c>
      <c r="D122" s="75">
        <v>26514.142</v>
      </c>
      <c r="E122" s="76">
        <v>5256.4204200000004</v>
      </c>
      <c r="F122" s="75">
        <v>7913.9845599999999</v>
      </c>
      <c r="G122" s="76">
        <f t="shared" si="19"/>
        <v>19.82496895430371</v>
      </c>
      <c r="H122" s="77">
        <f t="shared" si="20"/>
        <v>-21257.721579999998</v>
      </c>
    </row>
    <row r="123" spans="1:8" ht="12.75" thickBot="1" x14ac:dyDescent="0.25">
      <c r="A123" s="73" t="s">
        <v>139</v>
      </c>
      <c r="B123" s="83" t="s">
        <v>140</v>
      </c>
      <c r="C123" s="27">
        <f>C126+C124+C127</f>
        <v>0</v>
      </c>
      <c r="D123" s="27">
        <f>D126+D124+D127</f>
        <v>0</v>
      </c>
      <c r="E123" s="84">
        <f>E126+E124+E127+E125+E128</f>
        <v>0</v>
      </c>
      <c r="F123" s="27">
        <f>F126+F124+F127+F125+F128</f>
        <v>0</v>
      </c>
      <c r="G123" s="84">
        <v>0</v>
      </c>
      <c r="H123" s="85">
        <f t="shared" ref="H123:H132" si="21">E123-C123</f>
        <v>0</v>
      </c>
    </row>
    <row r="124" spans="1:8" ht="24" x14ac:dyDescent="0.2">
      <c r="A124" s="47" t="s">
        <v>141</v>
      </c>
      <c r="B124" s="170" t="s">
        <v>142</v>
      </c>
      <c r="C124" s="64"/>
      <c r="D124" s="64"/>
      <c r="E124" s="126"/>
      <c r="F124" s="180"/>
      <c r="G124" s="126">
        <v>0</v>
      </c>
      <c r="H124" s="126">
        <f t="shared" si="21"/>
        <v>0</v>
      </c>
    </row>
    <row r="125" spans="1:8" ht="24" x14ac:dyDescent="0.2">
      <c r="A125" s="47" t="s">
        <v>141</v>
      </c>
      <c r="B125" s="60" t="s">
        <v>143</v>
      </c>
      <c r="C125" s="35"/>
      <c r="D125" s="35"/>
      <c r="E125" s="128"/>
      <c r="F125" s="127"/>
      <c r="G125" s="128">
        <v>0</v>
      </c>
      <c r="H125" s="128">
        <f t="shared" si="21"/>
        <v>0</v>
      </c>
    </row>
    <row r="126" spans="1:8" x14ac:dyDescent="0.2">
      <c r="A126" s="59" t="s">
        <v>141</v>
      </c>
      <c r="B126" s="45" t="s">
        <v>144</v>
      </c>
      <c r="C126" s="127"/>
      <c r="D126" s="127"/>
      <c r="E126" s="128"/>
      <c r="F126" s="127"/>
      <c r="G126" s="128">
        <v>0</v>
      </c>
      <c r="H126" s="128">
        <f t="shared" si="21"/>
        <v>0</v>
      </c>
    </row>
    <row r="127" spans="1:8" x14ac:dyDescent="0.2">
      <c r="A127" s="59" t="s">
        <v>141</v>
      </c>
      <c r="B127" s="60" t="s">
        <v>145</v>
      </c>
      <c r="C127" s="127"/>
      <c r="D127" s="127"/>
      <c r="E127" s="128"/>
      <c r="F127" s="127"/>
      <c r="G127" s="128">
        <v>0</v>
      </c>
      <c r="H127" s="128">
        <f t="shared" si="21"/>
        <v>0</v>
      </c>
    </row>
    <row r="128" spans="1:8" ht="12.75" thickBot="1" x14ac:dyDescent="0.25">
      <c r="A128" s="20" t="s">
        <v>141</v>
      </c>
      <c r="B128" s="164" t="s">
        <v>146</v>
      </c>
      <c r="C128" s="179"/>
      <c r="D128" s="179"/>
      <c r="E128" s="118"/>
      <c r="F128" s="179"/>
      <c r="G128" s="118">
        <v>0</v>
      </c>
      <c r="H128" s="118">
        <f t="shared" si="21"/>
        <v>0</v>
      </c>
    </row>
    <row r="129" spans="1:8" x14ac:dyDescent="0.2">
      <c r="A129" s="94" t="s">
        <v>147</v>
      </c>
      <c r="B129" s="90" t="s">
        <v>148</v>
      </c>
      <c r="C129" s="75"/>
      <c r="D129" s="75"/>
      <c r="E129" s="76"/>
      <c r="F129" s="75"/>
      <c r="G129" s="76">
        <v>0</v>
      </c>
      <c r="H129" s="77">
        <f t="shared" si="21"/>
        <v>0</v>
      </c>
    </row>
    <row r="130" spans="1:8" ht="12.75" thickBot="1" x14ac:dyDescent="0.25">
      <c r="A130" s="95" t="s">
        <v>149</v>
      </c>
      <c r="B130" s="91" t="s">
        <v>150</v>
      </c>
      <c r="C130" s="27"/>
      <c r="D130" s="27"/>
      <c r="E130" s="84">
        <f>E131</f>
        <v>0</v>
      </c>
      <c r="F130" s="27">
        <f>F131</f>
        <v>0</v>
      </c>
      <c r="G130" s="84">
        <v>0</v>
      </c>
      <c r="H130" s="85">
        <f t="shared" si="21"/>
        <v>0</v>
      </c>
    </row>
    <row r="131" spans="1:8" ht="12.75" thickBot="1" x14ac:dyDescent="0.25">
      <c r="A131" s="20" t="s">
        <v>151</v>
      </c>
      <c r="B131" s="20" t="s">
        <v>152</v>
      </c>
      <c r="C131" s="57"/>
      <c r="D131" s="57"/>
      <c r="E131" s="39"/>
      <c r="F131" s="57"/>
      <c r="G131" s="39">
        <v>0</v>
      </c>
      <c r="H131" s="39">
        <f t="shared" si="21"/>
        <v>0</v>
      </c>
    </row>
    <row r="132" spans="1:8" ht="12.75" thickBot="1" x14ac:dyDescent="0.25">
      <c r="A132" s="94" t="s">
        <v>153</v>
      </c>
      <c r="B132" s="96" t="s">
        <v>154</v>
      </c>
      <c r="C132" s="97"/>
      <c r="D132" s="97"/>
      <c r="E132" s="98"/>
      <c r="F132" s="97"/>
      <c r="G132" s="98">
        <v>0</v>
      </c>
      <c r="H132" s="178">
        <f t="shared" si="21"/>
        <v>0</v>
      </c>
    </row>
    <row r="133" spans="1:8" ht="12.75" thickBot="1" x14ac:dyDescent="0.25">
      <c r="A133" s="73"/>
      <c r="B133" s="87" t="s">
        <v>223</v>
      </c>
      <c r="C133" s="53">
        <f>C8+C82</f>
        <v>537799.04399999999</v>
      </c>
      <c r="D133" s="53">
        <f>D8+D82</f>
        <v>533127.22499999998</v>
      </c>
      <c r="E133" s="54">
        <f>E82+E8</f>
        <v>176303.22021</v>
      </c>
      <c r="F133" s="53">
        <f>F8+F82</f>
        <v>167311.72749999998</v>
      </c>
      <c r="G133" s="54">
        <f>E133/D133*100</f>
        <v>33.069633652642672</v>
      </c>
      <c r="H133" s="29">
        <f>E133-D133</f>
        <v>-356824.00478999998</v>
      </c>
    </row>
    <row r="134" spans="1:8" x14ac:dyDescent="0.2">
      <c r="A134" s="1"/>
      <c r="B134" s="9"/>
      <c r="C134" s="100"/>
      <c r="D134" s="100"/>
      <c r="F134" s="101"/>
      <c r="G134" s="102"/>
      <c r="H134" s="103"/>
    </row>
    <row r="135" spans="1:8" x14ac:dyDescent="0.2">
      <c r="A135" s="18" t="s">
        <v>155</v>
      </c>
      <c r="B135" s="18"/>
      <c r="C135" s="104"/>
      <c r="D135" s="104"/>
      <c r="E135" s="105"/>
      <c r="F135" s="106"/>
      <c r="G135" s="18"/>
    </row>
    <row r="136" spans="1:8" x14ac:dyDescent="0.2">
      <c r="A136" s="18" t="s">
        <v>156</v>
      </c>
      <c r="B136" s="19"/>
      <c r="C136" s="107"/>
      <c r="D136" s="107"/>
      <c r="E136" s="105" t="s">
        <v>157</v>
      </c>
      <c r="F136" s="108"/>
      <c r="G136" s="18"/>
    </row>
    <row r="137" spans="1:8" x14ac:dyDescent="0.2">
      <c r="A137" s="18"/>
      <c r="B137" s="19"/>
      <c r="C137" s="107"/>
      <c r="D137" s="107"/>
      <c r="E137" s="105"/>
      <c r="F137" s="108"/>
      <c r="G137" s="18"/>
    </row>
    <row r="138" spans="1:8" x14ac:dyDescent="0.2">
      <c r="A138" s="109" t="s">
        <v>221</v>
      </c>
      <c r="B138" s="18"/>
      <c r="C138" s="110"/>
      <c r="D138" s="110"/>
      <c r="E138" s="111"/>
      <c r="F138" s="112"/>
    </row>
    <row r="139" spans="1:8" x14ac:dyDescent="0.2">
      <c r="A139" s="109" t="s">
        <v>158</v>
      </c>
      <c r="C139" s="110"/>
      <c r="D139" s="110"/>
      <c r="E139" s="111"/>
      <c r="F139" s="113"/>
    </row>
    <row r="140" spans="1:8" x14ac:dyDescent="0.2">
      <c r="A140" s="1"/>
    </row>
    <row r="141" spans="1:8" x14ac:dyDescent="0.2">
      <c r="A141" s="1"/>
    </row>
    <row r="142" spans="1:8" x14ac:dyDescent="0.2">
      <c r="A142" s="1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  <c r="B146" s="6"/>
      <c r="C146" s="6"/>
      <c r="D146" s="6"/>
      <c r="E146" s="6"/>
      <c r="F146" s="6"/>
      <c r="G146" s="6"/>
      <c r="H146" s="6"/>
    </row>
  </sheetData>
  <mergeCells count="17">
    <mergeCell ref="F5:F7"/>
    <mergeCell ref="H34:H35"/>
    <mergeCell ref="G5:H5"/>
    <mergeCell ref="G6:G7"/>
    <mergeCell ref="H6:H7"/>
    <mergeCell ref="F34:F35"/>
    <mergeCell ref="G34:G35"/>
    <mergeCell ref="A34:A35"/>
    <mergeCell ref="B34:B35"/>
    <mergeCell ref="C34:C35"/>
    <mergeCell ref="D34:D35"/>
    <mergeCell ref="E34:E35"/>
    <mergeCell ref="A5:A7"/>
    <mergeCell ref="B5:B7"/>
    <mergeCell ref="C5:C7"/>
    <mergeCell ref="D5:D7"/>
    <mergeCell ref="E5:E7"/>
  </mergeCells>
  <pageMargins left="0" right="0" top="0.74803149606299213" bottom="0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9"/>
  <sheetViews>
    <sheetView topLeftCell="A100" workbookViewId="0">
      <selection activeCell="B113" sqref="B113:B117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252</v>
      </c>
      <c r="C4" s="3"/>
      <c r="D4" s="3"/>
      <c r="G4" s="9"/>
      <c r="H4" s="9"/>
    </row>
    <row r="5" spans="1:8" s="11" customFormat="1" ht="12.75" thickBot="1" x14ac:dyDescent="0.25">
      <c r="A5" s="278" t="s">
        <v>238</v>
      </c>
      <c r="B5" s="262" t="s">
        <v>2</v>
      </c>
      <c r="C5" s="267" t="s">
        <v>242</v>
      </c>
      <c r="D5" s="267" t="s">
        <v>243</v>
      </c>
      <c r="E5" s="264" t="s">
        <v>253</v>
      </c>
      <c r="F5" s="267" t="s">
        <v>254</v>
      </c>
      <c r="G5" s="258" t="s">
        <v>1</v>
      </c>
      <c r="H5" s="259"/>
    </row>
    <row r="6" spans="1:8" s="11" customFormat="1" x14ac:dyDescent="0.2">
      <c r="A6" s="279"/>
      <c r="B6" s="277"/>
      <c r="C6" s="268"/>
      <c r="D6" s="268"/>
      <c r="E6" s="265"/>
      <c r="F6" s="268"/>
      <c r="G6" s="262" t="s">
        <v>4</v>
      </c>
      <c r="H6" s="262" t="s">
        <v>5</v>
      </c>
    </row>
    <row r="7" spans="1:8" ht="12.75" thickBot="1" x14ac:dyDescent="0.25">
      <c r="A7" s="280"/>
      <c r="B7" s="263"/>
      <c r="C7" s="269"/>
      <c r="D7" s="269"/>
      <c r="E7" s="266"/>
      <c r="F7" s="269"/>
      <c r="G7" s="263"/>
      <c r="H7" s="263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C9+C14+C24+C46+C60+C82+C34+C56</f>
        <v>86113.142999999996</v>
      </c>
      <c r="D8" s="15">
        <f>D9+D14+D24+D46+D60+D82+D34+D56</f>
        <v>86339.142999999996</v>
      </c>
      <c r="E8" s="15">
        <f>E9+E14+E24+E46+E60+E82+E34+E56+E53</f>
        <v>38435.685940000003</v>
      </c>
      <c r="F8" s="15">
        <f>F9+F14+F24+F46+F60+F82+F34+F56</f>
        <v>41735.224319999994</v>
      </c>
      <c r="G8" s="16">
        <f t="shared" ref="G8:G19" si="0">E8/D8*100</f>
        <v>44.517103835510625</v>
      </c>
      <c r="H8" s="17">
        <f>E8-D8</f>
        <v>-47903.457059999993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20060.82589</v>
      </c>
      <c r="F9" s="15">
        <f>F10</f>
        <v>22471.543250000002</v>
      </c>
      <c r="G9" s="16">
        <f t="shared" si="0"/>
        <v>38.462458255762897</v>
      </c>
      <c r="H9" s="17">
        <f t="shared" ref="H9:H19" si="1">E9-D9</f>
        <v>-32096.074110000001</v>
      </c>
    </row>
    <row r="10" spans="1:8" x14ac:dyDescent="0.2">
      <c r="A10" s="20" t="s">
        <v>10</v>
      </c>
      <c r="B10" s="163" t="s">
        <v>11</v>
      </c>
      <c r="C10" s="184">
        <f>C11+C12+C13</f>
        <v>52156.9</v>
      </c>
      <c r="D10" s="184">
        <f>D11+D12+D13</f>
        <v>52156.9</v>
      </c>
      <c r="E10" s="184">
        <f>E11+E12+E13</f>
        <v>20060.82589</v>
      </c>
      <c r="F10" s="184">
        <f>F11+F12+F13</f>
        <v>22471.543250000002</v>
      </c>
      <c r="G10" s="126">
        <f t="shared" si="0"/>
        <v>38.462458255762897</v>
      </c>
      <c r="H10" s="126">
        <f t="shared" si="1"/>
        <v>-32096.074110000001</v>
      </c>
    </row>
    <row r="11" spans="1:8" ht="24" x14ac:dyDescent="0.2">
      <c r="A11" s="23" t="s">
        <v>216</v>
      </c>
      <c r="B11" s="154" t="s">
        <v>12</v>
      </c>
      <c r="C11" s="127">
        <v>51687.9</v>
      </c>
      <c r="D11" s="127">
        <v>51687.9</v>
      </c>
      <c r="E11" s="128">
        <v>19924.42943</v>
      </c>
      <c r="F11" s="127">
        <v>22395.25376</v>
      </c>
      <c r="G11" s="126">
        <f t="shared" si="0"/>
        <v>38.547569992203201</v>
      </c>
      <c r="H11" s="128">
        <f t="shared" si="1"/>
        <v>-31763.470570000001</v>
      </c>
    </row>
    <row r="12" spans="1:8" ht="48" x14ac:dyDescent="0.2">
      <c r="A12" s="23" t="s">
        <v>217</v>
      </c>
      <c r="B12" s="155" t="s">
        <v>13</v>
      </c>
      <c r="C12" s="127">
        <v>234</v>
      </c>
      <c r="D12" s="127">
        <v>234</v>
      </c>
      <c r="E12" s="128">
        <v>4.86191</v>
      </c>
      <c r="F12" s="127">
        <v>27.806840000000001</v>
      </c>
      <c r="G12" s="126">
        <f t="shared" si="0"/>
        <v>2.0777393162393163</v>
      </c>
      <c r="H12" s="128">
        <f t="shared" si="1"/>
        <v>-229.13809000000001</v>
      </c>
    </row>
    <row r="13" spans="1:8" ht="24.75" thickBot="1" x14ac:dyDescent="0.25">
      <c r="A13" s="26" t="s">
        <v>218</v>
      </c>
      <c r="B13" s="156" t="s">
        <v>14</v>
      </c>
      <c r="C13" s="127">
        <v>235</v>
      </c>
      <c r="D13" s="127">
        <v>235</v>
      </c>
      <c r="E13" s="128">
        <v>131.53455</v>
      </c>
      <c r="F13" s="127">
        <v>48.48265</v>
      </c>
      <c r="G13" s="126">
        <f t="shared" si="0"/>
        <v>55.972148936170207</v>
      </c>
      <c r="H13" s="128">
        <f t="shared" si="1"/>
        <v>-103.46545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15294.72186</v>
      </c>
      <c r="F14" s="15">
        <f>F15+F19+F21+F22+F23</f>
        <v>15112.443119999998</v>
      </c>
      <c r="G14" s="28">
        <f t="shared" si="0"/>
        <v>68.462626246349075</v>
      </c>
      <c r="H14" s="29">
        <f t="shared" si="1"/>
        <v>-7045.5281400000003</v>
      </c>
    </row>
    <row r="15" spans="1:8" s="30" customFormat="1" x14ac:dyDescent="0.2">
      <c r="A15" s="20" t="s">
        <v>17</v>
      </c>
      <c r="B15" s="157" t="s">
        <v>18</v>
      </c>
      <c r="C15" s="184">
        <f>C16+C17</f>
        <v>19088</v>
      </c>
      <c r="D15" s="184">
        <f>D16+D17</f>
        <v>19088</v>
      </c>
      <c r="E15" s="184">
        <f>E16+E17+E18</f>
        <v>13044.42049</v>
      </c>
      <c r="F15" s="184">
        <f>F16+F17+F18</f>
        <v>12510.473649999998</v>
      </c>
      <c r="G15" s="31">
        <f t="shared" si="0"/>
        <v>68.338330312238057</v>
      </c>
      <c r="H15" s="32">
        <f t="shared" si="1"/>
        <v>-6043.5795099999996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11303.948200000001</v>
      </c>
      <c r="F16" s="127">
        <v>9057.6952399999991</v>
      </c>
      <c r="G16" s="128">
        <f t="shared" si="0"/>
        <v>83.013499302342666</v>
      </c>
      <c r="H16" s="128">
        <f t="shared" si="1"/>
        <v>-2313.0517999999993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1740.4722899999999</v>
      </c>
      <c r="F17" s="127">
        <v>3457.8960400000001</v>
      </c>
      <c r="G17" s="128">
        <f t="shared" si="0"/>
        <v>31.812690367391699</v>
      </c>
      <c r="H17" s="128">
        <f t="shared" si="1"/>
        <v>-3730.5277100000003</v>
      </c>
    </row>
    <row r="18" spans="1:8" x14ac:dyDescent="0.2">
      <c r="A18" s="33" t="s">
        <v>23</v>
      </c>
      <c r="B18" s="34" t="s">
        <v>24</v>
      </c>
      <c r="C18" s="35"/>
      <c r="D18" s="35"/>
      <c r="E18" s="128"/>
      <c r="F18" s="127">
        <v>-5.1176300000000001</v>
      </c>
      <c r="G18" s="128" t="e">
        <f t="shared" si="0"/>
        <v>#DIV/0!</v>
      </c>
      <c r="H18" s="128">
        <f t="shared" si="1"/>
        <v>0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662.35526000000004</v>
      </c>
      <c r="F19" s="127">
        <v>504.13315999999998</v>
      </c>
      <c r="G19" s="128">
        <f t="shared" si="0"/>
        <v>130.90024901185771</v>
      </c>
      <c r="H19" s="128">
        <f t="shared" si="1"/>
        <v>156.35526000000004</v>
      </c>
    </row>
    <row r="20" spans="1:8" x14ac:dyDescent="0.2">
      <c r="A20" s="37" t="s">
        <v>27</v>
      </c>
      <c r="B20" s="38" t="s">
        <v>219</v>
      </c>
      <c r="C20" s="184"/>
      <c r="D20" s="184"/>
      <c r="E20" s="126"/>
      <c r="F20" s="184"/>
      <c r="G20" s="39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1319.4975099999999</v>
      </c>
      <c r="F21" s="127">
        <v>1775.42444</v>
      </c>
      <c r="G21" s="128">
        <f>E21/D21*100</f>
        <v>69.137936075451918</v>
      </c>
      <c r="H21" s="128">
        <f t="shared" ref="H21:H34" si="2">E21-D21</f>
        <v>-589.00249000000008</v>
      </c>
    </row>
    <row r="22" spans="1:8" x14ac:dyDescent="0.2">
      <c r="A22" s="20" t="s">
        <v>30</v>
      </c>
      <c r="B22" s="43" t="s">
        <v>31</v>
      </c>
      <c r="C22" s="183">
        <v>837.75</v>
      </c>
      <c r="D22" s="183">
        <v>837.75</v>
      </c>
      <c r="E22" s="118">
        <v>268.4486</v>
      </c>
      <c r="F22" s="183">
        <v>322.41187000000002</v>
      </c>
      <c r="G22" s="128">
        <f>E22/D22*100</f>
        <v>32.043998806326471</v>
      </c>
      <c r="H22" s="118">
        <f t="shared" si="2"/>
        <v>-569.30140000000006</v>
      </c>
    </row>
    <row r="23" spans="1:8" ht="12.75" thickBot="1" x14ac:dyDescent="0.25">
      <c r="A23" s="43" t="s">
        <v>32</v>
      </c>
      <c r="B23" s="43" t="s">
        <v>33</v>
      </c>
      <c r="C23" s="183"/>
      <c r="D23" s="183"/>
      <c r="E23" s="118"/>
      <c r="F23" s="183"/>
      <c r="G23" s="31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1870.8</v>
      </c>
      <c r="E24" s="15">
        <f>E25+E27+E33+E28</f>
        <v>859.88735999999994</v>
      </c>
      <c r="F24" s="16">
        <f>F25+F27+F28</f>
        <v>1029.0201099999999</v>
      </c>
      <c r="G24" s="16">
        <f t="shared" ref="G24:G32" si="3">E24/D24*100</f>
        <v>45.96361770365619</v>
      </c>
      <c r="H24" s="16">
        <f t="shared" si="2"/>
        <v>-1010.91264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596.88901999999996</v>
      </c>
      <c r="F25" s="184">
        <f>F26</f>
        <v>552.89910999999995</v>
      </c>
      <c r="G25" s="126">
        <f t="shared" si="3"/>
        <v>56.427398373983742</v>
      </c>
      <c r="H25" s="126">
        <f t="shared" si="2"/>
        <v>-460.91098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596.88901999999996</v>
      </c>
      <c r="F26" s="127">
        <v>552.89910999999995</v>
      </c>
      <c r="G26" s="128">
        <f t="shared" si="3"/>
        <v>56.427398373983742</v>
      </c>
      <c r="H26" s="128">
        <f t="shared" si="2"/>
        <v>-460.91098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41</v>
      </c>
      <c r="G27" s="128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735</v>
      </c>
      <c r="E28" s="127">
        <f>E29+E30+E31+E32</f>
        <v>262.99833999999998</v>
      </c>
      <c r="F28" s="127">
        <f>F29+F30+F31+F32</f>
        <v>435.12099999999998</v>
      </c>
      <c r="G28" s="128">
        <f t="shared" si="3"/>
        <v>35.782087074829931</v>
      </c>
      <c r="H28" s="128">
        <f t="shared" si="2"/>
        <v>-472.00166000000002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128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139.04834</v>
      </c>
      <c r="F30" s="127">
        <v>198.77099999999999</v>
      </c>
      <c r="G30" s="128">
        <f t="shared" si="3"/>
        <v>21.004280966767372</v>
      </c>
      <c r="H30" s="128">
        <f t="shared" si="2"/>
        <v>-522.95165999999995</v>
      </c>
    </row>
    <row r="31" spans="1:8" x14ac:dyDescent="0.2">
      <c r="A31" s="33" t="s">
        <v>236</v>
      </c>
      <c r="B31" s="40" t="s">
        <v>46</v>
      </c>
      <c r="C31" s="127"/>
      <c r="D31" s="127">
        <v>18</v>
      </c>
      <c r="E31" s="128">
        <v>28.95</v>
      </c>
      <c r="F31" s="127">
        <v>40.35</v>
      </c>
      <c r="G31" s="128">
        <f t="shared" si="3"/>
        <v>160.83333333333334</v>
      </c>
      <c r="H31" s="128">
        <f t="shared" si="2"/>
        <v>10.95</v>
      </c>
    </row>
    <row r="32" spans="1:8" ht="48" x14ac:dyDescent="0.2">
      <c r="A32" s="36" t="s">
        <v>47</v>
      </c>
      <c r="B32" s="159" t="s">
        <v>48</v>
      </c>
      <c r="C32" s="127"/>
      <c r="D32" s="127">
        <v>55</v>
      </c>
      <c r="E32" s="128">
        <v>95</v>
      </c>
      <c r="F32" s="127">
        <v>196</v>
      </c>
      <c r="G32" s="128">
        <f t="shared" si="3"/>
        <v>172.72727272727272</v>
      </c>
      <c r="H32" s="128">
        <f t="shared" si="2"/>
        <v>40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128">
        <v>0</v>
      </c>
      <c r="H33" s="128">
        <f t="shared" si="2"/>
        <v>-20</v>
      </c>
    </row>
    <row r="34" spans="1:234" x14ac:dyDescent="0.2">
      <c r="A34" s="273" t="s">
        <v>49</v>
      </c>
      <c r="B34" s="275" t="s">
        <v>50</v>
      </c>
      <c r="C34" s="252">
        <f>C36+C44</f>
        <v>9375.2999999999993</v>
      </c>
      <c r="D34" s="252">
        <f>D36+D44</f>
        <v>9375.2999999999993</v>
      </c>
      <c r="E34" s="252">
        <f>E36+E44</f>
        <v>1219.2340799999999</v>
      </c>
      <c r="F34" s="252">
        <f>F38+F39+F41+F44</f>
        <v>2010.8367499999999</v>
      </c>
      <c r="G34" s="254">
        <f>E34/D34*100</f>
        <v>13.004747368084221</v>
      </c>
      <c r="H34" s="256">
        <f t="shared" si="2"/>
        <v>-8156.0659199999991</v>
      </c>
    </row>
    <row r="35" spans="1:234" ht="12.75" thickBot="1" x14ac:dyDescent="0.25">
      <c r="A35" s="274"/>
      <c r="B35" s="276"/>
      <c r="C35" s="253"/>
      <c r="D35" s="253"/>
      <c r="E35" s="253"/>
      <c r="F35" s="253"/>
      <c r="G35" s="255"/>
      <c r="H35" s="257"/>
    </row>
    <row r="36" spans="1:234" ht="48" x14ac:dyDescent="0.2">
      <c r="A36" s="47" t="s">
        <v>51</v>
      </c>
      <c r="B36" s="160" t="s">
        <v>52</v>
      </c>
      <c r="C36" s="184">
        <f>C37+C39+C41+C43</f>
        <v>9135.2999999999993</v>
      </c>
      <c r="D36" s="184">
        <f>D37+D39+D41+D43</f>
        <v>9135.2999999999993</v>
      </c>
      <c r="E36" s="184">
        <f>E37+E39+E41+E43</f>
        <v>1120.7948099999999</v>
      </c>
      <c r="F36" s="184">
        <f t="shared" ref="F36" si="4">F37+F39+F41+F43</f>
        <v>1857.72227</v>
      </c>
      <c r="G36" s="128">
        <f t="shared" ref="G36:G48" si="5">E36/D36*100</f>
        <v>12.268834192637351</v>
      </c>
      <c r="H36" s="126">
        <f t="shared" ref="H36:H64" si="6">E36-D36</f>
        <v>-8014.5051899999999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1046.0722599999999</v>
      </c>
      <c r="F37" s="127">
        <f>F38</f>
        <v>1819.26127</v>
      </c>
      <c r="G37" s="128">
        <f t="shared" si="5"/>
        <v>12.734770583007682</v>
      </c>
      <c r="H37" s="128">
        <f t="shared" si="6"/>
        <v>-7168.2277399999994</v>
      </c>
    </row>
    <row r="38" spans="1:234" ht="24" x14ac:dyDescent="0.2">
      <c r="A38" s="122" t="s">
        <v>55</v>
      </c>
      <c r="B38" s="132" t="s">
        <v>54</v>
      </c>
      <c r="C38" s="183">
        <v>8214.2999999999993</v>
      </c>
      <c r="D38" s="183">
        <v>8214.2999999999993</v>
      </c>
      <c r="E38" s="118">
        <v>1046.0722599999999</v>
      </c>
      <c r="F38" s="121">
        <v>1819.26127</v>
      </c>
      <c r="G38" s="118">
        <f t="shared" si="5"/>
        <v>12.734770583007682</v>
      </c>
      <c r="H38" s="115">
        <f t="shared" si="6"/>
        <v>-7168.2277399999994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0</v>
      </c>
      <c r="G39" s="128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/>
      <c r="G40" s="128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183">
        <f>C42</f>
        <v>136.1</v>
      </c>
      <c r="D41" s="183">
        <f>D42</f>
        <v>136.1</v>
      </c>
      <c r="E41" s="128">
        <f>E42</f>
        <v>74.722549999999998</v>
      </c>
      <c r="F41" s="127">
        <f>F42</f>
        <v>38.460999999999999</v>
      </c>
      <c r="G41" s="128">
        <f t="shared" si="5"/>
        <v>54.902681851579729</v>
      </c>
      <c r="H41" s="115">
        <f t="shared" si="6"/>
        <v>-61.377449999999996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74.722549999999998</v>
      </c>
      <c r="F42" s="70">
        <v>38.460999999999999</v>
      </c>
      <c r="G42" s="128">
        <f t="shared" si="5"/>
        <v>54.902681851579729</v>
      </c>
      <c r="H42" s="128">
        <f t="shared" si="6"/>
        <v>-61.377449999999996</v>
      </c>
    </row>
    <row r="43" spans="1:234" s="51" customFormat="1" ht="72.75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98.439269999999993</v>
      </c>
      <c r="F44" s="53">
        <f>F45</f>
        <v>153.11447999999999</v>
      </c>
      <c r="G44" s="28">
        <f t="shared" si="5"/>
        <v>41.0163625</v>
      </c>
      <c r="H44" s="29">
        <f t="shared" si="6"/>
        <v>-141.56073000000001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98.439269999999993</v>
      </c>
      <c r="F45" s="58">
        <v>153.11447999999999</v>
      </c>
      <c r="G45" s="39">
        <f t="shared" si="5"/>
        <v>41.0163625</v>
      </c>
      <c r="H45" s="32">
        <f t="shared" si="6"/>
        <v>-141.56073000000001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46.549029999999995</v>
      </c>
      <c r="F46" s="15">
        <f>F47</f>
        <v>143.00872000000001</v>
      </c>
      <c r="G46" s="28">
        <f t="shared" si="5"/>
        <v>40.165523370695375</v>
      </c>
      <c r="H46" s="29">
        <f t="shared" si="6"/>
        <v>-69.343970000000013</v>
      </c>
    </row>
    <row r="47" spans="1:234" s="51" customFormat="1" x14ac:dyDescent="0.2">
      <c r="A47" s="20" t="s">
        <v>66</v>
      </c>
      <c r="B47" s="59" t="s">
        <v>67</v>
      </c>
      <c r="C47" s="184">
        <f>C50+C48+C49+C51+C52</f>
        <v>115.893</v>
      </c>
      <c r="D47" s="184">
        <f>D50+D48+D49+D51+D52</f>
        <v>115.893</v>
      </c>
      <c r="E47" s="126">
        <f>E48+E49+E50+E51+E52</f>
        <v>46.549029999999995</v>
      </c>
      <c r="F47" s="126">
        <f>F48+F49+F50+F51+F52</f>
        <v>143.00872000000001</v>
      </c>
      <c r="G47" s="126">
        <f t="shared" si="5"/>
        <v>40.165523370695375</v>
      </c>
      <c r="H47" s="126">
        <f t="shared" si="6"/>
        <v>-69.343970000000013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36.82931</v>
      </c>
      <c r="F48" s="127">
        <v>21.844899999999999</v>
      </c>
      <c r="G48" s="126">
        <f t="shared" si="5"/>
        <v>426.41322218362853</v>
      </c>
      <c r="H48" s="128">
        <f t="shared" si="6"/>
        <v>28.192309999999999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126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9.4667499999999993</v>
      </c>
      <c r="F50" s="127">
        <v>26.763999999999999</v>
      </c>
      <c r="G50" s="126">
        <f>E50/D50*100</f>
        <v>8.826312747072425</v>
      </c>
      <c r="H50" s="128">
        <f t="shared" si="6"/>
        <v>-97.789249999999996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128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164" t="s">
        <v>75</v>
      </c>
      <c r="C52" s="183"/>
      <c r="D52" s="183"/>
      <c r="E52" s="118">
        <v>0.25296999999999997</v>
      </c>
      <c r="F52" s="183">
        <v>94.399820000000005</v>
      </c>
      <c r="G52" s="118" t="e">
        <f>E52/D52*100</f>
        <v>#DIV/0!</v>
      </c>
      <c r="H52" s="118">
        <f t="shared" si="6"/>
        <v>0.25296999999999997</v>
      </c>
    </row>
    <row r="53" spans="1:8" s="51" customFormat="1" ht="12.75" thickBot="1" x14ac:dyDescent="0.25">
      <c r="A53" s="189" t="s">
        <v>255</v>
      </c>
      <c r="B53" s="192" t="s">
        <v>256</v>
      </c>
      <c r="C53" s="53"/>
      <c r="D53" s="53"/>
      <c r="E53" s="54">
        <f>E54</f>
        <v>10.89409</v>
      </c>
      <c r="F53" s="53"/>
      <c r="G53" s="28"/>
      <c r="H53" s="29"/>
    </row>
    <row r="54" spans="1:8" s="51" customFormat="1" x14ac:dyDescent="0.2">
      <c r="A54" s="188" t="s">
        <v>258</v>
      </c>
      <c r="B54" s="193" t="s">
        <v>257</v>
      </c>
      <c r="C54" s="184"/>
      <c r="D54" s="184"/>
      <c r="E54" s="126">
        <f>E55</f>
        <v>10.89409</v>
      </c>
      <c r="F54" s="184"/>
      <c r="G54" s="126"/>
      <c r="H54" s="126"/>
    </row>
    <row r="55" spans="1:8" s="51" customFormat="1" ht="12.75" thickBot="1" x14ac:dyDescent="0.25">
      <c r="A55" s="190" t="s">
        <v>260</v>
      </c>
      <c r="B55" s="191" t="s">
        <v>259</v>
      </c>
      <c r="C55" s="145"/>
      <c r="D55" s="145"/>
      <c r="E55" s="144">
        <v>10.89409</v>
      </c>
      <c r="F55" s="145"/>
      <c r="G55" s="144"/>
      <c r="H55" s="144"/>
    </row>
    <row r="56" spans="1:8" s="51" customFormat="1" ht="12.75" thickBot="1" x14ac:dyDescent="0.25">
      <c r="A56" s="78" t="s">
        <v>76</v>
      </c>
      <c r="B56" s="185" t="s">
        <v>77</v>
      </c>
      <c r="C56" s="186">
        <f>C57+C58+C59</f>
        <v>239</v>
      </c>
      <c r="D56" s="186">
        <f>D57+D58+D59</f>
        <v>364</v>
      </c>
      <c r="E56" s="186">
        <f>E57+E58+E59</f>
        <v>687.59316999999999</v>
      </c>
      <c r="F56" s="186">
        <f>F57+F58+F59</f>
        <v>114.50366</v>
      </c>
      <c r="G56" s="187">
        <f>E56/D56*100</f>
        <v>188.89922252747255</v>
      </c>
      <c r="H56" s="182">
        <f t="shared" si="6"/>
        <v>323.59316999999999</v>
      </c>
    </row>
    <row r="57" spans="1:8" s="11" customFormat="1" ht="24" x14ac:dyDescent="0.2">
      <c r="A57" s="62" t="s">
        <v>78</v>
      </c>
      <c r="B57" s="63" t="s">
        <v>79</v>
      </c>
      <c r="C57" s="64"/>
      <c r="D57" s="64"/>
      <c r="E57" s="126"/>
      <c r="F57" s="184"/>
      <c r="G57" s="126"/>
      <c r="H57" s="126">
        <f t="shared" si="6"/>
        <v>0</v>
      </c>
    </row>
    <row r="58" spans="1:8" s="11" customFormat="1" ht="24" x14ac:dyDescent="0.2">
      <c r="A58" s="65" t="s">
        <v>80</v>
      </c>
      <c r="B58" s="66" t="s">
        <v>81</v>
      </c>
      <c r="C58" s="183"/>
      <c r="D58" s="183">
        <v>125</v>
      </c>
      <c r="E58" s="118">
        <v>631.50062000000003</v>
      </c>
      <c r="F58" s="183">
        <v>80.003380000000007</v>
      </c>
      <c r="G58" s="126">
        <f>E58/D58*100</f>
        <v>505.20049600000004</v>
      </c>
      <c r="H58" s="118">
        <f t="shared" si="6"/>
        <v>506.50062000000003</v>
      </c>
    </row>
    <row r="59" spans="1:8" s="11" customFormat="1" ht="24.75" thickBot="1" x14ac:dyDescent="0.25">
      <c r="A59" s="67" t="s">
        <v>82</v>
      </c>
      <c r="B59" s="68" t="s">
        <v>83</v>
      </c>
      <c r="C59" s="127">
        <v>239</v>
      </c>
      <c r="D59" s="127">
        <v>239</v>
      </c>
      <c r="E59" s="128">
        <v>56.092550000000003</v>
      </c>
      <c r="F59" s="127">
        <v>34.500279999999997</v>
      </c>
      <c r="G59" s="126">
        <f>E59/D59*100</f>
        <v>23.469686192468618</v>
      </c>
      <c r="H59" s="128">
        <f t="shared" si="6"/>
        <v>-182.90744999999998</v>
      </c>
    </row>
    <row r="60" spans="1:8" ht="12.75" thickBot="1" x14ac:dyDescent="0.25">
      <c r="A60" s="78" t="s">
        <v>84</v>
      </c>
      <c r="B60" s="87" t="s">
        <v>85</v>
      </c>
      <c r="C60" s="69">
        <f>C61+C63+C65+C67+C69+C71+C73+C75+C77+C79</f>
        <v>88</v>
      </c>
      <c r="D60" s="69">
        <f>D61+D63+D65+D67+D69+D71+D73+D75+D77+D79</f>
        <v>116</v>
      </c>
      <c r="E60" s="69">
        <f t="shared" ref="E60" si="7">E61+E63+E65+E67+E69+E71+E73+E75+E77+E79</f>
        <v>199.22692000000001</v>
      </c>
      <c r="F60" s="69">
        <v>734.59685999999999</v>
      </c>
      <c r="G60" s="54">
        <f>E60/D60*100</f>
        <v>171.74734482758623</v>
      </c>
      <c r="H60" s="29">
        <f t="shared" si="6"/>
        <v>83.226920000000007</v>
      </c>
    </row>
    <row r="61" spans="1:8" ht="36" x14ac:dyDescent="0.2">
      <c r="A61" s="134" t="s">
        <v>161</v>
      </c>
      <c r="B61" s="137" t="s">
        <v>178</v>
      </c>
      <c r="C61" s="184">
        <f>C62</f>
        <v>4</v>
      </c>
      <c r="D61" s="184">
        <f>D62</f>
        <v>4</v>
      </c>
      <c r="E61" s="184">
        <f t="shared" ref="E61" si="8">E62</f>
        <v>0.35</v>
      </c>
      <c r="F61" s="184"/>
      <c r="G61" s="126">
        <f>E61/D61*100</f>
        <v>8.75</v>
      </c>
      <c r="H61" s="126">
        <f t="shared" si="6"/>
        <v>-3.65</v>
      </c>
    </row>
    <row r="62" spans="1:8" s="11" customFormat="1" ht="48" x14ac:dyDescent="0.2">
      <c r="A62" s="135" t="s">
        <v>162</v>
      </c>
      <c r="B62" s="138" t="s">
        <v>179</v>
      </c>
      <c r="C62" s="184">
        <v>4</v>
      </c>
      <c r="D62" s="184">
        <v>4</v>
      </c>
      <c r="E62" s="126">
        <v>0.35</v>
      </c>
      <c r="F62" s="70"/>
      <c r="G62" s="126">
        <f>E62/D62*100</f>
        <v>8.75</v>
      </c>
      <c r="H62" s="128">
        <f t="shared" si="6"/>
        <v>-3.65</v>
      </c>
    </row>
    <row r="63" spans="1:8" ht="36" x14ac:dyDescent="0.2">
      <c r="A63" s="134" t="s">
        <v>228</v>
      </c>
      <c r="B63" s="139" t="s">
        <v>180</v>
      </c>
      <c r="C63" s="184">
        <f>C64</f>
        <v>3</v>
      </c>
      <c r="D63" s="184">
        <f>D64</f>
        <v>3</v>
      </c>
      <c r="E63" s="184">
        <f>E64</f>
        <v>17.5</v>
      </c>
      <c r="F63" s="127"/>
      <c r="G63" s="128"/>
      <c r="H63" s="128">
        <f t="shared" si="6"/>
        <v>14.5</v>
      </c>
    </row>
    <row r="64" spans="1:8" ht="48" x14ac:dyDescent="0.2">
      <c r="A64" s="135" t="s">
        <v>163</v>
      </c>
      <c r="B64" s="140" t="s">
        <v>181</v>
      </c>
      <c r="C64" s="184">
        <v>3</v>
      </c>
      <c r="D64" s="184">
        <v>3</v>
      </c>
      <c r="E64" s="126">
        <v>17.5</v>
      </c>
      <c r="F64" s="127"/>
      <c r="G64" s="128">
        <f>E64/D64*100</f>
        <v>583.33333333333326</v>
      </c>
      <c r="H64" s="143">
        <f t="shared" si="6"/>
        <v>14.5</v>
      </c>
    </row>
    <row r="65" spans="1:8" ht="36" x14ac:dyDescent="0.2">
      <c r="A65" s="134" t="s">
        <v>164</v>
      </c>
      <c r="B65" s="141" t="s">
        <v>182</v>
      </c>
      <c r="C65" s="184">
        <f>C66</f>
        <v>4</v>
      </c>
      <c r="D65" s="184">
        <f>D66</f>
        <v>4</v>
      </c>
      <c r="E65" s="184">
        <f>E66</f>
        <v>0</v>
      </c>
      <c r="F65" s="184"/>
      <c r="G65" s="126"/>
      <c r="H65" s="129"/>
    </row>
    <row r="66" spans="1:8" ht="48" x14ac:dyDescent="0.2">
      <c r="A66" s="135" t="s">
        <v>165</v>
      </c>
      <c r="B66" s="140" t="s">
        <v>183</v>
      </c>
      <c r="C66" s="184">
        <v>4</v>
      </c>
      <c r="D66" s="184">
        <v>4</v>
      </c>
      <c r="E66" s="126"/>
      <c r="F66" s="127"/>
      <c r="G66" s="128"/>
      <c r="H66" s="128"/>
    </row>
    <row r="67" spans="1:8" ht="36" x14ac:dyDescent="0.2">
      <c r="A67" s="134" t="s">
        <v>166</v>
      </c>
      <c r="B67" s="141" t="s">
        <v>184</v>
      </c>
      <c r="C67" s="184">
        <f>C68</f>
        <v>5</v>
      </c>
      <c r="D67" s="184">
        <f>D68</f>
        <v>5</v>
      </c>
      <c r="E67" s="184">
        <f>E68</f>
        <v>0</v>
      </c>
      <c r="F67" s="127"/>
      <c r="G67" s="128"/>
      <c r="H67" s="128"/>
    </row>
    <row r="68" spans="1:8" ht="48" x14ac:dyDescent="0.2">
      <c r="A68" s="135" t="s">
        <v>167</v>
      </c>
      <c r="B68" s="140" t="s">
        <v>185</v>
      </c>
      <c r="C68" s="184">
        <v>5</v>
      </c>
      <c r="D68" s="184">
        <v>5</v>
      </c>
      <c r="E68" s="126"/>
      <c r="F68" s="128"/>
      <c r="G68" s="128">
        <f>E68/D68*100</f>
        <v>0</v>
      </c>
      <c r="H68" s="128">
        <f>E68-D68</f>
        <v>-5</v>
      </c>
    </row>
    <row r="69" spans="1:8" ht="36" x14ac:dyDescent="0.2">
      <c r="A69" s="134" t="s">
        <v>168</v>
      </c>
      <c r="B69" s="141" t="s">
        <v>186</v>
      </c>
      <c r="C69" s="184">
        <f>C70</f>
        <v>3</v>
      </c>
      <c r="D69" s="184">
        <f>D70</f>
        <v>3</v>
      </c>
      <c r="E69" s="184">
        <f>E70</f>
        <v>1</v>
      </c>
      <c r="F69" s="127"/>
      <c r="G69" s="128">
        <f>E69/D69*100</f>
        <v>33.333333333333329</v>
      </c>
      <c r="H69" s="128">
        <f>E69-D69</f>
        <v>-2</v>
      </c>
    </row>
    <row r="70" spans="1:8" ht="48" x14ac:dyDescent="0.2">
      <c r="A70" s="135" t="s">
        <v>169</v>
      </c>
      <c r="B70" s="140" t="s">
        <v>187</v>
      </c>
      <c r="C70" s="184">
        <v>3</v>
      </c>
      <c r="D70" s="184">
        <v>3</v>
      </c>
      <c r="E70" s="126">
        <v>1</v>
      </c>
      <c r="F70" s="127"/>
      <c r="G70" s="128">
        <f>E70/D70*100</f>
        <v>33.333333333333329</v>
      </c>
      <c r="H70" s="128">
        <f>E71-D70</f>
        <v>-2.85</v>
      </c>
    </row>
    <row r="71" spans="1:8" ht="36" x14ac:dyDescent="0.2">
      <c r="A71" s="134" t="s">
        <v>170</v>
      </c>
      <c r="B71" s="141" t="s">
        <v>188</v>
      </c>
      <c r="C71" s="184">
        <f>C72</f>
        <v>2</v>
      </c>
      <c r="D71" s="184">
        <f>D72</f>
        <v>2</v>
      </c>
      <c r="E71" s="184">
        <f>E72</f>
        <v>0.15</v>
      </c>
      <c r="F71" s="184"/>
      <c r="G71" s="126"/>
      <c r="H71" s="128"/>
    </row>
    <row r="72" spans="1:8" ht="60" x14ac:dyDescent="0.2">
      <c r="A72" s="135" t="s">
        <v>171</v>
      </c>
      <c r="B72" s="140" t="s">
        <v>189</v>
      </c>
      <c r="C72" s="184">
        <v>2</v>
      </c>
      <c r="D72" s="184">
        <v>2</v>
      </c>
      <c r="E72" s="126">
        <v>0.15</v>
      </c>
      <c r="F72" s="127"/>
      <c r="G72" s="128">
        <f>E72/D72*100</f>
        <v>7.5</v>
      </c>
      <c r="H72" s="128">
        <f>E72-D72</f>
        <v>-1.85</v>
      </c>
    </row>
    <row r="73" spans="1:8" ht="36" x14ac:dyDescent="0.2">
      <c r="A73" s="134" t="s">
        <v>172</v>
      </c>
      <c r="B73" s="141" t="s">
        <v>190</v>
      </c>
      <c r="C73" s="184">
        <f>C74</f>
        <v>2</v>
      </c>
      <c r="D73" s="184">
        <f>D74</f>
        <v>2</v>
      </c>
      <c r="E73" s="184">
        <f>E74</f>
        <v>0.25</v>
      </c>
      <c r="F73" s="127"/>
      <c r="G73" s="128"/>
      <c r="H73" s="128">
        <f>E73-D73</f>
        <v>-1.75</v>
      </c>
    </row>
    <row r="74" spans="1:8" ht="48" x14ac:dyDescent="0.2">
      <c r="A74" s="135" t="s">
        <v>173</v>
      </c>
      <c r="B74" s="140" t="s">
        <v>191</v>
      </c>
      <c r="C74" s="184">
        <v>2</v>
      </c>
      <c r="D74" s="184">
        <v>2</v>
      </c>
      <c r="E74" s="126">
        <v>0.25</v>
      </c>
      <c r="F74" s="127"/>
      <c r="G74" s="128">
        <f>E74/D74*100</f>
        <v>12.5</v>
      </c>
      <c r="H74" s="71">
        <f>E74-D74</f>
        <v>-1.75</v>
      </c>
    </row>
    <row r="75" spans="1:8" ht="36" x14ac:dyDescent="0.2">
      <c r="A75" s="134" t="s">
        <v>174</v>
      </c>
      <c r="B75" s="141" t="s">
        <v>192</v>
      </c>
      <c r="C75" s="184">
        <f>C76</f>
        <v>46</v>
      </c>
      <c r="D75" s="184">
        <f>D76</f>
        <v>46</v>
      </c>
      <c r="E75" s="184">
        <f>E76</f>
        <v>3</v>
      </c>
      <c r="F75" s="184"/>
      <c r="G75" s="126"/>
      <c r="H75" s="130"/>
    </row>
    <row r="76" spans="1:8" ht="48" x14ac:dyDescent="0.2">
      <c r="A76" s="135" t="s">
        <v>175</v>
      </c>
      <c r="B76" s="140" t="s">
        <v>193</v>
      </c>
      <c r="C76" s="184">
        <v>46</v>
      </c>
      <c r="D76" s="184">
        <v>46</v>
      </c>
      <c r="E76" s="126">
        <v>3</v>
      </c>
      <c r="F76" s="127"/>
      <c r="G76" s="128">
        <f t="shared" ref="G76:G82" si="9">E76/D76*100</f>
        <v>6.5217391304347823</v>
      </c>
      <c r="H76" s="128">
        <f t="shared" ref="H76:H100" si="10">E76-D76</f>
        <v>-43</v>
      </c>
    </row>
    <row r="77" spans="1:8" ht="36" x14ac:dyDescent="0.2">
      <c r="A77" s="134" t="s">
        <v>176</v>
      </c>
      <c r="B77" s="139" t="s">
        <v>194</v>
      </c>
      <c r="C77" s="184">
        <f>C78</f>
        <v>19</v>
      </c>
      <c r="D77" s="184">
        <f>D78</f>
        <v>19</v>
      </c>
      <c r="E77" s="184">
        <f>E78</f>
        <v>17.277989999999999</v>
      </c>
      <c r="F77" s="127"/>
      <c r="G77" s="128">
        <f t="shared" si="9"/>
        <v>90.936789473684215</v>
      </c>
      <c r="H77" s="128">
        <f t="shared" si="10"/>
        <v>-1.7220100000000009</v>
      </c>
    </row>
    <row r="78" spans="1:8" ht="48" x14ac:dyDescent="0.2">
      <c r="A78" s="136" t="s">
        <v>177</v>
      </c>
      <c r="B78" s="142" t="s">
        <v>195</v>
      </c>
      <c r="C78" s="184">
        <v>19</v>
      </c>
      <c r="D78" s="184">
        <v>19</v>
      </c>
      <c r="E78" s="126">
        <v>17.277989999999999</v>
      </c>
      <c r="F78" s="127"/>
      <c r="G78" s="128">
        <f t="shared" si="9"/>
        <v>90.936789473684215</v>
      </c>
      <c r="H78" s="128">
        <f t="shared" si="10"/>
        <v>-1.7220100000000009</v>
      </c>
    </row>
    <row r="79" spans="1:8" ht="36" x14ac:dyDescent="0.2">
      <c r="A79" s="147" t="s">
        <v>210</v>
      </c>
      <c r="B79" s="72" t="s">
        <v>211</v>
      </c>
      <c r="C79" s="127">
        <f>C80+C81</f>
        <v>0</v>
      </c>
      <c r="D79" s="127">
        <f>D80+D81</f>
        <v>28</v>
      </c>
      <c r="E79" s="127">
        <f t="shared" ref="E79:F79" si="11">E80+E81</f>
        <v>159.69892999999999</v>
      </c>
      <c r="F79" s="127">
        <f t="shared" si="11"/>
        <v>0</v>
      </c>
      <c r="G79" s="128">
        <f t="shared" si="9"/>
        <v>570.35332142857135</v>
      </c>
      <c r="H79" s="128">
        <f t="shared" si="10"/>
        <v>131.69892999999999</v>
      </c>
    </row>
    <row r="80" spans="1:8" ht="36" x14ac:dyDescent="0.2">
      <c r="A80" s="148" t="s">
        <v>212</v>
      </c>
      <c r="B80" s="86" t="s">
        <v>214</v>
      </c>
      <c r="C80" s="183"/>
      <c r="D80" s="183">
        <v>25</v>
      </c>
      <c r="E80" s="183">
        <v>156.41758999999999</v>
      </c>
      <c r="F80" s="183"/>
      <c r="G80" s="128"/>
      <c r="H80" s="118"/>
    </row>
    <row r="81" spans="1:8" ht="36.75" thickBot="1" x14ac:dyDescent="0.25">
      <c r="A81" s="148" t="s">
        <v>213</v>
      </c>
      <c r="B81" s="86" t="s">
        <v>215</v>
      </c>
      <c r="C81" s="183"/>
      <c r="D81" s="183">
        <v>3</v>
      </c>
      <c r="E81" s="118">
        <v>3.2813400000000001</v>
      </c>
      <c r="F81" s="183"/>
      <c r="G81" s="128">
        <f t="shared" si="9"/>
        <v>109.378</v>
      </c>
      <c r="H81" s="118">
        <f t="shared" si="10"/>
        <v>0.28134000000000015</v>
      </c>
    </row>
    <row r="82" spans="1:8" ht="12.75" thickBot="1" x14ac:dyDescent="0.25">
      <c r="A82" s="73" t="s">
        <v>86</v>
      </c>
      <c r="B82" s="87" t="s">
        <v>87</v>
      </c>
      <c r="C82" s="53">
        <f>C83+C84</f>
        <v>0</v>
      </c>
      <c r="D82" s="53">
        <f>D83+D84</f>
        <v>0</v>
      </c>
      <c r="E82" s="53">
        <f t="shared" ref="E82:F82" si="12">E83+E84</f>
        <v>56.753540000000001</v>
      </c>
      <c r="F82" s="53">
        <f t="shared" si="12"/>
        <v>119.27185</v>
      </c>
      <c r="G82" s="54" t="e">
        <f t="shared" si="9"/>
        <v>#DIV/0!</v>
      </c>
      <c r="H82" s="29">
        <f t="shared" si="10"/>
        <v>56.753540000000001</v>
      </c>
    </row>
    <row r="83" spans="1:8" x14ac:dyDescent="0.2">
      <c r="A83" s="20" t="s">
        <v>229</v>
      </c>
      <c r="B83" s="59" t="s">
        <v>88</v>
      </c>
      <c r="C83" s="184"/>
      <c r="D83" s="184"/>
      <c r="E83" s="126"/>
      <c r="F83" s="184">
        <v>10.66325</v>
      </c>
      <c r="G83" s="126">
        <v>0</v>
      </c>
      <c r="H83" s="126">
        <f t="shared" si="10"/>
        <v>0</v>
      </c>
    </row>
    <row r="84" spans="1:8" ht="12.75" thickBot="1" x14ac:dyDescent="0.25">
      <c r="A84" s="33" t="s">
        <v>230</v>
      </c>
      <c r="B84" s="33" t="s">
        <v>87</v>
      </c>
      <c r="C84" s="183"/>
      <c r="D84" s="183"/>
      <c r="E84" s="118">
        <v>56.753540000000001</v>
      </c>
      <c r="F84" s="183">
        <v>108.6086</v>
      </c>
      <c r="G84" s="118" t="e">
        <f>E84/D84*100</f>
        <v>#DIV/0!</v>
      </c>
      <c r="H84" s="118">
        <f t="shared" si="10"/>
        <v>56.753540000000001</v>
      </c>
    </row>
    <row r="85" spans="1:8" ht="12.75" thickBot="1" x14ac:dyDescent="0.25">
      <c r="A85" s="73" t="s">
        <v>89</v>
      </c>
      <c r="B85" s="74" t="s">
        <v>90</v>
      </c>
      <c r="C85" s="75">
        <f>C86+C135+C133+C132</f>
        <v>451685.90100000001</v>
      </c>
      <c r="D85" s="75">
        <f>D86+D135+D133+D132</f>
        <v>446788.08199999994</v>
      </c>
      <c r="E85" s="76">
        <f>E86+E135+E133+E132</f>
        <v>189321.38344000001</v>
      </c>
      <c r="F85" s="75">
        <f>F86+F135+F133+F132</f>
        <v>163626.16709</v>
      </c>
      <c r="G85" s="76">
        <f>E85/D85*100</f>
        <v>42.373866060285827</v>
      </c>
      <c r="H85" s="77">
        <f t="shared" si="10"/>
        <v>-257466.69855999993</v>
      </c>
    </row>
    <row r="86" spans="1:8" ht="12.75" thickBot="1" x14ac:dyDescent="0.25">
      <c r="A86" s="78" t="s">
        <v>91</v>
      </c>
      <c r="B86" s="79" t="s">
        <v>92</v>
      </c>
      <c r="C86" s="80">
        <f>C87+C90+C104+C125</f>
        <v>451685.90100000001</v>
      </c>
      <c r="D86" s="80">
        <f>D87+D90+D104+D125</f>
        <v>446788.08199999994</v>
      </c>
      <c r="E86" s="80">
        <f>E87+E90+E104+E125</f>
        <v>189321.38344000001</v>
      </c>
      <c r="F86" s="80">
        <f>F87+F90+F104+F125</f>
        <v>163626.16709</v>
      </c>
      <c r="G86" s="81">
        <f>E86/D86*100</f>
        <v>42.373866060285827</v>
      </c>
      <c r="H86" s="82">
        <f t="shared" si="10"/>
        <v>-257466.69855999993</v>
      </c>
    </row>
    <row r="87" spans="1:8" ht="12.75" thickBot="1" x14ac:dyDescent="0.25">
      <c r="A87" s="73" t="s">
        <v>93</v>
      </c>
      <c r="B87" s="83" t="s">
        <v>94</v>
      </c>
      <c r="C87" s="27">
        <f>C88+C89</f>
        <v>154122</v>
      </c>
      <c r="D87" s="27">
        <f>D88+D89</f>
        <v>154122</v>
      </c>
      <c r="E87" s="84">
        <f>E88+E89</f>
        <v>79135.899999999994</v>
      </c>
      <c r="F87" s="27">
        <f>SUM(F88+F89)</f>
        <v>72682</v>
      </c>
      <c r="G87" s="84">
        <f>E87/D87*100</f>
        <v>51.346271135853414</v>
      </c>
      <c r="H87" s="85">
        <f t="shared" si="10"/>
        <v>-74986.100000000006</v>
      </c>
    </row>
    <row r="88" spans="1:8" x14ac:dyDescent="0.2">
      <c r="A88" s="59" t="s">
        <v>95</v>
      </c>
      <c r="B88" s="59" t="s">
        <v>96</v>
      </c>
      <c r="C88" s="184">
        <v>154122</v>
      </c>
      <c r="D88" s="184">
        <v>154122</v>
      </c>
      <c r="E88" s="126">
        <v>79135.899999999994</v>
      </c>
      <c r="F88" s="184">
        <v>72682</v>
      </c>
      <c r="G88" s="126">
        <f>E88/D88*100</f>
        <v>51.346271135853414</v>
      </c>
      <c r="H88" s="126">
        <f t="shared" si="10"/>
        <v>-74986.100000000006</v>
      </c>
    </row>
    <row r="89" spans="1:8" ht="24.75" thickBot="1" x14ac:dyDescent="0.25">
      <c r="A89" s="56" t="s">
        <v>97</v>
      </c>
      <c r="B89" s="164" t="s">
        <v>98</v>
      </c>
      <c r="C89" s="165"/>
      <c r="D89" s="165"/>
      <c r="E89" s="118"/>
      <c r="F89" s="183"/>
      <c r="G89" s="118"/>
      <c r="H89" s="118">
        <f t="shared" si="10"/>
        <v>0</v>
      </c>
    </row>
    <row r="90" spans="1:8" ht="12.75" thickBot="1" x14ac:dyDescent="0.25">
      <c r="A90" s="73" t="s">
        <v>99</v>
      </c>
      <c r="B90" s="87" t="s">
        <v>100</v>
      </c>
      <c r="C90" s="53">
        <f>C91+C93+C94+C95</f>
        <v>90668.300000000017</v>
      </c>
      <c r="D90" s="53">
        <f>D91+D93+D94+D95+D92</f>
        <v>88489.440000000017</v>
      </c>
      <c r="E90" s="53">
        <f t="shared" ref="E90:F90" si="13">E91+E93+E94+E95</f>
        <v>14490.109939999998</v>
      </c>
      <c r="F90" s="53">
        <f t="shared" si="13"/>
        <v>5949.64941</v>
      </c>
      <c r="G90" s="54">
        <f>E90/D90*100</f>
        <v>16.374959475390504</v>
      </c>
      <c r="H90" s="29">
        <f t="shared" si="10"/>
        <v>-73999.330060000022</v>
      </c>
    </row>
    <row r="91" spans="1:8" s="11" customFormat="1" x14ac:dyDescent="0.2">
      <c r="A91" s="33" t="s">
        <v>101</v>
      </c>
      <c r="B91" s="45" t="s">
        <v>102</v>
      </c>
      <c r="C91" s="127">
        <v>441.5</v>
      </c>
      <c r="D91" s="127">
        <v>441.5</v>
      </c>
      <c r="E91" s="128"/>
      <c r="F91" s="127"/>
      <c r="G91" s="128">
        <v>0</v>
      </c>
      <c r="H91" s="128">
        <f t="shared" si="10"/>
        <v>-441.5</v>
      </c>
    </row>
    <row r="92" spans="1:8" s="11" customFormat="1" ht="24" x14ac:dyDescent="0.2">
      <c r="A92" s="33" t="s">
        <v>244</v>
      </c>
      <c r="B92" s="60" t="s">
        <v>245</v>
      </c>
      <c r="C92" s="127"/>
      <c r="D92" s="127">
        <v>3514.64</v>
      </c>
      <c r="E92" s="128"/>
      <c r="F92" s="127"/>
      <c r="G92" s="128"/>
      <c r="H92" s="128"/>
    </row>
    <row r="93" spans="1:8" s="11" customFormat="1" x14ac:dyDescent="0.2">
      <c r="A93" s="45" t="s">
        <v>261</v>
      </c>
      <c r="B93" s="45" t="s">
        <v>104</v>
      </c>
      <c r="C93" s="127">
        <v>2943.3</v>
      </c>
      <c r="D93" s="127">
        <v>2943.3</v>
      </c>
      <c r="E93" s="128">
        <v>1426.3588999999999</v>
      </c>
      <c r="F93" s="127">
        <v>839.11266999999998</v>
      </c>
      <c r="G93" s="128">
        <f t="shared" ref="G93:G99" si="14">E93/D93*100</f>
        <v>48.46121360377807</v>
      </c>
      <c r="H93" s="128">
        <f t="shared" si="10"/>
        <v>-1516.9411000000002</v>
      </c>
    </row>
    <row r="94" spans="1:8" s="11" customFormat="1" ht="12.75" thickBot="1" x14ac:dyDescent="0.25">
      <c r="A94" s="36" t="s">
        <v>105</v>
      </c>
      <c r="B94" s="164" t="s">
        <v>106</v>
      </c>
      <c r="C94" s="183">
        <v>89</v>
      </c>
      <c r="D94" s="183">
        <v>89</v>
      </c>
      <c r="E94" s="118"/>
      <c r="F94" s="183"/>
      <c r="G94" s="118">
        <f t="shared" si="14"/>
        <v>0</v>
      </c>
      <c r="H94" s="128">
        <f t="shared" si="10"/>
        <v>-89</v>
      </c>
    </row>
    <row r="95" spans="1:8" ht="12.75" thickBot="1" x14ac:dyDescent="0.25">
      <c r="A95" s="73" t="s">
        <v>107</v>
      </c>
      <c r="B95" s="88" t="s">
        <v>108</v>
      </c>
      <c r="C95" s="53">
        <f>C96+C97+C98+C99+C101+C100+C102</f>
        <v>87194.500000000015</v>
      </c>
      <c r="D95" s="53">
        <f>D96+D97+D98+D99+D101+D100+D102</f>
        <v>81501.000000000015</v>
      </c>
      <c r="E95" s="53">
        <f>E96+E97+E98+E99+E101+E100+E102</f>
        <v>13063.751039999999</v>
      </c>
      <c r="F95" s="53">
        <f t="shared" ref="F95" si="15">F96+F97+F98+F99+F101+F100+F102</f>
        <v>5110.5367399999996</v>
      </c>
      <c r="G95" s="54">
        <f t="shared" si="14"/>
        <v>16.028945706187649</v>
      </c>
      <c r="H95" s="29">
        <f t="shared" si="10"/>
        <v>-68437.248960000012</v>
      </c>
    </row>
    <row r="96" spans="1:8" x14ac:dyDescent="0.2">
      <c r="A96" s="20" t="s">
        <v>107</v>
      </c>
      <c r="B96" s="59" t="s">
        <v>220</v>
      </c>
      <c r="C96" s="184">
        <v>990</v>
      </c>
      <c r="D96" s="184">
        <v>990</v>
      </c>
      <c r="E96" s="126">
        <v>303.11523999999997</v>
      </c>
      <c r="F96" s="184">
        <v>345.97773999999998</v>
      </c>
      <c r="G96" s="126">
        <f t="shared" si="14"/>
        <v>30.617701010101005</v>
      </c>
      <c r="H96" s="126">
        <f t="shared" si="10"/>
        <v>-686.88476000000003</v>
      </c>
    </row>
    <row r="97" spans="1:8" ht="24" x14ac:dyDescent="0.2">
      <c r="A97" s="36" t="s">
        <v>107</v>
      </c>
      <c r="B97" s="60" t="s">
        <v>109</v>
      </c>
      <c r="C97" s="127">
        <v>2097.1</v>
      </c>
      <c r="D97" s="127">
        <v>1572.8</v>
      </c>
      <c r="E97" s="128">
        <v>1153.992</v>
      </c>
      <c r="F97" s="127">
        <v>1175.0319999999999</v>
      </c>
      <c r="G97" s="128">
        <f t="shared" si="14"/>
        <v>73.371820956256357</v>
      </c>
      <c r="H97" s="128">
        <f t="shared" si="10"/>
        <v>-418.80799999999999</v>
      </c>
    </row>
    <row r="98" spans="1:8" x14ac:dyDescent="0.2">
      <c r="A98" s="33" t="s">
        <v>107</v>
      </c>
      <c r="B98" s="60" t="s">
        <v>205</v>
      </c>
      <c r="C98" s="127">
        <v>4220</v>
      </c>
      <c r="D98" s="127">
        <v>1050.8</v>
      </c>
      <c r="E98" s="128">
        <v>320</v>
      </c>
      <c r="F98" s="127"/>
      <c r="G98" s="128">
        <f t="shared" si="14"/>
        <v>30.452988199467075</v>
      </c>
      <c r="H98" s="128">
        <f t="shared" si="10"/>
        <v>-730.8</v>
      </c>
    </row>
    <row r="99" spans="1:8" ht="24" x14ac:dyDescent="0.2">
      <c r="A99" s="89" t="s">
        <v>107</v>
      </c>
      <c r="B99" s="166" t="s">
        <v>110</v>
      </c>
      <c r="C99" s="127">
        <v>2000</v>
      </c>
      <c r="D99" s="127"/>
      <c r="E99" s="128"/>
      <c r="F99" s="127">
        <v>3589.527</v>
      </c>
      <c r="G99" s="128" t="e">
        <f t="shared" si="14"/>
        <v>#DIV/0!</v>
      </c>
      <c r="H99" s="128">
        <f t="shared" si="10"/>
        <v>0</v>
      </c>
    </row>
    <row r="100" spans="1:8" x14ac:dyDescent="0.2">
      <c r="A100" s="33" t="s">
        <v>107</v>
      </c>
      <c r="B100" s="60" t="s">
        <v>202</v>
      </c>
      <c r="C100" s="127">
        <v>1894.8</v>
      </c>
      <c r="D100" s="127">
        <v>1894.8</v>
      </c>
      <c r="E100" s="128"/>
      <c r="F100" s="127"/>
      <c r="G100" s="128"/>
      <c r="H100" s="128">
        <f t="shared" si="10"/>
        <v>-1894.8</v>
      </c>
    </row>
    <row r="101" spans="1:8" ht="24" x14ac:dyDescent="0.2">
      <c r="A101" s="36" t="s">
        <v>107</v>
      </c>
      <c r="B101" s="167" t="s">
        <v>203</v>
      </c>
      <c r="C101" s="127">
        <v>72860.600000000006</v>
      </c>
      <c r="D101" s="127">
        <v>72860.600000000006</v>
      </c>
      <c r="E101" s="128">
        <v>10027.799999999999</v>
      </c>
      <c r="F101" s="127"/>
      <c r="G101" s="128">
        <v>0</v>
      </c>
      <c r="H101" s="128">
        <f>E101-C101</f>
        <v>-62832.800000000003</v>
      </c>
    </row>
    <row r="102" spans="1:8" ht="24" x14ac:dyDescent="0.2">
      <c r="A102" s="48" t="s">
        <v>111</v>
      </c>
      <c r="B102" s="168" t="s">
        <v>204</v>
      </c>
      <c r="C102" s="127">
        <v>3132</v>
      </c>
      <c r="D102" s="127">
        <v>3132</v>
      </c>
      <c r="E102" s="128">
        <v>1258.8438000000001</v>
      </c>
      <c r="F102" s="127"/>
      <c r="G102" s="128">
        <v>0</v>
      </c>
      <c r="H102" s="128">
        <f>E102-C102</f>
        <v>-1873.1561999999999</v>
      </c>
    </row>
    <row r="103" spans="1:8" ht="12.75" thickBot="1" x14ac:dyDescent="0.25">
      <c r="A103" s="33" t="s">
        <v>111</v>
      </c>
      <c r="B103" s="169" t="s">
        <v>112</v>
      </c>
      <c r="C103" s="183"/>
      <c r="D103" s="183"/>
      <c r="E103" s="118"/>
      <c r="F103" s="183"/>
      <c r="G103" s="118">
        <v>0</v>
      </c>
      <c r="H103" s="118">
        <f>E103-C103</f>
        <v>0</v>
      </c>
    </row>
    <row r="104" spans="1:8" ht="12.75" thickBot="1" x14ac:dyDescent="0.25">
      <c r="A104" s="73" t="s">
        <v>113</v>
      </c>
      <c r="B104" s="90" t="s">
        <v>114</v>
      </c>
      <c r="C104" s="75">
        <f>C105+C116+C118+C120+C121+C122+C123+C117+C119</f>
        <v>180216.19999999995</v>
      </c>
      <c r="D104" s="75">
        <f>D105+D116+D118+D120+D121+D122+D123+D117+D119</f>
        <v>177662.49999999997</v>
      </c>
      <c r="E104" s="76">
        <f>E105+E116+E118+E120+E121+E122+E123+E117+E119</f>
        <v>89059.198960000009</v>
      </c>
      <c r="F104" s="75">
        <f>F105+F116+F118+F120+F121+F122+F123+F117+F119</f>
        <v>75266.981239999994</v>
      </c>
      <c r="G104" s="76">
        <f t="shared" ref="G104:G111" si="16">E104/D104*100</f>
        <v>50.128304487441092</v>
      </c>
      <c r="H104" s="77">
        <f t="shared" ref="H104:H111" si="17">E104-D104</f>
        <v>-88603.301039999962</v>
      </c>
    </row>
    <row r="105" spans="1:8" ht="12.75" thickBot="1" x14ac:dyDescent="0.25">
      <c r="A105" s="73" t="s">
        <v>115</v>
      </c>
      <c r="B105" s="91" t="s">
        <v>116</v>
      </c>
      <c r="C105" s="27">
        <f>C108+C112+C107+C106+C109+C113+C110+C111+C114+C115</f>
        <v>135077.79999999999</v>
      </c>
      <c r="D105" s="27">
        <f>D108+D112+D107+D106+D109+D113+D110+D111+D114+D115</f>
        <v>132947.9</v>
      </c>
      <c r="E105" s="27">
        <f t="shared" ref="E105:F105" si="18">E108+E112+E107+E106+E109+E113+E110+E111+E114+E115</f>
        <v>68898.78413</v>
      </c>
      <c r="F105" s="27">
        <f t="shared" si="18"/>
        <v>59072.398999999998</v>
      </c>
      <c r="G105" s="84">
        <f t="shared" si="16"/>
        <v>51.823898030732337</v>
      </c>
      <c r="H105" s="85">
        <f t="shared" si="17"/>
        <v>-64049.115869999994</v>
      </c>
    </row>
    <row r="106" spans="1:8" ht="24" x14ac:dyDescent="0.2">
      <c r="A106" s="47" t="s">
        <v>117</v>
      </c>
      <c r="B106" s="170" t="s">
        <v>118</v>
      </c>
      <c r="C106" s="64">
        <v>2220.6999999999998</v>
      </c>
      <c r="D106" s="64">
        <v>90.8</v>
      </c>
      <c r="E106" s="126"/>
      <c r="F106" s="184"/>
      <c r="G106" s="126">
        <f t="shared" si="16"/>
        <v>0</v>
      </c>
      <c r="H106" s="126">
        <f t="shared" si="17"/>
        <v>-90.8</v>
      </c>
    </row>
    <row r="107" spans="1:8" ht="24" x14ac:dyDescent="0.2">
      <c r="A107" s="47" t="s">
        <v>117</v>
      </c>
      <c r="B107" s="60" t="s">
        <v>206</v>
      </c>
      <c r="C107" s="35">
        <v>19</v>
      </c>
      <c r="D107" s="35">
        <v>19</v>
      </c>
      <c r="E107" s="128"/>
      <c r="F107" s="127"/>
      <c r="G107" s="128">
        <f t="shared" si="16"/>
        <v>0</v>
      </c>
      <c r="H107" s="128">
        <f t="shared" si="17"/>
        <v>-19</v>
      </c>
    </row>
    <row r="108" spans="1:8" x14ac:dyDescent="0.2">
      <c r="A108" s="59" t="s">
        <v>117</v>
      </c>
      <c r="B108" s="45" t="s">
        <v>119</v>
      </c>
      <c r="C108" s="127">
        <v>96521.1</v>
      </c>
      <c r="D108" s="127">
        <v>96521.1</v>
      </c>
      <c r="E108" s="128">
        <v>54551</v>
      </c>
      <c r="F108" s="127">
        <v>46996</v>
      </c>
      <c r="G108" s="128">
        <f t="shared" si="16"/>
        <v>56.517176037156638</v>
      </c>
      <c r="H108" s="128">
        <f t="shared" si="17"/>
        <v>-41970.100000000006</v>
      </c>
    </row>
    <row r="109" spans="1:8" x14ac:dyDescent="0.2">
      <c r="A109" s="59" t="s">
        <v>117</v>
      </c>
      <c r="B109" s="45" t="s">
        <v>120</v>
      </c>
      <c r="C109" s="127">
        <v>16398</v>
      </c>
      <c r="D109" s="127">
        <v>16398</v>
      </c>
      <c r="E109" s="128">
        <v>8588</v>
      </c>
      <c r="F109" s="127">
        <v>7195</v>
      </c>
      <c r="G109" s="128">
        <f t="shared" si="16"/>
        <v>52.372240517136234</v>
      </c>
      <c r="H109" s="128">
        <f t="shared" si="17"/>
        <v>-7810</v>
      </c>
    </row>
    <row r="110" spans="1:8" x14ac:dyDescent="0.2">
      <c r="A110" s="59" t="s">
        <v>117</v>
      </c>
      <c r="B110" s="45" t="s">
        <v>121</v>
      </c>
      <c r="C110" s="127">
        <v>543.20000000000005</v>
      </c>
      <c r="D110" s="127">
        <v>543.20000000000005</v>
      </c>
      <c r="E110" s="128">
        <v>104.66943000000001</v>
      </c>
      <c r="F110" s="127"/>
      <c r="G110" s="128">
        <f t="shared" si="16"/>
        <v>19.26904086892489</v>
      </c>
      <c r="H110" s="128">
        <f t="shared" si="17"/>
        <v>-438.53057000000001</v>
      </c>
    </row>
    <row r="111" spans="1:8" x14ac:dyDescent="0.2">
      <c r="A111" s="59" t="s">
        <v>117</v>
      </c>
      <c r="B111" s="60" t="s">
        <v>122</v>
      </c>
      <c r="C111" s="127">
        <v>150.9</v>
      </c>
      <c r="D111" s="127">
        <v>150.9</v>
      </c>
      <c r="E111" s="128"/>
      <c r="F111" s="127"/>
      <c r="G111" s="128">
        <f t="shared" si="16"/>
        <v>0</v>
      </c>
      <c r="H111" s="128">
        <f t="shared" si="17"/>
        <v>-150.9</v>
      </c>
    </row>
    <row r="112" spans="1:8" x14ac:dyDescent="0.2">
      <c r="A112" s="59" t="s">
        <v>117</v>
      </c>
      <c r="B112" s="45" t="s">
        <v>207</v>
      </c>
      <c r="C112" s="127">
        <v>305.10000000000002</v>
      </c>
      <c r="D112" s="127">
        <v>305.10000000000002</v>
      </c>
      <c r="E112" s="128">
        <v>25.43</v>
      </c>
      <c r="F112" s="92"/>
      <c r="G112" s="128">
        <v>0</v>
      </c>
      <c r="H112" s="128">
        <f>E112-C112</f>
        <v>-279.67</v>
      </c>
    </row>
    <row r="113" spans="1:8" ht="36" x14ac:dyDescent="0.2">
      <c r="A113" s="47" t="s">
        <v>117</v>
      </c>
      <c r="B113" s="60" t="s">
        <v>294</v>
      </c>
      <c r="C113" s="127">
        <v>2640.4</v>
      </c>
      <c r="D113" s="127">
        <v>2640.4</v>
      </c>
      <c r="E113" s="128"/>
      <c r="F113" s="127"/>
      <c r="G113" s="128">
        <f t="shared" ref="G113:G125" si="19">E113/D113*100</f>
        <v>0</v>
      </c>
      <c r="H113" s="128">
        <f t="shared" ref="H113:H125" si="20">E113-D113</f>
        <v>-2640.4</v>
      </c>
    </row>
    <row r="114" spans="1:8" x14ac:dyDescent="0.2">
      <c r="A114" s="59" t="s">
        <v>117</v>
      </c>
      <c r="B114" s="45" t="s">
        <v>123</v>
      </c>
      <c r="C114" s="127">
        <v>10575.3</v>
      </c>
      <c r="D114" s="127">
        <v>10575.3</v>
      </c>
      <c r="E114" s="128">
        <v>4581.28</v>
      </c>
      <c r="F114" s="127">
        <v>4881.3990000000003</v>
      </c>
      <c r="G114" s="128">
        <f t="shared" si="19"/>
        <v>43.320567738031073</v>
      </c>
      <c r="H114" s="128">
        <f t="shared" si="20"/>
        <v>-5994.0199999999995</v>
      </c>
    </row>
    <row r="115" spans="1:8" ht="36.75" thickBot="1" x14ac:dyDescent="0.25">
      <c r="A115" s="151" t="s">
        <v>117</v>
      </c>
      <c r="B115" s="171" t="s">
        <v>295</v>
      </c>
      <c r="C115" s="152">
        <v>5704.1</v>
      </c>
      <c r="D115" s="152">
        <v>5704.1</v>
      </c>
      <c r="E115" s="144">
        <v>1048.4047</v>
      </c>
      <c r="F115" s="145"/>
      <c r="G115" s="144">
        <f t="shared" si="19"/>
        <v>18.379844322504866</v>
      </c>
      <c r="H115" s="144">
        <f t="shared" si="20"/>
        <v>-4655.6953000000003</v>
      </c>
    </row>
    <row r="116" spans="1:8" x14ac:dyDescent="0.2">
      <c r="A116" s="59" t="s">
        <v>124</v>
      </c>
      <c r="B116" s="170" t="s">
        <v>125</v>
      </c>
      <c r="C116" s="184">
        <v>1765.9</v>
      </c>
      <c r="D116" s="184">
        <v>1342.1</v>
      </c>
      <c r="E116" s="126">
        <v>370.47</v>
      </c>
      <c r="F116" s="184">
        <v>380</v>
      </c>
      <c r="G116" s="126">
        <f t="shared" si="19"/>
        <v>27.603755308844352</v>
      </c>
      <c r="H116" s="126">
        <f t="shared" si="20"/>
        <v>-971.62999999999988</v>
      </c>
    </row>
    <row r="117" spans="1:8" ht="24" x14ac:dyDescent="0.2">
      <c r="A117" s="48" t="s">
        <v>126</v>
      </c>
      <c r="B117" s="243" t="s">
        <v>296</v>
      </c>
      <c r="C117" s="35">
        <v>1211.3</v>
      </c>
      <c r="D117" s="35">
        <v>1211.3</v>
      </c>
      <c r="E117" s="128">
        <v>1211.3</v>
      </c>
      <c r="F117" s="127"/>
      <c r="G117" s="128">
        <f t="shared" si="19"/>
        <v>100</v>
      </c>
      <c r="H117" s="128">
        <f t="shared" si="20"/>
        <v>0</v>
      </c>
    </row>
    <row r="118" spans="1:8" x14ac:dyDescent="0.2">
      <c r="A118" s="45" t="s">
        <v>127</v>
      </c>
      <c r="B118" s="45" t="s">
        <v>233</v>
      </c>
      <c r="C118" s="127">
        <v>1567.1</v>
      </c>
      <c r="D118" s="127">
        <v>1567.1</v>
      </c>
      <c r="E118" s="128">
        <v>783.55</v>
      </c>
      <c r="F118" s="127">
        <v>764.45</v>
      </c>
      <c r="G118" s="128">
        <f t="shared" si="19"/>
        <v>50</v>
      </c>
      <c r="H118" s="128">
        <f t="shared" si="20"/>
        <v>-783.55</v>
      </c>
    </row>
    <row r="119" spans="1:8" ht="24" x14ac:dyDescent="0.2">
      <c r="A119" s="48" t="s">
        <v>237</v>
      </c>
      <c r="B119" s="60" t="s">
        <v>132</v>
      </c>
      <c r="C119" s="35">
        <v>7</v>
      </c>
      <c r="D119" s="35">
        <v>7</v>
      </c>
      <c r="E119" s="128"/>
      <c r="F119" s="127"/>
      <c r="G119" s="128">
        <f>E119/D119*100</f>
        <v>0</v>
      </c>
      <c r="H119" s="128">
        <f>E119-D119</f>
        <v>-7</v>
      </c>
    </row>
    <row r="120" spans="1:8" x14ac:dyDescent="0.2">
      <c r="A120" s="48" t="s">
        <v>128</v>
      </c>
      <c r="B120" s="60" t="s">
        <v>234</v>
      </c>
      <c r="C120" s="35">
        <v>245.3</v>
      </c>
      <c r="D120" s="35">
        <v>245.3</v>
      </c>
      <c r="E120" s="128">
        <v>41.409480000000002</v>
      </c>
      <c r="F120" s="127">
        <v>39.374639999999999</v>
      </c>
      <c r="G120" s="128">
        <f t="shared" si="19"/>
        <v>16.881157766000815</v>
      </c>
      <c r="H120" s="128">
        <f t="shared" si="20"/>
        <v>-203.89052000000001</v>
      </c>
    </row>
    <row r="121" spans="1:8" x14ac:dyDescent="0.2">
      <c r="A121" s="45" t="s">
        <v>129</v>
      </c>
      <c r="B121" s="60" t="s">
        <v>235</v>
      </c>
      <c r="C121" s="35">
        <v>613.5</v>
      </c>
      <c r="D121" s="35">
        <v>613.5</v>
      </c>
      <c r="E121" s="128">
        <v>255.625</v>
      </c>
      <c r="F121" s="127">
        <v>301.79273999999998</v>
      </c>
      <c r="G121" s="128">
        <f t="shared" si="19"/>
        <v>41.666666666666671</v>
      </c>
      <c r="H121" s="128">
        <f t="shared" si="20"/>
        <v>-357.875</v>
      </c>
    </row>
    <row r="122" spans="1:8" ht="12.75" thickBot="1" x14ac:dyDescent="0.25">
      <c r="A122" s="45" t="s">
        <v>130</v>
      </c>
      <c r="B122" s="45" t="s">
        <v>131</v>
      </c>
      <c r="C122" s="127">
        <v>1469.3</v>
      </c>
      <c r="D122" s="127">
        <v>1469.3</v>
      </c>
      <c r="E122" s="128">
        <v>595.06034999999997</v>
      </c>
      <c r="F122" s="127">
        <v>506.96485999999999</v>
      </c>
      <c r="G122" s="128">
        <f t="shared" si="19"/>
        <v>40.499581433335599</v>
      </c>
      <c r="H122" s="128">
        <f t="shared" si="20"/>
        <v>-874.23964999999998</v>
      </c>
    </row>
    <row r="123" spans="1:8" ht="12.75" thickBot="1" x14ac:dyDescent="0.25">
      <c r="A123" s="73" t="s">
        <v>133</v>
      </c>
      <c r="B123" s="88" t="s">
        <v>134</v>
      </c>
      <c r="C123" s="53">
        <f>C124</f>
        <v>38259</v>
      </c>
      <c r="D123" s="53">
        <f>D124</f>
        <v>38259</v>
      </c>
      <c r="E123" s="54">
        <f>E124</f>
        <v>16903</v>
      </c>
      <c r="F123" s="53">
        <f>F124</f>
        <v>14202</v>
      </c>
      <c r="G123" s="54">
        <f t="shared" si="19"/>
        <v>44.180454272197387</v>
      </c>
      <c r="H123" s="29">
        <f t="shared" si="20"/>
        <v>-21356</v>
      </c>
    </row>
    <row r="124" spans="1:8" ht="12.75" thickBot="1" x14ac:dyDescent="0.25">
      <c r="A124" s="56" t="s">
        <v>135</v>
      </c>
      <c r="B124" s="20" t="s">
        <v>136</v>
      </c>
      <c r="C124" s="57">
        <v>38259</v>
      </c>
      <c r="D124" s="57">
        <v>38259</v>
      </c>
      <c r="E124" s="39">
        <v>16903</v>
      </c>
      <c r="F124" s="57">
        <v>14202</v>
      </c>
      <c r="G124" s="39">
        <f t="shared" si="19"/>
        <v>44.180454272197387</v>
      </c>
      <c r="H124" s="39">
        <f t="shared" si="20"/>
        <v>-21356</v>
      </c>
    </row>
    <row r="125" spans="1:8" ht="12.75" thickBot="1" x14ac:dyDescent="0.25">
      <c r="A125" s="73" t="s">
        <v>137</v>
      </c>
      <c r="B125" s="93" t="s">
        <v>138</v>
      </c>
      <c r="C125" s="75">
        <v>26679.401000000002</v>
      </c>
      <c r="D125" s="75">
        <v>26514.142</v>
      </c>
      <c r="E125" s="76">
        <v>6636.17454</v>
      </c>
      <c r="F125" s="75">
        <v>9727.5364399999999</v>
      </c>
      <c r="G125" s="76">
        <f t="shared" si="19"/>
        <v>25.028811190646866</v>
      </c>
      <c r="H125" s="77">
        <f t="shared" si="20"/>
        <v>-19877.96746</v>
      </c>
    </row>
    <row r="126" spans="1:8" ht="12.75" thickBot="1" x14ac:dyDescent="0.25">
      <c r="A126" s="73" t="s">
        <v>139</v>
      </c>
      <c r="B126" s="83" t="s">
        <v>140</v>
      </c>
      <c r="C126" s="27">
        <f>C129+C127+C130</f>
        <v>0</v>
      </c>
      <c r="D126" s="27">
        <f>D129+D127+D130</f>
        <v>0</v>
      </c>
      <c r="E126" s="84">
        <f>E129+E127+E130+E128+E131</f>
        <v>0</v>
      </c>
      <c r="F126" s="27">
        <f>F129+F127+F130+F128+F131</f>
        <v>0</v>
      </c>
      <c r="G126" s="84">
        <v>0</v>
      </c>
      <c r="H126" s="85">
        <f t="shared" ref="H126:H135" si="21">E126-C126</f>
        <v>0</v>
      </c>
    </row>
    <row r="127" spans="1:8" ht="24" x14ac:dyDescent="0.2">
      <c r="A127" s="47" t="s">
        <v>141</v>
      </c>
      <c r="B127" s="170" t="s">
        <v>142</v>
      </c>
      <c r="C127" s="64"/>
      <c r="D127" s="64"/>
      <c r="E127" s="126"/>
      <c r="F127" s="184"/>
      <c r="G127" s="126">
        <v>0</v>
      </c>
      <c r="H127" s="126">
        <f t="shared" si="21"/>
        <v>0</v>
      </c>
    </row>
    <row r="128" spans="1:8" ht="24" x14ac:dyDescent="0.2">
      <c r="A128" s="47" t="s">
        <v>141</v>
      </c>
      <c r="B128" s="60" t="s">
        <v>143</v>
      </c>
      <c r="C128" s="35"/>
      <c r="D128" s="35"/>
      <c r="E128" s="128"/>
      <c r="F128" s="127"/>
      <c r="G128" s="128">
        <v>0</v>
      </c>
      <c r="H128" s="128">
        <f t="shared" si="21"/>
        <v>0</v>
      </c>
    </row>
    <row r="129" spans="1:8" x14ac:dyDescent="0.2">
      <c r="A129" s="59" t="s">
        <v>141</v>
      </c>
      <c r="B129" s="45" t="s">
        <v>144</v>
      </c>
      <c r="C129" s="127"/>
      <c r="D129" s="127"/>
      <c r="E129" s="128"/>
      <c r="F129" s="127"/>
      <c r="G129" s="128">
        <v>0</v>
      </c>
      <c r="H129" s="128">
        <f t="shared" si="21"/>
        <v>0</v>
      </c>
    </row>
    <row r="130" spans="1:8" x14ac:dyDescent="0.2">
      <c r="A130" s="59" t="s">
        <v>141</v>
      </c>
      <c r="B130" s="60" t="s">
        <v>145</v>
      </c>
      <c r="C130" s="127"/>
      <c r="D130" s="127"/>
      <c r="E130" s="128"/>
      <c r="F130" s="127"/>
      <c r="G130" s="128">
        <v>0</v>
      </c>
      <c r="H130" s="128">
        <f t="shared" si="21"/>
        <v>0</v>
      </c>
    </row>
    <row r="131" spans="1:8" ht="12.75" thickBot="1" x14ac:dyDescent="0.25">
      <c r="A131" s="20" t="s">
        <v>141</v>
      </c>
      <c r="B131" s="164" t="s">
        <v>146</v>
      </c>
      <c r="C131" s="183"/>
      <c r="D131" s="183"/>
      <c r="E131" s="118"/>
      <c r="F131" s="183"/>
      <c r="G131" s="118">
        <v>0</v>
      </c>
      <c r="H131" s="118">
        <f t="shared" si="21"/>
        <v>0</v>
      </c>
    </row>
    <row r="132" spans="1:8" x14ac:dyDescent="0.2">
      <c r="A132" s="94" t="s">
        <v>147</v>
      </c>
      <c r="B132" s="90" t="s">
        <v>148</v>
      </c>
      <c r="C132" s="75"/>
      <c r="D132" s="75"/>
      <c r="E132" s="76"/>
      <c r="F132" s="75"/>
      <c r="G132" s="76">
        <v>0</v>
      </c>
      <c r="H132" s="77">
        <f t="shared" si="21"/>
        <v>0</v>
      </c>
    </row>
    <row r="133" spans="1:8" ht="12.75" thickBot="1" x14ac:dyDescent="0.25">
      <c r="A133" s="95" t="s">
        <v>149</v>
      </c>
      <c r="B133" s="91" t="s">
        <v>150</v>
      </c>
      <c r="C133" s="27"/>
      <c r="D133" s="27"/>
      <c r="E133" s="84">
        <f>E134</f>
        <v>0</v>
      </c>
      <c r="F133" s="27">
        <f>F134</f>
        <v>0</v>
      </c>
      <c r="G133" s="84">
        <v>0</v>
      </c>
      <c r="H133" s="85">
        <f t="shared" si="21"/>
        <v>0</v>
      </c>
    </row>
    <row r="134" spans="1:8" ht="12.75" thickBot="1" x14ac:dyDescent="0.25">
      <c r="A134" s="20" t="s">
        <v>151</v>
      </c>
      <c r="B134" s="20" t="s">
        <v>152</v>
      </c>
      <c r="C134" s="57"/>
      <c r="D134" s="57"/>
      <c r="E134" s="39"/>
      <c r="F134" s="57"/>
      <c r="G134" s="39">
        <v>0</v>
      </c>
      <c r="H134" s="39">
        <f t="shared" si="21"/>
        <v>0</v>
      </c>
    </row>
    <row r="135" spans="1:8" ht="12.75" thickBot="1" x14ac:dyDescent="0.25">
      <c r="A135" s="94" t="s">
        <v>153</v>
      </c>
      <c r="B135" s="96" t="s">
        <v>154</v>
      </c>
      <c r="C135" s="97"/>
      <c r="D135" s="97"/>
      <c r="E135" s="98"/>
      <c r="F135" s="97"/>
      <c r="G135" s="98">
        <v>0</v>
      </c>
      <c r="H135" s="181">
        <f t="shared" si="21"/>
        <v>0</v>
      </c>
    </row>
    <row r="136" spans="1:8" ht="12.75" thickBot="1" x14ac:dyDescent="0.25">
      <c r="A136" s="73"/>
      <c r="B136" s="87" t="s">
        <v>223</v>
      </c>
      <c r="C136" s="53">
        <f>C8+C85</f>
        <v>537799.04399999999</v>
      </c>
      <c r="D136" s="53">
        <f>D8+D85</f>
        <v>533127.22499999998</v>
      </c>
      <c r="E136" s="54">
        <f>E85+E8</f>
        <v>227757.06938</v>
      </c>
      <c r="F136" s="53">
        <f>F8+F85</f>
        <v>205361.39140999998</v>
      </c>
      <c r="G136" s="54">
        <f>E136/D136*100</f>
        <v>42.72096015730579</v>
      </c>
      <c r="H136" s="29">
        <f>E136-D136</f>
        <v>-305370.15561999998</v>
      </c>
    </row>
    <row r="137" spans="1:8" x14ac:dyDescent="0.2">
      <c r="A137" s="1"/>
      <c r="B137" s="9"/>
      <c r="C137" s="100"/>
      <c r="D137" s="100"/>
      <c r="F137" s="101"/>
      <c r="G137" s="102"/>
      <c r="H137" s="103"/>
    </row>
    <row r="138" spans="1:8" x14ac:dyDescent="0.2">
      <c r="A138" s="18" t="s">
        <v>155</v>
      </c>
      <c r="B138" s="18"/>
      <c r="C138" s="104"/>
      <c r="D138" s="104"/>
      <c r="E138" s="105"/>
      <c r="F138" s="106"/>
      <c r="G138" s="18"/>
    </row>
    <row r="139" spans="1:8" x14ac:dyDescent="0.2">
      <c r="A139" s="18" t="s">
        <v>156</v>
      </c>
      <c r="B139" s="19"/>
      <c r="C139" s="107"/>
      <c r="D139" s="107"/>
      <c r="E139" s="105" t="s">
        <v>157</v>
      </c>
      <c r="F139" s="108"/>
      <c r="G139" s="18"/>
    </row>
    <row r="140" spans="1:8" x14ac:dyDescent="0.2">
      <c r="A140" s="18"/>
      <c r="B140" s="19"/>
      <c r="C140" s="107"/>
      <c r="D140" s="107"/>
      <c r="E140" s="105"/>
      <c r="F140" s="108"/>
      <c r="G140" s="18"/>
    </row>
    <row r="141" spans="1:8" x14ac:dyDescent="0.2">
      <c r="A141" s="109" t="s">
        <v>221</v>
      </c>
      <c r="B141" s="18"/>
      <c r="C141" s="110"/>
      <c r="D141" s="110"/>
      <c r="E141" s="111"/>
      <c r="F141" s="112"/>
    </row>
    <row r="142" spans="1:8" x14ac:dyDescent="0.2">
      <c r="A142" s="109" t="s">
        <v>158</v>
      </c>
      <c r="C142" s="110"/>
      <c r="D142" s="110"/>
      <c r="E142" s="111"/>
      <c r="F142" s="113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</row>
    <row r="147" spans="1:8" x14ac:dyDescent="0.2">
      <c r="A147" s="1"/>
    </row>
    <row r="148" spans="1:8" x14ac:dyDescent="0.2">
      <c r="A148" s="1"/>
    </row>
    <row r="149" spans="1:8" x14ac:dyDescent="0.2">
      <c r="A149" s="1"/>
      <c r="B149" s="6"/>
      <c r="C149" s="6"/>
      <c r="D149" s="6"/>
      <c r="E149" s="6"/>
      <c r="F149" s="6"/>
      <c r="G149" s="6"/>
      <c r="H149" s="6"/>
    </row>
  </sheetData>
  <mergeCells count="17">
    <mergeCell ref="F5:F7"/>
    <mergeCell ref="H34:H35"/>
    <mergeCell ref="G5:H5"/>
    <mergeCell ref="G6:G7"/>
    <mergeCell ref="H6:H7"/>
    <mergeCell ref="F34:F35"/>
    <mergeCell ref="G34:G35"/>
    <mergeCell ref="A34:A35"/>
    <mergeCell ref="B34:B35"/>
    <mergeCell ref="C34:C35"/>
    <mergeCell ref="D34:D35"/>
    <mergeCell ref="E34:E35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9"/>
  <sheetViews>
    <sheetView topLeftCell="A106" workbookViewId="0">
      <selection activeCell="B113" sqref="B113:B117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262</v>
      </c>
      <c r="C4" s="3"/>
      <c r="D4" s="3"/>
      <c r="G4" s="9"/>
      <c r="H4" s="9"/>
    </row>
    <row r="5" spans="1:8" s="11" customFormat="1" ht="12.75" thickBot="1" x14ac:dyDescent="0.25">
      <c r="A5" s="278" t="s">
        <v>238</v>
      </c>
      <c r="B5" s="262" t="s">
        <v>2</v>
      </c>
      <c r="C5" s="267" t="s">
        <v>242</v>
      </c>
      <c r="D5" s="267" t="s">
        <v>243</v>
      </c>
      <c r="E5" s="264" t="s">
        <v>263</v>
      </c>
      <c r="F5" s="267" t="s">
        <v>264</v>
      </c>
      <c r="G5" s="258" t="s">
        <v>1</v>
      </c>
      <c r="H5" s="259"/>
    </row>
    <row r="6" spans="1:8" s="11" customFormat="1" x14ac:dyDescent="0.2">
      <c r="A6" s="279"/>
      <c r="B6" s="277"/>
      <c r="C6" s="268"/>
      <c r="D6" s="268"/>
      <c r="E6" s="265"/>
      <c r="F6" s="268"/>
      <c r="G6" s="262" t="s">
        <v>4</v>
      </c>
      <c r="H6" s="262" t="s">
        <v>5</v>
      </c>
    </row>
    <row r="7" spans="1:8" ht="12.75" thickBot="1" x14ac:dyDescent="0.25">
      <c r="A7" s="280"/>
      <c r="B7" s="263"/>
      <c r="C7" s="269"/>
      <c r="D7" s="269"/>
      <c r="E7" s="266"/>
      <c r="F7" s="269"/>
      <c r="G7" s="263"/>
      <c r="H7" s="263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C9+C14+C24+C46+C60+C82+C34+C56</f>
        <v>86113.142999999996</v>
      </c>
      <c r="D8" s="15">
        <f>D9+D14+D24+D46+D60+D82+D34+D56</f>
        <v>86339.142999999996</v>
      </c>
      <c r="E8" s="15">
        <f>E9+E14+E24+E46+E60+E82+E34+E56+E53</f>
        <v>43243.436829999999</v>
      </c>
      <c r="F8" s="15">
        <f>F9+F14+F24+F46+F60+F82+F34+F56</f>
        <v>46154.582350000012</v>
      </c>
      <c r="G8" s="16">
        <f t="shared" ref="G8:G19" si="0">E8/D8*100</f>
        <v>50.085552540172884</v>
      </c>
      <c r="H8" s="17">
        <f>E8-D8</f>
        <v>-43095.706169999998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24059.673740000002</v>
      </c>
      <c r="F9" s="15">
        <f>F10</f>
        <v>25585.37372</v>
      </c>
      <c r="G9" s="16">
        <f t="shared" si="0"/>
        <v>46.129416702296346</v>
      </c>
      <c r="H9" s="17">
        <f t="shared" ref="H9:H19" si="1">E9-D9</f>
        <v>-28097.226259999999</v>
      </c>
    </row>
    <row r="10" spans="1:8" x14ac:dyDescent="0.2">
      <c r="A10" s="20" t="s">
        <v>10</v>
      </c>
      <c r="B10" s="163" t="s">
        <v>11</v>
      </c>
      <c r="C10" s="197">
        <f>C11+C12+C13</f>
        <v>52156.9</v>
      </c>
      <c r="D10" s="197">
        <f>D11+D12+D13</f>
        <v>52156.9</v>
      </c>
      <c r="E10" s="197">
        <f>E11+E12+E13</f>
        <v>24059.673740000002</v>
      </c>
      <c r="F10" s="197">
        <f>F11+F12+F13</f>
        <v>25585.37372</v>
      </c>
      <c r="G10" s="126">
        <f t="shared" si="0"/>
        <v>46.129416702296346</v>
      </c>
      <c r="H10" s="126">
        <f t="shared" si="1"/>
        <v>-28097.226259999999</v>
      </c>
    </row>
    <row r="11" spans="1:8" ht="24" x14ac:dyDescent="0.2">
      <c r="A11" s="23" t="s">
        <v>216</v>
      </c>
      <c r="B11" s="154" t="s">
        <v>12</v>
      </c>
      <c r="C11" s="127">
        <v>51687.9</v>
      </c>
      <c r="D11" s="127">
        <v>51687.9</v>
      </c>
      <c r="E11" s="128">
        <v>23851.343379999998</v>
      </c>
      <c r="F11" s="127">
        <v>25481.00087</v>
      </c>
      <c r="G11" s="126">
        <f t="shared" si="0"/>
        <v>46.144926336724836</v>
      </c>
      <c r="H11" s="128">
        <f t="shared" si="1"/>
        <v>-27836.556620000003</v>
      </c>
    </row>
    <row r="12" spans="1:8" ht="48" x14ac:dyDescent="0.2">
      <c r="A12" s="23" t="s">
        <v>217</v>
      </c>
      <c r="B12" s="155" t="s">
        <v>13</v>
      </c>
      <c r="C12" s="127">
        <v>234</v>
      </c>
      <c r="D12" s="127">
        <v>234</v>
      </c>
      <c r="E12" s="128">
        <v>27.183109999999999</v>
      </c>
      <c r="F12" s="127">
        <v>33.888249999999999</v>
      </c>
      <c r="G12" s="126">
        <f t="shared" si="0"/>
        <v>11.616713675213674</v>
      </c>
      <c r="H12" s="128">
        <f t="shared" si="1"/>
        <v>-206.81689</v>
      </c>
    </row>
    <row r="13" spans="1:8" ht="24.75" thickBot="1" x14ac:dyDescent="0.25">
      <c r="A13" s="26" t="s">
        <v>218</v>
      </c>
      <c r="B13" s="156" t="s">
        <v>14</v>
      </c>
      <c r="C13" s="127">
        <v>235</v>
      </c>
      <c r="D13" s="127">
        <v>235</v>
      </c>
      <c r="E13" s="128">
        <v>181.14725000000001</v>
      </c>
      <c r="F13" s="127">
        <v>70.4846</v>
      </c>
      <c r="G13" s="126">
        <f t="shared" si="0"/>
        <v>77.08393617021278</v>
      </c>
      <c r="H13" s="128">
        <f t="shared" si="1"/>
        <v>-53.852749999999986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15628.186730000001</v>
      </c>
      <c r="F14" s="15">
        <f>F15+F19+F21+F22+F23</f>
        <v>16019.976309999998</v>
      </c>
      <c r="G14" s="28">
        <f t="shared" si="0"/>
        <v>69.955290249661488</v>
      </c>
      <c r="H14" s="29">
        <f t="shared" si="1"/>
        <v>-6712.0632699999987</v>
      </c>
    </row>
    <row r="15" spans="1:8" s="30" customFormat="1" x14ac:dyDescent="0.2">
      <c r="A15" s="20" t="s">
        <v>17</v>
      </c>
      <c r="B15" s="157" t="s">
        <v>18</v>
      </c>
      <c r="C15" s="197">
        <f>C16+C17</f>
        <v>19088</v>
      </c>
      <c r="D15" s="197">
        <f>D16+D17</f>
        <v>19088</v>
      </c>
      <c r="E15" s="197">
        <f>E16+E17+E18</f>
        <v>13389.316150000001</v>
      </c>
      <c r="F15" s="197">
        <f>F16+F17+F18</f>
        <v>13323.679329999999</v>
      </c>
      <c r="G15" s="31">
        <f t="shared" si="0"/>
        <v>70.145201959346196</v>
      </c>
      <c r="H15" s="32">
        <f t="shared" si="1"/>
        <v>-5698.6838499999994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11465.38521</v>
      </c>
      <c r="F16" s="127">
        <v>9141.2800700000007</v>
      </c>
      <c r="G16" s="128">
        <f t="shared" si="0"/>
        <v>84.199054196959693</v>
      </c>
      <c r="H16" s="128">
        <f t="shared" si="1"/>
        <v>-2151.6147899999996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1924.0047300000001</v>
      </c>
      <c r="F17" s="127">
        <v>4187.5168899999999</v>
      </c>
      <c r="G17" s="128">
        <f t="shared" si="0"/>
        <v>35.167331932005119</v>
      </c>
      <c r="H17" s="128">
        <f t="shared" si="1"/>
        <v>-3546.9952699999999</v>
      </c>
    </row>
    <row r="18" spans="1:8" x14ac:dyDescent="0.2">
      <c r="A18" s="33" t="s">
        <v>23</v>
      </c>
      <c r="B18" s="34" t="s">
        <v>24</v>
      </c>
      <c r="C18" s="35"/>
      <c r="D18" s="35"/>
      <c r="E18" s="128">
        <v>-7.3789999999999994E-2</v>
      </c>
      <c r="F18" s="127">
        <v>-5.1176300000000001</v>
      </c>
      <c r="G18" s="128" t="e">
        <f t="shared" si="0"/>
        <v>#DIV/0!</v>
      </c>
      <c r="H18" s="128">
        <f t="shared" si="1"/>
        <v>-7.3789999999999994E-2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664.73334</v>
      </c>
      <c r="F19" s="127">
        <v>526.59126000000003</v>
      </c>
      <c r="G19" s="128">
        <f t="shared" si="0"/>
        <v>131.3702252964427</v>
      </c>
      <c r="H19" s="128">
        <f t="shared" si="1"/>
        <v>158.73334</v>
      </c>
    </row>
    <row r="20" spans="1:8" x14ac:dyDescent="0.2">
      <c r="A20" s="37" t="s">
        <v>27</v>
      </c>
      <c r="B20" s="38" t="s">
        <v>219</v>
      </c>
      <c r="C20" s="197"/>
      <c r="D20" s="197"/>
      <c r="E20" s="126"/>
      <c r="F20" s="197"/>
      <c r="G20" s="39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1300.8321599999999</v>
      </c>
      <c r="F21" s="127">
        <v>1823.3199500000001</v>
      </c>
      <c r="G21" s="128">
        <f>E21/D21*100</f>
        <v>68.1599245480744</v>
      </c>
      <c r="H21" s="128">
        <f t="shared" ref="H21:H34" si="2">E21-D21</f>
        <v>-607.66784000000007</v>
      </c>
    </row>
    <row r="22" spans="1:8" x14ac:dyDescent="0.2">
      <c r="A22" s="20" t="s">
        <v>30</v>
      </c>
      <c r="B22" s="43" t="s">
        <v>31</v>
      </c>
      <c r="C22" s="196">
        <v>837.75</v>
      </c>
      <c r="D22" s="196">
        <v>837.75</v>
      </c>
      <c r="E22" s="118">
        <v>273.30507999999998</v>
      </c>
      <c r="F22" s="196">
        <v>346.38576999999998</v>
      </c>
      <c r="G22" s="128">
        <f>E22/D22*100</f>
        <v>32.623703968964485</v>
      </c>
      <c r="H22" s="118">
        <f t="shared" si="2"/>
        <v>-564.44492000000002</v>
      </c>
    </row>
    <row r="23" spans="1:8" ht="12.75" thickBot="1" x14ac:dyDescent="0.25">
      <c r="A23" s="43" t="s">
        <v>32</v>
      </c>
      <c r="B23" s="43" t="s">
        <v>33</v>
      </c>
      <c r="C23" s="196"/>
      <c r="D23" s="196"/>
      <c r="E23" s="118"/>
      <c r="F23" s="196"/>
      <c r="G23" s="31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1870.8</v>
      </c>
      <c r="E24" s="15">
        <f>E25+E27+E33+E28</f>
        <v>1065.77981</v>
      </c>
      <c r="F24" s="16">
        <f>F25+F27+F28</f>
        <v>1264.93579</v>
      </c>
      <c r="G24" s="16">
        <f t="shared" ref="G24:G32" si="3">E24/D24*100</f>
        <v>56.969200876630325</v>
      </c>
      <c r="H24" s="16">
        <f t="shared" si="2"/>
        <v>-805.02018999999996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743.73146999999994</v>
      </c>
      <c r="F25" s="197">
        <f>F26</f>
        <v>708.11478999999997</v>
      </c>
      <c r="G25" s="126">
        <f t="shared" si="3"/>
        <v>70.3092711287578</v>
      </c>
      <c r="H25" s="126">
        <f t="shared" si="2"/>
        <v>-314.06853000000001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743.73146999999994</v>
      </c>
      <c r="F26" s="127">
        <v>708.11478999999997</v>
      </c>
      <c r="G26" s="128">
        <f t="shared" si="3"/>
        <v>70.3092711287578</v>
      </c>
      <c r="H26" s="128">
        <f t="shared" si="2"/>
        <v>-314.06853000000001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55</v>
      </c>
      <c r="G27" s="128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735</v>
      </c>
      <c r="E28" s="127">
        <f>E29+E30+E31+E32</f>
        <v>322.04834</v>
      </c>
      <c r="F28" s="127">
        <f>F29+F30+F31+F32</f>
        <v>501.82099999999997</v>
      </c>
      <c r="G28" s="128">
        <f t="shared" si="3"/>
        <v>43.816100680272108</v>
      </c>
      <c r="H28" s="128">
        <f t="shared" si="2"/>
        <v>-412.95166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128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179.99834000000001</v>
      </c>
      <c r="F30" s="127">
        <v>224.42099999999999</v>
      </c>
      <c r="G30" s="128">
        <f t="shared" si="3"/>
        <v>27.190081570996981</v>
      </c>
      <c r="H30" s="128">
        <f t="shared" si="2"/>
        <v>-482.00166000000002</v>
      </c>
    </row>
    <row r="31" spans="1:8" x14ac:dyDescent="0.2">
      <c r="A31" s="33" t="s">
        <v>236</v>
      </c>
      <c r="B31" s="40" t="s">
        <v>46</v>
      </c>
      <c r="C31" s="127"/>
      <c r="D31" s="127">
        <v>18</v>
      </c>
      <c r="E31" s="128">
        <v>37.049999999999997</v>
      </c>
      <c r="F31" s="127">
        <v>47.4</v>
      </c>
      <c r="G31" s="128">
        <f t="shared" si="3"/>
        <v>205.83333333333331</v>
      </c>
      <c r="H31" s="128">
        <f t="shared" si="2"/>
        <v>19.049999999999997</v>
      </c>
    </row>
    <row r="32" spans="1:8" ht="48" x14ac:dyDescent="0.2">
      <c r="A32" s="36" t="s">
        <v>47</v>
      </c>
      <c r="B32" s="159" t="s">
        <v>48</v>
      </c>
      <c r="C32" s="127"/>
      <c r="D32" s="127">
        <v>55</v>
      </c>
      <c r="E32" s="128">
        <v>105</v>
      </c>
      <c r="F32" s="127">
        <v>230</v>
      </c>
      <c r="G32" s="128">
        <f t="shared" si="3"/>
        <v>190.90909090909091</v>
      </c>
      <c r="H32" s="128">
        <f t="shared" si="2"/>
        <v>50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128">
        <v>0</v>
      </c>
      <c r="H33" s="128">
        <f t="shared" si="2"/>
        <v>-20</v>
      </c>
    </row>
    <row r="34" spans="1:234" x14ac:dyDescent="0.2">
      <c r="A34" s="273" t="s">
        <v>49</v>
      </c>
      <c r="B34" s="275" t="s">
        <v>50</v>
      </c>
      <c r="C34" s="252">
        <f>C36+C44</f>
        <v>9375.2999999999993</v>
      </c>
      <c r="D34" s="252">
        <f>D36+D44</f>
        <v>9375.2999999999993</v>
      </c>
      <c r="E34" s="252">
        <f>E36+E44</f>
        <v>1410.0053800000001</v>
      </c>
      <c r="F34" s="252">
        <f>F38+F39+F41+F44</f>
        <v>2087.9517599999999</v>
      </c>
      <c r="G34" s="254">
        <f>E34/D34*100</f>
        <v>15.039576120230821</v>
      </c>
      <c r="H34" s="256">
        <f t="shared" si="2"/>
        <v>-7965.2946199999988</v>
      </c>
    </row>
    <row r="35" spans="1:234" ht="12.75" thickBot="1" x14ac:dyDescent="0.25">
      <c r="A35" s="274"/>
      <c r="B35" s="276"/>
      <c r="C35" s="253"/>
      <c r="D35" s="253"/>
      <c r="E35" s="253"/>
      <c r="F35" s="253"/>
      <c r="G35" s="255"/>
      <c r="H35" s="257"/>
    </row>
    <row r="36" spans="1:234" ht="48" x14ac:dyDescent="0.2">
      <c r="A36" s="47" t="s">
        <v>51</v>
      </c>
      <c r="B36" s="160" t="s">
        <v>52</v>
      </c>
      <c r="C36" s="197">
        <f>C37+C39+C41+C43</f>
        <v>9135.2999999999993</v>
      </c>
      <c r="D36" s="197">
        <f>D37+D39+D41+D43</f>
        <v>9135.2999999999993</v>
      </c>
      <c r="E36" s="197">
        <f>E37+E39+E41+E43</f>
        <v>1295.26053</v>
      </c>
      <c r="F36" s="197">
        <f t="shared" ref="F36" si="4">F37+F39+F41+F43</f>
        <v>1931.61978</v>
      </c>
      <c r="G36" s="128">
        <f t="shared" ref="G36:G48" si="5">E36/D36*100</f>
        <v>14.178631572033758</v>
      </c>
      <c r="H36" s="126">
        <f t="shared" ref="H36:H64" si="6">E36-D36</f>
        <v>-7840.0394699999997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1208.39067</v>
      </c>
      <c r="F37" s="127">
        <f>F38</f>
        <v>1877.0677800000001</v>
      </c>
      <c r="G37" s="128">
        <f t="shared" si="5"/>
        <v>14.710817355100254</v>
      </c>
      <c r="H37" s="128">
        <f t="shared" si="6"/>
        <v>-7005.9093299999995</v>
      </c>
    </row>
    <row r="38" spans="1:234" ht="24" x14ac:dyDescent="0.2">
      <c r="A38" s="122" t="s">
        <v>55</v>
      </c>
      <c r="B38" s="132" t="s">
        <v>54</v>
      </c>
      <c r="C38" s="196">
        <v>8214.2999999999993</v>
      </c>
      <c r="D38" s="196">
        <v>8214.2999999999993</v>
      </c>
      <c r="E38" s="118">
        <v>1208.39067</v>
      </c>
      <c r="F38" s="121">
        <v>1877.0677800000001</v>
      </c>
      <c r="G38" s="118">
        <f t="shared" si="5"/>
        <v>14.710817355100254</v>
      </c>
      <c r="H38" s="115">
        <f t="shared" si="6"/>
        <v>-7005.9093299999995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0</v>
      </c>
      <c r="G39" s="128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/>
      <c r="G40" s="128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196">
        <f>C42</f>
        <v>136.1</v>
      </c>
      <c r="D41" s="196">
        <f>D42</f>
        <v>136.1</v>
      </c>
      <c r="E41" s="128">
        <f>E42</f>
        <v>86.869860000000003</v>
      </c>
      <c r="F41" s="127">
        <f>F42</f>
        <v>54.552</v>
      </c>
      <c r="G41" s="128">
        <f t="shared" si="5"/>
        <v>63.827964731814845</v>
      </c>
      <c r="H41" s="115">
        <f t="shared" si="6"/>
        <v>-49.230139999999992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86.869860000000003</v>
      </c>
      <c r="F42" s="70">
        <v>54.552</v>
      </c>
      <c r="G42" s="128">
        <f t="shared" si="5"/>
        <v>63.827964731814845</v>
      </c>
      <c r="H42" s="128">
        <f t="shared" si="6"/>
        <v>-49.230139999999992</v>
      </c>
    </row>
    <row r="43" spans="1:234" s="51" customFormat="1" ht="65.25" customHeight="1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114.74485</v>
      </c>
      <c r="F44" s="53">
        <f>F45</f>
        <v>156.33197999999999</v>
      </c>
      <c r="G44" s="28">
        <f t="shared" si="5"/>
        <v>47.81035416666667</v>
      </c>
      <c r="H44" s="29">
        <f t="shared" si="6"/>
        <v>-125.25515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114.74485</v>
      </c>
      <c r="F45" s="58">
        <v>156.33197999999999</v>
      </c>
      <c r="G45" s="39">
        <f t="shared" si="5"/>
        <v>47.81035416666667</v>
      </c>
      <c r="H45" s="32">
        <f t="shared" si="6"/>
        <v>-125.25515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46.616999999999997</v>
      </c>
      <c r="F46" s="15">
        <f>F47</f>
        <v>142.2379</v>
      </c>
      <c r="G46" s="28">
        <f t="shared" si="5"/>
        <v>40.224172296860033</v>
      </c>
      <c r="H46" s="29">
        <f t="shared" si="6"/>
        <v>-69.27600000000001</v>
      </c>
    </row>
    <row r="47" spans="1:234" s="51" customFormat="1" x14ac:dyDescent="0.2">
      <c r="A47" s="20" t="s">
        <v>66</v>
      </c>
      <c r="B47" s="59" t="s">
        <v>67</v>
      </c>
      <c r="C47" s="197">
        <f>C50+C48+C49+C51+C52</f>
        <v>115.893</v>
      </c>
      <c r="D47" s="197">
        <f>D50+D48+D49+D51+D52</f>
        <v>115.893</v>
      </c>
      <c r="E47" s="126">
        <f>E48+E49+E50+E51+E52</f>
        <v>46.616999999999997</v>
      </c>
      <c r="F47" s="126">
        <f>F48+F49+F50+F51+F52</f>
        <v>142.2379</v>
      </c>
      <c r="G47" s="126">
        <f t="shared" si="5"/>
        <v>40.224172296860033</v>
      </c>
      <c r="H47" s="126">
        <f t="shared" si="6"/>
        <v>-69.27600000000001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36.829300000000003</v>
      </c>
      <c r="F48" s="127">
        <v>21.844899999999999</v>
      </c>
      <c r="G48" s="126">
        <f t="shared" si="5"/>
        <v>426.41310640268608</v>
      </c>
      <c r="H48" s="128">
        <f t="shared" si="6"/>
        <v>28.192300000000003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126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9.5347299999999997</v>
      </c>
      <c r="F50" s="127">
        <v>25.993179999999999</v>
      </c>
      <c r="G50" s="126">
        <f>E50/D50*100</f>
        <v>8.8896938166629376</v>
      </c>
      <c r="H50" s="128">
        <f t="shared" si="6"/>
        <v>-97.721270000000004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128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164" t="s">
        <v>75</v>
      </c>
      <c r="C52" s="196"/>
      <c r="D52" s="196"/>
      <c r="E52" s="118">
        <v>0.25296999999999997</v>
      </c>
      <c r="F52" s="196">
        <v>94.399820000000005</v>
      </c>
      <c r="G52" s="118" t="e">
        <f>E52/D52*100</f>
        <v>#DIV/0!</v>
      </c>
      <c r="H52" s="118">
        <f t="shared" si="6"/>
        <v>0.25296999999999997</v>
      </c>
    </row>
    <row r="53" spans="1:8" s="51" customFormat="1" ht="12.75" thickBot="1" x14ac:dyDescent="0.25">
      <c r="A53" s="189" t="s">
        <v>255</v>
      </c>
      <c r="B53" s="192" t="s">
        <v>256</v>
      </c>
      <c r="C53" s="53"/>
      <c r="D53" s="53"/>
      <c r="E53" s="54">
        <f>E54</f>
        <v>10.89409</v>
      </c>
      <c r="F53" s="53"/>
      <c r="G53" s="28"/>
      <c r="H53" s="29"/>
    </row>
    <row r="54" spans="1:8" s="51" customFormat="1" x14ac:dyDescent="0.2">
      <c r="A54" s="188" t="s">
        <v>258</v>
      </c>
      <c r="B54" s="193" t="s">
        <v>257</v>
      </c>
      <c r="C54" s="197"/>
      <c r="D54" s="197"/>
      <c r="E54" s="126">
        <f>E55</f>
        <v>10.89409</v>
      </c>
      <c r="F54" s="197"/>
      <c r="G54" s="126"/>
      <c r="H54" s="126"/>
    </row>
    <row r="55" spans="1:8" s="51" customFormat="1" ht="12.75" thickBot="1" x14ac:dyDescent="0.25">
      <c r="A55" s="190" t="s">
        <v>260</v>
      </c>
      <c r="B55" s="191" t="s">
        <v>259</v>
      </c>
      <c r="C55" s="145"/>
      <c r="D55" s="145"/>
      <c r="E55" s="144">
        <v>10.89409</v>
      </c>
      <c r="F55" s="145"/>
      <c r="G55" s="144"/>
      <c r="H55" s="144"/>
    </row>
    <row r="56" spans="1:8" s="51" customFormat="1" ht="12.75" thickBot="1" x14ac:dyDescent="0.25">
      <c r="A56" s="78" t="s">
        <v>76</v>
      </c>
      <c r="B56" s="185" t="s">
        <v>77</v>
      </c>
      <c r="C56" s="186">
        <f>C57+C58+C59</f>
        <v>239</v>
      </c>
      <c r="D56" s="186">
        <f>D57+D58+D59</f>
        <v>364</v>
      </c>
      <c r="E56" s="186">
        <f>E57+E58+E59</f>
        <v>687.59316999999999</v>
      </c>
      <c r="F56" s="186">
        <f>F57+F58+F59</f>
        <v>124.76686000000001</v>
      </c>
      <c r="G56" s="187">
        <f>E56/D56*100</f>
        <v>188.89922252747255</v>
      </c>
      <c r="H56" s="195">
        <f t="shared" si="6"/>
        <v>323.59316999999999</v>
      </c>
    </row>
    <row r="57" spans="1:8" s="11" customFormat="1" ht="24" x14ac:dyDescent="0.2">
      <c r="A57" s="62" t="s">
        <v>78</v>
      </c>
      <c r="B57" s="63" t="s">
        <v>79</v>
      </c>
      <c r="C57" s="64"/>
      <c r="D57" s="64"/>
      <c r="E57" s="126"/>
      <c r="F57" s="197"/>
      <c r="G57" s="126"/>
      <c r="H57" s="126">
        <f t="shared" si="6"/>
        <v>0</v>
      </c>
    </row>
    <row r="58" spans="1:8" s="11" customFormat="1" ht="24" x14ac:dyDescent="0.2">
      <c r="A58" s="65" t="s">
        <v>80</v>
      </c>
      <c r="B58" s="66" t="s">
        <v>81</v>
      </c>
      <c r="C58" s="196"/>
      <c r="D58" s="196">
        <v>125</v>
      </c>
      <c r="E58" s="118">
        <v>631.50062000000003</v>
      </c>
      <c r="F58" s="196">
        <v>80.003380000000007</v>
      </c>
      <c r="G58" s="126">
        <f>E58/D58*100</f>
        <v>505.20049600000004</v>
      </c>
      <c r="H58" s="118">
        <f t="shared" si="6"/>
        <v>506.50062000000003</v>
      </c>
    </row>
    <row r="59" spans="1:8" s="11" customFormat="1" ht="24.75" thickBot="1" x14ac:dyDescent="0.25">
      <c r="A59" s="67" t="s">
        <v>82</v>
      </c>
      <c r="B59" s="68" t="s">
        <v>83</v>
      </c>
      <c r="C59" s="127">
        <v>239</v>
      </c>
      <c r="D59" s="127">
        <v>239</v>
      </c>
      <c r="E59" s="128">
        <v>56.092550000000003</v>
      </c>
      <c r="F59" s="127">
        <v>44.763480000000001</v>
      </c>
      <c r="G59" s="126">
        <f>E59/D59*100</f>
        <v>23.469686192468618</v>
      </c>
      <c r="H59" s="128">
        <f t="shared" si="6"/>
        <v>-182.90744999999998</v>
      </c>
    </row>
    <row r="60" spans="1:8" ht="12.75" thickBot="1" x14ac:dyDescent="0.25">
      <c r="A60" s="78" t="s">
        <v>84</v>
      </c>
      <c r="B60" s="87" t="s">
        <v>85</v>
      </c>
      <c r="C60" s="69">
        <f>C61+C63+C65+C67+C69+C71+C73+C75+C77+C79</f>
        <v>88</v>
      </c>
      <c r="D60" s="69">
        <f>D61+D63+D65+D67+D69+D71+D73+D75+D77+D79</f>
        <v>116</v>
      </c>
      <c r="E60" s="69">
        <f t="shared" ref="E60" si="7">E61+E63+E65+E67+E69+E71+E73+E75+E77+E79</f>
        <v>277.93336999999997</v>
      </c>
      <c r="F60" s="69">
        <v>810.81816000000003</v>
      </c>
      <c r="G60" s="54">
        <f>E60/D60*100</f>
        <v>239.59773275862065</v>
      </c>
      <c r="H60" s="29">
        <f t="shared" si="6"/>
        <v>161.93336999999997</v>
      </c>
    </row>
    <row r="61" spans="1:8" ht="36" x14ac:dyDescent="0.2">
      <c r="A61" s="134" t="s">
        <v>161</v>
      </c>
      <c r="B61" s="137" t="s">
        <v>178</v>
      </c>
      <c r="C61" s="197">
        <f>C62</f>
        <v>4</v>
      </c>
      <c r="D61" s="197">
        <f>D62</f>
        <v>4</v>
      </c>
      <c r="E61" s="197">
        <f t="shared" ref="E61" si="8">E62</f>
        <v>0.45</v>
      </c>
      <c r="F61" s="197"/>
      <c r="G61" s="126">
        <f>E61/D61*100</f>
        <v>11.25</v>
      </c>
      <c r="H61" s="126">
        <f t="shared" si="6"/>
        <v>-3.55</v>
      </c>
    </row>
    <row r="62" spans="1:8" s="11" customFormat="1" ht="48" x14ac:dyDescent="0.2">
      <c r="A62" s="135" t="s">
        <v>162</v>
      </c>
      <c r="B62" s="138" t="s">
        <v>179</v>
      </c>
      <c r="C62" s="197">
        <v>4</v>
      </c>
      <c r="D62" s="197">
        <v>4</v>
      </c>
      <c r="E62" s="126">
        <v>0.45</v>
      </c>
      <c r="F62" s="70"/>
      <c r="G62" s="126">
        <f>E62/D62*100</f>
        <v>11.25</v>
      </c>
      <c r="H62" s="128">
        <f t="shared" si="6"/>
        <v>-3.55</v>
      </c>
    </row>
    <row r="63" spans="1:8" ht="36" x14ac:dyDescent="0.2">
      <c r="A63" s="134" t="s">
        <v>228</v>
      </c>
      <c r="B63" s="139" t="s">
        <v>180</v>
      </c>
      <c r="C63" s="197">
        <f>C64</f>
        <v>3</v>
      </c>
      <c r="D63" s="197">
        <f>D64</f>
        <v>3</v>
      </c>
      <c r="E63" s="197">
        <f>E64</f>
        <v>22.5</v>
      </c>
      <c r="F63" s="127"/>
      <c r="G63" s="128"/>
      <c r="H63" s="128">
        <f t="shared" si="6"/>
        <v>19.5</v>
      </c>
    </row>
    <row r="64" spans="1:8" ht="48" x14ac:dyDescent="0.2">
      <c r="A64" s="135" t="s">
        <v>163</v>
      </c>
      <c r="B64" s="140" t="s">
        <v>181</v>
      </c>
      <c r="C64" s="197">
        <v>3</v>
      </c>
      <c r="D64" s="197">
        <v>3</v>
      </c>
      <c r="E64" s="126">
        <v>22.5</v>
      </c>
      <c r="F64" s="127"/>
      <c r="G64" s="128">
        <f>E64/D64*100</f>
        <v>750</v>
      </c>
      <c r="H64" s="143">
        <f t="shared" si="6"/>
        <v>19.5</v>
      </c>
    </row>
    <row r="65" spans="1:8" ht="36" x14ac:dyDescent="0.2">
      <c r="A65" s="134" t="s">
        <v>164</v>
      </c>
      <c r="B65" s="141" t="s">
        <v>182</v>
      </c>
      <c r="C65" s="197">
        <f>C66</f>
        <v>4</v>
      </c>
      <c r="D65" s="197">
        <f>D66</f>
        <v>4</v>
      </c>
      <c r="E65" s="197">
        <f>E66</f>
        <v>0.25</v>
      </c>
      <c r="F65" s="197"/>
      <c r="G65" s="126"/>
      <c r="H65" s="129"/>
    </row>
    <row r="66" spans="1:8" ht="48" x14ac:dyDescent="0.2">
      <c r="A66" s="135" t="s">
        <v>165</v>
      </c>
      <c r="B66" s="140" t="s">
        <v>183</v>
      </c>
      <c r="C66" s="197">
        <v>4</v>
      </c>
      <c r="D66" s="197">
        <v>4</v>
      </c>
      <c r="E66" s="126">
        <v>0.25</v>
      </c>
      <c r="F66" s="127"/>
      <c r="G66" s="128"/>
      <c r="H66" s="128"/>
    </row>
    <row r="67" spans="1:8" ht="36" x14ac:dyDescent="0.2">
      <c r="A67" s="134" t="s">
        <v>166</v>
      </c>
      <c r="B67" s="141" t="s">
        <v>184</v>
      </c>
      <c r="C67" s="197">
        <f>C68</f>
        <v>5</v>
      </c>
      <c r="D67" s="197">
        <f>D68</f>
        <v>5</v>
      </c>
      <c r="E67" s="197">
        <f>E68</f>
        <v>0</v>
      </c>
      <c r="F67" s="127"/>
      <c r="G67" s="128"/>
      <c r="H67" s="128"/>
    </row>
    <row r="68" spans="1:8" ht="48" x14ac:dyDescent="0.2">
      <c r="A68" s="135" t="s">
        <v>167</v>
      </c>
      <c r="B68" s="140" t="s">
        <v>185</v>
      </c>
      <c r="C68" s="197">
        <v>5</v>
      </c>
      <c r="D68" s="197">
        <v>5</v>
      </c>
      <c r="E68" s="126"/>
      <c r="F68" s="128"/>
      <c r="G68" s="128">
        <f>E68/D68*100</f>
        <v>0</v>
      </c>
      <c r="H68" s="128">
        <f>E68-D68</f>
        <v>-5</v>
      </c>
    </row>
    <row r="69" spans="1:8" ht="36" x14ac:dyDescent="0.2">
      <c r="A69" s="134" t="s">
        <v>168</v>
      </c>
      <c r="B69" s="141" t="s">
        <v>186</v>
      </c>
      <c r="C69" s="197">
        <f>C70</f>
        <v>3</v>
      </c>
      <c r="D69" s="197">
        <f>D70</f>
        <v>3</v>
      </c>
      <c r="E69" s="197">
        <f>E70</f>
        <v>1</v>
      </c>
      <c r="F69" s="127"/>
      <c r="G69" s="128">
        <f>E69/D69*100</f>
        <v>33.333333333333329</v>
      </c>
      <c r="H69" s="128">
        <f>E69-D69</f>
        <v>-2</v>
      </c>
    </row>
    <row r="70" spans="1:8" ht="48" x14ac:dyDescent="0.2">
      <c r="A70" s="135" t="s">
        <v>169</v>
      </c>
      <c r="B70" s="140" t="s">
        <v>187</v>
      </c>
      <c r="C70" s="197">
        <v>3</v>
      </c>
      <c r="D70" s="197">
        <v>3</v>
      </c>
      <c r="E70" s="126">
        <v>1</v>
      </c>
      <c r="F70" s="127"/>
      <c r="G70" s="128">
        <f>E70/D70*100</f>
        <v>33.333333333333329</v>
      </c>
      <c r="H70" s="128">
        <f>E71-D70</f>
        <v>-2.7</v>
      </c>
    </row>
    <row r="71" spans="1:8" ht="36" x14ac:dyDescent="0.2">
      <c r="A71" s="134" t="s">
        <v>170</v>
      </c>
      <c r="B71" s="141" t="s">
        <v>188</v>
      </c>
      <c r="C71" s="197">
        <f>C72</f>
        <v>2</v>
      </c>
      <c r="D71" s="197">
        <f>D72</f>
        <v>2</v>
      </c>
      <c r="E71" s="197">
        <f>E72</f>
        <v>0.3</v>
      </c>
      <c r="F71" s="197"/>
      <c r="G71" s="126"/>
      <c r="H71" s="128"/>
    </row>
    <row r="72" spans="1:8" ht="60" x14ac:dyDescent="0.2">
      <c r="A72" s="135" t="s">
        <v>171</v>
      </c>
      <c r="B72" s="140" t="s">
        <v>189</v>
      </c>
      <c r="C72" s="197">
        <v>2</v>
      </c>
      <c r="D72" s="197">
        <v>2</v>
      </c>
      <c r="E72" s="126">
        <v>0.3</v>
      </c>
      <c r="F72" s="127"/>
      <c r="G72" s="128">
        <f>E72/D72*100</f>
        <v>15</v>
      </c>
      <c r="H72" s="128">
        <f>E72-D72</f>
        <v>-1.7</v>
      </c>
    </row>
    <row r="73" spans="1:8" ht="36" x14ac:dyDescent="0.2">
      <c r="A73" s="134" t="s">
        <v>172</v>
      </c>
      <c r="B73" s="141" t="s">
        <v>190</v>
      </c>
      <c r="C73" s="197">
        <f>C74</f>
        <v>2</v>
      </c>
      <c r="D73" s="197">
        <f>D74</f>
        <v>2</v>
      </c>
      <c r="E73" s="197">
        <v>0.5</v>
      </c>
      <c r="F73" s="127"/>
      <c r="G73" s="128"/>
      <c r="H73" s="128">
        <f>E73-D73</f>
        <v>-1.5</v>
      </c>
    </row>
    <row r="74" spans="1:8" ht="48" x14ac:dyDescent="0.2">
      <c r="A74" s="135" t="s">
        <v>173</v>
      </c>
      <c r="B74" s="140" t="s">
        <v>191</v>
      </c>
      <c r="C74" s="197">
        <v>2</v>
      </c>
      <c r="D74" s="197">
        <v>2</v>
      </c>
      <c r="E74" s="126">
        <v>0.25</v>
      </c>
      <c r="F74" s="127"/>
      <c r="G74" s="128">
        <f>E74/D74*100</f>
        <v>12.5</v>
      </c>
      <c r="H74" s="71">
        <f>E74-D74</f>
        <v>-1.75</v>
      </c>
    </row>
    <row r="75" spans="1:8" ht="36" x14ac:dyDescent="0.2">
      <c r="A75" s="134" t="s">
        <v>174</v>
      </c>
      <c r="B75" s="141" t="s">
        <v>192</v>
      </c>
      <c r="C75" s="197">
        <f>C76</f>
        <v>46</v>
      </c>
      <c r="D75" s="197">
        <f>D76</f>
        <v>46</v>
      </c>
      <c r="E75" s="197">
        <f>E76</f>
        <v>53.5</v>
      </c>
      <c r="F75" s="197"/>
      <c r="G75" s="126"/>
      <c r="H75" s="130"/>
    </row>
    <row r="76" spans="1:8" ht="48" x14ac:dyDescent="0.2">
      <c r="A76" s="135" t="s">
        <v>175</v>
      </c>
      <c r="B76" s="140" t="s">
        <v>193</v>
      </c>
      <c r="C76" s="197">
        <v>46</v>
      </c>
      <c r="D76" s="197">
        <v>46</v>
      </c>
      <c r="E76" s="126">
        <v>53.5</v>
      </c>
      <c r="F76" s="127"/>
      <c r="G76" s="128">
        <f t="shared" ref="G76:G82" si="9">E76/D76*100</f>
        <v>116.30434782608697</v>
      </c>
      <c r="H76" s="128">
        <f t="shared" ref="H76:H100" si="10">E76-D76</f>
        <v>7.5</v>
      </c>
    </row>
    <row r="77" spans="1:8" ht="36" x14ac:dyDescent="0.2">
      <c r="A77" s="134" t="s">
        <v>176</v>
      </c>
      <c r="B77" s="139" t="s">
        <v>194</v>
      </c>
      <c r="C77" s="197">
        <f>C78</f>
        <v>19</v>
      </c>
      <c r="D77" s="197">
        <f>D78</f>
        <v>19</v>
      </c>
      <c r="E77" s="197">
        <f>E78</f>
        <v>20.662459999999999</v>
      </c>
      <c r="F77" s="127"/>
      <c r="G77" s="128">
        <f t="shared" si="9"/>
        <v>108.74978947368422</v>
      </c>
      <c r="H77" s="128">
        <f t="shared" si="10"/>
        <v>1.6624599999999994</v>
      </c>
    </row>
    <row r="78" spans="1:8" ht="48" x14ac:dyDescent="0.2">
      <c r="A78" s="136" t="s">
        <v>177</v>
      </c>
      <c r="B78" s="142" t="s">
        <v>195</v>
      </c>
      <c r="C78" s="197">
        <v>19</v>
      </c>
      <c r="D78" s="197">
        <v>19</v>
      </c>
      <c r="E78" s="126">
        <v>20.662459999999999</v>
      </c>
      <c r="F78" s="127"/>
      <c r="G78" s="128">
        <f t="shared" si="9"/>
        <v>108.74978947368422</v>
      </c>
      <c r="H78" s="128">
        <f t="shared" si="10"/>
        <v>1.6624599999999994</v>
      </c>
    </row>
    <row r="79" spans="1:8" ht="36" x14ac:dyDescent="0.2">
      <c r="A79" s="147" t="s">
        <v>210</v>
      </c>
      <c r="B79" s="60" t="s">
        <v>211</v>
      </c>
      <c r="C79" s="127">
        <f>C80+C81</f>
        <v>0</v>
      </c>
      <c r="D79" s="127">
        <f>D80+D81</f>
        <v>28</v>
      </c>
      <c r="E79" s="127">
        <f t="shared" ref="E79:F79" si="11">E80+E81</f>
        <v>178.77090999999999</v>
      </c>
      <c r="F79" s="127">
        <f t="shared" si="11"/>
        <v>0</v>
      </c>
      <c r="G79" s="128">
        <f t="shared" si="9"/>
        <v>638.46753571428565</v>
      </c>
      <c r="H79" s="128">
        <f t="shared" si="10"/>
        <v>150.77090999999999</v>
      </c>
    </row>
    <row r="80" spans="1:8" ht="36" x14ac:dyDescent="0.2">
      <c r="A80" s="148" t="s">
        <v>212</v>
      </c>
      <c r="B80" s="86" t="s">
        <v>214</v>
      </c>
      <c r="C80" s="196"/>
      <c r="D80" s="196">
        <v>25</v>
      </c>
      <c r="E80" s="196">
        <v>175.48956999999999</v>
      </c>
      <c r="F80" s="196"/>
      <c r="G80" s="128"/>
      <c r="H80" s="118"/>
    </row>
    <row r="81" spans="1:8" ht="36.75" thickBot="1" x14ac:dyDescent="0.25">
      <c r="A81" s="148" t="s">
        <v>213</v>
      </c>
      <c r="B81" s="86" t="s">
        <v>215</v>
      </c>
      <c r="C81" s="196"/>
      <c r="D81" s="196">
        <v>3</v>
      </c>
      <c r="E81" s="118">
        <v>3.2813400000000001</v>
      </c>
      <c r="F81" s="196"/>
      <c r="G81" s="128">
        <f t="shared" si="9"/>
        <v>109.378</v>
      </c>
      <c r="H81" s="118">
        <f t="shared" si="10"/>
        <v>0.28134000000000015</v>
      </c>
    </row>
    <row r="82" spans="1:8" ht="12.75" thickBot="1" x14ac:dyDescent="0.25">
      <c r="A82" s="73" t="s">
        <v>86</v>
      </c>
      <c r="B82" s="87" t="s">
        <v>87</v>
      </c>
      <c r="C82" s="53">
        <f>C83+C84</f>
        <v>0</v>
      </c>
      <c r="D82" s="53">
        <f>D83+D84</f>
        <v>0</v>
      </c>
      <c r="E82" s="53">
        <f t="shared" ref="E82:F82" si="12">E83+E84</f>
        <v>56.753540000000001</v>
      </c>
      <c r="F82" s="53">
        <f t="shared" si="12"/>
        <v>118.52185</v>
      </c>
      <c r="G82" s="54" t="e">
        <f t="shared" si="9"/>
        <v>#DIV/0!</v>
      </c>
      <c r="H82" s="29">
        <f t="shared" si="10"/>
        <v>56.753540000000001</v>
      </c>
    </row>
    <row r="83" spans="1:8" x14ac:dyDescent="0.2">
      <c r="A83" s="20" t="s">
        <v>229</v>
      </c>
      <c r="B83" s="59" t="s">
        <v>88</v>
      </c>
      <c r="C83" s="197"/>
      <c r="D83" s="197"/>
      <c r="E83" s="126"/>
      <c r="F83" s="197">
        <v>9.9132499999999997</v>
      </c>
      <c r="G83" s="126">
        <v>0</v>
      </c>
      <c r="H83" s="126">
        <f t="shared" si="10"/>
        <v>0</v>
      </c>
    </row>
    <row r="84" spans="1:8" ht="12.75" thickBot="1" x14ac:dyDescent="0.25">
      <c r="A84" s="33" t="s">
        <v>230</v>
      </c>
      <c r="B84" s="33" t="s">
        <v>87</v>
      </c>
      <c r="C84" s="196"/>
      <c r="D84" s="196"/>
      <c r="E84" s="118">
        <v>56.753540000000001</v>
      </c>
      <c r="F84" s="196">
        <v>108.6086</v>
      </c>
      <c r="G84" s="118" t="e">
        <f>E84/D84*100</f>
        <v>#DIV/0!</v>
      </c>
      <c r="H84" s="118">
        <f t="shared" si="10"/>
        <v>56.753540000000001</v>
      </c>
    </row>
    <row r="85" spans="1:8" ht="12.75" thickBot="1" x14ac:dyDescent="0.25">
      <c r="A85" s="73" t="s">
        <v>89</v>
      </c>
      <c r="B85" s="74" t="s">
        <v>90</v>
      </c>
      <c r="C85" s="75">
        <f>C86+C135+C133+C132</f>
        <v>451685.90100000001</v>
      </c>
      <c r="D85" s="75">
        <f>D86+D135+D133+D132</f>
        <v>385043.62599999999</v>
      </c>
      <c r="E85" s="76">
        <f>E86+E135+E133+E132</f>
        <v>206385.32517</v>
      </c>
      <c r="F85" s="75">
        <f>F86+F135+F133+F132</f>
        <v>206335.89805000002</v>
      </c>
      <c r="G85" s="76">
        <f>E85/D85*100</f>
        <v>53.600504263379236</v>
      </c>
      <c r="H85" s="77">
        <f t="shared" si="10"/>
        <v>-178658.30082999999</v>
      </c>
    </row>
    <row r="86" spans="1:8" ht="12.75" thickBot="1" x14ac:dyDescent="0.25">
      <c r="A86" s="78" t="s">
        <v>91</v>
      </c>
      <c r="B86" s="79" t="s">
        <v>92</v>
      </c>
      <c r="C86" s="80">
        <f>C87+C90+C104+C125</f>
        <v>451685.90100000001</v>
      </c>
      <c r="D86" s="80">
        <f>D87+D90+D104+D125</f>
        <v>385043.62599999999</v>
      </c>
      <c r="E86" s="80">
        <f>E87+E90+E104+E125</f>
        <v>206385.32517</v>
      </c>
      <c r="F86" s="80">
        <f>F87+F90+F104+F125</f>
        <v>206335.89805000002</v>
      </c>
      <c r="G86" s="81">
        <f>E86/D86*100</f>
        <v>53.600504263379236</v>
      </c>
      <c r="H86" s="82">
        <f t="shared" si="10"/>
        <v>-178658.30082999999</v>
      </c>
    </row>
    <row r="87" spans="1:8" ht="12.75" thickBot="1" x14ac:dyDescent="0.25">
      <c r="A87" s="73" t="s">
        <v>93</v>
      </c>
      <c r="B87" s="83" t="s">
        <v>94</v>
      </c>
      <c r="C87" s="27">
        <f>C88+C89</f>
        <v>154122</v>
      </c>
      <c r="D87" s="27">
        <f>D88+D89</f>
        <v>154325.9</v>
      </c>
      <c r="E87" s="84">
        <f>E88+E89</f>
        <v>79329.410229999994</v>
      </c>
      <c r="F87" s="27">
        <f>SUM(F88+F89)</f>
        <v>89768</v>
      </c>
      <c r="G87" s="84">
        <f>E87/D87*100</f>
        <v>51.403821542592652</v>
      </c>
      <c r="H87" s="85">
        <f t="shared" si="10"/>
        <v>-74996.48977</v>
      </c>
    </row>
    <row r="88" spans="1:8" x14ac:dyDescent="0.2">
      <c r="A88" s="59" t="s">
        <v>95</v>
      </c>
      <c r="B88" s="59" t="s">
        <v>96</v>
      </c>
      <c r="C88" s="197">
        <v>154122</v>
      </c>
      <c r="D88" s="197">
        <v>154122</v>
      </c>
      <c r="E88" s="126">
        <v>79135.899999999994</v>
      </c>
      <c r="F88" s="197">
        <v>89768</v>
      </c>
      <c r="G88" s="126">
        <f>E88/D88*100</f>
        <v>51.346271135853414</v>
      </c>
      <c r="H88" s="126">
        <f t="shared" si="10"/>
        <v>-74986.100000000006</v>
      </c>
    </row>
    <row r="89" spans="1:8" ht="24.75" thickBot="1" x14ac:dyDescent="0.25">
      <c r="A89" s="56" t="s">
        <v>97</v>
      </c>
      <c r="B89" s="164" t="s">
        <v>98</v>
      </c>
      <c r="C89" s="165"/>
      <c r="D89" s="165">
        <v>203.9</v>
      </c>
      <c r="E89" s="118">
        <v>193.51023000000001</v>
      </c>
      <c r="F89" s="196"/>
      <c r="G89" s="118"/>
      <c r="H89" s="118">
        <f t="shared" si="10"/>
        <v>-10.389769999999999</v>
      </c>
    </row>
    <row r="90" spans="1:8" ht="12.75" thickBot="1" x14ac:dyDescent="0.25">
      <c r="A90" s="73" t="s">
        <v>99</v>
      </c>
      <c r="B90" s="87" t="s">
        <v>100</v>
      </c>
      <c r="C90" s="53">
        <f>C91+C93+C94+C95</f>
        <v>90668.300000000017</v>
      </c>
      <c r="D90" s="53">
        <f>D91+D93+D94+D95+D92</f>
        <v>26549.64</v>
      </c>
      <c r="E90" s="53">
        <f>E91+E93+E94+E95+E92</f>
        <v>19606.230940000001</v>
      </c>
      <c r="F90" s="53">
        <f t="shared" ref="F90" si="13">F91+F93+F94+F95</f>
        <v>6868.7973300000003</v>
      </c>
      <c r="G90" s="54">
        <f>E90/D90*100</f>
        <v>73.847445539751206</v>
      </c>
      <c r="H90" s="29">
        <f t="shared" si="10"/>
        <v>-6943.4090599999981</v>
      </c>
    </row>
    <row r="91" spans="1:8" s="11" customFormat="1" x14ac:dyDescent="0.2">
      <c r="A91" s="33" t="s">
        <v>101</v>
      </c>
      <c r="B91" s="45" t="s">
        <v>102</v>
      </c>
      <c r="C91" s="127">
        <v>441.5</v>
      </c>
      <c r="D91" s="127">
        <v>441.5</v>
      </c>
      <c r="E91" s="128"/>
      <c r="F91" s="127"/>
      <c r="G91" s="128">
        <v>0</v>
      </c>
      <c r="H91" s="128">
        <f t="shared" si="10"/>
        <v>-441.5</v>
      </c>
    </row>
    <row r="92" spans="1:8" s="11" customFormat="1" ht="24" x14ac:dyDescent="0.2">
      <c r="A92" s="33" t="s">
        <v>244</v>
      </c>
      <c r="B92" s="60" t="s">
        <v>245</v>
      </c>
      <c r="C92" s="127"/>
      <c r="D92" s="127">
        <v>3514.64</v>
      </c>
      <c r="E92" s="128">
        <v>3514.4252499999998</v>
      </c>
      <c r="F92" s="127"/>
      <c r="G92" s="128"/>
      <c r="H92" s="128"/>
    </row>
    <row r="93" spans="1:8" s="11" customFormat="1" x14ac:dyDescent="0.2">
      <c r="A93" s="45" t="s">
        <v>261</v>
      </c>
      <c r="B93" s="45" t="s">
        <v>104</v>
      </c>
      <c r="C93" s="127">
        <v>2943.3</v>
      </c>
      <c r="D93" s="127">
        <v>2943.3</v>
      </c>
      <c r="E93" s="128">
        <v>2218.78863</v>
      </c>
      <c r="F93" s="127">
        <v>1678.22534</v>
      </c>
      <c r="G93" s="128">
        <f t="shared" ref="G93:G99" si="14">E93/D93*100</f>
        <v>75.384385893384973</v>
      </c>
      <c r="H93" s="128">
        <f t="shared" si="10"/>
        <v>-724.51137000000017</v>
      </c>
    </row>
    <row r="94" spans="1:8" s="11" customFormat="1" ht="12.75" thickBot="1" x14ac:dyDescent="0.25">
      <c r="A94" s="36" t="s">
        <v>105</v>
      </c>
      <c r="B94" s="164" t="s">
        <v>106</v>
      </c>
      <c r="C94" s="196">
        <v>89</v>
      </c>
      <c r="D94" s="196">
        <v>89</v>
      </c>
      <c r="E94" s="118"/>
      <c r="F94" s="196"/>
      <c r="G94" s="118">
        <f t="shared" si="14"/>
        <v>0</v>
      </c>
      <c r="H94" s="128">
        <f t="shared" si="10"/>
        <v>-89</v>
      </c>
    </row>
    <row r="95" spans="1:8" ht="12.75" thickBot="1" x14ac:dyDescent="0.25">
      <c r="A95" s="73" t="s">
        <v>107</v>
      </c>
      <c r="B95" s="88" t="s">
        <v>108</v>
      </c>
      <c r="C95" s="53">
        <f>C96+C97+C98+C99+C101+C100+C102</f>
        <v>87194.500000000015</v>
      </c>
      <c r="D95" s="53">
        <f>D96+D97+D98+D99+D101+D100+D102</f>
        <v>19561.2</v>
      </c>
      <c r="E95" s="53">
        <f>E96+E97+E98+E99+E101+E100+E102</f>
        <v>13873.01706</v>
      </c>
      <c r="F95" s="53">
        <f t="shared" ref="F95" si="15">F96+F97+F98+F99+F101+F100+F102</f>
        <v>5190.5719900000004</v>
      </c>
      <c r="G95" s="54">
        <f t="shared" si="14"/>
        <v>70.921094104656163</v>
      </c>
      <c r="H95" s="29">
        <f t="shared" si="10"/>
        <v>-5688.1829400000006</v>
      </c>
    </row>
    <row r="96" spans="1:8" x14ac:dyDescent="0.2">
      <c r="A96" s="20" t="s">
        <v>107</v>
      </c>
      <c r="B96" s="59" t="s">
        <v>220</v>
      </c>
      <c r="C96" s="197">
        <v>990</v>
      </c>
      <c r="D96" s="197">
        <v>990</v>
      </c>
      <c r="E96" s="126">
        <v>371.8245</v>
      </c>
      <c r="F96" s="197">
        <v>426.01299</v>
      </c>
      <c r="G96" s="126">
        <f t="shared" si="14"/>
        <v>37.558030303030307</v>
      </c>
      <c r="H96" s="126">
        <f t="shared" si="10"/>
        <v>-618.17550000000006</v>
      </c>
    </row>
    <row r="97" spans="1:8" ht="24" x14ac:dyDescent="0.2">
      <c r="A97" s="36" t="s">
        <v>107</v>
      </c>
      <c r="B97" s="60" t="s">
        <v>109</v>
      </c>
      <c r="C97" s="127">
        <v>2097.1</v>
      </c>
      <c r="D97" s="127">
        <v>2465.8000000000002</v>
      </c>
      <c r="E97" s="128">
        <v>1153.992</v>
      </c>
      <c r="F97" s="127">
        <v>1175.0319999999999</v>
      </c>
      <c r="G97" s="128">
        <f t="shared" si="14"/>
        <v>46.799902668505148</v>
      </c>
      <c r="H97" s="128">
        <f t="shared" si="10"/>
        <v>-1311.8080000000002</v>
      </c>
    </row>
    <row r="98" spans="1:8" x14ac:dyDescent="0.2">
      <c r="A98" s="33" t="s">
        <v>107</v>
      </c>
      <c r="B98" s="60" t="s">
        <v>205</v>
      </c>
      <c r="C98" s="127">
        <v>4220</v>
      </c>
      <c r="D98" s="127">
        <v>1050.8</v>
      </c>
      <c r="E98" s="128">
        <v>635</v>
      </c>
      <c r="F98" s="127"/>
      <c r="G98" s="128">
        <f t="shared" si="14"/>
        <v>60.430148458317476</v>
      </c>
      <c r="H98" s="128">
        <f t="shared" si="10"/>
        <v>-415.79999999999995</v>
      </c>
    </row>
    <row r="99" spans="1:8" ht="24" x14ac:dyDescent="0.2">
      <c r="A99" s="89" t="s">
        <v>107</v>
      </c>
      <c r="B99" s="166" t="s">
        <v>110</v>
      </c>
      <c r="C99" s="127">
        <v>2000</v>
      </c>
      <c r="D99" s="127"/>
      <c r="E99" s="128"/>
      <c r="F99" s="127">
        <v>3589.527</v>
      </c>
      <c r="G99" s="128" t="e">
        <f t="shared" si="14"/>
        <v>#DIV/0!</v>
      </c>
      <c r="H99" s="128">
        <f t="shared" si="10"/>
        <v>0</v>
      </c>
    </row>
    <row r="100" spans="1:8" x14ac:dyDescent="0.2">
      <c r="A100" s="33" t="s">
        <v>107</v>
      </c>
      <c r="B100" s="60" t="s">
        <v>202</v>
      </c>
      <c r="C100" s="127">
        <v>1894.8</v>
      </c>
      <c r="D100" s="127">
        <v>1894.8</v>
      </c>
      <c r="E100" s="128"/>
      <c r="F100" s="127"/>
      <c r="G100" s="128"/>
      <c r="H100" s="128">
        <f t="shared" si="10"/>
        <v>-1894.8</v>
      </c>
    </row>
    <row r="101" spans="1:8" ht="24" x14ac:dyDescent="0.2">
      <c r="A101" s="36" t="s">
        <v>107</v>
      </c>
      <c r="B101" s="167" t="s">
        <v>203</v>
      </c>
      <c r="C101" s="127">
        <v>72860.600000000006</v>
      </c>
      <c r="D101" s="127">
        <v>10027.799999999999</v>
      </c>
      <c r="E101" s="128">
        <v>10027.799999999999</v>
      </c>
      <c r="F101" s="127"/>
      <c r="G101" s="128">
        <v>0</v>
      </c>
      <c r="H101" s="128">
        <f>E101-C101</f>
        <v>-62832.800000000003</v>
      </c>
    </row>
    <row r="102" spans="1:8" ht="24" x14ac:dyDescent="0.2">
      <c r="A102" s="48" t="s">
        <v>111</v>
      </c>
      <c r="B102" s="168" t="s">
        <v>204</v>
      </c>
      <c r="C102" s="127">
        <v>3132</v>
      </c>
      <c r="D102" s="127">
        <v>3132</v>
      </c>
      <c r="E102" s="128">
        <v>1684.40056</v>
      </c>
      <c r="F102" s="127"/>
      <c r="G102" s="128">
        <v>0</v>
      </c>
      <c r="H102" s="128">
        <f>E102-C102</f>
        <v>-1447.59944</v>
      </c>
    </row>
    <row r="103" spans="1:8" ht="12.75" thickBot="1" x14ac:dyDescent="0.25">
      <c r="A103" s="33" t="s">
        <v>111</v>
      </c>
      <c r="B103" s="169" t="s">
        <v>112</v>
      </c>
      <c r="C103" s="196"/>
      <c r="D103" s="196"/>
      <c r="E103" s="118"/>
      <c r="F103" s="196"/>
      <c r="G103" s="118">
        <v>0</v>
      </c>
      <c r="H103" s="118">
        <f>E103-C103</f>
        <v>0</v>
      </c>
    </row>
    <row r="104" spans="1:8" ht="12.75" thickBot="1" x14ac:dyDescent="0.25">
      <c r="A104" s="73" t="s">
        <v>113</v>
      </c>
      <c r="B104" s="90" t="s">
        <v>114</v>
      </c>
      <c r="C104" s="75">
        <f>C105+C116+C118+C120+C121+C122+C123+C117+C119</f>
        <v>180216.19999999995</v>
      </c>
      <c r="D104" s="75">
        <f>D105+D116+D118+D120+D121+D122+D123+D117+D119</f>
        <v>177755.5</v>
      </c>
      <c r="E104" s="76">
        <f>E105+E116+E118+E120+E121+E122+E123+E117+E119</f>
        <v>99435.405920000019</v>
      </c>
      <c r="F104" s="75">
        <f>F105+F116+F118+F120+F121+F122+F123+F117+F119</f>
        <v>97817.158700000029</v>
      </c>
      <c r="G104" s="76">
        <f t="shared" ref="G104:G111" si="16">E104/D104*100</f>
        <v>55.939425739287962</v>
      </c>
      <c r="H104" s="77">
        <f t="shared" ref="H104:H111" si="17">E104-D104</f>
        <v>-78320.094079999981</v>
      </c>
    </row>
    <row r="105" spans="1:8" ht="12.75" thickBot="1" x14ac:dyDescent="0.25">
      <c r="A105" s="73" t="s">
        <v>115</v>
      </c>
      <c r="B105" s="91" t="s">
        <v>116</v>
      </c>
      <c r="C105" s="27">
        <f>C108+C112+C107+C106+C109+C113+C110+C111+C114+C115</f>
        <v>135077.79999999999</v>
      </c>
      <c r="D105" s="27">
        <f>D108+D112+D107+D106+D109+D113+D110+D111+D114+D115</f>
        <v>133022</v>
      </c>
      <c r="E105" s="27">
        <f>E108+E112+E107+E106+E109+E113+E110+E111+E114+E115</f>
        <v>76094.488230000003</v>
      </c>
      <c r="F105" s="27">
        <f t="shared" ref="F105" si="18">F108+F112+F107+F106+F109+F113+F110+F111+F114+F115</f>
        <v>76644.511600000027</v>
      </c>
      <c r="G105" s="84">
        <f t="shared" si="16"/>
        <v>57.204438536482691</v>
      </c>
      <c r="H105" s="85">
        <f t="shared" si="17"/>
        <v>-56927.511769999997</v>
      </c>
    </row>
    <row r="106" spans="1:8" ht="24" x14ac:dyDescent="0.2">
      <c r="A106" s="47" t="s">
        <v>117</v>
      </c>
      <c r="B106" s="170" t="s">
        <v>118</v>
      </c>
      <c r="C106" s="64">
        <v>2220.6999999999998</v>
      </c>
      <c r="D106" s="64">
        <v>90.8</v>
      </c>
      <c r="E106" s="126"/>
      <c r="F106" s="197">
        <v>1235.2551000000001</v>
      </c>
      <c r="G106" s="126">
        <f t="shared" si="16"/>
        <v>0</v>
      </c>
      <c r="H106" s="126">
        <f t="shared" si="17"/>
        <v>-90.8</v>
      </c>
    </row>
    <row r="107" spans="1:8" ht="24" x14ac:dyDescent="0.2">
      <c r="A107" s="47" t="s">
        <v>117</v>
      </c>
      <c r="B107" s="60" t="s">
        <v>206</v>
      </c>
      <c r="C107" s="35">
        <v>19</v>
      </c>
      <c r="D107" s="35">
        <v>19</v>
      </c>
      <c r="E107" s="128"/>
      <c r="F107" s="127"/>
      <c r="G107" s="128">
        <f t="shared" si="16"/>
        <v>0</v>
      </c>
      <c r="H107" s="128">
        <f t="shared" si="17"/>
        <v>-19</v>
      </c>
    </row>
    <row r="108" spans="1:8" x14ac:dyDescent="0.2">
      <c r="A108" s="59" t="s">
        <v>117</v>
      </c>
      <c r="B108" s="45" t="s">
        <v>119</v>
      </c>
      <c r="C108" s="127">
        <v>96521.1</v>
      </c>
      <c r="D108" s="127">
        <v>96521.1</v>
      </c>
      <c r="E108" s="128">
        <v>55947</v>
      </c>
      <c r="F108" s="127">
        <v>56509</v>
      </c>
      <c r="G108" s="128">
        <f t="shared" si="16"/>
        <v>57.963491920419472</v>
      </c>
      <c r="H108" s="128">
        <f t="shared" si="17"/>
        <v>-40574.100000000006</v>
      </c>
    </row>
    <row r="109" spans="1:8" x14ac:dyDescent="0.2">
      <c r="A109" s="59" t="s">
        <v>117</v>
      </c>
      <c r="B109" s="45" t="s">
        <v>120</v>
      </c>
      <c r="C109" s="127">
        <v>16398</v>
      </c>
      <c r="D109" s="127">
        <v>16398</v>
      </c>
      <c r="E109" s="128">
        <v>9019</v>
      </c>
      <c r="F109" s="127">
        <v>8560</v>
      </c>
      <c r="G109" s="128">
        <f t="shared" si="16"/>
        <v>55.000609830467127</v>
      </c>
      <c r="H109" s="128">
        <f t="shared" si="17"/>
        <v>-7379</v>
      </c>
    </row>
    <row r="110" spans="1:8" x14ac:dyDescent="0.2">
      <c r="A110" s="59" t="s">
        <v>117</v>
      </c>
      <c r="B110" s="45" t="s">
        <v>121</v>
      </c>
      <c r="C110" s="127">
        <v>543.20000000000005</v>
      </c>
      <c r="D110" s="127">
        <v>543.20000000000005</v>
      </c>
      <c r="E110" s="128">
        <v>104.66943000000001</v>
      </c>
      <c r="F110" s="127">
        <v>98.704499999999996</v>
      </c>
      <c r="G110" s="128">
        <f t="shared" si="16"/>
        <v>19.26904086892489</v>
      </c>
      <c r="H110" s="128">
        <f t="shared" si="17"/>
        <v>-438.53057000000001</v>
      </c>
    </row>
    <row r="111" spans="1:8" x14ac:dyDescent="0.2">
      <c r="A111" s="59" t="s">
        <v>117</v>
      </c>
      <c r="B111" s="60" t="s">
        <v>122</v>
      </c>
      <c r="C111" s="127">
        <v>150.9</v>
      </c>
      <c r="D111" s="127">
        <v>225</v>
      </c>
      <c r="E111" s="128"/>
      <c r="F111" s="127"/>
      <c r="G111" s="128">
        <f t="shared" si="16"/>
        <v>0</v>
      </c>
      <c r="H111" s="128">
        <f t="shared" si="17"/>
        <v>-225</v>
      </c>
    </row>
    <row r="112" spans="1:8" x14ac:dyDescent="0.2">
      <c r="A112" s="59" t="s">
        <v>117</v>
      </c>
      <c r="B112" s="45" t="s">
        <v>207</v>
      </c>
      <c r="C112" s="127">
        <v>305.10000000000002</v>
      </c>
      <c r="D112" s="127">
        <v>305.10000000000002</v>
      </c>
      <c r="E112" s="128">
        <v>25.43</v>
      </c>
      <c r="F112" s="92"/>
      <c r="G112" s="128">
        <v>0</v>
      </c>
      <c r="H112" s="128">
        <f>E112-C112</f>
        <v>-279.67</v>
      </c>
    </row>
    <row r="113" spans="1:8" ht="36" x14ac:dyDescent="0.2">
      <c r="A113" s="47" t="s">
        <v>117</v>
      </c>
      <c r="B113" s="60" t="s">
        <v>294</v>
      </c>
      <c r="C113" s="127">
        <v>2640.4</v>
      </c>
      <c r="D113" s="127">
        <v>2640.4</v>
      </c>
      <c r="E113" s="128"/>
      <c r="F113" s="127"/>
      <c r="G113" s="128">
        <f t="shared" ref="G113:G125" si="19">E113/D113*100</f>
        <v>0</v>
      </c>
      <c r="H113" s="128">
        <f t="shared" ref="H113:H125" si="20">E113-D113</f>
        <v>-2640.4</v>
      </c>
    </row>
    <row r="114" spans="1:8" x14ac:dyDescent="0.2">
      <c r="A114" s="59" t="s">
        <v>117</v>
      </c>
      <c r="B114" s="45" t="s">
        <v>123</v>
      </c>
      <c r="C114" s="127">
        <v>10575.3</v>
      </c>
      <c r="D114" s="127">
        <v>10575.3</v>
      </c>
      <c r="E114" s="128">
        <v>5496.46</v>
      </c>
      <c r="F114" s="127">
        <v>5816.7020000000002</v>
      </c>
      <c r="G114" s="128">
        <f t="shared" si="19"/>
        <v>51.974506633381566</v>
      </c>
      <c r="H114" s="128">
        <f t="shared" si="20"/>
        <v>-5078.8399999999992</v>
      </c>
    </row>
    <row r="115" spans="1:8" ht="36.75" thickBot="1" x14ac:dyDescent="0.25">
      <c r="A115" s="151" t="s">
        <v>117</v>
      </c>
      <c r="B115" s="171" t="s">
        <v>295</v>
      </c>
      <c r="C115" s="152">
        <v>5704.1</v>
      </c>
      <c r="D115" s="152">
        <v>5704.1</v>
      </c>
      <c r="E115" s="144">
        <v>5501.9287999999997</v>
      </c>
      <c r="F115" s="145">
        <v>4424.8500000000004</v>
      </c>
      <c r="G115" s="144">
        <f t="shared" si="19"/>
        <v>96.455686260759791</v>
      </c>
      <c r="H115" s="144">
        <f t="shared" si="20"/>
        <v>-202.17120000000068</v>
      </c>
    </row>
    <row r="116" spans="1:8" x14ac:dyDescent="0.2">
      <c r="A116" s="59" t="s">
        <v>124</v>
      </c>
      <c r="B116" s="170" t="s">
        <v>125</v>
      </c>
      <c r="C116" s="197">
        <v>1765.9</v>
      </c>
      <c r="D116" s="197">
        <v>1342.1</v>
      </c>
      <c r="E116" s="126">
        <v>476.41</v>
      </c>
      <c r="F116" s="197">
        <v>742</v>
      </c>
      <c r="G116" s="126">
        <f t="shared" si="19"/>
        <v>35.497354891587811</v>
      </c>
      <c r="H116" s="126">
        <f t="shared" si="20"/>
        <v>-865.68999999999983</v>
      </c>
    </row>
    <row r="117" spans="1:8" ht="24" x14ac:dyDescent="0.2">
      <c r="A117" s="48" t="s">
        <v>126</v>
      </c>
      <c r="B117" s="243" t="s">
        <v>296</v>
      </c>
      <c r="C117" s="35">
        <v>1211.3</v>
      </c>
      <c r="D117" s="35">
        <v>1211.3</v>
      </c>
      <c r="E117" s="128">
        <v>1211.3</v>
      </c>
      <c r="F117" s="127">
        <v>1252.8</v>
      </c>
      <c r="G117" s="128">
        <f t="shared" si="19"/>
        <v>100</v>
      </c>
      <c r="H117" s="128">
        <f t="shared" si="20"/>
        <v>0</v>
      </c>
    </row>
    <row r="118" spans="1:8" x14ac:dyDescent="0.2">
      <c r="A118" s="45" t="s">
        <v>127</v>
      </c>
      <c r="B118" s="45" t="s">
        <v>233</v>
      </c>
      <c r="C118" s="127">
        <v>1567.1</v>
      </c>
      <c r="D118" s="127">
        <v>1567.1</v>
      </c>
      <c r="E118" s="128">
        <v>783.55</v>
      </c>
      <c r="F118" s="127">
        <v>764.45</v>
      </c>
      <c r="G118" s="128">
        <f t="shared" si="19"/>
        <v>50</v>
      </c>
      <c r="H118" s="128">
        <f t="shared" si="20"/>
        <v>-783.55</v>
      </c>
    </row>
    <row r="119" spans="1:8" ht="24" x14ac:dyDescent="0.2">
      <c r="A119" s="48" t="s">
        <v>237</v>
      </c>
      <c r="B119" s="60" t="s">
        <v>132</v>
      </c>
      <c r="C119" s="35">
        <v>7</v>
      </c>
      <c r="D119" s="35">
        <v>7</v>
      </c>
      <c r="E119" s="128"/>
      <c r="F119" s="127">
        <v>2.1</v>
      </c>
      <c r="G119" s="128">
        <f>E119/D119*100</f>
        <v>0</v>
      </c>
      <c r="H119" s="128">
        <f>E119-D119</f>
        <v>-7</v>
      </c>
    </row>
    <row r="120" spans="1:8" x14ac:dyDescent="0.2">
      <c r="A120" s="48" t="s">
        <v>128</v>
      </c>
      <c r="B120" s="60" t="s">
        <v>234</v>
      </c>
      <c r="C120" s="35">
        <v>245.3</v>
      </c>
      <c r="D120" s="35">
        <v>245.3</v>
      </c>
      <c r="E120" s="128">
        <v>41.409480000000002</v>
      </c>
      <c r="F120" s="127">
        <v>39.374639999999999</v>
      </c>
      <c r="G120" s="128">
        <f t="shared" si="19"/>
        <v>16.881157766000815</v>
      </c>
      <c r="H120" s="128">
        <f t="shared" si="20"/>
        <v>-203.89052000000001</v>
      </c>
    </row>
    <row r="121" spans="1:8" x14ac:dyDescent="0.2">
      <c r="A121" s="45" t="s">
        <v>129</v>
      </c>
      <c r="B121" s="60" t="s">
        <v>235</v>
      </c>
      <c r="C121" s="35">
        <v>613.5</v>
      </c>
      <c r="D121" s="35">
        <v>613.5</v>
      </c>
      <c r="E121" s="128">
        <v>306.75</v>
      </c>
      <c r="F121" s="127">
        <v>407.298</v>
      </c>
      <c r="G121" s="128">
        <f t="shared" si="19"/>
        <v>50</v>
      </c>
      <c r="H121" s="128">
        <f t="shared" si="20"/>
        <v>-306.75</v>
      </c>
    </row>
    <row r="122" spans="1:8" ht="12.75" thickBot="1" x14ac:dyDescent="0.25">
      <c r="A122" s="45" t="s">
        <v>130</v>
      </c>
      <c r="B122" s="45" t="s">
        <v>131</v>
      </c>
      <c r="C122" s="127">
        <v>1469.3</v>
      </c>
      <c r="D122" s="127">
        <v>1488.2</v>
      </c>
      <c r="E122" s="128">
        <v>750.49820999999997</v>
      </c>
      <c r="F122" s="127">
        <v>607.62446</v>
      </c>
      <c r="G122" s="128">
        <f t="shared" si="19"/>
        <v>50.429929444967073</v>
      </c>
      <c r="H122" s="128">
        <f t="shared" si="20"/>
        <v>-737.70179000000007</v>
      </c>
    </row>
    <row r="123" spans="1:8" ht="12.75" thickBot="1" x14ac:dyDescent="0.25">
      <c r="A123" s="73" t="s">
        <v>133</v>
      </c>
      <c r="B123" s="88" t="s">
        <v>134</v>
      </c>
      <c r="C123" s="53">
        <f>C124</f>
        <v>38259</v>
      </c>
      <c r="D123" s="53">
        <f>D124</f>
        <v>38259</v>
      </c>
      <c r="E123" s="54">
        <f>E124</f>
        <v>19771</v>
      </c>
      <c r="F123" s="53">
        <f>F124</f>
        <v>17357</v>
      </c>
      <c r="G123" s="54">
        <f t="shared" si="19"/>
        <v>51.676729658381035</v>
      </c>
      <c r="H123" s="29">
        <f t="shared" si="20"/>
        <v>-18488</v>
      </c>
    </row>
    <row r="124" spans="1:8" ht="12.75" thickBot="1" x14ac:dyDescent="0.25">
      <c r="A124" s="56" t="s">
        <v>135</v>
      </c>
      <c r="B124" s="20" t="s">
        <v>136</v>
      </c>
      <c r="C124" s="57">
        <v>38259</v>
      </c>
      <c r="D124" s="57">
        <v>38259</v>
      </c>
      <c r="E124" s="39">
        <v>19771</v>
      </c>
      <c r="F124" s="57">
        <v>17357</v>
      </c>
      <c r="G124" s="39">
        <f t="shared" si="19"/>
        <v>51.676729658381035</v>
      </c>
      <c r="H124" s="39">
        <f t="shared" si="20"/>
        <v>-18488</v>
      </c>
    </row>
    <row r="125" spans="1:8" ht="12.75" thickBot="1" x14ac:dyDescent="0.25">
      <c r="A125" s="73" t="s">
        <v>137</v>
      </c>
      <c r="B125" s="93" t="s">
        <v>138</v>
      </c>
      <c r="C125" s="75">
        <v>26679.401000000002</v>
      </c>
      <c r="D125" s="75">
        <v>26412.585999999999</v>
      </c>
      <c r="E125" s="76">
        <v>8014.27808</v>
      </c>
      <c r="F125" s="75">
        <v>11881.94202</v>
      </c>
      <c r="G125" s="76">
        <f t="shared" si="19"/>
        <v>30.342648311679891</v>
      </c>
      <c r="H125" s="77">
        <f t="shared" si="20"/>
        <v>-18398.307919999999</v>
      </c>
    </row>
    <row r="126" spans="1:8" ht="12.75" thickBot="1" x14ac:dyDescent="0.25">
      <c r="A126" s="73" t="s">
        <v>139</v>
      </c>
      <c r="B126" s="83" t="s">
        <v>140</v>
      </c>
      <c r="C126" s="27">
        <f>C129+C127+C130</f>
        <v>0</v>
      </c>
      <c r="D126" s="27">
        <f>D129+D127+D130</f>
        <v>0</v>
      </c>
      <c r="E126" s="84">
        <f>E129+E127+E130+E128+E131</f>
        <v>0</v>
      </c>
      <c r="F126" s="27">
        <f>F129+F127+F130+F128+F131</f>
        <v>0</v>
      </c>
      <c r="G126" s="84">
        <v>0</v>
      </c>
      <c r="H126" s="85">
        <f t="shared" ref="H126:H135" si="21">E126-C126</f>
        <v>0</v>
      </c>
    </row>
    <row r="127" spans="1:8" ht="24" x14ac:dyDescent="0.2">
      <c r="A127" s="47" t="s">
        <v>141</v>
      </c>
      <c r="B127" s="170" t="s">
        <v>142</v>
      </c>
      <c r="C127" s="64"/>
      <c r="D127" s="64"/>
      <c r="E127" s="126"/>
      <c r="F127" s="197"/>
      <c r="G127" s="126">
        <v>0</v>
      </c>
      <c r="H127" s="126">
        <f t="shared" si="21"/>
        <v>0</v>
      </c>
    </row>
    <row r="128" spans="1:8" ht="24" x14ac:dyDescent="0.2">
      <c r="A128" s="47" t="s">
        <v>141</v>
      </c>
      <c r="B128" s="60" t="s">
        <v>143</v>
      </c>
      <c r="C128" s="35"/>
      <c r="D128" s="35"/>
      <c r="E128" s="128"/>
      <c r="F128" s="127"/>
      <c r="G128" s="128">
        <v>0</v>
      </c>
      <c r="H128" s="128">
        <f t="shared" si="21"/>
        <v>0</v>
      </c>
    </row>
    <row r="129" spans="1:8" x14ac:dyDescent="0.2">
      <c r="A129" s="59" t="s">
        <v>141</v>
      </c>
      <c r="B129" s="45" t="s">
        <v>144</v>
      </c>
      <c r="C129" s="127"/>
      <c r="D129" s="127"/>
      <c r="E129" s="128"/>
      <c r="F129" s="127"/>
      <c r="G129" s="128">
        <v>0</v>
      </c>
      <c r="H129" s="128">
        <f t="shared" si="21"/>
        <v>0</v>
      </c>
    </row>
    <row r="130" spans="1:8" x14ac:dyDescent="0.2">
      <c r="A130" s="59" t="s">
        <v>141</v>
      </c>
      <c r="B130" s="60" t="s">
        <v>145</v>
      </c>
      <c r="C130" s="127"/>
      <c r="D130" s="127"/>
      <c r="E130" s="128"/>
      <c r="F130" s="127"/>
      <c r="G130" s="128">
        <v>0</v>
      </c>
      <c r="H130" s="128">
        <f t="shared" si="21"/>
        <v>0</v>
      </c>
    </row>
    <row r="131" spans="1:8" ht="12.75" thickBot="1" x14ac:dyDescent="0.25">
      <c r="A131" s="20" t="s">
        <v>141</v>
      </c>
      <c r="B131" s="164" t="s">
        <v>146</v>
      </c>
      <c r="C131" s="196"/>
      <c r="D131" s="196"/>
      <c r="E131" s="118"/>
      <c r="F131" s="196"/>
      <c r="G131" s="118">
        <v>0</v>
      </c>
      <c r="H131" s="118">
        <f t="shared" si="21"/>
        <v>0</v>
      </c>
    </row>
    <row r="132" spans="1:8" x14ac:dyDescent="0.2">
      <c r="A132" s="94" t="s">
        <v>147</v>
      </c>
      <c r="B132" s="90" t="s">
        <v>148</v>
      </c>
      <c r="C132" s="75"/>
      <c r="D132" s="75"/>
      <c r="E132" s="76"/>
      <c r="F132" s="75"/>
      <c r="G132" s="76">
        <v>0</v>
      </c>
      <c r="H132" s="77">
        <f t="shared" si="21"/>
        <v>0</v>
      </c>
    </row>
    <row r="133" spans="1:8" ht="12.75" thickBot="1" x14ac:dyDescent="0.25">
      <c r="A133" s="95" t="s">
        <v>149</v>
      </c>
      <c r="B133" s="91" t="s">
        <v>150</v>
      </c>
      <c r="C133" s="27"/>
      <c r="D133" s="27"/>
      <c r="E133" s="84">
        <f>E134</f>
        <v>0</v>
      </c>
      <c r="F133" s="27">
        <f>F134</f>
        <v>0</v>
      </c>
      <c r="G133" s="84">
        <v>0</v>
      </c>
      <c r="H133" s="85">
        <f t="shared" si="21"/>
        <v>0</v>
      </c>
    </row>
    <row r="134" spans="1:8" ht="12.75" thickBot="1" x14ac:dyDescent="0.25">
      <c r="A134" s="20" t="s">
        <v>151</v>
      </c>
      <c r="B134" s="20" t="s">
        <v>152</v>
      </c>
      <c r="C134" s="57"/>
      <c r="D134" s="57"/>
      <c r="E134" s="39"/>
      <c r="F134" s="57"/>
      <c r="G134" s="39">
        <v>0</v>
      </c>
      <c r="H134" s="39">
        <f t="shared" si="21"/>
        <v>0</v>
      </c>
    </row>
    <row r="135" spans="1:8" ht="12.75" thickBot="1" x14ac:dyDescent="0.25">
      <c r="A135" s="94" t="s">
        <v>153</v>
      </c>
      <c r="B135" s="96" t="s">
        <v>154</v>
      </c>
      <c r="C135" s="97"/>
      <c r="D135" s="97"/>
      <c r="E135" s="98"/>
      <c r="F135" s="97"/>
      <c r="G135" s="98">
        <v>0</v>
      </c>
      <c r="H135" s="194">
        <f t="shared" si="21"/>
        <v>0</v>
      </c>
    </row>
    <row r="136" spans="1:8" ht="12.75" thickBot="1" x14ac:dyDescent="0.25">
      <c r="A136" s="73"/>
      <c r="B136" s="87" t="s">
        <v>223</v>
      </c>
      <c r="C136" s="53">
        <f>C8+C85</f>
        <v>537799.04399999999</v>
      </c>
      <c r="D136" s="53">
        <f>D8+D85</f>
        <v>471382.76899999997</v>
      </c>
      <c r="E136" s="54">
        <f>E85+E8</f>
        <v>249628.76199999999</v>
      </c>
      <c r="F136" s="53">
        <f>F8+F85</f>
        <v>252490.48040000003</v>
      </c>
      <c r="G136" s="54">
        <f>E136/D136*100</f>
        <v>52.956700672272561</v>
      </c>
      <c r="H136" s="29">
        <f>E136-D136</f>
        <v>-221754.00699999998</v>
      </c>
    </row>
    <row r="137" spans="1:8" x14ac:dyDescent="0.2">
      <c r="A137" s="1"/>
      <c r="B137" s="9"/>
      <c r="C137" s="100"/>
      <c r="D137" s="100"/>
      <c r="F137" s="101"/>
      <c r="G137" s="102"/>
      <c r="H137" s="103"/>
    </row>
    <row r="138" spans="1:8" x14ac:dyDescent="0.2">
      <c r="A138" s="18" t="s">
        <v>155</v>
      </c>
      <c r="B138" s="18"/>
      <c r="C138" s="104"/>
      <c r="D138" s="104"/>
      <c r="E138" s="105"/>
      <c r="F138" s="106"/>
      <c r="G138" s="18"/>
    </row>
    <row r="139" spans="1:8" x14ac:dyDescent="0.2">
      <c r="A139" s="18" t="s">
        <v>156</v>
      </c>
      <c r="B139" s="19"/>
      <c r="C139" s="107"/>
      <c r="D139" s="107"/>
      <c r="E139" s="105" t="s">
        <v>157</v>
      </c>
      <c r="F139" s="108"/>
      <c r="G139" s="18"/>
    </row>
    <row r="140" spans="1:8" x14ac:dyDescent="0.2">
      <c r="A140" s="18"/>
      <c r="B140" s="19"/>
      <c r="C140" s="107"/>
      <c r="D140" s="107"/>
      <c r="E140" s="105"/>
      <c r="F140" s="108"/>
      <c r="G140" s="18"/>
    </row>
    <row r="141" spans="1:8" x14ac:dyDescent="0.2">
      <c r="A141" s="109" t="s">
        <v>221</v>
      </c>
      <c r="B141" s="18"/>
      <c r="C141" s="110"/>
      <c r="D141" s="110"/>
      <c r="E141" s="111"/>
      <c r="F141" s="112"/>
    </row>
    <row r="142" spans="1:8" x14ac:dyDescent="0.2">
      <c r="A142" s="109" t="s">
        <v>158</v>
      </c>
      <c r="C142" s="110"/>
      <c r="D142" s="110"/>
      <c r="E142" s="111"/>
      <c r="F142" s="113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</row>
    <row r="147" spans="1:8" x14ac:dyDescent="0.2">
      <c r="A147" s="1"/>
    </row>
    <row r="148" spans="1:8" x14ac:dyDescent="0.2">
      <c r="A148" s="1"/>
    </row>
    <row r="149" spans="1:8" x14ac:dyDescent="0.2">
      <c r="A149" s="1"/>
      <c r="B149" s="6"/>
      <c r="C149" s="6"/>
      <c r="D149" s="6"/>
      <c r="E149" s="6"/>
      <c r="F149" s="6"/>
      <c r="G149" s="6"/>
      <c r="H149" s="6"/>
    </row>
  </sheetData>
  <mergeCells count="17">
    <mergeCell ref="F5:F7"/>
    <mergeCell ref="H34:H35"/>
    <mergeCell ref="G5:H5"/>
    <mergeCell ref="G6:G7"/>
    <mergeCell ref="H6:H7"/>
    <mergeCell ref="F34:F35"/>
    <mergeCell ref="G34:G35"/>
    <mergeCell ref="A34:A35"/>
    <mergeCell ref="B34:B35"/>
    <mergeCell ref="C34:C35"/>
    <mergeCell ref="D34:D35"/>
    <mergeCell ref="E34:E35"/>
    <mergeCell ref="A5:A7"/>
    <mergeCell ref="B5:B7"/>
    <mergeCell ref="C5:C7"/>
    <mergeCell ref="D5:D7"/>
    <mergeCell ref="E5:E7"/>
  </mergeCells>
  <pageMargins left="0" right="0" top="0" bottom="0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9"/>
  <sheetViews>
    <sheetView topLeftCell="A106" workbookViewId="0">
      <selection activeCell="B113" sqref="B113:B117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6.285156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265</v>
      </c>
      <c r="C4" s="3"/>
      <c r="D4" s="3"/>
      <c r="G4" s="9"/>
      <c r="H4" s="9"/>
    </row>
    <row r="5" spans="1:8" s="11" customFormat="1" ht="12.75" thickBot="1" x14ac:dyDescent="0.25">
      <c r="A5" s="278" t="s">
        <v>238</v>
      </c>
      <c r="B5" s="262" t="s">
        <v>2</v>
      </c>
      <c r="C5" s="267" t="s">
        <v>242</v>
      </c>
      <c r="D5" s="267" t="s">
        <v>243</v>
      </c>
      <c r="E5" s="264" t="s">
        <v>266</v>
      </c>
      <c r="F5" s="267" t="s">
        <v>267</v>
      </c>
      <c r="G5" s="258" t="s">
        <v>1</v>
      </c>
      <c r="H5" s="259"/>
    </row>
    <row r="6" spans="1:8" s="11" customFormat="1" x14ac:dyDescent="0.2">
      <c r="A6" s="279"/>
      <c r="B6" s="277"/>
      <c r="C6" s="268"/>
      <c r="D6" s="268"/>
      <c r="E6" s="265"/>
      <c r="F6" s="268"/>
      <c r="G6" s="262" t="s">
        <v>4</v>
      </c>
      <c r="H6" s="262" t="s">
        <v>5</v>
      </c>
    </row>
    <row r="7" spans="1:8" ht="12.75" thickBot="1" x14ac:dyDescent="0.25">
      <c r="A7" s="280"/>
      <c r="B7" s="263"/>
      <c r="C7" s="269"/>
      <c r="D7" s="269"/>
      <c r="E7" s="266"/>
      <c r="F7" s="269"/>
      <c r="G7" s="263"/>
      <c r="H7" s="263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C9+C14+C24+C46+C60+C82+C34+C56</f>
        <v>86113.142999999996</v>
      </c>
      <c r="D8" s="15">
        <f>D9+D14+D24+D46+D60+D82+D34+D56</f>
        <v>86339.142999999996</v>
      </c>
      <c r="E8" s="15">
        <f>E9+E14+E24+E46+E60+E82+E34+E56+E53</f>
        <v>49311.943140000003</v>
      </c>
      <c r="F8" s="15">
        <f>F9+F14+F24+F46+F60+F82+F34+F56</f>
        <v>52994.967990000005</v>
      </c>
      <c r="G8" s="206">
        <f t="shared" ref="G8:G19" si="0">E8/D8*100</f>
        <v>57.114237443843983</v>
      </c>
      <c r="H8" s="17">
        <f>E8-D8</f>
        <v>-37027.199859999993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28427.81378</v>
      </c>
      <c r="F9" s="15">
        <f>F10</f>
        <v>28707.128520000002</v>
      </c>
      <c r="G9" s="206">
        <f t="shared" si="0"/>
        <v>54.504416060003571</v>
      </c>
      <c r="H9" s="17">
        <f t="shared" ref="H9:H19" si="1">E9-D9</f>
        <v>-23729.086220000001</v>
      </c>
    </row>
    <row r="10" spans="1:8" x14ac:dyDescent="0.2">
      <c r="A10" s="20" t="s">
        <v>10</v>
      </c>
      <c r="B10" s="163" t="s">
        <v>11</v>
      </c>
      <c r="C10" s="199">
        <f>C11+C12+C13</f>
        <v>52156.9</v>
      </c>
      <c r="D10" s="199">
        <f>D11+D12+D13</f>
        <v>52156.9</v>
      </c>
      <c r="E10" s="199">
        <f>E11+E12+E13</f>
        <v>28427.81378</v>
      </c>
      <c r="F10" s="199">
        <f>F11+F12+F13</f>
        <v>28707.128520000002</v>
      </c>
      <c r="G10" s="207">
        <f t="shared" si="0"/>
        <v>54.504416060003571</v>
      </c>
      <c r="H10" s="126">
        <f t="shared" si="1"/>
        <v>-23729.086220000001</v>
      </c>
    </row>
    <row r="11" spans="1:8" ht="24" x14ac:dyDescent="0.2">
      <c r="A11" s="23" t="s">
        <v>216</v>
      </c>
      <c r="B11" s="154" t="s">
        <v>12</v>
      </c>
      <c r="C11" s="127">
        <v>51687.9</v>
      </c>
      <c r="D11" s="127">
        <v>51687.9</v>
      </c>
      <c r="E11" s="128">
        <v>28148.107</v>
      </c>
      <c r="F11" s="127">
        <v>28470.650880000001</v>
      </c>
      <c r="G11" s="207">
        <f t="shared" si="0"/>
        <v>54.457826686710042</v>
      </c>
      <c r="H11" s="128">
        <f t="shared" si="1"/>
        <v>-23539.793000000001</v>
      </c>
    </row>
    <row r="12" spans="1:8" ht="48" x14ac:dyDescent="0.2">
      <c r="A12" s="23" t="s">
        <v>217</v>
      </c>
      <c r="B12" s="155" t="s">
        <v>13</v>
      </c>
      <c r="C12" s="127">
        <v>234</v>
      </c>
      <c r="D12" s="127">
        <v>234</v>
      </c>
      <c r="E12" s="128">
        <v>47.268680000000003</v>
      </c>
      <c r="F12" s="127">
        <v>145.47667000000001</v>
      </c>
      <c r="G12" s="207">
        <f t="shared" si="0"/>
        <v>20.2002905982906</v>
      </c>
      <c r="H12" s="128">
        <f t="shared" si="1"/>
        <v>-186.73131999999998</v>
      </c>
    </row>
    <row r="13" spans="1:8" ht="24.75" thickBot="1" x14ac:dyDescent="0.25">
      <c r="A13" s="26" t="s">
        <v>218</v>
      </c>
      <c r="B13" s="156" t="s">
        <v>14</v>
      </c>
      <c r="C13" s="127">
        <v>235</v>
      </c>
      <c r="D13" s="127">
        <v>235</v>
      </c>
      <c r="E13" s="128">
        <v>232.43809999999999</v>
      </c>
      <c r="F13" s="127">
        <v>91.000969999999995</v>
      </c>
      <c r="G13" s="207">
        <f t="shared" si="0"/>
        <v>98.909829787234031</v>
      </c>
      <c r="H13" s="128">
        <f t="shared" si="1"/>
        <v>-2.5619000000000085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16785.431240000002</v>
      </c>
      <c r="F14" s="15">
        <f>F15+F19+F21+F22+F23+F20</f>
        <v>18069.575509999999</v>
      </c>
      <c r="G14" s="208">
        <f t="shared" si="0"/>
        <v>75.135377804635141</v>
      </c>
      <c r="H14" s="29">
        <f t="shared" si="1"/>
        <v>-5554.8187599999983</v>
      </c>
    </row>
    <row r="15" spans="1:8" s="30" customFormat="1" x14ac:dyDescent="0.2">
      <c r="A15" s="20" t="s">
        <v>17</v>
      </c>
      <c r="B15" s="157" t="s">
        <v>18</v>
      </c>
      <c r="C15" s="199">
        <f>C16+C17</f>
        <v>19088</v>
      </c>
      <c r="D15" s="199">
        <f>D16+D17</f>
        <v>19088</v>
      </c>
      <c r="E15" s="199">
        <f>E16+E17+E18</f>
        <v>14222.430970000001</v>
      </c>
      <c r="F15" s="199">
        <f>F16+F17+F18</f>
        <v>14872.83426</v>
      </c>
      <c r="G15" s="209">
        <f t="shared" si="0"/>
        <v>74.509801812657173</v>
      </c>
      <c r="H15" s="32">
        <f t="shared" si="1"/>
        <v>-4865.5690299999987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12083.12247</v>
      </c>
      <c r="F16" s="127">
        <v>10178.800499999999</v>
      </c>
      <c r="G16" s="210">
        <f t="shared" si="0"/>
        <v>88.735569288389513</v>
      </c>
      <c r="H16" s="128">
        <f t="shared" si="1"/>
        <v>-1533.8775299999998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2138.9556200000002</v>
      </c>
      <c r="F17" s="127">
        <v>4699.15139</v>
      </c>
      <c r="G17" s="210">
        <f t="shared" si="0"/>
        <v>39.096246024492778</v>
      </c>
      <c r="H17" s="128">
        <f t="shared" si="1"/>
        <v>-3332.0443799999998</v>
      </c>
    </row>
    <row r="18" spans="1:8" x14ac:dyDescent="0.2">
      <c r="A18" s="33" t="s">
        <v>23</v>
      </c>
      <c r="B18" s="34" t="s">
        <v>24</v>
      </c>
      <c r="C18" s="35"/>
      <c r="D18" s="35"/>
      <c r="E18" s="128">
        <v>0.35288000000000003</v>
      </c>
      <c r="F18" s="127">
        <v>-5.1176300000000001</v>
      </c>
      <c r="G18" s="210" t="e">
        <f t="shared" si="0"/>
        <v>#DIV/0!</v>
      </c>
      <c r="H18" s="128">
        <f t="shared" si="1"/>
        <v>0.35288000000000003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798.11292000000003</v>
      </c>
      <c r="F19" s="127">
        <v>849.74228000000005</v>
      </c>
      <c r="G19" s="210">
        <f t="shared" si="0"/>
        <v>157.72982608695654</v>
      </c>
      <c r="H19" s="128">
        <f t="shared" si="1"/>
        <v>292.11292000000003</v>
      </c>
    </row>
    <row r="20" spans="1:8" x14ac:dyDescent="0.2">
      <c r="A20" s="37" t="s">
        <v>27</v>
      </c>
      <c r="B20" s="38" t="s">
        <v>219</v>
      </c>
      <c r="C20" s="199"/>
      <c r="D20" s="199"/>
      <c r="E20" s="126"/>
      <c r="F20" s="199">
        <v>2.0000000000000002E-5</v>
      </c>
      <c r="G20" s="211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1481.0512699999999</v>
      </c>
      <c r="F21" s="127">
        <v>1993.7782299999999</v>
      </c>
      <c r="G21" s="210">
        <f>E21/D21*100</f>
        <v>77.60289599161645</v>
      </c>
      <c r="H21" s="128">
        <f t="shared" ref="H21:H34" si="2">E21-D21</f>
        <v>-427.44873000000007</v>
      </c>
    </row>
    <row r="22" spans="1:8" x14ac:dyDescent="0.2">
      <c r="A22" s="20" t="s">
        <v>30</v>
      </c>
      <c r="B22" s="43" t="s">
        <v>31</v>
      </c>
      <c r="C22" s="198">
        <v>837.75</v>
      </c>
      <c r="D22" s="198">
        <v>837.75</v>
      </c>
      <c r="E22" s="118">
        <v>283.83607999999998</v>
      </c>
      <c r="F22" s="198">
        <v>353.22071999999997</v>
      </c>
      <c r="G22" s="210">
        <f>E22/D22*100</f>
        <v>33.880761563712326</v>
      </c>
      <c r="H22" s="118">
        <f t="shared" si="2"/>
        <v>-553.91391999999996</v>
      </c>
    </row>
    <row r="23" spans="1:8" ht="12.75" thickBot="1" x14ac:dyDescent="0.25">
      <c r="A23" s="43" t="s">
        <v>32</v>
      </c>
      <c r="B23" s="43" t="s">
        <v>33</v>
      </c>
      <c r="C23" s="198"/>
      <c r="D23" s="198"/>
      <c r="E23" s="118"/>
      <c r="F23" s="198"/>
      <c r="G23" s="209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1870.8</v>
      </c>
      <c r="E24" s="15">
        <f>E25+E27+E33+E28</f>
        <v>1225.0764199999999</v>
      </c>
      <c r="F24" s="16">
        <f>F25+F27+F28</f>
        <v>1586.85113</v>
      </c>
      <c r="G24" s="206">
        <f t="shared" ref="G24:G32" si="3">E24/D24*100</f>
        <v>65.484093435963217</v>
      </c>
      <c r="H24" s="16">
        <f t="shared" si="2"/>
        <v>-645.72358000000008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854.07807000000003</v>
      </c>
      <c r="F25" s="199">
        <f>F26</f>
        <v>915.30512999999996</v>
      </c>
      <c r="G25" s="207">
        <f t="shared" si="3"/>
        <v>80.740978445830976</v>
      </c>
      <c r="H25" s="126">
        <f t="shared" si="2"/>
        <v>-203.72192999999993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854.07807000000003</v>
      </c>
      <c r="F26" s="127">
        <v>915.30512999999996</v>
      </c>
      <c r="G26" s="210">
        <f t="shared" si="3"/>
        <v>80.740978445830976</v>
      </c>
      <c r="H26" s="128">
        <f t="shared" si="2"/>
        <v>-203.72192999999993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63</v>
      </c>
      <c r="G27" s="210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735</v>
      </c>
      <c r="E28" s="127">
        <f>E29+E30+E31+E32</f>
        <v>370.99834999999996</v>
      </c>
      <c r="F28" s="127">
        <v>608.54600000000005</v>
      </c>
      <c r="G28" s="210">
        <f t="shared" si="3"/>
        <v>50.475965986394556</v>
      </c>
      <c r="H28" s="128">
        <f t="shared" si="2"/>
        <v>-364.00165000000004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210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193.24834999999999</v>
      </c>
      <c r="F30" s="127">
        <v>270.79599999999999</v>
      </c>
      <c r="G30" s="210">
        <f t="shared" si="3"/>
        <v>29.19159365558912</v>
      </c>
      <c r="H30" s="128">
        <f t="shared" si="2"/>
        <v>-468.75165000000004</v>
      </c>
    </row>
    <row r="31" spans="1:8" x14ac:dyDescent="0.2">
      <c r="A31" s="33" t="s">
        <v>236</v>
      </c>
      <c r="B31" s="40" t="s">
        <v>46</v>
      </c>
      <c r="C31" s="127"/>
      <c r="D31" s="127">
        <v>18</v>
      </c>
      <c r="E31" s="128">
        <v>45.75</v>
      </c>
      <c r="F31" s="127">
        <v>57.75</v>
      </c>
      <c r="G31" s="210">
        <f t="shared" si="3"/>
        <v>254.16666666666666</v>
      </c>
      <c r="H31" s="128">
        <f t="shared" si="2"/>
        <v>27.75</v>
      </c>
    </row>
    <row r="32" spans="1:8" ht="48" x14ac:dyDescent="0.2">
      <c r="A32" s="36" t="s">
        <v>47</v>
      </c>
      <c r="B32" s="159" t="s">
        <v>48</v>
      </c>
      <c r="C32" s="127"/>
      <c r="D32" s="127">
        <v>55</v>
      </c>
      <c r="E32" s="128">
        <v>132</v>
      </c>
      <c r="F32" s="127">
        <v>280</v>
      </c>
      <c r="G32" s="210">
        <f t="shared" si="3"/>
        <v>240</v>
      </c>
      <c r="H32" s="128">
        <f t="shared" si="2"/>
        <v>77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210">
        <v>0</v>
      </c>
      <c r="H33" s="128">
        <f t="shared" si="2"/>
        <v>-20</v>
      </c>
    </row>
    <row r="34" spans="1:234" x14ac:dyDescent="0.2">
      <c r="A34" s="273" t="s">
        <v>49</v>
      </c>
      <c r="B34" s="275" t="s">
        <v>50</v>
      </c>
      <c r="C34" s="252">
        <f>C36+C44</f>
        <v>9375.2999999999993</v>
      </c>
      <c r="D34" s="252">
        <f>D36+D44</f>
        <v>9375.2999999999993</v>
      </c>
      <c r="E34" s="252">
        <f>E36+E44</f>
        <v>1684.78457</v>
      </c>
      <c r="F34" s="252">
        <f>F38+F39+F41+F44</f>
        <v>3529.41932</v>
      </c>
      <c r="G34" s="281">
        <f>E34/D34*100</f>
        <v>17.970460358601859</v>
      </c>
      <c r="H34" s="256">
        <f t="shared" si="2"/>
        <v>-7690.5154299999995</v>
      </c>
    </row>
    <row r="35" spans="1:234" ht="12.75" thickBot="1" x14ac:dyDescent="0.25">
      <c r="A35" s="274"/>
      <c r="B35" s="276"/>
      <c r="C35" s="253"/>
      <c r="D35" s="253"/>
      <c r="E35" s="253"/>
      <c r="F35" s="253"/>
      <c r="G35" s="282"/>
      <c r="H35" s="257"/>
    </row>
    <row r="36" spans="1:234" ht="48" x14ac:dyDescent="0.2">
      <c r="A36" s="47" t="s">
        <v>51</v>
      </c>
      <c r="B36" s="160" t="s">
        <v>52</v>
      </c>
      <c r="C36" s="199">
        <f>C37+C39+C41+C43</f>
        <v>9135.2999999999993</v>
      </c>
      <c r="D36" s="199">
        <f>D37+D39+D41+D43</f>
        <v>9135.2999999999993</v>
      </c>
      <c r="E36" s="199">
        <f>E37+E39+E41+E43</f>
        <v>1550.6227200000001</v>
      </c>
      <c r="F36" s="199">
        <f t="shared" ref="F36" si="4">F37+F39+F41+F43</f>
        <v>3340.0473999999999</v>
      </c>
      <c r="G36" s="210">
        <f t="shared" ref="G36:G48" si="5">E36/D36*100</f>
        <v>16.973966043808087</v>
      </c>
      <c r="H36" s="126">
        <f t="shared" ref="H36:H64" si="6">E36-D36</f>
        <v>-7584.677279999999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1451.60555</v>
      </c>
      <c r="F37" s="127">
        <f>F38</f>
        <v>3246.9114</v>
      </c>
      <c r="G37" s="210">
        <f t="shared" si="5"/>
        <v>17.67168900575825</v>
      </c>
      <c r="H37" s="128">
        <f t="shared" si="6"/>
        <v>-6762.6944499999991</v>
      </c>
    </row>
    <row r="38" spans="1:234" ht="24" x14ac:dyDescent="0.2">
      <c r="A38" s="122" t="s">
        <v>55</v>
      </c>
      <c r="B38" s="132" t="s">
        <v>54</v>
      </c>
      <c r="C38" s="198">
        <v>8214.2999999999993</v>
      </c>
      <c r="D38" s="198">
        <v>8214.2999999999993</v>
      </c>
      <c r="E38" s="118">
        <v>1451.60555</v>
      </c>
      <c r="F38" s="121">
        <v>3246.9114</v>
      </c>
      <c r="G38" s="212">
        <f t="shared" si="5"/>
        <v>17.67168900575825</v>
      </c>
      <c r="H38" s="115">
        <f t="shared" si="6"/>
        <v>-6762.6944499999991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8.8800000000000008</v>
      </c>
      <c r="G39" s="210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>
        <v>8.8800000000000008</v>
      </c>
      <c r="G40" s="210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198">
        <f>C42</f>
        <v>136.1</v>
      </c>
      <c r="D41" s="198">
        <f>D42</f>
        <v>136.1</v>
      </c>
      <c r="E41" s="128">
        <f>E42</f>
        <v>99.017169999999993</v>
      </c>
      <c r="F41" s="127">
        <f>F42</f>
        <v>84.256</v>
      </c>
      <c r="G41" s="210">
        <f t="shared" si="5"/>
        <v>72.753247612049961</v>
      </c>
      <c r="H41" s="115">
        <f t="shared" si="6"/>
        <v>-37.082830000000001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99.017169999999993</v>
      </c>
      <c r="F42" s="70">
        <v>84.256</v>
      </c>
      <c r="G42" s="210">
        <f t="shared" si="5"/>
        <v>72.753247612049961</v>
      </c>
      <c r="H42" s="128">
        <f t="shared" si="6"/>
        <v>-37.082830000000001</v>
      </c>
    </row>
    <row r="43" spans="1:234" s="51" customFormat="1" ht="72.75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210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134.16184999999999</v>
      </c>
      <c r="F44" s="53">
        <f>F45</f>
        <v>189.37191999999999</v>
      </c>
      <c r="G44" s="208">
        <f t="shared" si="5"/>
        <v>55.900770833333326</v>
      </c>
      <c r="H44" s="29">
        <f t="shared" si="6"/>
        <v>-105.83815000000001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134.16184999999999</v>
      </c>
      <c r="F45" s="58">
        <v>189.37191999999999</v>
      </c>
      <c r="G45" s="211">
        <f t="shared" si="5"/>
        <v>55.900770833333326</v>
      </c>
      <c r="H45" s="32">
        <f t="shared" si="6"/>
        <v>-105.83815000000001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48.55686</v>
      </c>
      <c r="F46" s="15">
        <f>F47</f>
        <v>241.80704000000003</v>
      </c>
      <c r="G46" s="208">
        <f t="shared" si="5"/>
        <v>41.898009370712643</v>
      </c>
      <c r="H46" s="29">
        <f t="shared" si="6"/>
        <v>-67.33614</v>
      </c>
    </row>
    <row r="47" spans="1:234" s="51" customFormat="1" x14ac:dyDescent="0.2">
      <c r="A47" s="20" t="s">
        <v>66</v>
      </c>
      <c r="B47" s="59" t="s">
        <v>67</v>
      </c>
      <c r="C47" s="199">
        <f>C50+C48+C49+C51+C52</f>
        <v>115.893</v>
      </c>
      <c r="D47" s="199">
        <f>D50+D48+D49+D51+D52</f>
        <v>115.893</v>
      </c>
      <c r="E47" s="126">
        <f>E48+E49+E50+E51+E52</f>
        <v>48.55686</v>
      </c>
      <c r="F47" s="126">
        <f>F48+F49+F50+F51+F52</f>
        <v>241.80704000000003</v>
      </c>
      <c r="G47" s="207">
        <f t="shared" si="5"/>
        <v>41.898009370712643</v>
      </c>
      <c r="H47" s="126">
        <f t="shared" si="6"/>
        <v>-67.33614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38.50873</v>
      </c>
      <c r="F48" s="127">
        <v>25.905840000000001</v>
      </c>
      <c r="G48" s="207">
        <f t="shared" si="5"/>
        <v>445.85770522172049</v>
      </c>
      <c r="H48" s="128">
        <f t="shared" si="6"/>
        <v>29.871729999999999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207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9.6972400000000007</v>
      </c>
      <c r="F50" s="127">
        <v>27.101559999999999</v>
      </c>
      <c r="G50" s="207">
        <f>E50/D50*100</f>
        <v>9.041209815767882</v>
      </c>
      <c r="H50" s="128">
        <f t="shared" si="6"/>
        <v>-97.558760000000007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210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164" t="s">
        <v>75</v>
      </c>
      <c r="C52" s="198"/>
      <c r="D52" s="198"/>
      <c r="E52" s="118">
        <v>0.35088999999999998</v>
      </c>
      <c r="F52" s="198">
        <v>188.79964000000001</v>
      </c>
      <c r="G52" s="212" t="e">
        <f>E52/D52*100</f>
        <v>#DIV/0!</v>
      </c>
      <c r="H52" s="118">
        <f t="shared" si="6"/>
        <v>0.35088999999999998</v>
      </c>
    </row>
    <row r="53" spans="1:8" s="51" customFormat="1" ht="12.75" thickBot="1" x14ac:dyDescent="0.25">
      <c r="A53" s="189" t="s">
        <v>255</v>
      </c>
      <c r="B53" s="192" t="s">
        <v>256</v>
      </c>
      <c r="C53" s="53"/>
      <c r="D53" s="53"/>
      <c r="E53" s="54">
        <f>E54</f>
        <v>42.894089999999998</v>
      </c>
      <c r="F53" s="53"/>
      <c r="G53" s="208"/>
      <c r="H53" s="29"/>
    </row>
    <row r="54" spans="1:8" s="51" customFormat="1" x14ac:dyDescent="0.2">
      <c r="A54" s="188" t="s">
        <v>258</v>
      </c>
      <c r="B54" s="193" t="s">
        <v>257</v>
      </c>
      <c r="C54" s="199"/>
      <c r="D54" s="199"/>
      <c r="E54" s="126">
        <f>E55</f>
        <v>42.894089999999998</v>
      </c>
      <c r="F54" s="199"/>
      <c r="G54" s="207"/>
      <c r="H54" s="126"/>
    </row>
    <row r="55" spans="1:8" s="51" customFormat="1" ht="12.75" thickBot="1" x14ac:dyDescent="0.25">
      <c r="A55" s="190" t="s">
        <v>260</v>
      </c>
      <c r="B55" s="191" t="s">
        <v>259</v>
      </c>
      <c r="C55" s="145"/>
      <c r="D55" s="145"/>
      <c r="E55" s="144">
        <v>42.894089999999998</v>
      </c>
      <c r="F55" s="145"/>
      <c r="G55" s="213"/>
      <c r="H55" s="144"/>
    </row>
    <row r="56" spans="1:8" s="51" customFormat="1" ht="12.75" thickBot="1" x14ac:dyDescent="0.25">
      <c r="A56" s="78" t="s">
        <v>76</v>
      </c>
      <c r="B56" s="185" t="s">
        <v>77</v>
      </c>
      <c r="C56" s="186">
        <f>C57+C58+C59</f>
        <v>239</v>
      </c>
      <c r="D56" s="186">
        <f>D57+D58+D59</f>
        <v>364</v>
      </c>
      <c r="E56" s="186">
        <f>E57+E58+E59</f>
        <v>687.59316999999999</v>
      </c>
      <c r="F56" s="186">
        <f>F57+F58+F59</f>
        <v>248.77332999999999</v>
      </c>
      <c r="G56" s="214">
        <f>E56/D56*100</f>
        <v>188.89922252747255</v>
      </c>
      <c r="H56" s="201">
        <f t="shared" si="6"/>
        <v>323.59316999999999</v>
      </c>
    </row>
    <row r="57" spans="1:8" s="11" customFormat="1" ht="24" x14ac:dyDescent="0.2">
      <c r="A57" s="62" t="s">
        <v>78</v>
      </c>
      <c r="B57" s="63" t="s">
        <v>79</v>
      </c>
      <c r="C57" s="64"/>
      <c r="D57" s="64"/>
      <c r="E57" s="126"/>
      <c r="F57" s="199">
        <v>64</v>
      </c>
      <c r="G57" s="207"/>
      <c r="H57" s="126">
        <f t="shared" si="6"/>
        <v>0</v>
      </c>
    </row>
    <row r="58" spans="1:8" s="11" customFormat="1" ht="24" x14ac:dyDescent="0.2">
      <c r="A58" s="65" t="s">
        <v>80</v>
      </c>
      <c r="B58" s="66" t="s">
        <v>81</v>
      </c>
      <c r="C58" s="198"/>
      <c r="D58" s="198">
        <v>125</v>
      </c>
      <c r="E58" s="118">
        <v>631.50062000000003</v>
      </c>
      <c r="F58" s="198">
        <v>140.00985</v>
      </c>
      <c r="G58" s="207">
        <f>E58/D58*100</f>
        <v>505.20049600000004</v>
      </c>
      <c r="H58" s="118">
        <f t="shared" si="6"/>
        <v>506.50062000000003</v>
      </c>
    </row>
    <row r="59" spans="1:8" s="11" customFormat="1" ht="24.75" thickBot="1" x14ac:dyDescent="0.25">
      <c r="A59" s="67" t="s">
        <v>82</v>
      </c>
      <c r="B59" s="68" t="s">
        <v>83</v>
      </c>
      <c r="C59" s="127">
        <v>239</v>
      </c>
      <c r="D59" s="127">
        <v>239</v>
      </c>
      <c r="E59" s="128">
        <v>56.092550000000003</v>
      </c>
      <c r="F59" s="127">
        <v>44.763480000000001</v>
      </c>
      <c r="G59" s="207">
        <f>E59/D59*100</f>
        <v>23.469686192468618</v>
      </c>
      <c r="H59" s="128">
        <f t="shared" si="6"/>
        <v>-182.90744999999998</v>
      </c>
    </row>
    <row r="60" spans="1:8" ht="12.75" thickBot="1" x14ac:dyDescent="0.25">
      <c r="A60" s="78" t="s">
        <v>84</v>
      </c>
      <c r="B60" s="87" t="s">
        <v>85</v>
      </c>
      <c r="C60" s="69">
        <f>C61+C63+C65+C67+C69+C71+C73+C75+C77+C79</f>
        <v>88</v>
      </c>
      <c r="D60" s="69">
        <f>D61+D63+D65+D67+D69+D71+D73+D75+D77+D79</f>
        <v>116</v>
      </c>
      <c r="E60" s="69">
        <f t="shared" ref="E60" si="7">E61+E63+E65+E67+E69+E71+E73+E75+E77+E79</f>
        <v>296.28593000000001</v>
      </c>
      <c r="F60" s="69">
        <v>907.98677999999995</v>
      </c>
      <c r="G60" s="215">
        <f>E60/D60*100</f>
        <v>255.41890517241379</v>
      </c>
      <c r="H60" s="29">
        <f t="shared" si="6"/>
        <v>180.28593000000001</v>
      </c>
    </row>
    <row r="61" spans="1:8" ht="36" x14ac:dyDescent="0.2">
      <c r="A61" s="134" t="s">
        <v>161</v>
      </c>
      <c r="B61" s="137" t="s">
        <v>178</v>
      </c>
      <c r="C61" s="199">
        <f>C62</f>
        <v>4</v>
      </c>
      <c r="D61" s="199">
        <f>D62</f>
        <v>4</v>
      </c>
      <c r="E61" s="199">
        <f t="shared" ref="E61" si="8">E62</f>
        <v>0.875</v>
      </c>
      <c r="F61" s="199"/>
      <c r="G61" s="207">
        <f>E61/D61*100</f>
        <v>21.875</v>
      </c>
      <c r="H61" s="126">
        <f t="shared" si="6"/>
        <v>-3.125</v>
      </c>
    </row>
    <row r="62" spans="1:8" s="11" customFormat="1" ht="48" x14ac:dyDescent="0.2">
      <c r="A62" s="135" t="s">
        <v>162</v>
      </c>
      <c r="B62" s="138" t="s">
        <v>179</v>
      </c>
      <c r="C62" s="199">
        <v>4</v>
      </c>
      <c r="D62" s="199">
        <v>4</v>
      </c>
      <c r="E62" s="126">
        <v>0.875</v>
      </c>
      <c r="F62" s="70"/>
      <c r="G62" s="207">
        <f>E62/D62*100</f>
        <v>21.875</v>
      </c>
      <c r="H62" s="128">
        <f t="shared" si="6"/>
        <v>-3.125</v>
      </c>
    </row>
    <row r="63" spans="1:8" ht="36" x14ac:dyDescent="0.2">
      <c r="A63" s="134" t="s">
        <v>228</v>
      </c>
      <c r="B63" s="139" t="s">
        <v>180</v>
      </c>
      <c r="C63" s="199">
        <f>C64</f>
        <v>3</v>
      </c>
      <c r="D63" s="199">
        <f>D64</f>
        <v>3</v>
      </c>
      <c r="E63" s="199">
        <f>E64</f>
        <v>32.5</v>
      </c>
      <c r="F63" s="127"/>
      <c r="G63" s="210"/>
      <c r="H63" s="128">
        <f t="shared" si="6"/>
        <v>29.5</v>
      </c>
    </row>
    <row r="64" spans="1:8" ht="48" x14ac:dyDescent="0.2">
      <c r="A64" s="135" t="s">
        <v>163</v>
      </c>
      <c r="B64" s="140" t="s">
        <v>181</v>
      </c>
      <c r="C64" s="199">
        <v>3</v>
      </c>
      <c r="D64" s="199">
        <v>3</v>
      </c>
      <c r="E64" s="126">
        <v>32.5</v>
      </c>
      <c r="F64" s="127"/>
      <c r="G64" s="210">
        <f>E64/D64*100</f>
        <v>1083.3333333333335</v>
      </c>
      <c r="H64" s="143">
        <f t="shared" si="6"/>
        <v>29.5</v>
      </c>
    </row>
    <row r="65" spans="1:8" ht="36" x14ac:dyDescent="0.2">
      <c r="A65" s="134" t="s">
        <v>164</v>
      </c>
      <c r="B65" s="141" t="s">
        <v>182</v>
      </c>
      <c r="C65" s="199">
        <f>C66</f>
        <v>4</v>
      </c>
      <c r="D65" s="199">
        <f>D66</f>
        <v>4</v>
      </c>
      <c r="E65" s="199">
        <f>E66</f>
        <v>0.4</v>
      </c>
      <c r="F65" s="199"/>
      <c r="G65" s="207"/>
      <c r="H65" s="129"/>
    </row>
    <row r="66" spans="1:8" ht="48" x14ac:dyDescent="0.2">
      <c r="A66" s="135" t="s">
        <v>165</v>
      </c>
      <c r="B66" s="140" t="s">
        <v>183</v>
      </c>
      <c r="C66" s="199">
        <v>4</v>
      </c>
      <c r="D66" s="199">
        <v>4</v>
      </c>
      <c r="E66" s="126">
        <v>0.4</v>
      </c>
      <c r="F66" s="127"/>
      <c r="G66" s="210"/>
      <c r="H66" s="128"/>
    </row>
    <row r="67" spans="1:8" ht="36" x14ac:dyDescent="0.2">
      <c r="A67" s="134" t="s">
        <v>166</v>
      </c>
      <c r="B67" s="141" t="s">
        <v>184</v>
      </c>
      <c r="C67" s="199">
        <f>C68</f>
        <v>5</v>
      </c>
      <c r="D67" s="199">
        <f>D68</f>
        <v>5</v>
      </c>
      <c r="E67" s="199">
        <f>E68</f>
        <v>0</v>
      </c>
      <c r="F67" s="127"/>
      <c r="G67" s="210"/>
      <c r="H67" s="128"/>
    </row>
    <row r="68" spans="1:8" ht="48" x14ac:dyDescent="0.2">
      <c r="A68" s="135" t="s">
        <v>167</v>
      </c>
      <c r="B68" s="140" t="s">
        <v>185</v>
      </c>
      <c r="C68" s="199">
        <v>5</v>
      </c>
      <c r="D68" s="199">
        <v>5</v>
      </c>
      <c r="E68" s="126"/>
      <c r="F68" s="128"/>
      <c r="G68" s="210">
        <f>E68/D68*100</f>
        <v>0</v>
      </c>
      <c r="H68" s="128">
        <f>E68-D68</f>
        <v>-5</v>
      </c>
    </row>
    <row r="69" spans="1:8" ht="36" x14ac:dyDescent="0.2">
      <c r="A69" s="134" t="s">
        <v>168</v>
      </c>
      <c r="B69" s="141" t="s">
        <v>186</v>
      </c>
      <c r="C69" s="199">
        <f>C70</f>
        <v>3</v>
      </c>
      <c r="D69" s="199">
        <f>D70</f>
        <v>3</v>
      </c>
      <c r="E69" s="199">
        <f>E70</f>
        <v>1</v>
      </c>
      <c r="F69" s="127"/>
      <c r="G69" s="210">
        <f>E69/D69*100</f>
        <v>33.333333333333329</v>
      </c>
      <c r="H69" s="128">
        <f>E69-D69</f>
        <v>-2</v>
      </c>
    </row>
    <row r="70" spans="1:8" ht="48" x14ac:dyDescent="0.2">
      <c r="A70" s="135" t="s">
        <v>169</v>
      </c>
      <c r="B70" s="140" t="s">
        <v>187</v>
      </c>
      <c r="C70" s="199">
        <v>3</v>
      </c>
      <c r="D70" s="199">
        <v>3</v>
      </c>
      <c r="E70" s="126">
        <v>1</v>
      </c>
      <c r="F70" s="127"/>
      <c r="G70" s="210">
        <f>E70/D70*100</f>
        <v>33.333333333333329</v>
      </c>
      <c r="H70" s="128">
        <f>E71-D70</f>
        <v>-2.4500000000000002</v>
      </c>
    </row>
    <row r="71" spans="1:8" ht="36" x14ac:dyDescent="0.2">
      <c r="A71" s="134" t="s">
        <v>170</v>
      </c>
      <c r="B71" s="141" t="s">
        <v>188</v>
      </c>
      <c r="C71" s="199">
        <f>C72</f>
        <v>2</v>
      </c>
      <c r="D71" s="199">
        <f>D72</f>
        <v>2</v>
      </c>
      <c r="E71" s="199">
        <f>E72</f>
        <v>0.55000000000000004</v>
      </c>
      <c r="F71" s="199"/>
      <c r="G71" s="207"/>
      <c r="H71" s="128"/>
    </row>
    <row r="72" spans="1:8" ht="60" x14ac:dyDescent="0.2">
      <c r="A72" s="135" t="s">
        <v>171</v>
      </c>
      <c r="B72" s="140" t="s">
        <v>189</v>
      </c>
      <c r="C72" s="199">
        <v>2</v>
      </c>
      <c r="D72" s="199">
        <v>2</v>
      </c>
      <c r="E72" s="126">
        <v>0.55000000000000004</v>
      </c>
      <c r="F72" s="127"/>
      <c r="G72" s="210">
        <f>E72/D72*100</f>
        <v>27.500000000000004</v>
      </c>
      <c r="H72" s="128">
        <f>E72-D72</f>
        <v>-1.45</v>
      </c>
    </row>
    <row r="73" spans="1:8" ht="36" x14ac:dyDescent="0.2">
      <c r="A73" s="134" t="s">
        <v>172</v>
      </c>
      <c r="B73" s="141" t="s">
        <v>190</v>
      </c>
      <c r="C73" s="199">
        <f>C74</f>
        <v>2</v>
      </c>
      <c r="D73" s="199">
        <f>D74</f>
        <v>2</v>
      </c>
      <c r="E73" s="199">
        <v>0.5</v>
      </c>
      <c r="F73" s="127"/>
      <c r="G73" s="210"/>
      <c r="H73" s="128">
        <f>E73-D73</f>
        <v>-1.5</v>
      </c>
    </row>
    <row r="74" spans="1:8" ht="48" x14ac:dyDescent="0.2">
      <c r="A74" s="135" t="s">
        <v>173</v>
      </c>
      <c r="B74" s="140" t="s">
        <v>191</v>
      </c>
      <c r="C74" s="199">
        <v>2</v>
      </c>
      <c r="D74" s="199">
        <v>2</v>
      </c>
      <c r="E74" s="126">
        <v>0.5</v>
      </c>
      <c r="F74" s="127"/>
      <c r="G74" s="210">
        <f>E74/D74*100</f>
        <v>25</v>
      </c>
      <c r="H74" s="71">
        <f>E74-D74</f>
        <v>-1.5</v>
      </c>
    </row>
    <row r="75" spans="1:8" ht="36" x14ac:dyDescent="0.2">
      <c r="A75" s="134" t="s">
        <v>174</v>
      </c>
      <c r="B75" s="141" t="s">
        <v>192</v>
      </c>
      <c r="C75" s="199">
        <f>C76</f>
        <v>46</v>
      </c>
      <c r="D75" s="199">
        <f>D76</f>
        <v>46</v>
      </c>
      <c r="E75" s="199">
        <f>E76</f>
        <v>53.5</v>
      </c>
      <c r="F75" s="199"/>
      <c r="G75" s="207"/>
      <c r="H75" s="130"/>
    </row>
    <row r="76" spans="1:8" ht="48" x14ac:dyDescent="0.2">
      <c r="A76" s="135" t="s">
        <v>175</v>
      </c>
      <c r="B76" s="140" t="s">
        <v>193</v>
      </c>
      <c r="C76" s="199">
        <v>46</v>
      </c>
      <c r="D76" s="199">
        <v>46</v>
      </c>
      <c r="E76" s="126">
        <v>53.5</v>
      </c>
      <c r="F76" s="127"/>
      <c r="G76" s="210">
        <f t="shared" ref="G76:G82" si="9">E76/D76*100</f>
        <v>116.30434782608697</v>
      </c>
      <c r="H76" s="128">
        <f t="shared" ref="H76:H100" si="10">E76-D76</f>
        <v>7.5</v>
      </c>
    </row>
    <row r="77" spans="1:8" ht="36" x14ac:dyDescent="0.2">
      <c r="A77" s="134" t="s">
        <v>176</v>
      </c>
      <c r="B77" s="139" t="s">
        <v>194</v>
      </c>
      <c r="C77" s="199">
        <f>C78</f>
        <v>19</v>
      </c>
      <c r="D77" s="199">
        <f>D78</f>
        <v>19</v>
      </c>
      <c r="E77" s="199">
        <f>E78</f>
        <v>35.069020000000002</v>
      </c>
      <c r="F77" s="127"/>
      <c r="G77" s="210">
        <f t="shared" si="9"/>
        <v>184.5737894736842</v>
      </c>
      <c r="H77" s="128">
        <f t="shared" si="10"/>
        <v>16.069020000000002</v>
      </c>
    </row>
    <row r="78" spans="1:8" ht="48" x14ac:dyDescent="0.2">
      <c r="A78" s="136" t="s">
        <v>177</v>
      </c>
      <c r="B78" s="142" t="s">
        <v>195</v>
      </c>
      <c r="C78" s="199">
        <v>19</v>
      </c>
      <c r="D78" s="199">
        <v>19</v>
      </c>
      <c r="E78" s="126">
        <v>35.069020000000002</v>
      </c>
      <c r="F78" s="127"/>
      <c r="G78" s="210">
        <f t="shared" si="9"/>
        <v>184.5737894736842</v>
      </c>
      <c r="H78" s="128">
        <f t="shared" si="10"/>
        <v>16.069020000000002</v>
      </c>
    </row>
    <row r="79" spans="1:8" ht="36" x14ac:dyDescent="0.2">
      <c r="A79" s="147" t="s">
        <v>210</v>
      </c>
      <c r="B79" s="60" t="s">
        <v>211</v>
      </c>
      <c r="C79" s="127">
        <f>C80+C81</f>
        <v>0</v>
      </c>
      <c r="D79" s="127">
        <f>D80+D81</f>
        <v>28</v>
      </c>
      <c r="E79" s="127">
        <f t="shared" ref="E79:F79" si="11">E80+E81</f>
        <v>171.89191</v>
      </c>
      <c r="F79" s="127">
        <f t="shared" si="11"/>
        <v>0</v>
      </c>
      <c r="G79" s="210">
        <f t="shared" si="9"/>
        <v>613.89967857142858</v>
      </c>
      <c r="H79" s="128">
        <f t="shared" si="10"/>
        <v>143.89191</v>
      </c>
    </row>
    <row r="80" spans="1:8" ht="36" x14ac:dyDescent="0.2">
      <c r="A80" s="148" t="s">
        <v>212</v>
      </c>
      <c r="B80" s="86" t="s">
        <v>214</v>
      </c>
      <c r="C80" s="198"/>
      <c r="D80" s="198">
        <v>25</v>
      </c>
      <c r="E80" s="198">
        <v>168.52785</v>
      </c>
      <c r="F80" s="198"/>
      <c r="G80" s="210"/>
      <c r="H80" s="118"/>
    </row>
    <row r="81" spans="1:8" ht="36.75" thickBot="1" x14ac:dyDescent="0.25">
      <c r="A81" s="148" t="s">
        <v>213</v>
      </c>
      <c r="B81" s="86" t="s">
        <v>215</v>
      </c>
      <c r="C81" s="198"/>
      <c r="D81" s="198">
        <v>3</v>
      </c>
      <c r="E81" s="118">
        <v>3.3640599999999998</v>
      </c>
      <c r="F81" s="198"/>
      <c r="G81" s="210">
        <f t="shared" si="9"/>
        <v>112.13533333333332</v>
      </c>
      <c r="H81" s="118">
        <f t="shared" si="10"/>
        <v>0.36405999999999983</v>
      </c>
    </row>
    <row r="82" spans="1:8" ht="12.75" thickBot="1" x14ac:dyDescent="0.25">
      <c r="A82" s="73" t="s">
        <v>86</v>
      </c>
      <c r="B82" s="87" t="s">
        <v>87</v>
      </c>
      <c r="C82" s="53">
        <f>C83+C84</f>
        <v>0</v>
      </c>
      <c r="D82" s="53">
        <f>D83+D84</f>
        <v>0</v>
      </c>
      <c r="E82" s="53">
        <f t="shared" ref="E82:F82" si="12">E83+E84</f>
        <v>113.50708</v>
      </c>
      <c r="F82" s="53">
        <f t="shared" si="12"/>
        <v>-296.57363999999995</v>
      </c>
      <c r="G82" s="215" t="e">
        <f t="shared" si="9"/>
        <v>#DIV/0!</v>
      </c>
      <c r="H82" s="29">
        <f t="shared" si="10"/>
        <v>113.50708</v>
      </c>
    </row>
    <row r="83" spans="1:8" x14ac:dyDescent="0.2">
      <c r="A83" s="20" t="s">
        <v>229</v>
      </c>
      <c r="B83" s="59" t="s">
        <v>88</v>
      </c>
      <c r="C83" s="199"/>
      <c r="D83" s="199"/>
      <c r="E83" s="126"/>
      <c r="F83" s="199">
        <v>-481.68275999999997</v>
      </c>
      <c r="G83" s="207">
        <v>0</v>
      </c>
      <c r="H83" s="126">
        <f t="shared" si="10"/>
        <v>0</v>
      </c>
    </row>
    <row r="84" spans="1:8" ht="12.75" thickBot="1" x14ac:dyDescent="0.25">
      <c r="A84" s="33" t="s">
        <v>230</v>
      </c>
      <c r="B84" s="33" t="s">
        <v>87</v>
      </c>
      <c r="C84" s="198"/>
      <c r="D84" s="198"/>
      <c r="E84" s="118">
        <v>113.50708</v>
      </c>
      <c r="F84" s="198">
        <v>185.10911999999999</v>
      </c>
      <c r="G84" s="212" t="e">
        <f>E84/D84*100</f>
        <v>#DIV/0!</v>
      </c>
      <c r="H84" s="118">
        <f t="shared" si="10"/>
        <v>113.50708</v>
      </c>
    </row>
    <row r="85" spans="1:8" ht="12.75" thickBot="1" x14ac:dyDescent="0.25">
      <c r="A85" s="73" t="s">
        <v>89</v>
      </c>
      <c r="B85" s="74" t="s">
        <v>90</v>
      </c>
      <c r="C85" s="75">
        <f>C86+C135+C133+C132</f>
        <v>451685.90100000001</v>
      </c>
      <c r="D85" s="75">
        <f>D86+D135+D133+D132</f>
        <v>385084.12599999999</v>
      </c>
      <c r="E85" s="76">
        <f>E86+E135+E133+E132</f>
        <v>228750.24654999998</v>
      </c>
      <c r="F85" s="75">
        <f>F86+F135+F133+F132</f>
        <v>232439.86037000001</v>
      </c>
      <c r="G85" s="216">
        <f>E85/D85*100</f>
        <v>59.402668431468918</v>
      </c>
      <c r="H85" s="77">
        <f t="shared" si="10"/>
        <v>-156333.87945000001</v>
      </c>
    </row>
    <row r="86" spans="1:8" ht="12.75" thickBot="1" x14ac:dyDescent="0.25">
      <c r="A86" s="78" t="s">
        <v>91</v>
      </c>
      <c r="B86" s="79" t="s">
        <v>92</v>
      </c>
      <c r="C86" s="80">
        <f>C87+C90+C104+C125</f>
        <v>451685.90100000001</v>
      </c>
      <c r="D86" s="80">
        <f>D87+D90+D104+D125</f>
        <v>385084.12599999999</v>
      </c>
      <c r="E86" s="80">
        <f>E87+E90+E104+E125</f>
        <v>228750.24654999998</v>
      </c>
      <c r="F86" s="80">
        <f>F87+F90+F104+F125</f>
        <v>232439.86037000001</v>
      </c>
      <c r="G86" s="217">
        <f>E86/D86*100</f>
        <v>59.402668431468918</v>
      </c>
      <c r="H86" s="82">
        <f t="shared" si="10"/>
        <v>-156333.87945000001</v>
      </c>
    </row>
    <row r="87" spans="1:8" ht="12.75" thickBot="1" x14ac:dyDescent="0.25">
      <c r="A87" s="73" t="s">
        <v>93</v>
      </c>
      <c r="B87" s="83" t="s">
        <v>94</v>
      </c>
      <c r="C87" s="27">
        <f>C88+C89</f>
        <v>154122</v>
      </c>
      <c r="D87" s="27">
        <f>D88+D89</f>
        <v>154325.9</v>
      </c>
      <c r="E87" s="84">
        <f>E88+E89</f>
        <v>93171.51023</v>
      </c>
      <c r="F87" s="27">
        <f>SUM(F88+F89)</f>
        <v>105417.64</v>
      </c>
      <c r="G87" s="218">
        <f>E87/D87*100</f>
        <v>60.373216828801915</v>
      </c>
      <c r="H87" s="85">
        <f t="shared" si="10"/>
        <v>-61154.389769999994</v>
      </c>
    </row>
    <row r="88" spans="1:8" x14ac:dyDescent="0.2">
      <c r="A88" s="59" t="s">
        <v>95</v>
      </c>
      <c r="B88" s="59" t="s">
        <v>96</v>
      </c>
      <c r="C88" s="199">
        <v>154122</v>
      </c>
      <c r="D88" s="199">
        <v>154122</v>
      </c>
      <c r="E88" s="126">
        <v>92978</v>
      </c>
      <c r="F88" s="199">
        <v>105417.64</v>
      </c>
      <c r="G88" s="207">
        <f>E88/D88*100</f>
        <v>60.327532733808283</v>
      </c>
      <c r="H88" s="126">
        <f t="shared" si="10"/>
        <v>-61144</v>
      </c>
    </row>
    <row r="89" spans="1:8" ht="24.75" thickBot="1" x14ac:dyDescent="0.25">
      <c r="A89" s="56" t="s">
        <v>97</v>
      </c>
      <c r="B89" s="164" t="s">
        <v>98</v>
      </c>
      <c r="C89" s="165"/>
      <c r="D89" s="165">
        <v>203.9</v>
      </c>
      <c r="E89" s="118">
        <v>193.51023000000001</v>
      </c>
      <c r="F89" s="198"/>
      <c r="G89" s="212"/>
      <c r="H89" s="118">
        <f t="shared" si="10"/>
        <v>-10.389769999999999</v>
      </c>
    </row>
    <row r="90" spans="1:8" ht="12.75" thickBot="1" x14ac:dyDescent="0.25">
      <c r="A90" s="73" t="s">
        <v>99</v>
      </c>
      <c r="B90" s="87" t="s">
        <v>100</v>
      </c>
      <c r="C90" s="53">
        <f>C91+C93+C94+C95</f>
        <v>90668.300000000017</v>
      </c>
      <c r="D90" s="53">
        <f>D91+D93+D94+D95+D92</f>
        <v>26549.64</v>
      </c>
      <c r="E90" s="53">
        <f>E91+E93+E94+E95+E92</f>
        <v>20574.747240000001</v>
      </c>
      <c r="F90" s="53">
        <f t="shared" ref="F90" si="13">F91+F93+F94+F95</f>
        <v>7067.6120999999994</v>
      </c>
      <c r="G90" s="215">
        <f>E90/D90*100</f>
        <v>77.495390671963918</v>
      </c>
      <c r="H90" s="29">
        <f t="shared" si="10"/>
        <v>-5974.8927599999988</v>
      </c>
    </row>
    <row r="91" spans="1:8" s="11" customFormat="1" x14ac:dyDescent="0.2">
      <c r="A91" s="33" t="s">
        <v>101</v>
      </c>
      <c r="B91" s="45" t="s">
        <v>102</v>
      </c>
      <c r="C91" s="127">
        <v>441.5</v>
      </c>
      <c r="D91" s="127">
        <v>441.5</v>
      </c>
      <c r="E91" s="128"/>
      <c r="F91" s="127"/>
      <c r="G91" s="210">
        <v>0</v>
      </c>
      <c r="H91" s="128">
        <f t="shared" si="10"/>
        <v>-441.5</v>
      </c>
    </row>
    <row r="92" spans="1:8" s="11" customFormat="1" ht="24" x14ac:dyDescent="0.2">
      <c r="A92" s="33" t="s">
        <v>244</v>
      </c>
      <c r="B92" s="60" t="s">
        <v>245</v>
      </c>
      <c r="C92" s="127"/>
      <c r="D92" s="127">
        <v>3514.64</v>
      </c>
      <c r="E92" s="128">
        <v>3514.4252499999998</v>
      </c>
      <c r="F92" s="127"/>
      <c r="G92" s="210"/>
      <c r="H92" s="128"/>
    </row>
    <row r="93" spans="1:8" s="11" customFormat="1" x14ac:dyDescent="0.2">
      <c r="A93" s="45" t="s">
        <v>261</v>
      </c>
      <c r="B93" s="45" t="s">
        <v>104</v>
      </c>
      <c r="C93" s="127">
        <v>2943.3</v>
      </c>
      <c r="D93" s="127">
        <v>2943.3</v>
      </c>
      <c r="E93" s="128">
        <v>2943.29999</v>
      </c>
      <c r="F93" s="127">
        <v>1678.2253499999999</v>
      </c>
      <c r="G93" s="210">
        <f t="shared" ref="G93:G99" si="14">E93/D93*100</f>
        <v>99.999999660245294</v>
      </c>
      <c r="H93" s="128">
        <f t="shared" si="10"/>
        <v>-1.0000000202126103E-5</v>
      </c>
    </row>
    <row r="94" spans="1:8" s="11" customFormat="1" ht="12.75" thickBot="1" x14ac:dyDescent="0.25">
      <c r="A94" s="36" t="s">
        <v>105</v>
      </c>
      <c r="B94" s="164" t="s">
        <v>106</v>
      </c>
      <c r="C94" s="198">
        <v>89</v>
      </c>
      <c r="D94" s="198">
        <v>89</v>
      </c>
      <c r="E94" s="118"/>
      <c r="F94" s="198">
        <v>118.5</v>
      </c>
      <c r="G94" s="212">
        <f t="shared" si="14"/>
        <v>0</v>
      </c>
      <c r="H94" s="128">
        <f t="shared" si="10"/>
        <v>-89</v>
      </c>
    </row>
    <row r="95" spans="1:8" ht="12.75" thickBot="1" x14ac:dyDescent="0.25">
      <c r="A95" s="73" t="s">
        <v>107</v>
      </c>
      <c r="B95" s="88" t="s">
        <v>108</v>
      </c>
      <c r="C95" s="53">
        <f>C96+C97+C98+C99+C101+C100+C102</f>
        <v>87194.500000000015</v>
      </c>
      <c r="D95" s="53">
        <f>D96+D97+D98+D99+D101+D100+D102</f>
        <v>19561.2</v>
      </c>
      <c r="E95" s="53">
        <f>E96+E97+E98+E99+E101+E100+E102</f>
        <v>14117.021999999999</v>
      </c>
      <c r="F95" s="53">
        <f t="shared" ref="F95" si="15">F96+F97+F98+F99+F101+F100+F102</f>
        <v>5270.8867499999997</v>
      </c>
      <c r="G95" s="215">
        <f t="shared" si="14"/>
        <v>72.168486595914345</v>
      </c>
      <c r="H95" s="29">
        <f t="shared" si="10"/>
        <v>-5444.1780000000017</v>
      </c>
    </row>
    <row r="96" spans="1:8" x14ac:dyDescent="0.2">
      <c r="A96" s="20" t="s">
        <v>107</v>
      </c>
      <c r="B96" s="59" t="s">
        <v>220</v>
      </c>
      <c r="C96" s="199">
        <v>990</v>
      </c>
      <c r="D96" s="199">
        <v>990</v>
      </c>
      <c r="E96" s="126">
        <v>440.56211000000002</v>
      </c>
      <c r="F96" s="199">
        <v>506.32774999999998</v>
      </c>
      <c r="G96" s="207">
        <f t="shared" si="14"/>
        <v>44.501223232323234</v>
      </c>
      <c r="H96" s="126">
        <f t="shared" si="10"/>
        <v>-549.43788999999992</v>
      </c>
    </row>
    <row r="97" spans="1:8" ht="24" x14ac:dyDescent="0.2">
      <c r="A97" s="36" t="s">
        <v>107</v>
      </c>
      <c r="B97" s="60" t="s">
        <v>109</v>
      </c>
      <c r="C97" s="127">
        <v>2097.1</v>
      </c>
      <c r="D97" s="127">
        <v>2465.8000000000002</v>
      </c>
      <c r="E97" s="128">
        <v>1153.992</v>
      </c>
      <c r="F97" s="127">
        <v>1175.0319999999999</v>
      </c>
      <c r="G97" s="210">
        <f t="shared" si="14"/>
        <v>46.799902668505148</v>
      </c>
      <c r="H97" s="128">
        <f t="shared" si="10"/>
        <v>-1311.8080000000002</v>
      </c>
    </row>
    <row r="98" spans="1:8" x14ac:dyDescent="0.2">
      <c r="A98" s="33" t="s">
        <v>107</v>
      </c>
      <c r="B98" s="60" t="s">
        <v>205</v>
      </c>
      <c r="C98" s="127">
        <v>4220</v>
      </c>
      <c r="D98" s="127">
        <v>1050.8</v>
      </c>
      <c r="E98" s="128">
        <v>669.79</v>
      </c>
      <c r="F98" s="127"/>
      <c r="G98" s="210">
        <f t="shared" si="14"/>
        <v>63.740959269128282</v>
      </c>
      <c r="H98" s="128">
        <f t="shared" si="10"/>
        <v>-381.01</v>
      </c>
    </row>
    <row r="99" spans="1:8" ht="24" x14ac:dyDescent="0.2">
      <c r="A99" s="89" t="s">
        <v>107</v>
      </c>
      <c r="B99" s="166" t="s">
        <v>110</v>
      </c>
      <c r="C99" s="127">
        <v>2000</v>
      </c>
      <c r="D99" s="127"/>
      <c r="E99" s="128"/>
      <c r="F99" s="127">
        <v>3589.527</v>
      </c>
      <c r="G99" s="210" t="e">
        <f t="shared" si="14"/>
        <v>#DIV/0!</v>
      </c>
      <c r="H99" s="128">
        <f t="shared" si="10"/>
        <v>0</v>
      </c>
    </row>
    <row r="100" spans="1:8" x14ac:dyDescent="0.2">
      <c r="A100" s="33" t="s">
        <v>107</v>
      </c>
      <c r="B100" s="60" t="s">
        <v>202</v>
      </c>
      <c r="C100" s="127">
        <v>1894.8</v>
      </c>
      <c r="D100" s="127">
        <v>1894.8</v>
      </c>
      <c r="E100" s="128"/>
      <c r="F100" s="127"/>
      <c r="G100" s="210"/>
      <c r="H100" s="128">
        <f t="shared" si="10"/>
        <v>-1894.8</v>
      </c>
    </row>
    <row r="101" spans="1:8" ht="24" x14ac:dyDescent="0.2">
      <c r="A101" s="36" t="s">
        <v>107</v>
      </c>
      <c r="B101" s="167" t="s">
        <v>203</v>
      </c>
      <c r="C101" s="127">
        <v>72860.600000000006</v>
      </c>
      <c r="D101" s="127">
        <v>10027.799999999999</v>
      </c>
      <c r="E101" s="128">
        <v>10027.799999999999</v>
      </c>
      <c r="F101" s="127"/>
      <c r="G101" s="210">
        <v>0</v>
      </c>
      <c r="H101" s="128">
        <f>E101-C101</f>
        <v>-62832.800000000003</v>
      </c>
    </row>
    <row r="102" spans="1:8" ht="24" x14ac:dyDescent="0.2">
      <c r="A102" s="48" t="s">
        <v>111</v>
      </c>
      <c r="B102" s="168" t="s">
        <v>204</v>
      </c>
      <c r="C102" s="127">
        <v>3132</v>
      </c>
      <c r="D102" s="127">
        <v>3132</v>
      </c>
      <c r="E102" s="128">
        <v>1824.87789</v>
      </c>
      <c r="F102" s="127"/>
      <c r="G102" s="210">
        <v>0</v>
      </c>
      <c r="H102" s="128">
        <f>E102-C102</f>
        <v>-1307.12211</v>
      </c>
    </row>
    <row r="103" spans="1:8" ht="12.75" thickBot="1" x14ac:dyDescent="0.25">
      <c r="A103" s="33" t="s">
        <v>111</v>
      </c>
      <c r="B103" s="169" t="s">
        <v>112</v>
      </c>
      <c r="C103" s="198"/>
      <c r="D103" s="198"/>
      <c r="E103" s="118"/>
      <c r="F103" s="198"/>
      <c r="G103" s="212">
        <v>0</v>
      </c>
      <c r="H103" s="118">
        <f>E103-C103</f>
        <v>0</v>
      </c>
    </row>
    <row r="104" spans="1:8" ht="12.75" thickBot="1" x14ac:dyDescent="0.25">
      <c r="A104" s="73" t="s">
        <v>113</v>
      </c>
      <c r="B104" s="90" t="s">
        <v>114</v>
      </c>
      <c r="C104" s="75">
        <f>C105+C116+C118+C120+C121+C122+C123+C117+C119</f>
        <v>180216.19999999995</v>
      </c>
      <c r="D104" s="75">
        <f>D105+D116+D118+D120+D121+D122+D123+D117+D119</f>
        <v>177796</v>
      </c>
      <c r="E104" s="76">
        <f>E105+E116+E118+E120+E121+E122+E123+E117+E119</f>
        <v>106065.90031999999</v>
      </c>
      <c r="F104" s="75">
        <f>F105+F116+F118+F120+F121+F122+F123+F117+F119</f>
        <v>106871.39225000002</v>
      </c>
      <c r="G104" s="216">
        <f t="shared" ref="G104:G111" si="16">E104/D104*100</f>
        <v>59.655954194695035</v>
      </c>
      <c r="H104" s="77">
        <f t="shared" ref="H104:H111" si="17">E104-D104</f>
        <v>-71730.099680000014</v>
      </c>
    </row>
    <row r="105" spans="1:8" ht="12.75" thickBot="1" x14ac:dyDescent="0.25">
      <c r="A105" s="73" t="s">
        <v>115</v>
      </c>
      <c r="B105" s="91" t="s">
        <v>116</v>
      </c>
      <c r="C105" s="27">
        <f>C108+C112+C107+C106+C109+C113+C110+C111+C114+C115</f>
        <v>135077.79999999999</v>
      </c>
      <c r="D105" s="27">
        <f>D108+D112+D107+D106+D109+D113+D110+D111+D114+D115</f>
        <v>133062.5</v>
      </c>
      <c r="E105" s="27">
        <f>E108+E112+E107+E106+E109+E113+E110+E111+E114+E115</f>
        <v>79271.388229999982</v>
      </c>
      <c r="F105" s="27">
        <f t="shared" ref="F105" si="18">F108+F112+F107+F106+F109+F113+F110+F111+F114+F115</f>
        <v>81844.413300000015</v>
      </c>
      <c r="G105" s="218">
        <f t="shared" si="16"/>
        <v>59.574551981211819</v>
      </c>
      <c r="H105" s="85">
        <f t="shared" si="17"/>
        <v>-53791.111770000018</v>
      </c>
    </row>
    <row r="106" spans="1:8" ht="24" x14ac:dyDescent="0.2">
      <c r="A106" s="47" t="s">
        <v>117</v>
      </c>
      <c r="B106" s="170" t="s">
        <v>118</v>
      </c>
      <c r="C106" s="64">
        <v>2220.6999999999998</v>
      </c>
      <c r="D106" s="64">
        <v>131.30000000000001</v>
      </c>
      <c r="E106" s="126"/>
      <c r="F106" s="199">
        <v>1440.4138</v>
      </c>
      <c r="G106" s="207">
        <f t="shared" si="16"/>
        <v>0</v>
      </c>
      <c r="H106" s="126">
        <f t="shared" si="17"/>
        <v>-131.30000000000001</v>
      </c>
    </row>
    <row r="107" spans="1:8" ht="24" x14ac:dyDescent="0.2">
      <c r="A107" s="47" t="s">
        <v>117</v>
      </c>
      <c r="B107" s="60" t="s">
        <v>206</v>
      </c>
      <c r="C107" s="35">
        <v>19</v>
      </c>
      <c r="D107" s="35">
        <v>19</v>
      </c>
      <c r="E107" s="128"/>
      <c r="F107" s="127"/>
      <c r="G107" s="210">
        <f t="shared" si="16"/>
        <v>0</v>
      </c>
      <c r="H107" s="128">
        <f t="shared" si="17"/>
        <v>-19</v>
      </c>
    </row>
    <row r="108" spans="1:8" x14ac:dyDescent="0.2">
      <c r="A108" s="59" t="s">
        <v>117</v>
      </c>
      <c r="B108" s="45" t="s">
        <v>119</v>
      </c>
      <c r="C108" s="127">
        <v>96521.1</v>
      </c>
      <c r="D108" s="127">
        <v>96521.1</v>
      </c>
      <c r="E108" s="128">
        <v>57198</v>
      </c>
      <c r="F108" s="127">
        <v>58310</v>
      </c>
      <c r="G108" s="210">
        <f t="shared" si="16"/>
        <v>59.259581583715892</v>
      </c>
      <c r="H108" s="128">
        <f t="shared" si="17"/>
        <v>-39323.100000000006</v>
      </c>
    </row>
    <row r="109" spans="1:8" x14ac:dyDescent="0.2">
      <c r="A109" s="59" t="s">
        <v>117</v>
      </c>
      <c r="B109" s="45" t="s">
        <v>120</v>
      </c>
      <c r="C109" s="127">
        <v>16398</v>
      </c>
      <c r="D109" s="127">
        <v>16398</v>
      </c>
      <c r="E109" s="128">
        <v>10003</v>
      </c>
      <c r="F109" s="127">
        <v>9690</v>
      </c>
      <c r="G109" s="210">
        <f t="shared" si="16"/>
        <v>61.001341627027685</v>
      </c>
      <c r="H109" s="128">
        <f t="shared" si="17"/>
        <v>-6395</v>
      </c>
    </row>
    <row r="110" spans="1:8" x14ac:dyDescent="0.2">
      <c r="A110" s="59" t="s">
        <v>117</v>
      </c>
      <c r="B110" s="45" t="s">
        <v>121</v>
      </c>
      <c r="C110" s="127">
        <v>543.20000000000005</v>
      </c>
      <c r="D110" s="127">
        <v>543.20000000000005</v>
      </c>
      <c r="E110" s="128">
        <v>104.66943000000001</v>
      </c>
      <c r="F110" s="127">
        <v>98.704499999999996</v>
      </c>
      <c r="G110" s="210">
        <f t="shared" si="16"/>
        <v>19.26904086892489</v>
      </c>
      <c r="H110" s="128">
        <f t="shared" si="17"/>
        <v>-438.53057000000001</v>
      </c>
    </row>
    <row r="111" spans="1:8" x14ac:dyDescent="0.2">
      <c r="A111" s="59" t="s">
        <v>117</v>
      </c>
      <c r="B111" s="60" t="s">
        <v>122</v>
      </c>
      <c r="C111" s="127">
        <v>150.9</v>
      </c>
      <c r="D111" s="127">
        <v>225</v>
      </c>
      <c r="E111" s="128"/>
      <c r="F111" s="127"/>
      <c r="G111" s="210">
        <f t="shared" si="16"/>
        <v>0</v>
      </c>
      <c r="H111" s="128">
        <f t="shared" si="17"/>
        <v>-225</v>
      </c>
    </row>
    <row r="112" spans="1:8" x14ac:dyDescent="0.2">
      <c r="A112" s="59" t="s">
        <v>117</v>
      </c>
      <c r="B112" s="45" t="s">
        <v>207</v>
      </c>
      <c r="C112" s="127">
        <v>305.10000000000002</v>
      </c>
      <c r="D112" s="127">
        <v>305.10000000000002</v>
      </c>
      <c r="E112" s="128">
        <v>25.43</v>
      </c>
      <c r="F112" s="92"/>
      <c r="G112" s="210">
        <v>0</v>
      </c>
      <c r="H112" s="128">
        <f>E112-C112</f>
        <v>-279.67</v>
      </c>
    </row>
    <row r="113" spans="1:8" ht="36" x14ac:dyDescent="0.2">
      <c r="A113" s="47" t="s">
        <v>117</v>
      </c>
      <c r="B113" s="60" t="s">
        <v>294</v>
      </c>
      <c r="C113" s="127">
        <v>2640.4</v>
      </c>
      <c r="D113" s="127">
        <v>2640.4</v>
      </c>
      <c r="E113" s="128"/>
      <c r="F113" s="127">
        <v>1135.53</v>
      </c>
      <c r="G113" s="210">
        <f t="shared" ref="G113:G125" si="19">E113/D113*100</f>
        <v>0</v>
      </c>
      <c r="H113" s="128">
        <f t="shared" ref="H113:H125" si="20">E113-D113</f>
        <v>-2640.4</v>
      </c>
    </row>
    <row r="114" spans="1:8" x14ac:dyDescent="0.2">
      <c r="A114" s="59" t="s">
        <v>117</v>
      </c>
      <c r="B114" s="45" t="s">
        <v>123</v>
      </c>
      <c r="C114" s="127">
        <v>10575.3</v>
      </c>
      <c r="D114" s="127">
        <v>10575.3</v>
      </c>
      <c r="E114" s="128">
        <v>6438.36</v>
      </c>
      <c r="F114" s="127">
        <v>6744.915</v>
      </c>
      <c r="G114" s="210">
        <f t="shared" si="19"/>
        <v>60.881109755751609</v>
      </c>
      <c r="H114" s="128">
        <f t="shared" si="20"/>
        <v>-4136.9399999999996</v>
      </c>
    </row>
    <row r="115" spans="1:8" ht="36.75" thickBot="1" x14ac:dyDescent="0.25">
      <c r="A115" s="151" t="s">
        <v>117</v>
      </c>
      <c r="B115" s="171" t="s">
        <v>295</v>
      </c>
      <c r="C115" s="152">
        <v>5704.1</v>
      </c>
      <c r="D115" s="152">
        <v>5704.1</v>
      </c>
      <c r="E115" s="144">
        <v>5501.9287999999997</v>
      </c>
      <c r="F115" s="145">
        <v>4424.8500000000004</v>
      </c>
      <c r="G115" s="213">
        <f t="shared" si="19"/>
        <v>96.455686260759791</v>
      </c>
      <c r="H115" s="144">
        <f t="shared" si="20"/>
        <v>-202.17120000000068</v>
      </c>
    </row>
    <row r="116" spans="1:8" x14ac:dyDescent="0.2">
      <c r="A116" s="59" t="s">
        <v>124</v>
      </c>
      <c r="B116" s="170" t="s">
        <v>125</v>
      </c>
      <c r="C116" s="199">
        <v>1765.9</v>
      </c>
      <c r="D116" s="199">
        <v>1342.1</v>
      </c>
      <c r="E116" s="126">
        <v>476.41</v>
      </c>
      <c r="F116" s="199">
        <v>742</v>
      </c>
      <c r="G116" s="207">
        <f t="shared" si="19"/>
        <v>35.497354891587811</v>
      </c>
      <c r="H116" s="126">
        <f t="shared" si="20"/>
        <v>-865.68999999999983</v>
      </c>
    </row>
    <row r="117" spans="1:8" ht="24" x14ac:dyDescent="0.2">
      <c r="A117" s="48" t="s">
        <v>126</v>
      </c>
      <c r="B117" s="243" t="s">
        <v>296</v>
      </c>
      <c r="C117" s="35">
        <v>1211.3</v>
      </c>
      <c r="D117" s="35">
        <v>1211.3</v>
      </c>
      <c r="E117" s="128">
        <v>1211.3</v>
      </c>
      <c r="F117" s="127">
        <v>1252.8</v>
      </c>
      <c r="G117" s="210">
        <f t="shared" si="19"/>
        <v>100</v>
      </c>
      <c r="H117" s="128">
        <f t="shared" si="20"/>
        <v>0</v>
      </c>
    </row>
    <row r="118" spans="1:8" x14ac:dyDescent="0.2">
      <c r="A118" s="45" t="s">
        <v>127</v>
      </c>
      <c r="B118" s="45" t="s">
        <v>233</v>
      </c>
      <c r="C118" s="127">
        <v>1567.1</v>
      </c>
      <c r="D118" s="127">
        <v>1567.1</v>
      </c>
      <c r="E118" s="128">
        <v>1175.325</v>
      </c>
      <c r="F118" s="127">
        <v>1146.675</v>
      </c>
      <c r="G118" s="210">
        <f t="shared" si="19"/>
        <v>75.000000000000014</v>
      </c>
      <c r="H118" s="128">
        <f t="shared" si="20"/>
        <v>-391.77499999999986</v>
      </c>
    </row>
    <row r="119" spans="1:8" ht="24" x14ac:dyDescent="0.2">
      <c r="A119" s="48" t="s">
        <v>237</v>
      </c>
      <c r="B119" s="60" t="s">
        <v>132</v>
      </c>
      <c r="C119" s="35">
        <v>7</v>
      </c>
      <c r="D119" s="35">
        <v>7</v>
      </c>
      <c r="E119" s="128"/>
      <c r="F119" s="127">
        <v>4.2</v>
      </c>
      <c r="G119" s="210">
        <f>E119/D119*100</f>
        <v>0</v>
      </c>
      <c r="H119" s="128">
        <f>E119-D119</f>
        <v>-7</v>
      </c>
    </row>
    <row r="120" spans="1:8" x14ac:dyDescent="0.2">
      <c r="A120" s="48" t="s">
        <v>128</v>
      </c>
      <c r="B120" s="60" t="s">
        <v>234</v>
      </c>
      <c r="C120" s="35">
        <v>245.3</v>
      </c>
      <c r="D120" s="35">
        <v>245.3</v>
      </c>
      <c r="E120" s="128">
        <v>41.409480000000002</v>
      </c>
      <c r="F120" s="127">
        <v>192.96789999999999</v>
      </c>
      <c r="G120" s="210">
        <f t="shared" si="19"/>
        <v>16.881157766000815</v>
      </c>
      <c r="H120" s="128">
        <f t="shared" si="20"/>
        <v>-203.89052000000001</v>
      </c>
    </row>
    <row r="121" spans="1:8" x14ac:dyDescent="0.2">
      <c r="A121" s="45" t="s">
        <v>129</v>
      </c>
      <c r="B121" s="60" t="s">
        <v>235</v>
      </c>
      <c r="C121" s="35">
        <v>613.5</v>
      </c>
      <c r="D121" s="35">
        <v>613.5</v>
      </c>
      <c r="E121" s="128">
        <v>357.875</v>
      </c>
      <c r="F121" s="127">
        <v>474.68392</v>
      </c>
      <c r="G121" s="210">
        <f t="shared" si="19"/>
        <v>58.333333333333336</v>
      </c>
      <c r="H121" s="128">
        <f t="shared" si="20"/>
        <v>-255.625</v>
      </c>
    </row>
    <row r="122" spans="1:8" ht="12.75" thickBot="1" x14ac:dyDescent="0.25">
      <c r="A122" s="45" t="s">
        <v>130</v>
      </c>
      <c r="B122" s="45" t="s">
        <v>131</v>
      </c>
      <c r="C122" s="127">
        <v>1469.3</v>
      </c>
      <c r="D122" s="127">
        <v>1488.2</v>
      </c>
      <c r="E122" s="128">
        <v>893.19260999999995</v>
      </c>
      <c r="F122" s="127">
        <v>701.65213000000006</v>
      </c>
      <c r="G122" s="210">
        <f t="shared" si="19"/>
        <v>60.018318102405587</v>
      </c>
      <c r="H122" s="128">
        <f t="shared" si="20"/>
        <v>-595.0073900000001</v>
      </c>
    </row>
    <row r="123" spans="1:8" ht="12.75" thickBot="1" x14ac:dyDescent="0.25">
      <c r="A123" s="73" t="s">
        <v>133</v>
      </c>
      <c r="B123" s="88" t="s">
        <v>134</v>
      </c>
      <c r="C123" s="53">
        <f>C124</f>
        <v>38259</v>
      </c>
      <c r="D123" s="53">
        <f>D124</f>
        <v>38259</v>
      </c>
      <c r="E123" s="54">
        <f>E124</f>
        <v>22639</v>
      </c>
      <c r="F123" s="53">
        <f>F124</f>
        <v>20512</v>
      </c>
      <c r="G123" s="215">
        <f t="shared" si="19"/>
        <v>59.173005044564675</v>
      </c>
      <c r="H123" s="29">
        <f t="shared" si="20"/>
        <v>-15620</v>
      </c>
    </row>
    <row r="124" spans="1:8" ht="12.75" thickBot="1" x14ac:dyDescent="0.25">
      <c r="A124" s="56" t="s">
        <v>135</v>
      </c>
      <c r="B124" s="20" t="s">
        <v>136</v>
      </c>
      <c r="C124" s="57">
        <v>38259</v>
      </c>
      <c r="D124" s="57">
        <v>38259</v>
      </c>
      <c r="E124" s="39">
        <v>22639</v>
      </c>
      <c r="F124" s="57">
        <v>20512</v>
      </c>
      <c r="G124" s="211">
        <f t="shared" si="19"/>
        <v>59.173005044564675</v>
      </c>
      <c r="H124" s="39">
        <f t="shared" si="20"/>
        <v>-15620</v>
      </c>
    </row>
    <row r="125" spans="1:8" ht="12.75" thickBot="1" x14ac:dyDescent="0.25">
      <c r="A125" s="73" t="s">
        <v>137</v>
      </c>
      <c r="B125" s="93" t="s">
        <v>138</v>
      </c>
      <c r="C125" s="75">
        <v>26679.401000000002</v>
      </c>
      <c r="D125" s="75">
        <v>26412.585999999999</v>
      </c>
      <c r="E125" s="76">
        <v>8938.0887600000005</v>
      </c>
      <c r="F125" s="75">
        <v>13083.21602</v>
      </c>
      <c r="G125" s="216">
        <f t="shared" si="19"/>
        <v>33.840263728814747</v>
      </c>
      <c r="H125" s="77">
        <f t="shared" si="20"/>
        <v>-17474.497239999997</v>
      </c>
    </row>
    <row r="126" spans="1:8" ht="12.75" thickBot="1" x14ac:dyDescent="0.25">
      <c r="A126" s="73" t="s">
        <v>139</v>
      </c>
      <c r="B126" s="83" t="s">
        <v>140</v>
      </c>
      <c r="C126" s="27">
        <f>C129+C127+C130</f>
        <v>0</v>
      </c>
      <c r="D126" s="27">
        <f>D129+D127+D130</f>
        <v>0</v>
      </c>
      <c r="E126" s="84">
        <f>E129+E127+E130+E128+E131</f>
        <v>0</v>
      </c>
      <c r="F126" s="27">
        <f>F129+F127+F130+F128+F131</f>
        <v>0</v>
      </c>
      <c r="G126" s="218">
        <v>0</v>
      </c>
      <c r="H126" s="85">
        <f t="shared" ref="H126:H135" si="21">E126-C126</f>
        <v>0</v>
      </c>
    </row>
    <row r="127" spans="1:8" ht="24" x14ac:dyDescent="0.2">
      <c r="A127" s="47" t="s">
        <v>141</v>
      </c>
      <c r="B127" s="170" t="s">
        <v>142</v>
      </c>
      <c r="C127" s="64"/>
      <c r="D127" s="64"/>
      <c r="E127" s="126"/>
      <c r="F127" s="199"/>
      <c r="G127" s="207">
        <v>0</v>
      </c>
      <c r="H127" s="126">
        <f t="shared" si="21"/>
        <v>0</v>
      </c>
    </row>
    <row r="128" spans="1:8" ht="24" x14ac:dyDescent="0.2">
      <c r="A128" s="47" t="s">
        <v>141</v>
      </c>
      <c r="B128" s="60" t="s">
        <v>143</v>
      </c>
      <c r="C128" s="35"/>
      <c r="D128" s="35"/>
      <c r="E128" s="128"/>
      <c r="F128" s="127"/>
      <c r="G128" s="210">
        <v>0</v>
      </c>
      <c r="H128" s="128">
        <f t="shared" si="21"/>
        <v>0</v>
      </c>
    </row>
    <row r="129" spans="1:8" x14ac:dyDescent="0.2">
      <c r="A129" s="59" t="s">
        <v>141</v>
      </c>
      <c r="B129" s="45" t="s">
        <v>144</v>
      </c>
      <c r="C129" s="127"/>
      <c r="D129" s="127"/>
      <c r="E129" s="128"/>
      <c r="F129" s="127"/>
      <c r="G129" s="210">
        <v>0</v>
      </c>
      <c r="H129" s="128">
        <f t="shared" si="21"/>
        <v>0</v>
      </c>
    </row>
    <row r="130" spans="1:8" x14ac:dyDescent="0.2">
      <c r="A130" s="59" t="s">
        <v>141</v>
      </c>
      <c r="B130" s="60" t="s">
        <v>145</v>
      </c>
      <c r="C130" s="127"/>
      <c r="D130" s="127"/>
      <c r="E130" s="128"/>
      <c r="F130" s="127"/>
      <c r="G130" s="210">
        <v>0</v>
      </c>
      <c r="H130" s="128">
        <f t="shared" si="21"/>
        <v>0</v>
      </c>
    </row>
    <row r="131" spans="1:8" ht="12.75" thickBot="1" x14ac:dyDescent="0.25">
      <c r="A131" s="20" t="s">
        <v>141</v>
      </c>
      <c r="B131" s="164" t="s">
        <v>146</v>
      </c>
      <c r="C131" s="198"/>
      <c r="D131" s="198"/>
      <c r="E131" s="118"/>
      <c r="F131" s="198"/>
      <c r="G131" s="212">
        <v>0</v>
      </c>
      <c r="H131" s="118">
        <f t="shared" si="21"/>
        <v>0</v>
      </c>
    </row>
    <row r="132" spans="1:8" x14ac:dyDescent="0.2">
      <c r="A132" s="94" t="s">
        <v>147</v>
      </c>
      <c r="B132" s="90" t="s">
        <v>148</v>
      </c>
      <c r="C132" s="75"/>
      <c r="D132" s="75"/>
      <c r="E132" s="76"/>
      <c r="F132" s="75"/>
      <c r="G132" s="216">
        <v>0</v>
      </c>
      <c r="H132" s="77">
        <f t="shared" si="21"/>
        <v>0</v>
      </c>
    </row>
    <row r="133" spans="1:8" ht="12.75" thickBot="1" x14ac:dyDescent="0.25">
      <c r="A133" s="95" t="s">
        <v>149</v>
      </c>
      <c r="B133" s="91" t="s">
        <v>150</v>
      </c>
      <c r="C133" s="27"/>
      <c r="D133" s="27"/>
      <c r="E133" s="84">
        <f>E134</f>
        <v>0</v>
      </c>
      <c r="F133" s="27">
        <f>F134</f>
        <v>0</v>
      </c>
      <c r="G133" s="218">
        <v>0</v>
      </c>
      <c r="H133" s="85">
        <f t="shared" si="21"/>
        <v>0</v>
      </c>
    </row>
    <row r="134" spans="1:8" ht="12.75" thickBot="1" x14ac:dyDescent="0.25">
      <c r="A134" s="20" t="s">
        <v>151</v>
      </c>
      <c r="B134" s="20" t="s">
        <v>152</v>
      </c>
      <c r="C134" s="57"/>
      <c r="D134" s="57"/>
      <c r="E134" s="39"/>
      <c r="F134" s="57"/>
      <c r="G134" s="211">
        <v>0</v>
      </c>
      <c r="H134" s="39">
        <f t="shared" si="21"/>
        <v>0</v>
      </c>
    </row>
    <row r="135" spans="1:8" ht="12.75" thickBot="1" x14ac:dyDescent="0.25">
      <c r="A135" s="94" t="s">
        <v>153</v>
      </c>
      <c r="B135" s="96" t="s">
        <v>154</v>
      </c>
      <c r="C135" s="97"/>
      <c r="D135" s="97"/>
      <c r="E135" s="98"/>
      <c r="F135" s="97"/>
      <c r="G135" s="219">
        <v>0</v>
      </c>
      <c r="H135" s="200">
        <f t="shared" si="21"/>
        <v>0</v>
      </c>
    </row>
    <row r="136" spans="1:8" ht="12.75" thickBot="1" x14ac:dyDescent="0.25">
      <c r="A136" s="73"/>
      <c r="B136" s="87" t="s">
        <v>223</v>
      </c>
      <c r="C136" s="53">
        <f>C8+C85</f>
        <v>537799.04399999999</v>
      </c>
      <c r="D136" s="53">
        <f>D8+D85</f>
        <v>471423.26899999997</v>
      </c>
      <c r="E136" s="54">
        <f>E85+E8</f>
        <v>278062.18968999997</v>
      </c>
      <c r="F136" s="53">
        <f>F8+F85</f>
        <v>285434.82836000004</v>
      </c>
      <c r="G136" s="215">
        <f>E136/D136*100</f>
        <v>58.9835521440924</v>
      </c>
      <c r="H136" s="29">
        <f>E136-D136</f>
        <v>-193361.07931</v>
      </c>
    </row>
    <row r="137" spans="1:8" x14ac:dyDescent="0.2">
      <c r="A137" s="1"/>
      <c r="B137" s="9"/>
      <c r="C137" s="100"/>
      <c r="D137" s="100"/>
      <c r="F137" s="101"/>
      <c r="G137" s="102"/>
      <c r="H137" s="103"/>
    </row>
    <row r="138" spans="1:8" x14ac:dyDescent="0.2">
      <c r="A138" s="18" t="s">
        <v>155</v>
      </c>
      <c r="B138" s="18"/>
      <c r="C138" s="104"/>
      <c r="D138" s="104"/>
      <c r="E138" s="105"/>
      <c r="F138" s="106"/>
      <c r="G138" s="18"/>
    </row>
    <row r="139" spans="1:8" x14ac:dyDescent="0.2">
      <c r="A139" s="18" t="s">
        <v>156</v>
      </c>
      <c r="B139" s="19"/>
      <c r="C139" s="107"/>
      <c r="D139" s="107"/>
      <c r="E139" s="105" t="s">
        <v>157</v>
      </c>
      <c r="F139" s="108"/>
      <c r="G139" s="18"/>
    </row>
    <row r="140" spans="1:8" x14ac:dyDescent="0.2">
      <c r="A140" s="18"/>
      <c r="B140" s="19"/>
      <c r="C140" s="107"/>
      <c r="D140" s="107"/>
      <c r="E140" s="105"/>
      <c r="F140" s="108"/>
      <c r="G140" s="18"/>
    </row>
    <row r="141" spans="1:8" x14ac:dyDescent="0.2">
      <c r="A141" s="109" t="s">
        <v>221</v>
      </c>
      <c r="B141" s="18"/>
      <c r="C141" s="110"/>
      <c r="D141" s="110"/>
      <c r="E141" s="111"/>
      <c r="F141" s="112"/>
    </row>
    <row r="142" spans="1:8" x14ac:dyDescent="0.2">
      <c r="A142" s="109" t="s">
        <v>158</v>
      </c>
      <c r="C142" s="110"/>
      <c r="D142" s="110"/>
      <c r="E142" s="111"/>
      <c r="F142" s="113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</row>
    <row r="147" spans="1:8" x14ac:dyDescent="0.2">
      <c r="A147" s="1"/>
    </row>
    <row r="148" spans="1:8" x14ac:dyDescent="0.2">
      <c r="A148" s="1"/>
    </row>
    <row r="149" spans="1:8" x14ac:dyDescent="0.2">
      <c r="A149" s="1"/>
      <c r="B149" s="6"/>
      <c r="C149" s="6"/>
      <c r="D149" s="6"/>
      <c r="E149" s="6"/>
      <c r="F149" s="6"/>
      <c r="G149" s="6"/>
      <c r="H149" s="6"/>
    </row>
  </sheetData>
  <mergeCells count="17">
    <mergeCell ref="A5:A7"/>
    <mergeCell ref="B5:B7"/>
    <mergeCell ref="C5:C7"/>
    <mergeCell ref="D5:D7"/>
    <mergeCell ref="E5:E7"/>
    <mergeCell ref="A34:A35"/>
    <mergeCell ref="B34:B35"/>
    <mergeCell ref="C34:C35"/>
    <mergeCell ref="D34:D35"/>
    <mergeCell ref="E34:E35"/>
    <mergeCell ref="F5:F7"/>
    <mergeCell ref="H34:H35"/>
    <mergeCell ref="G5:H5"/>
    <mergeCell ref="G6:G7"/>
    <mergeCell ref="H6:H7"/>
    <mergeCell ref="F34:F35"/>
    <mergeCell ref="G34:G35"/>
  </mergeCells>
  <pageMargins left="0" right="0" top="0.15748031496062992" bottom="0.15748031496062992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50"/>
  <sheetViews>
    <sheetView topLeftCell="A106" workbookViewId="0">
      <selection activeCell="B120" sqref="B120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7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268</v>
      </c>
      <c r="C4" s="3"/>
      <c r="D4" s="3"/>
      <c r="G4" s="9"/>
      <c r="H4" s="9"/>
    </row>
    <row r="5" spans="1:8" s="11" customFormat="1" ht="12.75" thickBot="1" x14ac:dyDescent="0.25">
      <c r="A5" s="278" t="s">
        <v>238</v>
      </c>
      <c r="B5" s="262" t="s">
        <v>2</v>
      </c>
      <c r="C5" s="267" t="s">
        <v>242</v>
      </c>
      <c r="D5" s="267" t="s">
        <v>243</v>
      </c>
      <c r="E5" s="264" t="s">
        <v>269</v>
      </c>
      <c r="F5" s="267" t="s">
        <v>270</v>
      </c>
      <c r="G5" s="258" t="s">
        <v>1</v>
      </c>
      <c r="H5" s="259"/>
    </row>
    <row r="6" spans="1:8" s="11" customFormat="1" x14ac:dyDescent="0.2">
      <c r="A6" s="279"/>
      <c r="B6" s="277"/>
      <c r="C6" s="268"/>
      <c r="D6" s="268"/>
      <c r="E6" s="265"/>
      <c r="F6" s="268"/>
      <c r="G6" s="262" t="s">
        <v>4</v>
      </c>
      <c r="H6" s="262" t="s">
        <v>5</v>
      </c>
    </row>
    <row r="7" spans="1:8" ht="12.75" thickBot="1" x14ac:dyDescent="0.25">
      <c r="A7" s="280"/>
      <c r="B7" s="263"/>
      <c r="C7" s="269"/>
      <c r="D7" s="269"/>
      <c r="E7" s="266"/>
      <c r="F7" s="269"/>
      <c r="G7" s="263"/>
      <c r="H7" s="263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C9+C14+C24+C46+C60+C82+C34+C56</f>
        <v>86113.142999999996</v>
      </c>
      <c r="D8" s="15">
        <f>D9+D14+D24+D46+D60+D82+D34+D56</f>
        <v>86339.142999999996</v>
      </c>
      <c r="E8" s="15">
        <f>E9+E14+E24+E46+E60+E82+E34+E56+E53</f>
        <v>56535.563600000016</v>
      </c>
      <c r="F8" s="15">
        <f>F9+F14+F24+F46+F60+F82+F34+F56</f>
        <v>58800.711390000011</v>
      </c>
      <c r="G8" s="206">
        <f t="shared" ref="G8:G19" si="0">E8/D8*100</f>
        <v>65.480802374885769</v>
      </c>
      <c r="H8" s="17">
        <f>E8-D8</f>
        <v>-29803.579399999981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33939.780660000004</v>
      </c>
      <c r="F9" s="15">
        <f>F10</f>
        <v>33024.345910000004</v>
      </c>
      <c r="G9" s="206">
        <f t="shared" si="0"/>
        <v>65.072465311396968</v>
      </c>
      <c r="H9" s="17">
        <f t="shared" ref="H9:H19" si="1">E9-D9</f>
        <v>-18217.119339999997</v>
      </c>
    </row>
    <row r="10" spans="1:8" x14ac:dyDescent="0.2">
      <c r="A10" s="20" t="s">
        <v>10</v>
      </c>
      <c r="B10" s="163" t="s">
        <v>11</v>
      </c>
      <c r="C10" s="203">
        <f>C11+C12+C13</f>
        <v>52156.9</v>
      </c>
      <c r="D10" s="203">
        <f>D11+D12+D13</f>
        <v>52156.9</v>
      </c>
      <c r="E10" s="203">
        <f>E11+E12+E13</f>
        <v>33939.780660000004</v>
      </c>
      <c r="F10" s="203">
        <f>F11+F12+F13</f>
        <v>33024.345910000004</v>
      </c>
      <c r="G10" s="207">
        <f t="shared" si="0"/>
        <v>65.072465311396968</v>
      </c>
      <c r="H10" s="126">
        <f t="shared" si="1"/>
        <v>-18217.119339999997</v>
      </c>
    </row>
    <row r="11" spans="1:8" ht="24" x14ac:dyDescent="0.2">
      <c r="A11" s="23" t="s">
        <v>216</v>
      </c>
      <c r="B11" s="222" t="s">
        <v>12</v>
      </c>
      <c r="C11" s="127">
        <v>51687.9</v>
      </c>
      <c r="D11" s="127">
        <v>51687.9</v>
      </c>
      <c r="E11" s="128">
        <v>33637.447990000001</v>
      </c>
      <c r="F11" s="127">
        <v>32756.10122</v>
      </c>
      <c r="G11" s="207">
        <f t="shared" si="0"/>
        <v>65.077993089291681</v>
      </c>
      <c r="H11" s="128">
        <f t="shared" si="1"/>
        <v>-18050.452010000001</v>
      </c>
    </row>
    <row r="12" spans="1:8" ht="48" x14ac:dyDescent="0.2">
      <c r="A12" s="23" t="s">
        <v>217</v>
      </c>
      <c r="B12" s="220" t="s">
        <v>13</v>
      </c>
      <c r="C12" s="127">
        <v>234</v>
      </c>
      <c r="D12" s="127">
        <v>234</v>
      </c>
      <c r="E12" s="128">
        <v>47.268680000000003</v>
      </c>
      <c r="F12" s="127">
        <v>145.47667000000001</v>
      </c>
      <c r="G12" s="207">
        <f t="shared" si="0"/>
        <v>20.2002905982906</v>
      </c>
      <c r="H12" s="128">
        <f t="shared" si="1"/>
        <v>-186.73131999999998</v>
      </c>
    </row>
    <row r="13" spans="1:8" ht="24.75" thickBot="1" x14ac:dyDescent="0.25">
      <c r="A13" s="26" t="s">
        <v>218</v>
      </c>
      <c r="B13" s="221" t="s">
        <v>14</v>
      </c>
      <c r="C13" s="127">
        <v>235</v>
      </c>
      <c r="D13" s="127">
        <v>235</v>
      </c>
      <c r="E13" s="128">
        <v>255.06398999999999</v>
      </c>
      <c r="F13" s="127">
        <v>122.76802000000001</v>
      </c>
      <c r="G13" s="207">
        <f t="shared" si="0"/>
        <v>108.53786808510637</v>
      </c>
      <c r="H13" s="128">
        <f t="shared" si="1"/>
        <v>20.06398999999999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17236.678470000003</v>
      </c>
      <c r="F14" s="15">
        <f>F15+F19+F21+F22+F23+F20</f>
        <v>18430.749230000001</v>
      </c>
      <c r="G14" s="208">
        <f t="shared" si="0"/>
        <v>77.155262228488951</v>
      </c>
      <c r="H14" s="29">
        <f t="shared" si="1"/>
        <v>-5103.5715299999974</v>
      </c>
    </row>
    <row r="15" spans="1:8" s="30" customFormat="1" x14ac:dyDescent="0.2">
      <c r="A15" s="20" t="s">
        <v>17</v>
      </c>
      <c r="B15" s="157" t="s">
        <v>18</v>
      </c>
      <c r="C15" s="203">
        <f>C16+C17</f>
        <v>19088</v>
      </c>
      <c r="D15" s="203">
        <f>D16+D17</f>
        <v>19088</v>
      </c>
      <c r="E15" s="203">
        <f>E16+E17+E18</f>
        <v>14531.508600000001</v>
      </c>
      <c r="F15" s="203">
        <f>F16+F17+F18</f>
        <v>15191.07583</v>
      </c>
      <c r="G15" s="209">
        <f t="shared" si="0"/>
        <v>76.129026613579214</v>
      </c>
      <c r="H15" s="32">
        <f t="shared" si="1"/>
        <v>-4556.491399999999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12211.21329</v>
      </c>
      <c r="F16" s="127">
        <v>10343.01015</v>
      </c>
      <c r="G16" s="210">
        <f t="shared" si="0"/>
        <v>89.676237717558934</v>
      </c>
      <c r="H16" s="128">
        <f t="shared" si="1"/>
        <v>-1405.7867100000003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2319.7031000000002</v>
      </c>
      <c r="F17" s="127">
        <v>4853.1833100000003</v>
      </c>
      <c r="G17" s="210">
        <f t="shared" si="0"/>
        <v>42.399983549625304</v>
      </c>
      <c r="H17" s="128">
        <f t="shared" si="1"/>
        <v>-3151.2968999999998</v>
      </c>
    </row>
    <row r="18" spans="1:8" x14ac:dyDescent="0.2">
      <c r="A18" s="33" t="s">
        <v>23</v>
      </c>
      <c r="B18" s="34" t="s">
        <v>24</v>
      </c>
      <c r="C18" s="35"/>
      <c r="D18" s="35"/>
      <c r="E18" s="128">
        <v>0.59221000000000001</v>
      </c>
      <c r="F18" s="127">
        <v>-5.1176300000000001</v>
      </c>
      <c r="G18" s="210" t="e">
        <f t="shared" si="0"/>
        <v>#DIV/0!</v>
      </c>
      <c r="H18" s="128">
        <f t="shared" si="1"/>
        <v>0.59221000000000001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808.76036999999997</v>
      </c>
      <c r="F19" s="127">
        <v>855.51530000000002</v>
      </c>
      <c r="G19" s="210">
        <f t="shared" si="0"/>
        <v>159.8340652173913</v>
      </c>
      <c r="H19" s="128">
        <f t="shared" si="1"/>
        <v>302.76036999999997</v>
      </c>
    </row>
    <row r="20" spans="1:8" x14ac:dyDescent="0.2">
      <c r="A20" s="37" t="s">
        <v>27</v>
      </c>
      <c r="B20" s="38" t="s">
        <v>219</v>
      </c>
      <c r="C20" s="203"/>
      <c r="D20" s="203"/>
      <c r="E20" s="126"/>
      <c r="F20" s="203">
        <v>2.0000000000000002E-5</v>
      </c>
      <c r="G20" s="211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1573.6840199999999</v>
      </c>
      <c r="F21" s="127">
        <v>2023.2078799999999</v>
      </c>
      <c r="G21" s="210">
        <f>E21/D21*100</f>
        <v>82.456589992140422</v>
      </c>
      <c r="H21" s="128">
        <f t="shared" ref="H21:H34" si="2">E21-D21</f>
        <v>-334.81598000000008</v>
      </c>
    </row>
    <row r="22" spans="1:8" x14ac:dyDescent="0.2">
      <c r="A22" s="20" t="s">
        <v>30</v>
      </c>
      <c r="B22" s="43" t="s">
        <v>31</v>
      </c>
      <c r="C22" s="202">
        <v>837.75</v>
      </c>
      <c r="D22" s="202">
        <v>837.75</v>
      </c>
      <c r="E22" s="118">
        <v>322.72548</v>
      </c>
      <c r="F22" s="202">
        <v>360.9502</v>
      </c>
      <c r="G22" s="210">
        <f>E22/D22*100</f>
        <v>38.522886302596241</v>
      </c>
      <c r="H22" s="118">
        <f t="shared" si="2"/>
        <v>-515.02451999999994</v>
      </c>
    </row>
    <row r="23" spans="1:8" ht="12.75" thickBot="1" x14ac:dyDescent="0.25">
      <c r="A23" s="43" t="s">
        <v>32</v>
      </c>
      <c r="B23" s="43" t="s">
        <v>33</v>
      </c>
      <c r="C23" s="202"/>
      <c r="D23" s="202"/>
      <c r="E23" s="118"/>
      <c r="F23" s="202"/>
      <c r="G23" s="209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1870.8</v>
      </c>
      <c r="E24" s="15">
        <f>E25+E27+E33+E28</f>
        <v>1429.6342100000002</v>
      </c>
      <c r="F24" s="16">
        <f>F25+F27+F28</f>
        <v>1872.0654200000001</v>
      </c>
      <c r="G24" s="206">
        <f t="shared" ref="G24:G32" si="3">E24/D24*100</f>
        <v>76.41833493692539</v>
      </c>
      <c r="H24" s="16">
        <f t="shared" si="2"/>
        <v>-441.16578999999979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1006.43586</v>
      </c>
      <c r="F25" s="203">
        <f>F26</f>
        <v>1076.9569200000001</v>
      </c>
      <c r="G25" s="207">
        <f t="shared" si="3"/>
        <v>95.144248440158833</v>
      </c>
      <c r="H25" s="126">
        <f t="shared" si="2"/>
        <v>-51.364139999999907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1006.43586</v>
      </c>
      <c r="F26" s="127">
        <v>1076.9569200000001</v>
      </c>
      <c r="G26" s="210">
        <f t="shared" si="3"/>
        <v>95.144248440158833</v>
      </c>
      <c r="H26" s="128">
        <f t="shared" si="2"/>
        <v>-51.364139999999907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64</v>
      </c>
      <c r="G27" s="210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735</v>
      </c>
      <c r="E28" s="127">
        <f>E29+E30+E31+E32</f>
        <v>423.19835</v>
      </c>
      <c r="F28" s="127">
        <f>F29+F30+F31+F32</f>
        <v>731.10850000000005</v>
      </c>
      <c r="G28" s="210">
        <f t="shared" si="3"/>
        <v>57.578006802721092</v>
      </c>
      <c r="H28" s="128">
        <f t="shared" si="2"/>
        <v>-311.80165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210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222.04835</v>
      </c>
      <c r="F30" s="127">
        <v>329.80849999999998</v>
      </c>
      <c r="G30" s="210">
        <f t="shared" si="3"/>
        <v>33.542046827794564</v>
      </c>
      <c r="H30" s="128">
        <f t="shared" si="2"/>
        <v>-439.95164999999997</v>
      </c>
    </row>
    <row r="31" spans="1:8" x14ac:dyDescent="0.2">
      <c r="A31" s="33" t="s">
        <v>236</v>
      </c>
      <c r="B31" s="40" t="s">
        <v>46</v>
      </c>
      <c r="C31" s="127"/>
      <c r="D31" s="127">
        <v>18</v>
      </c>
      <c r="E31" s="128">
        <v>51.15</v>
      </c>
      <c r="F31" s="127">
        <v>66.3</v>
      </c>
      <c r="G31" s="210">
        <f t="shared" si="3"/>
        <v>284.16666666666669</v>
      </c>
      <c r="H31" s="128">
        <f t="shared" si="2"/>
        <v>33.15</v>
      </c>
    </row>
    <row r="32" spans="1:8" ht="39.75" customHeight="1" x14ac:dyDescent="0.2">
      <c r="A32" s="36" t="s">
        <v>47</v>
      </c>
      <c r="B32" s="159" t="s">
        <v>48</v>
      </c>
      <c r="C32" s="127"/>
      <c r="D32" s="127">
        <v>55</v>
      </c>
      <c r="E32" s="128">
        <v>150</v>
      </c>
      <c r="F32" s="127">
        <v>335</v>
      </c>
      <c r="G32" s="210">
        <f t="shared" si="3"/>
        <v>272.72727272727269</v>
      </c>
      <c r="H32" s="128">
        <f t="shared" si="2"/>
        <v>95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210">
        <v>0</v>
      </c>
      <c r="H33" s="128">
        <f t="shared" si="2"/>
        <v>-20</v>
      </c>
    </row>
    <row r="34" spans="1:234" x14ac:dyDescent="0.2">
      <c r="A34" s="273" t="s">
        <v>49</v>
      </c>
      <c r="B34" s="275" t="s">
        <v>50</v>
      </c>
      <c r="C34" s="252">
        <f>C36+C44</f>
        <v>9375.2999999999993</v>
      </c>
      <c r="D34" s="252">
        <f>D36+D44</f>
        <v>9375.2999999999993</v>
      </c>
      <c r="E34" s="252">
        <f>E36+E44</f>
        <v>2397.3457100000001</v>
      </c>
      <c r="F34" s="252">
        <f>F38+F39+F41+F44</f>
        <v>4283.2752600000003</v>
      </c>
      <c r="G34" s="281">
        <f>E34/D34*100</f>
        <v>25.570869305515558</v>
      </c>
      <c r="H34" s="256">
        <f t="shared" si="2"/>
        <v>-6977.9542899999997</v>
      </c>
    </row>
    <row r="35" spans="1:234" ht="12.75" thickBot="1" x14ac:dyDescent="0.25">
      <c r="A35" s="274"/>
      <c r="B35" s="276"/>
      <c r="C35" s="253"/>
      <c r="D35" s="253"/>
      <c r="E35" s="253"/>
      <c r="F35" s="253"/>
      <c r="G35" s="282"/>
      <c r="H35" s="257"/>
    </row>
    <row r="36" spans="1:234" ht="48" x14ac:dyDescent="0.2">
      <c r="A36" s="47" t="s">
        <v>51</v>
      </c>
      <c r="B36" s="160" t="s">
        <v>52</v>
      </c>
      <c r="C36" s="203">
        <f>C37+C39+C41+C43</f>
        <v>9135.2999999999993</v>
      </c>
      <c r="D36" s="203">
        <f>D37+D39+D41+D43</f>
        <v>9135.2999999999993</v>
      </c>
      <c r="E36" s="203">
        <f>E37+E39+E41+E43</f>
        <v>2252.84782</v>
      </c>
      <c r="F36" s="203">
        <f t="shared" ref="F36" si="4">F37+F39+F41+F43</f>
        <v>4062.5334800000001</v>
      </c>
      <c r="G36" s="210">
        <f t="shared" ref="G36:G48" si="5">E36/D36*100</f>
        <v>24.660906812036824</v>
      </c>
      <c r="H36" s="126">
        <f t="shared" ref="H36:H64" si="6">E36-D36</f>
        <v>-6882.4521799999993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2141.68334</v>
      </c>
      <c r="F37" s="127">
        <f>F38</f>
        <v>3912.6686199999999</v>
      </c>
      <c r="G37" s="210">
        <f t="shared" si="5"/>
        <v>26.072621404136694</v>
      </c>
      <c r="H37" s="128">
        <f t="shared" si="6"/>
        <v>-6072.6166599999997</v>
      </c>
    </row>
    <row r="38" spans="1:234" ht="24" x14ac:dyDescent="0.2">
      <c r="A38" s="122" t="s">
        <v>55</v>
      </c>
      <c r="B38" s="132" t="s">
        <v>54</v>
      </c>
      <c r="C38" s="202">
        <v>8214.2999999999993</v>
      </c>
      <c r="D38" s="202">
        <v>8214.2999999999993</v>
      </c>
      <c r="E38" s="118">
        <v>2141.68334</v>
      </c>
      <c r="F38" s="121">
        <v>3912.6686199999999</v>
      </c>
      <c r="G38" s="212">
        <f t="shared" si="5"/>
        <v>26.072621404136694</v>
      </c>
      <c r="H38" s="115">
        <f t="shared" si="6"/>
        <v>-6072.6166599999997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8.8800000000000008</v>
      </c>
      <c r="G39" s="210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>
        <v>8.8800000000000008</v>
      </c>
      <c r="G40" s="210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202">
        <f>C42</f>
        <v>136.1</v>
      </c>
      <c r="D41" s="202">
        <f>D42</f>
        <v>136.1</v>
      </c>
      <c r="E41" s="128">
        <f>E42</f>
        <v>111.16448</v>
      </c>
      <c r="F41" s="127">
        <f>F42</f>
        <v>140.98486</v>
      </c>
      <c r="G41" s="210">
        <f t="shared" si="5"/>
        <v>81.678530492285091</v>
      </c>
      <c r="H41" s="115">
        <f t="shared" si="6"/>
        <v>-24.935519999999997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111.16448</v>
      </c>
      <c r="F42" s="70">
        <v>140.98486</v>
      </c>
      <c r="G42" s="210">
        <f t="shared" si="5"/>
        <v>81.678530492285091</v>
      </c>
      <c r="H42" s="128">
        <f t="shared" si="6"/>
        <v>-24.935519999999997</v>
      </c>
    </row>
    <row r="43" spans="1:234" s="51" customFormat="1" ht="62.25" customHeight="1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210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144.49789000000001</v>
      </c>
      <c r="F44" s="53">
        <f>F45</f>
        <v>220.74178000000001</v>
      </c>
      <c r="G44" s="208">
        <f t="shared" si="5"/>
        <v>60.207454166666672</v>
      </c>
      <c r="H44" s="29">
        <f t="shared" si="6"/>
        <v>-95.502109999999988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144.49789000000001</v>
      </c>
      <c r="F45" s="58">
        <v>220.74178000000001</v>
      </c>
      <c r="G45" s="211">
        <f t="shared" si="5"/>
        <v>60.207454166666672</v>
      </c>
      <c r="H45" s="32">
        <f t="shared" si="6"/>
        <v>-95.502109999999988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48.55686</v>
      </c>
      <c r="F46" s="15">
        <f>F47</f>
        <v>247.67746</v>
      </c>
      <c r="G46" s="208">
        <f t="shared" si="5"/>
        <v>41.898009370712643</v>
      </c>
      <c r="H46" s="29">
        <f t="shared" si="6"/>
        <v>-67.33614</v>
      </c>
    </row>
    <row r="47" spans="1:234" s="51" customFormat="1" x14ac:dyDescent="0.2">
      <c r="A47" s="20" t="s">
        <v>66</v>
      </c>
      <c r="B47" s="59" t="s">
        <v>67</v>
      </c>
      <c r="C47" s="203">
        <f>C50+C48+C49+C51+C52</f>
        <v>115.893</v>
      </c>
      <c r="D47" s="203">
        <f>D50+D48+D49+D51+D52</f>
        <v>115.893</v>
      </c>
      <c r="E47" s="126">
        <f>E48+E49+E50+E51+E52</f>
        <v>48.55686</v>
      </c>
      <c r="F47" s="126">
        <f>F48+F49+F50+F51+F52</f>
        <v>247.67746</v>
      </c>
      <c r="G47" s="207">
        <f t="shared" si="5"/>
        <v>41.898009370712643</v>
      </c>
      <c r="H47" s="126">
        <f t="shared" si="6"/>
        <v>-67.33614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38.50873</v>
      </c>
      <c r="F48" s="127">
        <v>26.09524</v>
      </c>
      <c r="G48" s="207">
        <f t="shared" si="5"/>
        <v>445.85770522172049</v>
      </c>
      <c r="H48" s="128">
        <f t="shared" si="6"/>
        <v>29.871729999999999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207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9.6972400000000007</v>
      </c>
      <c r="F50" s="127">
        <v>32.782580000000003</v>
      </c>
      <c r="G50" s="207">
        <f>E50/D50*100</f>
        <v>9.041209815767882</v>
      </c>
      <c r="H50" s="128">
        <f t="shared" si="6"/>
        <v>-97.558760000000007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210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164" t="s">
        <v>75</v>
      </c>
      <c r="C52" s="202"/>
      <c r="D52" s="202"/>
      <c r="E52" s="118">
        <v>0.35088999999999998</v>
      </c>
      <c r="F52" s="202">
        <v>188.79964000000001</v>
      </c>
      <c r="G52" s="212" t="e">
        <f>E52/D52*100</f>
        <v>#DIV/0!</v>
      </c>
      <c r="H52" s="118">
        <f t="shared" si="6"/>
        <v>0.35088999999999998</v>
      </c>
    </row>
    <row r="53" spans="1:8" s="51" customFormat="1" ht="12.75" thickBot="1" x14ac:dyDescent="0.25">
      <c r="A53" s="189" t="s">
        <v>255</v>
      </c>
      <c r="B53" s="192" t="s">
        <v>256</v>
      </c>
      <c r="C53" s="53"/>
      <c r="D53" s="53"/>
      <c r="E53" s="54">
        <f>E54</f>
        <v>42.894089999999998</v>
      </c>
      <c r="F53" s="53"/>
      <c r="G53" s="208"/>
      <c r="H53" s="29"/>
    </row>
    <row r="54" spans="1:8" s="51" customFormat="1" x14ac:dyDescent="0.2">
      <c r="A54" s="188" t="s">
        <v>258</v>
      </c>
      <c r="B54" s="193" t="s">
        <v>257</v>
      </c>
      <c r="C54" s="203"/>
      <c r="D54" s="203"/>
      <c r="E54" s="126">
        <f>E55</f>
        <v>42.894089999999998</v>
      </c>
      <c r="F54" s="203"/>
      <c r="G54" s="207"/>
      <c r="H54" s="126"/>
    </row>
    <row r="55" spans="1:8" s="51" customFormat="1" ht="12.75" thickBot="1" x14ac:dyDescent="0.25">
      <c r="A55" s="190" t="s">
        <v>260</v>
      </c>
      <c r="B55" s="191" t="s">
        <v>259</v>
      </c>
      <c r="C55" s="145"/>
      <c r="D55" s="145"/>
      <c r="E55" s="144">
        <v>42.894089999999998</v>
      </c>
      <c r="F55" s="145"/>
      <c r="G55" s="213"/>
      <c r="H55" s="144"/>
    </row>
    <row r="56" spans="1:8" s="51" customFormat="1" ht="12.75" thickBot="1" x14ac:dyDescent="0.25">
      <c r="A56" s="78" t="s">
        <v>76</v>
      </c>
      <c r="B56" s="185" t="s">
        <v>77</v>
      </c>
      <c r="C56" s="186">
        <f>C57+C58+C59</f>
        <v>239</v>
      </c>
      <c r="D56" s="186">
        <f>D57+D58+D59</f>
        <v>364</v>
      </c>
      <c r="E56" s="186">
        <f>E57+E58+E59</f>
        <v>989.10039999999992</v>
      </c>
      <c r="F56" s="186">
        <f>F57+F58+F59</f>
        <v>248.77332999999999</v>
      </c>
      <c r="G56" s="214">
        <f>E56/D56*100</f>
        <v>271.73087912087908</v>
      </c>
      <c r="H56" s="205">
        <f t="shared" si="6"/>
        <v>625.10039999999992</v>
      </c>
    </row>
    <row r="57" spans="1:8" s="11" customFormat="1" ht="24" x14ac:dyDescent="0.2">
      <c r="A57" s="62" t="s">
        <v>78</v>
      </c>
      <c r="B57" s="63" t="s">
        <v>79</v>
      </c>
      <c r="C57" s="64"/>
      <c r="D57" s="64"/>
      <c r="E57" s="126"/>
      <c r="F57" s="203">
        <v>64</v>
      </c>
      <c r="G57" s="207"/>
      <c r="H57" s="126">
        <f t="shared" si="6"/>
        <v>0</v>
      </c>
    </row>
    <row r="58" spans="1:8" s="11" customFormat="1" ht="24" x14ac:dyDescent="0.2">
      <c r="A58" s="65" t="s">
        <v>80</v>
      </c>
      <c r="B58" s="66" t="s">
        <v>81</v>
      </c>
      <c r="C58" s="202"/>
      <c r="D58" s="202">
        <v>125</v>
      </c>
      <c r="E58" s="118">
        <v>933.00784999999996</v>
      </c>
      <c r="F58" s="202">
        <v>140.00985</v>
      </c>
      <c r="G58" s="207">
        <f>E58/D58*100</f>
        <v>746.40627999999992</v>
      </c>
      <c r="H58" s="118">
        <f t="shared" si="6"/>
        <v>808.00784999999996</v>
      </c>
    </row>
    <row r="59" spans="1:8" s="11" customFormat="1" ht="24.75" thickBot="1" x14ac:dyDescent="0.25">
      <c r="A59" s="67" t="s">
        <v>82</v>
      </c>
      <c r="B59" s="68" t="s">
        <v>83</v>
      </c>
      <c r="C59" s="127">
        <v>239</v>
      </c>
      <c r="D59" s="127">
        <v>239</v>
      </c>
      <c r="E59" s="128">
        <v>56.092550000000003</v>
      </c>
      <c r="F59" s="127">
        <v>44.763480000000001</v>
      </c>
      <c r="G59" s="207">
        <f>E59/D59*100</f>
        <v>23.469686192468618</v>
      </c>
      <c r="H59" s="128">
        <f t="shared" si="6"/>
        <v>-182.90744999999998</v>
      </c>
    </row>
    <row r="60" spans="1:8" ht="12.75" thickBot="1" x14ac:dyDescent="0.25">
      <c r="A60" s="78" t="s">
        <v>84</v>
      </c>
      <c r="B60" s="87" t="s">
        <v>85</v>
      </c>
      <c r="C60" s="69">
        <f>C61+C63+C65+C67+C69+C71+C73+C75+C77+C79</f>
        <v>88</v>
      </c>
      <c r="D60" s="69">
        <f>D61+D63+D65+D67+D69+D71+D73+D75+D77+D79</f>
        <v>116</v>
      </c>
      <c r="E60" s="69">
        <f t="shared" ref="E60" si="7">E61+E63+E65+E67+E69+E71+E73+E75+E77+E79</f>
        <v>338.06612000000001</v>
      </c>
      <c r="F60" s="69">
        <v>963.21294999999998</v>
      </c>
      <c r="G60" s="215">
        <f>E60/D60*100</f>
        <v>291.43631034482758</v>
      </c>
      <c r="H60" s="29">
        <f t="shared" si="6"/>
        <v>222.06612000000001</v>
      </c>
    </row>
    <row r="61" spans="1:8" ht="36" x14ac:dyDescent="0.2">
      <c r="A61" s="134" t="s">
        <v>161</v>
      </c>
      <c r="B61" s="137" t="s">
        <v>178</v>
      </c>
      <c r="C61" s="203">
        <f>C62</f>
        <v>4</v>
      </c>
      <c r="D61" s="203">
        <f>D62</f>
        <v>4</v>
      </c>
      <c r="E61" s="203">
        <f t="shared" ref="E61" si="8">E62</f>
        <v>1.175</v>
      </c>
      <c r="F61" s="203"/>
      <c r="G61" s="207">
        <f>E61/D61*100</f>
        <v>29.375</v>
      </c>
      <c r="H61" s="126">
        <f t="shared" si="6"/>
        <v>-2.8250000000000002</v>
      </c>
    </row>
    <row r="62" spans="1:8" s="11" customFormat="1" ht="37.5" customHeight="1" x14ac:dyDescent="0.2">
      <c r="A62" s="135" t="s">
        <v>162</v>
      </c>
      <c r="B62" s="138" t="s">
        <v>179</v>
      </c>
      <c r="C62" s="203">
        <v>4</v>
      </c>
      <c r="D62" s="203">
        <v>4</v>
      </c>
      <c r="E62" s="126">
        <v>1.175</v>
      </c>
      <c r="F62" s="70"/>
      <c r="G62" s="207">
        <f>E62/D62*100</f>
        <v>29.375</v>
      </c>
      <c r="H62" s="128">
        <f t="shared" si="6"/>
        <v>-2.8250000000000002</v>
      </c>
    </row>
    <row r="63" spans="1:8" ht="36" x14ac:dyDescent="0.2">
      <c r="A63" s="134" t="s">
        <v>228</v>
      </c>
      <c r="B63" s="139" t="s">
        <v>180</v>
      </c>
      <c r="C63" s="203">
        <f>C64</f>
        <v>3</v>
      </c>
      <c r="D63" s="203">
        <f>D64</f>
        <v>3</v>
      </c>
      <c r="E63" s="203">
        <f>E64</f>
        <v>40</v>
      </c>
      <c r="F63" s="127"/>
      <c r="G63" s="210"/>
      <c r="H63" s="128">
        <f t="shared" si="6"/>
        <v>37</v>
      </c>
    </row>
    <row r="64" spans="1:8" ht="48" x14ac:dyDescent="0.2">
      <c r="A64" s="135" t="s">
        <v>163</v>
      </c>
      <c r="B64" s="140" t="s">
        <v>181</v>
      </c>
      <c r="C64" s="203">
        <v>3</v>
      </c>
      <c r="D64" s="203">
        <v>3</v>
      </c>
      <c r="E64" s="126">
        <v>40</v>
      </c>
      <c r="F64" s="127"/>
      <c r="G64" s="210">
        <f>E64/D64*100</f>
        <v>1333.3333333333335</v>
      </c>
      <c r="H64" s="143">
        <f t="shared" si="6"/>
        <v>37</v>
      </c>
    </row>
    <row r="65" spans="1:8" ht="36" x14ac:dyDescent="0.2">
      <c r="A65" s="134" t="s">
        <v>164</v>
      </c>
      <c r="B65" s="141" t="s">
        <v>182</v>
      </c>
      <c r="C65" s="203">
        <f>C66</f>
        <v>4</v>
      </c>
      <c r="D65" s="203">
        <f>D66</f>
        <v>4</v>
      </c>
      <c r="E65" s="203">
        <f>E66</f>
        <v>0.65</v>
      </c>
      <c r="F65" s="203"/>
      <c r="G65" s="207"/>
      <c r="H65" s="129"/>
    </row>
    <row r="66" spans="1:8" ht="48" x14ac:dyDescent="0.2">
      <c r="A66" s="135" t="s">
        <v>165</v>
      </c>
      <c r="B66" s="140" t="s">
        <v>183</v>
      </c>
      <c r="C66" s="203">
        <v>4</v>
      </c>
      <c r="D66" s="203">
        <v>4</v>
      </c>
      <c r="E66" s="126">
        <v>0.65</v>
      </c>
      <c r="F66" s="127"/>
      <c r="G66" s="210"/>
      <c r="H66" s="128"/>
    </row>
    <row r="67" spans="1:8" ht="36" x14ac:dyDescent="0.2">
      <c r="A67" s="134" t="s">
        <v>166</v>
      </c>
      <c r="B67" s="141" t="s">
        <v>184</v>
      </c>
      <c r="C67" s="203">
        <f>C68</f>
        <v>5</v>
      </c>
      <c r="D67" s="203">
        <f>D68</f>
        <v>5</v>
      </c>
      <c r="E67" s="203">
        <f>E68</f>
        <v>0</v>
      </c>
      <c r="F67" s="127"/>
      <c r="G67" s="210"/>
      <c r="H67" s="128"/>
    </row>
    <row r="68" spans="1:8" ht="48" x14ac:dyDescent="0.2">
      <c r="A68" s="135" t="s">
        <v>167</v>
      </c>
      <c r="B68" s="140" t="s">
        <v>185</v>
      </c>
      <c r="C68" s="203">
        <v>5</v>
      </c>
      <c r="D68" s="203">
        <v>5</v>
      </c>
      <c r="E68" s="126"/>
      <c r="F68" s="128"/>
      <c r="G68" s="210">
        <f>E68/D68*100</f>
        <v>0</v>
      </c>
      <c r="H68" s="128">
        <f>E68-D68</f>
        <v>-5</v>
      </c>
    </row>
    <row r="69" spans="1:8" ht="36" x14ac:dyDescent="0.2">
      <c r="A69" s="134" t="s">
        <v>168</v>
      </c>
      <c r="B69" s="141" t="s">
        <v>186</v>
      </c>
      <c r="C69" s="203">
        <f>C70</f>
        <v>3</v>
      </c>
      <c r="D69" s="203">
        <f>D70</f>
        <v>3</v>
      </c>
      <c r="E69" s="203">
        <f>E70</f>
        <v>1</v>
      </c>
      <c r="F69" s="127"/>
      <c r="G69" s="210">
        <f>E69/D69*100</f>
        <v>33.333333333333329</v>
      </c>
      <c r="H69" s="128">
        <f>E69-D69</f>
        <v>-2</v>
      </c>
    </row>
    <row r="70" spans="1:8" ht="48" x14ac:dyDescent="0.2">
      <c r="A70" s="135" t="s">
        <v>169</v>
      </c>
      <c r="B70" s="140" t="s">
        <v>187</v>
      </c>
      <c r="C70" s="203">
        <v>3</v>
      </c>
      <c r="D70" s="203">
        <v>3</v>
      </c>
      <c r="E70" s="126">
        <v>1</v>
      </c>
      <c r="F70" s="127"/>
      <c r="G70" s="210">
        <f>E70/D70*100</f>
        <v>33.333333333333329</v>
      </c>
      <c r="H70" s="128">
        <f>E71-D70</f>
        <v>-2.4500000000000002</v>
      </c>
    </row>
    <row r="71" spans="1:8" ht="36" x14ac:dyDescent="0.2">
      <c r="A71" s="134" t="s">
        <v>170</v>
      </c>
      <c r="B71" s="141" t="s">
        <v>188</v>
      </c>
      <c r="C71" s="203">
        <f>C72</f>
        <v>2</v>
      </c>
      <c r="D71" s="203">
        <f>D72</f>
        <v>2</v>
      </c>
      <c r="E71" s="203">
        <f>E72</f>
        <v>0.55000000000000004</v>
      </c>
      <c r="F71" s="203"/>
      <c r="G71" s="207"/>
      <c r="H71" s="128"/>
    </row>
    <row r="72" spans="1:8" ht="60" x14ac:dyDescent="0.2">
      <c r="A72" s="135" t="s">
        <v>171</v>
      </c>
      <c r="B72" s="140" t="s">
        <v>189</v>
      </c>
      <c r="C72" s="203">
        <v>2</v>
      </c>
      <c r="D72" s="203">
        <v>2</v>
      </c>
      <c r="E72" s="126">
        <v>0.55000000000000004</v>
      </c>
      <c r="F72" s="127"/>
      <c r="G72" s="210">
        <f>E72/D72*100</f>
        <v>27.500000000000004</v>
      </c>
      <c r="H72" s="128">
        <f>E72-D72</f>
        <v>-1.45</v>
      </c>
    </row>
    <row r="73" spans="1:8" ht="36" x14ac:dyDescent="0.2">
      <c r="A73" s="134" t="s">
        <v>172</v>
      </c>
      <c r="B73" s="141" t="s">
        <v>190</v>
      </c>
      <c r="C73" s="203">
        <f>C74</f>
        <v>2</v>
      </c>
      <c r="D73" s="203">
        <f>D74</f>
        <v>2</v>
      </c>
      <c r="E73" s="203">
        <v>0.5</v>
      </c>
      <c r="F73" s="127"/>
      <c r="G73" s="210"/>
      <c r="H73" s="128">
        <f>E73-D73</f>
        <v>-1.5</v>
      </c>
    </row>
    <row r="74" spans="1:8" ht="48" x14ac:dyDescent="0.2">
      <c r="A74" s="135" t="s">
        <v>173</v>
      </c>
      <c r="B74" s="140" t="s">
        <v>191</v>
      </c>
      <c r="C74" s="203">
        <v>2</v>
      </c>
      <c r="D74" s="203">
        <v>2</v>
      </c>
      <c r="E74" s="126">
        <v>0.5</v>
      </c>
      <c r="F74" s="127"/>
      <c r="G74" s="210">
        <f>E74/D74*100</f>
        <v>25</v>
      </c>
      <c r="H74" s="71">
        <f>E74-D74</f>
        <v>-1.5</v>
      </c>
    </row>
    <row r="75" spans="1:8" ht="26.25" customHeight="1" x14ac:dyDescent="0.2">
      <c r="A75" s="134" t="s">
        <v>174</v>
      </c>
      <c r="B75" s="141" t="s">
        <v>192</v>
      </c>
      <c r="C75" s="203">
        <f>C76</f>
        <v>46</v>
      </c>
      <c r="D75" s="203">
        <f>D76</f>
        <v>46</v>
      </c>
      <c r="E75" s="203">
        <f>E76</f>
        <v>54.001069999999999</v>
      </c>
      <c r="F75" s="203"/>
      <c r="G75" s="207"/>
      <c r="H75" s="130"/>
    </row>
    <row r="76" spans="1:8" ht="48" x14ac:dyDescent="0.2">
      <c r="A76" s="135" t="s">
        <v>175</v>
      </c>
      <c r="B76" s="140" t="s">
        <v>193</v>
      </c>
      <c r="C76" s="203">
        <v>46</v>
      </c>
      <c r="D76" s="203">
        <v>46</v>
      </c>
      <c r="E76" s="126">
        <v>54.001069999999999</v>
      </c>
      <c r="F76" s="127"/>
      <c r="G76" s="210">
        <f t="shared" ref="G76:G82" si="9">E76/D76*100</f>
        <v>117.39363043478261</v>
      </c>
      <c r="H76" s="128">
        <f t="shared" ref="H76:H101" si="10">E76-D76</f>
        <v>8.0010699999999986</v>
      </c>
    </row>
    <row r="77" spans="1:8" ht="36" x14ac:dyDescent="0.2">
      <c r="A77" s="134" t="s">
        <v>176</v>
      </c>
      <c r="B77" s="139" t="s">
        <v>194</v>
      </c>
      <c r="C77" s="203">
        <f>C78</f>
        <v>19</v>
      </c>
      <c r="D77" s="203">
        <f>D78</f>
        <v>19</v>
      </c>
      <c r="E77" s="203">
        <f>E78</f>
        <v>42.217570000000002</v>
      </c>
      <c r="F77" s="127"/>
      <c r="G77" s="210">
        <f t="shared" si="9"/>
        <v>222.19773684210526</v>
      </c>
      <c r="H77" s="128">
        <f t="shared" si="10"/>
        <v>23.217570000000002</v>
      </c>
    </row>
    <row r="78" spans="1:8" ht="48" x14ac:dyDescent="0.2">
      <c r="A78" s="136" t="s">
        <v>177</v>
      </c>
      <c r="B78" s="142" t="s">
        <v>195</v>
      </c>
      <c r="C78" s="203">
        <v>19</v>
      </c>
      <c r="D78" s="203">
        <v>19</v>
      </c>
      <c r="E78" s="126">
        <v>42.217570000000002</v>
      </c>
      <c r="F78" s="127"/>
      <c r="G78" s="210">
        <f t="shared" si="9"/>
        <v>222.19773684210526</v>
      </c>
      <c r="H78" s="128">
        <f t="shared" si="10"/>
        <v>23.217570000000002</v>
      </c>
    </row>
    <row r="79" spans="1:8" ht="36" x14ac:dyDescent="0.2">
      <c r="A79" s="147" t="s">
        <v>210</v>
      </c>
      <c r="B79" s="60" t="s">
        <v>211</v>
      </c>
      <c r="C79" s="127">
        <f>C80+C81</f>
        <v>0</v>
      </c>
      <c r="D79" s="127">
        <f>D80+D81</f>
        <v>28</v>
      </c>
      <c r="E79" s="127">
        <f t="shared" ref="E79:F79" si="11">E80+E81</f>
        <v>197.97248000000002</v>
      </c>
      <c r="F79" s="127">
        <f t="shared" si="11"/>
        <v>0</v>
      </c>
      <c r="G79" s="210">
        <f t="shared" si="9"/>
        <v>707.04457142857154</v>
      </c>
      <c r="H79" s="128">
        <f t="shared" si="10"/>
        <v>169.97248000000002</v>
      </c>
    </row>
    <row r="80" spans="1:8" ht="36" x14ac:dyDescent="0.2">
      <c r="A80" s="148" t="s">
        <v>212</v>
      </c>
      <c r="B80" s="86" t="s">
        <v>214</v>
      </c>
      <c r="C80" s="202"/>
      <c r="D80" s="202">
        <v>25</v>
      </c>
      <c r="E80" s="202">
        <v>193.75879</v>
      </c>
      <c r="F80" s="202"/>
      <c r="G80" s="210"/>
      <c r="H80" s="118"/>
    </row>
    <row r="81" spans="1:8" ht="36.75" thickBot="1" x14ac:dyDescent="0.25">
      <c r="A81" s="148" t="s">
        <v>213</v>
      </c>
      <c r="B81" s="86" t="s">
        <v>215</v>
      </c>
      <c r="C81" s="202"/>
      <c r="D81" s="202">
        <v>3</v>
      </c>
      <c r="E81" s="118">
        <v>4.2136899999999997</v>
      </c>
      <c r="F81" s="202"/>
      <c r="G81" s="210">
        <f t="shared" si="9"/>
        <v>140.4563333333333</v>
      </c>
      <c r="H81" s="118">
        <f t="shared" si="10"/>
        <v>1.2136899999999997</v>
      </c>
    </row>
    <row r="82" spans="1:8" ht="12.75" thickBot="1" x14ac:dyDescent="0.25">
      <c r="A82" s="73" t="s">
        <v>86</v>
      </c>
      <c r="B82" s="87" t="s">
        <v>87</v>
      </c>
      <c r="C82" s="53">
        <f>C83+C84</f>
        <v>0</v>
      </c>
      <c r="D82" s="53">
        <f>D83+D84</f>
        <v>0</v>
      </c>
      <c r="E82" s="53">
        <f t="shared" ref="E82:F82" si="12">E83+E84</f>
        <v>113.50708</v>
      </c>
      <c r="F82" s="53">
        <f t="shared" si="12"/>
        <v>-269.38816999999995</v>
      </c>
      <c r="G82" s="215" t="e">
        <f t="shared" si="9"/>
        <v>#DIV/0!</v>
      </c>
      <c r="H82" s="29">
        <f t="shared" si="10"/>
        <v>113.50708</v>
      </c>
    </row>
    <row r="83" spans="1:8" x14ac:dyDescent="0.2">
      <c r="A83" s="20" t="s">
        <v>229</v>
      </c>
      <c r="B83" s="59" t="s">
        <v>88</v>
      </c>
      <c r="C83" s="203"/>
      <c r="D83" s="203"/>
      <c r="E83" s="126"/>
      <c r="F83" s="203">
        <v>-481.68275999999997</v>
      </c>
      <c r="G83" s="207">
        <v>0</v>
      </c>
      <c r="H83" s="126">
        <f t="shared" si="10"/>
        <v>0</v>
      </c>
    </row>
    <row r="84" spans="1:8" ht="12.75" thickBot="1" x14ac:dyDescent="0.25">
      <c r="A84" s="33" t="s">
        <v>230</v>
      </c>
      <c r="B84" s="33" t="s">
        <v>87</v>
      </c>
      <c r="C84" s="202"/>
      <c r="D84" s="202"/>
      <c r="E84" s="118">
        <v>113.50708</v>
      </c>
      <c r="F84" s="202">
        <v>212.29459</v>
      </c>
      <c r="G84" s="212" t="e">
        <f t="shared" ref="G84:G90" si="13">E84/D84*100</f>
        <v>#DIV/0!</v>
      </c>
      <c r="H84" s="118">
        <f t="shared" si="10"/>
        <v>113.50708</v>
      </c>
    </row>
    <row r="85" spans="1:8" ht="12.75" thickBot="1" x14ac:dyDescent="0.25">
      <c r="A85" s="73" t="s">
        <v>89</v>
      </c>
      <c r="B85" s="74" t="s">
        <v>90</v>
      </c>
      <c r="C85" s="75">
        <f>C86+C136+C134+C133</f>
        <v>451685.90100000001</v>
      </c>
      <c r="D85" s="75">
        <f>D86+D136+D134+D133+D126</f>
        <v>387094.30099999998</v>
      </c>
      <c r="E85" s="75">
        <f>E86+E136+E134+E133+E126</f>
        <v>264392.59557999996</v>
      </c>
      <c r="F85" s="75">
        <f>F86+F136+F134+F133</f>
        <v>255043.39183000004</v>
      </c>
      <c r="G85" s="216">
        <f t="shared" si="13"/>
        <v>68.301856911088947</v>
      </c>
      <c r="H85" s="77">
        <f t="shared" si="10"/>
        <v>-122701.70542000001</v>
      </c>
    </row>
    <row r="86" spans="1:8" ht="12.75" thickBot="1" x14ac:dyDescent="0.25">
      <c r="A86" s="78" t="s">
        <v>91</v>
      </c>
      <c r="B86" s="79" t="s">
        <v>92</v>
      </c>
      <c r="C86" s="80">
        <f>C87+C90+C105+C126</f>
        <v>451685.90100000001</v>
      </c>
      <c r="D86" s="80">
        <f>D87+D90+D105</f>
        <v>360681.71499999997</v>
      </c>
      <c r="E86" s="80">
        <f>E87+E90+E105</f>
        <v>253811.58176999996</v>
      </c>
      <c r="F86" s="80">
        <f>F87+F90+F105+F126</f>
        <v>255043.39183000004</v>
      </c>
      <c r="G86" s="217">
        <f t="shared" si="13"/>
        <v>70.369960886428629</v>
      </c>
      <c r="H86" s="82">
        <f t="shared" si="10"/>
        <v>-106870.13323000001</v>
      </c>
    </row>
    <row r="87" spans="1:8" ht="12.75" thickBot="1" x14ac:dyDescent="0.25">
      <c r="A87" s="73" t="s">
        <v>93</v>
      </c>
      <c r="B87" s="83" t="s">
        <v>94</v>
      </c>
      <c r="C87" s="27">
        <f>C88+C89</f>
        <v>154122</v>
      </c>
      <c r="D87" s="27">
        <f>D88+D89</f>
        <v>154342.29999999999</v>
      </c>
      <c r="E87" s="84">
        <f>E88+E89</f>
        <v>114874.91022999999</v>
      </c>
      <c r="F87" s="27">
        <f>SUM(F88+F89)</f>
        <v>114617.753</v>
      </c>
      <c r="G87" s="218">
        <f t="shared" si="13"/>
        <v>74.428662932974305</v>
      </c>
      <c r="H87" s="85">
        <f t="shared" si="10"/>
        <v>-39467.389769999994</v>
      </c>
    </row>
    <row r="88" spans="1:8" x14ac:dyDescent="0.2">
      <c r="A88" s="59" t="s">
        <v>95</v>
      </c>
      <c r="B88" s="59" t="s">
        <v>96</v>
      </c>
      <c r="C88" s="203">
        <v>154122</v>
      </c>
      <c r="D88" s="203">
        <v>154122</v>
      </c>
      <c r="E88" s="126">
        <v>114665</v>
      </c>
      <c r="F88" s="203">
        <v>114617.753</v>
      </c>
      <c r="G88" s="207">
        <f t="shared" si="13"/>
        <v>74.398852856827716</v>
      </c>
      <c r="H88" s="126">
        <f t="shared" si="10"/>
        <v>-39457</v>
      </c>
    </row>
    <row r="89" spans="1:8" ht="24.75" thickBot="1" x14ac:dyDescent="0.25">
      <c r="A89" s="62" t="s">
        <v>97</v>
      </c>
      <c r="B89" s="164" t="s">
        <v>98</v>
      </c>
      <c r="C89" s="165"/>
      <c r="D89" s="165">
        <v>220.3</v>
      </c>
      <c r="E89" s="118">
        <v>209.91023000000001</v>
      </c>
      <c r="F89" s="202"/>
      <c r="G89" s="207">
        <f t="shared" si="13"/>
        <v>95.283808443032228</v>
      </c>
      <c r="H89" s="118">
        <f t="shared" si="10"/>
        <v>-10.389769999999999</v>
      </c>
    </row>
    <row r="90" spans="1:8" ht="12.75" thickBot="1" x14ac:dyDescent="0.25">
      <c r="A90" s="73" t="s">
        <v>99</v>
      </c>
      <c r="B90" s="87" t="s">
        <v>100</v>
      </c>
      <c r="C90" s="53">
        <f>C91+C94+C95+C96</f>
        <v>90668.300000000017</v>
      </c>
      <c r="D90" s="53">
        <f>D91+D94+D95+D96+D93+D92</f>
        <v>28423.814999999999</v>
      </c>
      <c r="E90" s="53">
        <f>E91+E94+E95+E96+E93+E92</f>
        <v>21103.843199999999</v>
      </c>
      <c r="F90" s="53">
        <f t="shared" ref="F90" si="14">F91+F94+F95+F96</f>
        <v>7904.0140099999999</v>
      </c>
      <c r="G90" s="215">
        <f t="shared" si="13"/>
        <v>74.247046710654431</v>
      </c>
      <c r="H90" s="29">
        <f t="shared" si="10"/>
        <v>-7319.9717999999993</v>
      </c>
    </row>
    <row r="91" spans="1:8" s="11" customFormat="1" x14ac:dyDescent="0.2">
      <c r="A91" s="33" t="s">
        <v>101</v>
      </c>
      <c r="B91" s="45" t="s">
        <v>102</v>
      </c>
      <c r="C91" s="127">
        <v>441.5</v>
      </c>
      <c r="D91" s="127">
        <v>441.5</v>
      </c>
      <c r="E91" s="128"/>
      <c r="F91" s="127"/>
      <c r="G91" s="210">
        <v>0</v>
      </c>
      <c r="H91" s="128">
        <f t="shared" si="10"/>
        <v>-441.5</v>
      </c>
    </row>
    <row r="92" spans="1:8" s="11" customFormat="1" ht="36" x14ac:dyDescent="0.2">
      <c r="A92" s="36" t="s">
        <v>272</v>
      </c>
      <c r="B92" s="60" t="s">
        <v>273</v>
      </c>
      <c r="C92" s="127"/>
      <c r="D92" s="127">
        <v>2498.9</v>
      </c>
      <c r="E92" s="128"/>
      <c r="F92" s="127"/>
      <c r="G92" s="210">
        <v>0</v>
      </c>
      <c r="H92" s="128">
        <f>E92-D92</f>
        <v>-2498.9</v>
      </c>
    </row>
    <row r="93" spans="1:8" s="11" customFormat="1" ht="24" x14ac:dyDescent="0.2">
      <c r="A93" s="36" t="s">
        <v>244</v>
      </c>
      <c r="B93" s="60" t="s">
        <v>245</v>
      </c>
      <c r="C93" s="127"/>
      <c r="D93" s="127">
        <v>3514.64</v>
      </c>
      <c r="E93" s="128">
        <v>3514.4252499999998</v>
      </c>
      <c r="F93" s="127"/>
      <c r="G93" s="210">
        <v>0</v>
      </c>
      <c r="H93" s="128">
        <f t="shared" si="10"/>
        <v>-0.21475000000009459</v>
      </c>
    </row>
    <row r="94" spans="1:8" s="11" customFormat="1" x14ac:dyDescent="0.2">
      <c r="A94" s="45" t="s">
        <v>261</v>
      </c>
      <c r="B94" s="45" t="s">
        <v>104</v>
      </c>
      <c r="C94" s="127">
        <v>2943.3</v>
      </c>
      <c r="D94" s="127">
        <v>2943.3</v>
      </c>
      <c r="E94" s="128">
        <v>2943.29999</v>
      </c>
      <c r="F94" s="127">
        <v>1678.2253499999999</v>
      </c>
      <c r="G94" s="210">
        <f t="shared" ref="G94:G100" si="15">E94/D94*100</f>
        <v>99.999999660245294</v>
      </c>
      <c r="H94" s="128">
        <f t="shared" si="10"/>
        <v>-1.0000000202126103E-5</v>
      </c>
    </row>
    <row r="95" spans="1:8" s="11" customFormat="1" ht="12.75" thickBot="1" x14ac:dyDescent="0.25">
      <c r="A95" s="36" t="s">
        <v>105</v>
      </c>
      <c r="B95" s="164" t="s">
        <v>106</v>
      </c>
      <c r="C95" s="202">
        <v>89</v>
      </c>
      <c r="D95" s="202">
        <v>89</v>
      </c>
      <c r="E95" s="118"/>
      <c r="F95" s="202">
        <v>118.5</v>
      </c>
      <c r="G95" s="212">
        <f t="shared" si="15"/>
        <v>0</v>
      </c>
      <c r="H95" s="128">
        <f t="shared" si="10"/>
        <v>-89</v>
      </c>
    </row>
    <row r="96" spans="1:8" ht="12.75" thickBot="1" x14ac:dyDescent="0.25">
      <c r="A96" s="73" t="s">
        <v>107</v>
      </c>
      <c r="B96" s="88" t="s">
        <v>108</v>
      </c>
      <c r="C96" s="53">
        <f>C97+C98+C99+C100+C102+C101+C103</f>
        <v>87194.500000000015</v>
      </c>
      <c r="D96" s="53">
        <f>D97+D98+D99+D100+D102+D101+D103</f>
        <v>18936.474999999999</v>
      </c>
      <c r="E96" s="53">
        <f>E97+E98+E99+E100+E102+E101+E103</f>
        <v>14646.11796</v>
      </c>
      <c r="F96" s="53">
        <f>F97+F98+F99+F100+F102+F101+F103+F104</f>
        <v>6107.2886600000002</v>
      </c>
      <c r="G96" s="215">
        <f t="shared" si="15"/>
        <v>77.343422997152317</v>
      </c>
      <c r="H96" s="29">
        <f t="shared" si="10"/>
        <v>-4290.357039999999</v>
      </c>
    </row>
    <row r="97" spans="1:8" x14ac:dyDescent="0.2">
      <c r="A97" s="20" t="s">
        <v>107</v>
      </c>
      <c r="B97" s="59" t="s">
        <v>220</v>
      </c>
      <c r="C97" s="203">
        <v>990</v>
      </c>
      <c r="D97" s="203">
        <v>990</v>
      </c>
      <c r="E97" s="126">
        <v>508.26297</v>
      </c>
      <c r="F97" s="203">
        <v>587.01536999999996</v>
      </c>
      <c r="G97" s="207">
        <f t="shared" si="15"/>
        <v>51.339693939393939</v>
      </c>
      <c r="H97" s="126">
        <f t="shared" si="10"/>
        <v>-481.73703</v>
      </c>
    </row>
    <row r="98" spans="1:8" ht="18.75" customHeight="1" x14ac:dyDescent="0.2">
      <c r="A98" s="36" t="s">
        <v>107</v>
      </c>
      <c r="B98" s="60" t="s">
        <v>109</v>
      </c>
      <c r="C98" s="127">
        <v>2097.1</v>
      </c>
      <c r="D98" s="127">
        <v>1841.075</v>
      </c>
      <c r="E98" s="128">
        <v>1153.992</v>
      </c>
      <c r="F98" s="127">
        <v>1175.0319999999999</v>
      </c>
      <c r="G98" s="210">
        <f t="shared" si="15"/>
        <v>62.680336216612574</v>
      </c>
      <c r="H98" s="128">
        <f t="shared" si="10"/>
        <v>-687.08300000000008</v>
      </c>
    </row>
    <row r="99" spans="1:8" x14ac:dyDescent="0.2">
      <c r="A99" s="33" t="s">
        <v>107</v>
      </c>
      <c r="B99" s="60" t="s">
        <v>205</v>
      </c>
      <c r="C99" s="127">
        <v>4220</v>
      </c>
      <c r="D99" s="127">
        <v>1050.8</v>
      </c>
      <c r="E99" s="128">
        <v>930.59</v>
      </c>
      <c r="F99" s="127"/>
      <c r="G99" s="210">
        <f t="shared" si="15"/>
        <v>88.560144651693946</v>
      </c>
      <c r="H99" s="128">
        <f t="shared" si="10"/>
        <v>-120.20999999999992</v>
      </c>
    </row>
    <row r="100" spans="1:8" ht="15" customHeight="1" x14ac:dyDescent="0.2">
      <c r="A100" s="89" t="s">
        <v>107</v>
      </c>
      <c r="B100" s="166" t="s">
        <v>110</v>
      </c>
      <c r="C100" s="127">
        <v>2000</v>
      </c>
      <c r="D100" s="127"/>
      <c r="E100" s="128"/>
      <c r="F100" s="127">
        <v>3589.527</v>
      </c>
      <c r="G100" s="210" t="e">
        <f t="shared" si="15"/>
        <v>#DIV/0!</v>
      </c>
      <c r="H100" s="128">
        <f t="shared" si="10"/>
        <v>0</v>
      </c>
    </row>
    <row r="101" spans="1:8" x14ac:dyDescent="0.2">
      <c r="A101" s="33" t="s">
        <v>107</v>
      </c>
      <c r="B101" s="60" t="s">
        <v>202</v>
      </c>
      <c r="C101" s="127">
        <v>1894.8</v>
      </c>
      <c r="D101" s="127">
        <v>1894.8</v>
      </c>
      <c r="E101" s="128"/>
      <c r="F101" s="127"/>
      <c r="G101" s="210"/>
      <c r="H101" s="128">
        <f t="shared" si="10"/>
        <v>-1894.8</v>
      </c>
    </row>
    <row r="102" spans="1:8" ht="15.75" customHeight="1" x14ac:dyDescent="0.2">
      <c r="A102" s="36" t="s">
        <v>107</v>
      </c>
      <c r="B102" s="167" t="s">
        <v>203</v>
      </c>
      <c r="C102" s="127">
        <v>72860.600000000006</v>
      </c>
      <c r="D102" s="127">
        <v>10027.799999999999</v>
      </c>
      <c r="E102" s="128">
        <v>10027.799999999999</v>
      </c>
      <c r="F102" s="127"/>
      <c r="G102" s="210">
        <v>0</v>
      </c>
      <c r="H102" s="128">
        <f>E102-C102</f>
        <v>-62832.800000000003</v>
      </c>
    </row>
    <row r="103" spans="1:8" ht="24" x14ac:dyDescent="0.2">
      <c r="A103" s="48" t="s">
        <v>107</v>
      </c>
      <c r="B103" s="168" t="s">
        <v>204</v>
      </c>
      <c r="C103" s="127">
        <v>3132</v>
      </c>
      <c r="D103" s="127">
        <v>3132</v>
      </c>
      <c r="E103" s="128">
        <v>2025.47299</v>
      </c>
      <c r="F103" s="127"/>
      <c r="G103" s="210">
        <v>0</v>
      </c>
      <c r="H103" s="128">
        <f>E103-C103</f>
        <v>-1106.52701</v>
      </c>
    </row>
    <row r="104" spans="1:8" ht="12.75" thickBot="1" x14ac:dyDescent="0.25">
      <c r="A104" s="33" t="s">
        <v>107</v>
      </c>
      <c r="B104" s="169" t="s">
        <v>271</v>
      </c>
      <c r="C104" s="202"/>
      <c r="D104" s="202"/>
      <c r="E104" s="118"/>
      <c r="F104" s="202">
        <v>755.71429000000001</v>
      </c>
      <c r="G104" s="212">
        <v>0</v>
      </c>
      <c r="H104" s="118">
        <f>E104-C104</f>
        <v>0</v>
      </c>
    </row>
    <row r="105" spans="1:8" ht="12.75" thickBot="1" x14ac:dyDescent="0.25">
      <c r="A105" s="73" t="s">
        <v>113</v>
      </c>
      <c r="B105" s="90" t="s">
        <v>114</v>
      </c>
      <c r="C105" s="75">
        <f>C106+C117+C119+C121+C122+C123+C124+C118+C120</f>
        <v>180216.19999999995</v>
      </c>
      <c r="D105" s="75">
        <f>D106+D117+D119+D121+D122+D123+D124+D118+D120</f>
        <v>177915.6</v>
      </c>
      <c r="E105" s="76">
        <f>E106+E117+E119+E121+E122+E123+E124+E118+E120</f>
        <v>117832.82833999998</v>
      </c>
      <c r="F105" s="75">
        <f>F106+F117+F119+F121+F122+F123+F124+F118+F120</f>
        <v>118637.05180000002</v>
      </c>
      <c r="G105" s="216">
        <f t="shared" ref="G105:G112" si="16">E105/D105*100</f>
        <v>66.229621427238513</v>
      </c>
      <c r="H105" s="77">
        <f t="shared" ref="H105:H112" si="17">E105-D105</f>
        <v>-60082.771660000028</v>
      </c>
    </row>
    <row r="106" spans="1:8" ht="12.75" thickBot="1" x14ac:dyDescent="0.25">
      <c r="A106" s="73" t="s">
        <v>115</v>
      </c>
      <c r="B106" s="91" t="s">
        <v>116</v>
      </c>
      <c r="C106" s="27">
        <f>C109+C113+C108+C107+C110+C114+C111+C112+C115+C116</f>
        <v>135077.79999999999</v>
      </c>
      <c r="D106" s="27">
        <f>D109+D113+D108+D107+D110+D114+D111+D112+D115+D116</f>
        <v>133062.5</v>
      </c>
      <c r="E106" s="27">
        <f>E109+E113+E108+E107+E110+E114+E111+E112+E115+E116</f>
        <v>88029.496089999971</v>
      </c>
      <c r="F106" s="27">
        <f t="shared" ref="F106" si="18">F109+F113+F108+F107+F110+F114+F111+F112+F115+F116</f>
        <v>90280.655800000008</v>
      </c>
      <c r="G106" s="218">
        <f t="shared" si="16"/>
        <v>66.156502463128206</v>
      </c>
      <c r="H106" s="85">
        <f t="shared" si="17"/>
        <v>-45033.003910000029</v>
      </c>
    </row>
    <row r="107" spans="1:8" ht="24" x14ac:dyDescent="0.2">
      <c r="A107" s="47" t="s">
        <v>117</v>
      </c>
      <c r="B107" s="170" t="s">
        <v>118</v>
      </c>
      <c r="C107" s="64">
        <v>2220.6999999999998</v>
      </c>
      <c r="D107" s="64">
        <v>131.30000000000001</v>
      </c>
      <c r="E107" s="126"/>
      <c r="F107" s="203">
        <v>1440.4138</v>
      </c>
      <c r="G107" s="207">
        <f t="shared" si="16"/>
        <v>0</v>
      </c>
      <c r="H107" s="126">
        <f t="shared" si="17"/>
        <v>-131.30000000000001</v>
      </c>
    </row>
    <row r="108" spans="1:8" ht="24" x14ac:dyDescent="0.2">
      <c r="A108" s="47" t="s">
        <v>117</v>
      </c>
      <c r="B108" s="60" t="s">
        <v>206</v>
      </c>
      <c r="C108" s="35">
        <v>19</v>
      </c>
      <c r="D108" s="35">
        <v>19</v>
      </c>
      <c r="E108" s="128"/>
      <c r="F108" s="127"/>
      <c r="G108" s="210">
        <f t="shared" si="16"/>
        <v>0</v>
      </c>
      <c r="H108" s="128">
        <f t="shared" si="17"/>
        <v>-19</v>
      </c>
    </row>
    <row r="109" spans="1:8" x14ac:dyDescent="0.2">
      <c r="A109" s="59" t="s">
        <v>117</v>
      </c>
      <c r="B109" s="45" t="s">
        <v>119</v>
      </c>
      <c r="C109" s="127">
        <v>96521.1</v>
      </c>
      <c r="D109" s="127">
        <v>96521.1</v>
      </c>
      <c r="E109" s="128">
        <v>63351</v>
      </c>
      <c r="F109" s="127">
        <v>64679</v>
      </c>
      <c r="G109" s="210">
        <f t="shared" si="16"/>
        <v>65.634353524773331</v>
      </c>
      <c r="H109" s="128">
        <f t="shared" si="17"/>
        <v>-33170.100000000006</v>
      </c>
    </row>
    <row r="110" spans="1:8" x14ac:dyDescent="0.2">
      <c r="A110" s="59" t="s">
        <v>117</v>
      </c>
      <c r="B110" s="45" t="s">
        <v>120</v>
      </c>
      <c r="C110" s="127">
        <v>16398</v>
      </c>
      <c r="D110" s="127">
        <v>16398</v>
      </c>
      <c r="E110" s="128">
        <v>10987</v>
      </c>
      <c r="F110" s="127">
        <v>10820</v>
      </c>
      <c r="G110" s="210">
        <f t="shared" si="16"/>
        <v>67.002073423588243</v>
      </c>
      <c r="H110" s="128">
        <f t="shared" si="17"/>
        <v>-5411</v>
      </c>
    </row>
    <row r="111" spans="1:8" x14ac:dyDescent="0.2">
      <c r="A111" s="59" t="s">
        <v>117</v>
      </c>
      <c r="B111" s="45" t="s">
        <v>121</v>
      </c>
      <c r="C111" s="127">
        <v>543.20000000000005</v>
      </c>
      <c r="D111" s="127">
        <v>543.20000000000005</v>
      </c>
      <c r="E111" s="128">
        <v>172.43529000000001</v>
      </c>
      <c r="F111" s="127">
        <v>143.982</v>
      </c>
      <c r="G111" s="210">
        <f t="shared" si="16"/>
        <v>31.744346465390276</v>
      </c>
      <c r="H111" s="128">
        <f t="shared" si="17"/>
        <v>-370.76471000000004</v>
      </c>
    </row>
    <row r="112" spans="1:8" x14ac:dyDescent="0.2">
      <c r="A112" s="59" t="s">
        <v>117</v>
      </c>
      <c r="B112" s="60" t="s">
        <v>122</v>
      </c>
      <c r="C112" s="127">
        <v>150.9</v>
      </c>
      <c r="D112" s="127">
        <v>225</v>
      </c>
      <c r="E112" s="128"/>
      <c r="F112" s="127"/>
      <c r="G112" s="210">
        <f t="shared" si="16"/>
        <v>0</v>
      </c>
      <c r="H112" s="128">
        <f t="shared" si="17"/>
        <v>-225</v>
      </c>
    </row>
    <row r="113" spans="1:8" x14ac:dyDescent="0.2">
      <c r="A113" s="59" t="s">
        <v>117</v>
      </c>
      <c r="B113" s="45" t="s">
        <v>207</v>
      </c>
      <c r="C113" s="127">
        <v>305.10000000000002</v>
      </c>
      <c r="D113" s="127">
        <v>305.10000000000002</v>
      </c>
      <c r="E113" s="128">
        <v>25.43</v>
      </c>
      <c r="F113" s="92"/>
      <c r="G113" s="210">
        <v>0</v>
      </c>
      <c r="H113" s="128">
        <f>E113-C113</f>
        <v>-279.67</v>
      </c>
    </row>
    <row r="114" spans="1:8" ht="36" x14ac:dyDescent="0.2">
      <c r="A114" s="47" t="s">
        <v>117</v>
      </c>
      <c r="B114" s="60" t="s">
        <v>294</v>
      </c>
      <c r="C114" s="127">
        <v>2640.4</v>
      </c>
      <c r="D114" s="127">
        <v>2640.4</v>
      </c>
      <c r="E114" s="128">
        <v>695.08199999999999</v>
      </c>
      <c r="F114" s="127">
        <v>1135.53</v>
      </c>
      <c r="G114" s="210">
        <f t="shared" ref="G114:G126" si="19">E114/D114*100</f>
        <v>26.324875018936524</v>
      </c>
      <c r="H114" s="128">
        <f t="shared" ref="H114:H126" si="20">E114-D114</f>
        <v>-1945.3180000000002</v>
      </c>
    </row>
    <row r="115" spans="1:8" x14ac:dyDescent="0.2">
      <c r="A115" s="59" t="s">
        <v>117</v>
      </c>
      <c r="B115" s="45" t="s">
        <v>123</v>
      </c>
      <c r="C115" s="127">
        <v>10575.3</v>
      </c>
      <c r="D115" s="127">
        <v>10575.3</v>
      </c>
      <c r="E115" s="128">
        <v>7296.62</v>
      </c>
      <c r="F115" s="127">
        <v>7636.88</v>
      </c>
      <c r="G115" s="210">
        <f t="shared" si="19"/>
        <v>68.996813329172696</v>
      </c>
      <c r="H115" s="128">
        <f t="shared" si="20"/>
        <v>-3278.6799999999994</v>
      </c>
    </row>
    <row r="116" spans="1:8" ht="36.75" thickBot="1" x14ac:dyDescent="0.25">
      <c r="A116" s="151" t="s">
        <v>117</v>
      </c>
      <c r="B116" s="171" t="s">
        <v>295</v>
      </c>
      <c r="C116" s="152">
        <v>5704.1</v>
      </c>
      <c r="D116" s="152">
        <v>5704.1</v>
      </c>
      <c r="E116" s="144">
        <v>5501.9287999999997</v>
      </c>
      <c r="F116" s="145">
        <v>4424.8500000000004</v>
      </c>
      <c r="G116" s="213">
        <f t="shared" si="19"/>
        <v>96.455686260759791</v>
      </c>
      <c r="H116" s="144">
        <f t="shared" si="20"/>
        <v>-202.17120000000068</v>
      </c>
    </row>
    <row r="117" spans="1:8" x14ac:dyDescent="0.2">
      <c r="A117" s="59" t="s">
        <v>124</v>
      </c>
      <c r="B117" s="170" t="s">
        <v>125</v>
      </c>
      <c r="C117" s="203">
        <v>1765.9</v>
      </c>
      <c r="D117" s="203">
        <v>1342.1</v>
      </c>
      <c r="E117" s="126">
        <v>476.41</v>
      </c>
      <c r="F117" s="203">
        <v>742</v>
      </c>
      <c r="G117" s="207">
        <f t="shared" si="19"/>
        <v>35.497354891587811</v>
      </c>
      <c r="H117" s="126">
        <f t="shared" si="20"/>
        <v>-865.68999999999983</v>
      </c>
    </row>
    <row r="118" spans="1:8" ht="24" x14ac:dyDescent="0.2">
      <c r="A118" s="48" t="s">
        <v>126</v>
      </c>
      <c r="B118" s="243" t="s">
        <v>296</v>
      </c>
      <c r="C118" s="35">
        <v>1211.3</v>
      </c>
      <c r="D118" s="35">
        <v>1211.3</v>
      </c>
      <c r="E118" s="128">
        <v>1211.3</v>
      </c>
      <c r="F118" s="127">
        <v>1252.8</v>
      </c>
      <c r="G118" s="210">
        <f t="shared" si="19"/>
        <v>100</v>
      </c>
      <c r="H118" s="128">
        <f t="shared" si="20"/>
        <v>0</v>
      </c>
    </row>
    <row r="119" spans="1:8" x14ac:dyDescent="0.2">
      <c r="A119" s="45" t="s">
        <v>127</v>
      </c>
      <c r="B119" s="45" t="s">
        <v>233</v>
      </c>
      <c r="C119" s="127">
        <v>1567.1</v>
      </c>
      <c r="D119" s="127">
        <v>1686.7</v>
      </c>
      <c r="E119" s="128">
        <v>1175.325</v>
      </c>
      <c r="F119" s="127">
        <v>1146.675</v>
      </c>
      <c r="G119" s="210">
        <f t="shared" si="19"/>
        <v>69.681923282148574</v>
      </c>
      <c r="H119" s="128">
        <f t="shared" si="20"/>
        <v>-511.375</v>
      </c>
    </row>
    <row r="120" spans="1:8" ht="24" x14ac:dyDescent="0.2">
      <c r="A120" s="48" t="s">
        <v>237</v>
      </c>
      <c r="B120" s="60" t="s">
        <v>132</v>
      </c>
      <c r="C120" s="35">
        <v>7</v>
      </c>
      <c r="D120" s="35">
        <v>7</v>
      </c>
      <c r="E120" s="128"/>
      <c r="F120" s="127">
        <v>4.2</v>
      </c>
      <c r="G120" s="210">
        <f>E120/D120*100</f>
        <v>0</v>
      </c>
      <c r="H120" s="128">
        <f>E120-D120</f>
        <v>-7</v>
      </c>
    </row>
    <row r="121" spans="1:8" x14ac:dyDescent="0.2">
      <c r="A121" s="48" t="s">
        <v>128</v>
      </c>
      <c r="B121" s="60" t="s">
        <v>234</v>
      </c>
      <c r="C121" s="35">
        <v>245.3</v>
      </c>
      <c r="D121" s="35">
        <v>245.3</v>
      </c>
      <c r="E121" s="128">
        <v>41.409480000000002</v>
      </c>
      <c r="F121" s="127">
        <v>192.96789999999999</v>
      </c>
      <c r="G121" s="210">
        <f t="shared" si="19"/>
        <v>16.881157766000815</v>
      </c>
      <c r="H121" s="128">
        <f t="shared" si="20"/>
        <v>-203.89052000000001</v>
      </c>
    </row>
    <row r="122" spans="1:8" x14ac:dyDescent="0.2">
      <c r="A122" s="45" t="s">
        <v>129</v>
      </c>
      <c r="B122" s="60" t="s">
        <v>235</v>
      </c>
      <c r="C122" s="35">
        <v>613.5</v>
      </c>
      <c r="D122" s="35">
        <v>613.5</v>
      </c>
      <c r="E122" s="128">
        <v>409</v>
      </c>
      <c r="F122" s="127">
        <v>540.39392999999995</v>
      </c>
      <c r="G122" s="210">
        <f t="shared" si="19"/>
        <v>66.666666666666657</v>
      </c>
      <c r="H122" s="128">
        <f t="shared" si="20"/>
        <v>-204.5</v>
      </c>
    </row>
    <row r="123" spans="1:8" ht="12.75" thickBot="1" x14ac:dyDescent="0.25">
      <c r="A123" s="45" t="s">
        <v>130</v>
      </c>
      <c r="B123" s="45" t="s">
        <v>131</v>
      </c>
      <c r="C123" s="127">
        <v>1469.3</v>
      </c>
      <c r="D123" s="127">
        <v>1488.2</v>
      </c>
      <c r="E123" s="128">
        <v>982.88777000000005</v>
      </c>
      <c r="F123" s="127">
        <v>810.35916999999995</v>
      </c>
      <c r="G123" s="210">
        <f t="shared" si="19"/>
        <v>66.045408547238267</v>
      </c>
      <c r="H123" s="128">
        <f t="shared" si="20"/>
        <v>-505.31223</v>
      </c>
    </row>
    <row r="124" spans="1:8" ht="12.75" thickBot="1" x14ac:dyDescent="0.25">
      <c r="A124" s="73" t="s">
        <v>133</v>
      </c>
      <c r="B124" s="88" t="s">
        <v>134</v>
      </c>
      <c r="C124" s="53">
        <f>C125</f>
        <v>38259</v>
      </c>
      <c r="D124" s="53">
        <f>D125</f>
        <v>38259</v>
      </c>
      <c r="E124" s="54">
        <f>E125</f>
        <v>25507</v>
      </c>
      <c r="F124" s="53">
        <f>F125</f>
        <v>23667</v>
      </c>
      <c r="G124" s="215">
        <f t="shared" si="19"/>
        <v>66.66928043074833</v>
      </c>
      <c r="H124" s="29">
        <f t="shared" si="20"/>
        <v>-12752</v>
      </c>
    </row>
    <row r="125" spans="1:8" ht="12.75" thickBot="1" x14ac:dyDescent="0.25">
      <c r="A125" s="56" t="s">
        <v>135</v>
      </c>
      <c r="B125" s="20" t="s">
        <v>136</v>
      </c>
      <c r="C125" s="57">
        <v>38259</v>
      </c>
      <c r="D125" s="57">
        <v>38259</v>
      </c>
      <c r="E125" s="39">
        <v>25507</v>
      </c>
      <c r="F125" s="57">
        <v>23667</v>
      </c>
      <c r="G125" s="211">
        <f t="shared" si="19"/>
        <v>66.66928043074833</v>
      </c>
      <c r="H125" s="39">
        <f t="shared" si="20"/>
        <v>-12752</v>
      </c>
    </row>
    <row r="126" spans="1:8" ht="12.75" thickBot="1" x14ac:dyDescent="0.25">
      <c r="A126" s="73" t="s">
        <v>137</v>
      </c>
      <c r="B126" s="93" t="s">
        <v>138</v>
      </c>
      <c r="C126" s="75">
        <v>26679.401000000002</v>
      </c>
      <c r="D126" s="75">
        <v>26412.585999999999</v>
      </c>
      <c r="E126" s="76">
        <v>10581.01381</v>
      </c>
      <c r="F126" s="75">
        <v>13884.57302</v>
      </c>
      <c r="G126" s="216">
        <f t="shared" si="19"/>
        <v>40.060499225634331</v>
      </c>
      <c r="H126" s="77">
        <f t="shared" si="20"/>
        <v>-15831.572189999999</v>
      </c>
    </row>
    <row r="127" spans="1:8" ht="12.75" thickBot="1" x14ac:dyDescent="0.25">
      <c r="A127" s="73" t="s">
        <v>139</v>
      </c>
      <c r="B127" s="83" t="s">
        <v>140</v>
      </c>
      <c r="C127" s="27">
        <f>C130+C128+C131</f>
        <v>0</v>
      </c>
      <c r="D127" s="27">
        <f>D130+D128+D131</f>
        <v>0</v>
      </c>
      <c r="E127" s="84">
        <f>E130+E128+E131+E129+E132</f>
        <v>0</v>
      </c>
      <c r="F127" s="27">
        <f>F130+F128+F131+F129+F132</f>
        <v>0</v>
      </c>
      <c r="G127" s="218">
        <v>0</v>
      </c>
      <c r="H127" s="85">
        <f t="shared" ref="H127:H136" si="21">E127-C127</f>
        <v>0</v>
      </c>
    </row>
    <row r="128" spans="1:8" ht="24" x14ac:dyDescent="0.2">
      <c r="A128" s="47" t="s">
        <v>141</v>
      </c>
      <c r="B128" s="170" t="s">
        <v>142</v>
      </c>
      <c r="C128" s="64"/>
      <c r="D128" s="64"/>
      <c r="E128" s="126"/>
      <c r="F128" s="203"/>
      <c r="G128" s="207">
        <v>0</v>
      </c>
      <c r="H128" s="126">
        <f t="shared" si="21"/>
        <v>0</v>
      </c>
    </row>
    <row r="129" spans="1:8" ht="24" x14ac:dyDescent="0.2">
      <c r="A129" s="47" t="s">
        <v>141</v>
      </c>
      <c r="B129" s="60" t="s">
        <v>143</v>
      </c>
      <c r="C129" s="35"/>
      <c r="D129" s="35"/>
      <c r="E129" s="128"/>
      <c r="F129" s="127"/>
      <c r="G129" s="210">
        <v>0</v>
      </c>
      <c r="H129" s="128">
        <f t="shared" si="21"/>
        <v>0</v>
      </c>
    </row>
    <row r="130" spans="1:8" x14ac:dyDescent="0.2">
      <c r="A130" s="59" t="s">
        <v>141</v>
      </c>
      <c r="B130" s="45" t="s">
        <v>144</v>
      </c>
      <c r="C130" s="127"/>
      <c r="D130" s="127"/>
      <c r="E130" s="128"/>
      <c r="F130" s="127"/>
      <c r="G130" s="210">
        <v>0</v>
      </c>
      <c r="H130" s="128">
        <f t="shared" si="21"/>
        <v>0</v>
      </c>
    </row>
    <row r="131" spans="1:8" x14ac:dyDescent="0.2">
      <c r="A131" s="59" t="s">
        <v>141</v>
      </c>
      <c r="B131" s="60" t="s">
        <v>145</v>
      </c>
      <c r="C131" s="127"/>
      <c r="D131" s="127"/>
      <c r="E131" s="128"/>
      <c r="F131" s="127"/>
      <c r="G131" s="210">
        <v>0</v>
      </c>
      <c r="H131" s="128">
        <f t="shared" si="21"/>
        <v>0</v>
      </c>
    </row>
    <row r="132" spans="1:8" ht="12.75" thickBot="1" x14ac:dyDescent="0.25">
      <c r="A132" s="20" t="s">
        <v>141</v>
      </c>
      <c r="B132" s="164" t="s">
        <v>146</v>
      </c>
      <c r="C132" s="202"/>
      <c r="D132" s="202"/>
      <c r="E132" s="118"/>
      <c r="F132" s="202"/>
      <c r="G132" s="212">
        <v>0</v>
      </c>
      <c r="H132" s="118">
        <f t="shared" si="21"/>
        <v>0</v>
      </c>
    </row>
    <row r="133" spans="1:8" x14ac:dyDescent="0.2">
      <c r="A133" s="94" t="s">
        <v>147</v>
      </c>
      <c r="B133" s="90" t="s">
        <v>148</v>
      </c>
      <c r="C133" s="75"/>
      <c r="D133" s="75"/>
      <c r="E133" s="76"/>
      <c r="F133" s="75"/>
      <c r="G133" s="216">
        <v>0</v>
      </c>
      <c r="H133" s="77">
        <f t="shared" si="21"/>
        <v>0</v>
      </c>
    </row>
    <row r="134" spans="1:8" ht="12.75" thickBot="1" x14ac:dyDescent="0.25">
      <c r="A134" s="95" t="s">
        <v>149</v>
      </c>
      <c r="B134" s="91" t="s">
        <v>150</v>
      </c>
      <c r="C134" s="27"/>
      <c r="D134" s="27"/>
      <c r="E134" s="84">
        <f>E135</f>
        <v>0</v>
      </c>
      <c r="F134" s="27">
        <f>F135</f>
        <v>0</v>
      </c>
      <c r="G134" s="218">
        <v>0</v>
      </c>
      <c r="H134" s="85">
        <f t="shared" si="21"/>
        <v>0</v>
      </c>
    </row>
    <row r="135" spans="1:8" ht="12.75" thickBot="1" x14ac:dyDescent="0.25">
      <c r="A135" s="20" t="s">
        <v>151</v>
      </c>
      <c r="B135" s="20" t="s">
        <v>152</v>
      </c>
      <c r="C135" s="57"/>
      <c r="D135" s="57"/>
      <c r="E135" s="39"/>
      <c r="F135" s="57"/>
      <c r="G135" s="211">
        <v>0</v>
      </c>
      <c r="H135" s="39">
        <f t="shared" si="21"/>
        <v>0</v>
      </c>
    </row>
    <row r="136" spans="1:8" ht="12.75" thickBot="1" x14ac:dyDescent="0.25">
      <c r="A136" s="94" t="s">
        <v>153</v>
      </c>
      <c r="B136" s="96" t="s">
        <v>154</v>
      </c>
      <c r="C136" s="97"/>
      <c r="D136" s="97"/>
      <c r="E136" s="98"/>
      <c r="F136" s="97"/>
      <c r="G136" s="219">
        <v>0</v>
      </c>
      <c r="H136" s="204">
        <f t="shared" si="21"/>
        <v>0</v>
      </c>
    </row>
    <row r="137" spans="1:8" ht="12.75" thickBot="1" x14ac:dyDescent="0.25">
      <c r="A137" s="73"/>
      <c r="B137" s="87" t="s">
        <v>223</v>
      </c>
      <c r="C137" s="53">
        <f>C8+C85</f>
        <v>537799.04399999999</v>
      </c>
      <c r="D137" s="53">
        <f>D8+D85</f>
        <v>473433.44399999996</v>
      </c>
      <c r="E137" s="54">
        <f>E85+E8</f>
        <v>320928.15917999996</v>
      </c>
      <c r="F137" s="53">
        <f>F8+F85</f>
        <v>313844.10322000005</v>
      </c>
      <c r="G137" s="215">
        <f>E137/D137*100</f>
        <v>67.787386642672402</v>
      </c>
      <c r="H137" s="29">
        <f>E137-D137</f>
        <v>-152505.28482</v>
      </c>
    </row>
    <row r="138" spans="1:8" x14ac:dyDescent="0.2">
      <c r="A138" s="1"/>
      <c r="B138" s="9"/>
      <c r="C138" s="100"/>
      <c r="D138" s="100"/>
      <c r="F138" s="101"/>
      <c r="G138" s="102"/>
      <c r="H138" s="103"/>
    </row>
    <row r="139" spans="1:8" x14ac:dyDescent="0.2">
      <c r="A139" s="18" t="s">
        <v>155</v>
      </c>
      <c r="B139" s="18"/>
      <c r="C139" s="104"/>
      <c r="D139" s="104"/>
      <c r="E139" s="105"/>
      <c r="F139" s="106"/>
      <c r="G139" s="18"/>
    </row>
    <row r="140" spans="1:8" x14ac:dyDescent="0.2">
      <c r="A140" s="18" t="s">
        <v>156</v>
      </c>
      <c r="B140" s="19"/>
      <c r="C140" s="107"/>
      <c r="D140" s="107"/>
      <c r="E140" s="105" t="s">
        <v>157</v>
      </c>
      <c r="F140" s="108"/>
      <c r="G140" s="18"/>
    </row>
    <row r="141" spans="1:8" x14ac:dyDescent="0.2">
      <c r="A141" s="18"/>
      <c r="B141" s="19"/>
      <c r="C141" s="107"/>
      <c r="D141" s="107"/>
      <c r="E141" s="105"/>
      <c r="F141" s="108"/>
      <c r="G141" s="18"/>
    </row>
    <row r="142" spans="1:8" x14ac:dyDescent="0.2">
      <c r="A142" s="109" t="s">
        <v>221</v>
      </c>
      <c r="B142" s="18"/>
      <c r="C142" s="110"/>
      <c r="D142" s="110"/>
      <c r="E142" s="111"/>
      <c r="F142" s="112"/>
    </row>
    <row r="143" spans="1:8" x14ac:dyDescent="0.2">
      <c r="A143" s="109" t="s">
        <v>158</v>
      </c>
      <c r="C143" s="110"/>
      <c r="D143" s="110"/>
      <c r="E143" s="111"/>
      <c r="F143" s="113"/>
    </row>
    <row r="144" spans="1:8" x14ac:dyDescent="0.2">
      <c r="A144" s="1"/>
    </row>
    <row r="145" spans="1:8" x14ac:dyDescent="0.2">
      <c r="A145" s="1"/>
    </row>
    <row r="146" spans="1:8" x14ac:dyDescent="0.2">
      <c r="A146" s="1"/>
    </row>
    <row r="147" spans="1:8" x14ac:dyDescent="0.2">
      <c r="A147" s="1"/>
    </row>
    <row r="148" spans="1:8" x14ac:dyDescent="0.2">
      <c r="A148" s="1"/>
    </row>
    <row r="149" spans="1:8" x14ac:dyDescent="0.2">
      <c r="A149" s="1"/>
    </row>
    <row r="150" spans="1:8" x14ac:dyDescent="0.2">
      <c r="A150" s="1"/>
      <c r="B150" s="6"/>
      <c r="C150" s="6"/>
      <c r="D150" s="6"/>
      <c r="E150" s="6"/>
      <c r="F150" s="6"/>
      <c r="G150" s="6"/>
      <c r="H150" s="6"/>
    </row>
  </sheetData>
  <mergeCells count="17">
    <mergeCell ref="A5:A7"/>
    <mergeCell ref="B5:B7"/>
    <mergeCell ref="C5:C7"/>
    <mergeCell ref="D5:D7"/>
    <mergeCell ref="E5:E7"/>
    <mergeCell ref="A34:A35"/>
    <mergeCell ref="B34:B35"/>
    <mergeCell ref="C34:C35"/>
    <mergeCell ref="D34:D35"/>
    <mergeCell ref="E34:E35"/>
    <mergeCell ref="F5:F7"/>
    <mergeCell ref="H34:H35"/>
    <mergeCell ref="G5:H5"/>
    <mergeCell ref="G6:G7"/>
    <mergeCell ref="H6:H7"/>
    <mergeCell ref="F34:F35"/>
    <mergeCell ref="G34:G35"/>
  </mergeCells>
  <pageMargins left="0" right="0" top="0.55118110236220474" bottom="0.15748031496062992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7"/>
  <sheetViews>
    <sheetView topLeftCell="A103" workbookViewId="0">
      <selection activeCell="B114" sqref="B114:B118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274</v>
      </c>
      <c r="C4" s="3"/>
      <c r="D4" s="3"/>
      <c r="G4" s="9"/>
      <c r="H4" s="9"/>
    </row>
    <row r="5" spans="1:8" s="11" customFormat="1" ht="12.75" thickBot="1" x14ac:dyDescent="0.25">
      <c r="A5" s="278" t="s">
        <v>238</v>
      </c>
      <c r="B5" s="262" t="s">
        <v>2</v>
      </c>
      <c r="C5" s="267" t="s">
        <v>242</v>
      </c>
      <c r="D5" s="267" t="s">
        <v>243</v>
      </c>
      <c r="E5" s="264" t="s">
        <v>275</v>
      </c>
      <c r="F5" s="267" t="s">
        <v>276</v>
      </c>
      <c r="G5" s="258" t="s">
        <v>1</v>
      </c>
      <c r="H5" s="259"/>
    </row>
    <row r="6" spans="1:8" s="11" customFormat="1" x14ac:dyDescent="0.2">
      <c r="A6" s="279"/>
      <c r="B6" s="277"/>
      <c r="C6" s="268"/>
      <c r="D6" s="268"/>
      <c r="E6" s="265"/>
      <c r="F6" s="268"/>
      <c r="G6" s="262" t="s">
        <v>4</v>
      </c>
      <c r="H6" s="262" t="s">
        <v>5</v>
      </c>
    </row>
    <row r="7" spans="1:8" ht="12.75" thickBot="1" x14ac:dyDescent="0.25">
      <c r="A7" s="280"/>
      <c r="B7" s="263"/>
      <c r="C7" s="269"/>
      <c r="D7" s="269"/>
      <c r="E7" s="266"/>
      <c r="F7" s="269"/>
      <c r="G7" s="263"/>
      <c r="H7" s="263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C9+C14+C24+C46+C60+C82+C34+C56</f>
        <v>86113.142999999996</v>
      </c>
      <c r="D8" s="15">
        <f>D9+D14+D24+D46+D60+D82+D34+D56+D53</f>
        <v>86339.143000000011</v>
      </c>
      <c r="E8" s="15">
        <f>E9+E14+E24+E46+E60+E82+E34+E56+E53</f>
        <v>63958.601770000008</v>
      </c>
      <c r="F8" s="15">
        <f>F9+F14+F24+F46+F60+F82+F34+F56</f>
        <v>66165.546369999996</v>
      </c>
      <c r="G8" s="206">
        <f t="shared" ref="G8:G19" si="0">E8/D8*100</f>
        <v>74.078337527626374</v>
      </c>
      <c r="H8" s="17">
        <f>E8-D8</f>
        <v>-22380.541230000003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52105.200000000004</v>
      </c>
      <c r="E9" s="15">
        <f>E10</f>
        <v>38454.436869999998</v>
      </c>
      <c r="F9" s="15">
        <f>F10</f>
        <v>38088.145570000001</v>
      </c>
      <c r="G9" s="206">
        <f t="shared" si="0"/>
        <v>73.801533954384581</v>
      </c>
      <c r="H9" s="17">
        <f t="shared" ref="H9:H19" si="1">E9-D9</f>
        <v>-13650.763130000007</v>
      </c>
    </row>
    <row r="10" spans="1:8" x14ac:dyDescent="0.2">
      <c r="A10" s="20" t="s">
        <v>10</v>
      </c>
      <c r="B10" s="163" t="s">
        <v>11</v>
      </c>
      <c r="C10" s="226">
        <f>C11+C12+C13</f>
        <v>52156.9</v>
      </c>
      <c r="D10" s="226">
        <f>D11+D12+D13</f>
        <v>52105.200000000004</v>
      </c>
      <c r="E10" s="226">
        <f>E11+E12+E13</f>
        <v>38454.436869999998</v>
      </c>
      <c r="F10" s="226">
        <f>F11+F12+F13</f>
        <v>38088.145570000001</v>
      </c>
      <c r="G10" s="207">
        <f t="shared" si="0"/>
        <v>73.801533954384581</v>
      </c>
      <c r="H10" s="126">
        <f t="shared" si="1"/>
        <v>-13650.763130000007</v>
      </c>
    </row>
    <row r="11" spans="1:8" ht="24" x14ac:dyDescent="0.2">
      <c r="A11" s="23" t="s">
        <v>216</v>
      </c>
      <c r="B11" s="222" t="s">
        <v>12</v>
      </c>
      <c r="C11" s="127">
        <v>51687.9</v>
      </c>
      <c r="D11" s="127">
        <v>51687.9</v>
      </c>
      <c r="E11" s="128">
        <v>38159.750319999999</v>
      </c>
      <c r="F11" s="127">
        <v>37800.348870000002</v>
      </c>
      <c r="G11" s="207">
        <f t="shared" si="0"/>
        <v>73.827240650132808</v>
      </c>
      <c r="H11" s="128">
        <f t="shared" si="1"/>
        <v>-13528.149680000002</v>
      </c>
    </row>
    <row r="12" spans="1:8" ht="48" x14ac:dyDescent="0.2">
      <c r="A12" s="23" t="s">
        <v>217</v>
      </c>
      <c r="B12" s="220" t="s">
        <v>13</v>
      </c>
      <c r="C12" s="127">
        <v>234</v>
      </c>
      <c r="D12" s="127">
        <v>142.30000000000001</v>
      </c>
      <c r="E12" s="128">
        <v>50.636060000000001</v>
      </c>
      <c r="F12" s="127">
        <v>148.13074</v>
      </c>
      <c r="G12" s="207">
        <f t="shared" si="0"/>
        <v>35.584019676739281</v>
      </c>
      <c r="H12" s="128">
        <f t="shared" si="1"/>
        <v>-91.663940000000011</v>
      </c>
    </row>
    <row r="13" spans="1:8" ht="24.75" thickBot="1" x14ac:dyDescent="0.25">
      <c r="A13" s="26" t="s">
        <v>218</v>
      </c>
      <c r="B13" s="221" t="s">
        <v>14</v>
      </c>
      <c r="C13" s="127">
        <v>235</v>
      </c>
      <c r="D13" s="127">
        <v>275</v>
      </c>
      <c r="E13" s="128">
        <v>244.05049</v>
      </c>
      <c r="F13" s="127">
        <v>139.66596000000001</v>
      </c>
      <c r="G13" s="207">
        <f t="shared" si="0"/>
        <v>88.745632727272721</v>
      </c>
      <c r="H13" s="128">
        <f t="shared" si="1"/>
        <v>-30.949510000000004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21416.25</v>
      </c>
      <c r="E14" s="15">
        <f>E15+E21+E22+E23+E19+E20</f>
        <v>17771.641660000001</v>
      </c>
      <c r="F14" s="15">
        <f>F15+F19+F21+F22+F23+F20</f>
        <v>18558.953129999998</v>
      </c>
      <c r="G14" s="208">
        <f t="shared" si="0"/>
        <v>82.982042421058779</v>
      </c>
      <c r="H14" s="29">
        <f t="shared" si="1"/>
        <v>-3644.6083399999989</v>
      </c>
    </row>
    <row r="15" spans="1:8" s="30" customFormat="1" x14ac:dyDescent="0.2">
      <c r="A15" s="20" t="s">
        <v>17</v>
      </c>
      <c r="B15" s="157" t="s">
        <v>18</v>
      </c>
      <c r="C15" s="226">
        <f>C16+C17</f>
        <v>19088</v>
      </c>
      <c r="D15" s="226">
        <f>D16+D17</f>
        <v>17888</v>
      </c>
      <c r="E15" s="226">
        <f>E16+E17+E18</f>
        <v>14979.622430000001</v>
      </c>
      <c r="F15" s="226">
        <f>F16+F17+F18</f>
        <v>15309.870299999999</v>
      </c>
      <c r="G15" s="209">
        <f t="shared" si="0"/>
        <v>83.741180847495528</v>
      </c>
      <c r="H15" s="32">
        <f t="shared" si="1"/>
        <v>-2908.3775699999987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13688</v>
      </c>
      <c r="E16" s="128">
        <v>12085.05493</v>
      </c>
      <c r="F16" s="127">
        <v>10336.09013</v>
      </c>
      <c r="G16" s="210">
        <f t="shared" si="0"/>
        <v>88.289413573933373</v>
      </c>
      <c r="H16" s="128">
        <f t="shared" si="1"/>
        <v>-1602.9450699999998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4200</v>
      </c>
      <c r="E17" s="128">
        <v>2893.9752899999999</v>
      </c>
      <c r="F17" s="127">
        <v>4978.8977999999997</v>
      </c>
      <c r="G17" s="210">
        <f t="shared" si="0"/>
        <v>68.904173571428572</v>
      </c>
      <c r="H17" s="128">
        <f t="shared" si="1"/>
        <v>-1306.0247100000001</v>
      </c>
    </row>
    <row r="18" spans="1:8" x14ac:dyDescent="0.2">
      <c r="A18" s="33" t="s">
        <v>23</v>
      </c>
      <c r="B18" s="34" t="s">
        <v>24</v>
      </c>
      <c r="C18" s="35"/>
      <c r="D18" s="35"/>
      <c r="E18" s="128">
        <v>0.59221000000000001</v>
      </c>
      <c r="F18" s="127">
        <v>-5.1176300000000001</v>
      </c>
      <c r="G18" s="210" t="e">
        <f t="shared" si="0"/>
        <v>#DIV/0!</v>
      </c>
      <c r="H18" s="128">
        <f t="shared" si="1"/>
        <v>0.59221000000000001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1000</v>
      </c>
      <c r="E19" s="128">
        <v>836.11869999999999</v>
      </c>
      <c r="F19" s="127">
        <v>858.36019999999996</v>
      </c>
      <c r="G19" s="210">
        <f t="shared" si="0"/>
        <v>83.611869999999996</v>
      </c>
      <c r="H19" s="128">
        <f t="shared" si="1"/>
        <v>-163.88130000000001</v>
      </c>
    </row>
    <row r="20" spans="1:8" x14ac:dyDescent="0.2">
      <c r="A20" s="37" t="s">
        <v>27</v>
      </c>
      <c r="B20" s="38" t="s">
        <v>219</v>
      </c>
      <c r="C20" s="226"/>
      <c r="D20" s="226"/>
      <c r="E20" s="126"/>
      <c r="F20" s="226">
        <v>2.0000000000000002E-5</v>
      </c>
      <c r="G20" s="211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1631.9000799999999</v>
      </c>
      <c r="F21" s="127">
        <v>2023.3278700000001</v>
      </c>
      <c r="G21" s="210">
        <f>E21/D21*100</f>
        <v>85.506946816871888</v>
      </c>
      <c r="H21" s="128">
        <f t="shared" ref="H21:H34" si="2">E21-D21</f>
        <v>-276.59992000000011</v>
      </c>
    </row>
    <row r="22" spans="1:8" x14ac:dyDescent="0.2">
      <c r="A22" s="20" t="s">
        <v>30</v>
      </c>
      <c r="B22" s="43" t="s">
        <v>31</v>
      </c>
      <c r="C22" s="225">
        <v>837.75</v>
      </c>
      <c r="D22" s="225">
        <v>619.75</v>
      </c>
      <c r="E22" s="118">
        <v>324.00045</v>
      </c>
      <c r="F22" s="225">
        <v>367.39474000000001</v>
      </c>
      <c r="G22" s="210">
        <f>E22/D22*100</f>
        <v>52.279217426381607</v>
      </c>
      <c r="H22" s="118">
        <f t="shared" si="2"/>
        <v>-295.74955</v>
      </c>
    </row>
    <row r="23" spans="1:8" ht="12.75" thickBot="1" x14ac:dyDescent="0.25">
      <c r="A23" s="43" t="s">
        <v>32</v>
      </c>
      <c r="B23" s="43" t="s">
        <v>33</v>
      </c>
      <c r="C23" s="225"/>
      <c r="D23" s="225"/>
      <c r="E23" s="118"/>
      <c r="F23" s="225"/>
      <c r="G23" s="209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1953</v>
      </c>
      <c r="E24" s="15">
        <f>E25+E27+E33+E28</f>
        <v>1611.6538500000001</v>
      </c>
      <c r="F24" s="16">
        <f>F25+F27+F28</f>
        <v>2096.8841199999997</v>
      </c>
      <c r="G24" s="206">
        <f t="shared" ref="G24:G32" si="3">E24/D24*100</f>
        <v>82.521958525345624</v>
      </c>
      <c r="H24" s="16">
        <f t="shared" si="2"/>
        <v>-341.34614999999985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1200</v>
      </c>
      <c r="E25" s="124">
        <f>E26</f>
        <v>1149.50134</v>
      </c>
      <c r="F25" s="226">
        <f>F26</f>
        <v>1208.45937</v>
      </c>
      <c r="G25" s="207">
        <f t="shared" si="3"/>
        <v>95.791778333333326</v>
      </c>
      <c r="H25" s="126">
        <f t="shared" si="2"/>
        <v>-50.498659999999973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1200</v>
      </c>
      <c r="E26" s="128">
        <v>1149.50134</v>
      </c>
      <c r="F26" s="127">
        <v>1208.45937</v>
      </c>
      <c r="G26" s="210">
        <f t="shared" si="3"/>
        <v>95.791778333333326</v>
      </c>
      <c r="H26" s="128">
        <f t="shared" si="2"/>
        <v>-50.498659999999973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63</v>
      </c>
      <c r="G27" s="210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675</v>
      </c>
      <c r="E28" s="127">
        <f>E29+E30+E31+E32</f>
        <v>462.15251000000001</v>
      </c>
      <c r="F28" s="127">
        <f>F29+F30+F31+F32</f>
        <v>825.4247499999999</v>
      </c>
      <c r="G28" s="210">
        <f t="shared" si="3"/>
        <v>68.467038518518521</v>
      </c>
      <c r="H28" s="128">
        <f t="shared" si="2"/>
        <v>-212.84748999999999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210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462</v>
      </c>
      <c r="E30" s="128">
        <v>247.00251</v>
      </c>
      <c r="F30" s="127">
        <v>368.22474999999997</v>
      </c>
      <c r="G30" s="210">
        <f t="shared" si="3"/>
        <v>53.463746753246753</v>
      </c>
      <c r="H30" s="128">
        <f t="shared" si="2"/>
        <v>-214.99749</v>
      </c>
    </row>
    <row r="31" spans="1:8" x14ac:dyDescent="0.2">
      <c r="A31" s="33" t="s">
        <v>236</v>
      </c>
      <c r="B31" s="40" t="s">
        <v>46</v>
      </c>
      <c r="C31" s="127"/>
      <c r="D31" s="127">
        <v>58</v>
      </c>
      <c r="E31" s="128">
        <v>57.15</v>
      </c>
      <c r="F31" s="127">
        <v>73.2</v>
      </c>
      <c r="G31" s="210">
        <f t="shared" si="3"/>
        <v>98.534482758620683</v>
      </c>
      <c r="H31" s="128">
        <f t="shared" si="2"/>
        <v>-0.85000000000000142</v>
      </c>
    </row>
    <row r="32" spans="1:8" ht="48" x14ac:dyDescent="0.2">
      <c r="A32" s="36" t="s">
        <v>47</v>
      </c>
      <c r="B32" s="159" t="s">
        <v>48</v>
      </c>
      <c r="C32" s="127"/>
      <c r="D32" s="127">
        <v>155</v>
      </c>
      <c r="E32" s="128">
        <v>158</v>
      </c>
      <c r="F32" s="127">
        <v>384</v>
      </c>
      <c r="G32" s="210">
        <f t="shared" si="3"/>
        <v>101.93548387096773</v>
      </c>
      <c r="H32" s="128">
        <f t="shared" si="2"/>
        <v>3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210">
        <v>0</v>
      </c>
      <c r="H33" s="128">
        <f t="shared" si="2"/>
        <v>-20</v>
      </c>
    </row>
    <row r="34" spans="1:234" x14ac:dyDescent="0.2">
      <c r="A34" s="273" t="s">
        <v>49</v>
      </c>
      <c r="B34" s="275" t="s">
        <v>50</v>
      </c>
      <c r="C34" s="252">
        <f>C36+C44</f>
        <v>9375.2999999999993</v>
      </c>
      <c r="D34" s="252">
        <f>D36+D44</f>
        <v>9375.2999999999993</v>
      </c>
      <c r="E34" s="252">
        <f>E36+E44</f>
        <v>4732.9264800000001</v>
      </c>
      <c r="F34" s="252">
        <f>F38+F39+F41+F44</f>
        <v>6163.6154700000006</v>
      </c>
      <c r="G34" s="281">
        <f>E34/D34*100</f>
        <v>50.48293366612269</v>
      </c>
      <c r="H34" s="256">
        <f t="shared" si="2"/>
        <v>-4642.3735199999992</v>
      </c>
    </row>
    <row r="35" spans="1:234" ht="12.75" thickBot="1" x14ac:dyDescent="0.25">
      <c r="A35" s="274"/>
      <c r="B35" s="276"/>
      <c r="C35" s="253"/>
      <c r="D35" s="253"/>
      <c r="E35" s="253"/>
      <c r="F35" s="253"/>
      <c r="G35" s="282"/>
      <c r="H35" s="257"/>
    </row>
    <row r="36" spans="1:234" ht="48" x14ac:dyDescent="0.2">
      <c r="A36" s="47" t="s">
        <v>51</v>
      </c>
      <c r="B36" s="160" t="s">
        <v>52</v>
      </c>
      <c r="C36" s="226">
        <f>C37+C39+C41+C43</f>
        <v>9135.2999999999993</v>
      </c>
      <c r="D36" s="226">
        <f>D37+D39+D41+D43</f>
        <v>9135.2999999999993</v>
      </c>
      <c r="E36" s="226">
        <f>E37+E39+E41+E43</f>
        <v>4507.7910000000002</v>
      </c>
      <c r="F36" s="226">
        <f t="shared" ref="F36" si="4">F37+F39+F41+F43</f>
        <v>5938.5436900000004</v>
      </c>
      <c r="G36" s="210">
        <f t="shared" ref="G36:G48" si="5">E36/D36*100</f>
        <v>49.344750582903686</v>
      </c>
      <c r="H36" s="126">
        <f t="shared" ref="H36:H64" si="6">E36-D36</f>
        <v>-4627.5089999999991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4173.8424299999997</v>
      </c>
      <c r="F37" s="127">
        <f>F38</f>
        <v>5785.02783</v>
      </c>
      <c r="G37" s="210">
        <f t="shared" si="5"/>
        <v>50.811906431467079</v>
      </c>
      <c r="H37" s="128">
        <f t="shared" si="6"/>
        <v>-4040.4575699999996</v>
      </c>
    </row>
    <row r="38" spans="1:234" ht="24" x14ac:dyDescent="0.2">
      <c r="A38" s="122" t="s">
        <v>55</v>
      </c>
      <c r="B38" s="132" t="s">
        <v>54</v>
      </c>
      <c r="C38" s="225">
        <v>8214.2999999999993</v>
      </c>
      <c r="D38" s="225">
        <v>8214.2999999999993</v>
      </c>
      <c r="E38" s="118">
        <v>4173.8424299999997</v>
      </c>
      <c r="F38" s="121">
        <v>5785.02783</v>
      </c>
      <c r="G38" s="212">
        <f t="shared" si="5"/>
        <v>50.811906431467079</v>
      </c>
      <c r="H38" s="115">
        <f t="shared" si="6"/>
        <v>-4040.4575699999996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203.64377999999999</v>
      </c>
      <c r="F39" s="127">
        <f>F40</f>
        <v>8.8800000000000008</v>
      </c>
      <c r="G39" s="210">
        <f t="shared" si="5"/>
        <v>35.002368511515982</v>
      </c>
      <c r="H39" s="128">
        <f t="shared" si="6"/>
        <v>-378.15621999999996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>
        <v>203.64377999999999</v>
      </c>
      <c r="F40" s="127">
        <v>8.8800000000000008</v>
      </c>
      <c r="G40" s="210">
        <f t="shared" si="5"/>
        <v>35.002368511515982</v>
      </c>
      <c r="H40" s="128">
        <f t="shared" si="6"/>
        <v>-378.15621999999996</v>
      </c>
    </row>
    <row r="41" spans="1:234" ht="36" x14ac:dyDescent="0.2">
      <c r="A41" s="122" t="s">
        <v>57</v>
      </c>
      <c r="B41" s="159" t="s">
        <v>58</v>
      </c>
      <c r="C41" s="225">
        <f>C42</f>
        <v>136.1</v>
      </c>
      <c r="D41" s="225">
        <f>D42</f>
        <v>136.1</v>
      </c>
      <c r="E41" s="128">
        <f>E42</f>
        <v>130.30479</v>
      </c>
      <c r="F41" s="127">
        <f>F42</f>
        <v>144.63586000000001</v>
      </c>
      <c r="G41" s="210">
        <f t="shared" si="5"/>
        <v>95.741947097722274</v>
      </c>
      <c r="H41" s="115">
        <f t="shared" si="6"/>
        <v>-5.7952099999999973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130.30479</v>
      </c>
      <c r="F42" s="70">
        <v>144.63586000000001</v>
      </c>
      <c r="G42" s="210">
        <f t="shared" si="5"/>
        <v>95.741947097722274</v>
      </c>
      <c r="H42" s="128">
        <f t="shared" si="6"/>
        <v>-5.7952099999999973</v>
      </c>
    </row>
    <row r="43" spans="1:234" s="51" customFormat="1" ht="72.75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210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225.13548</v>
      </c>
      <c r="F44" s="53">
        <f>F45</f>
        <v>225.07177999999999</v>
      </c>
      <c r="G44" s="208">
        <f t="shared" si="5"/>
        <v>93.806449999999998</v>
      </c>
      <c r="H44" s="29">
        <f t="shared" si="6"/>
        <v>-14.864519999999999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225.13548</v>
      </c>
      <c r="F45" s="58">
        <v>225.07177999999999</v>
      </c>
      <c r="G45" s="211">
        <f t="shared" si="5"/>
        <v>93.806449999999998</v>
      </c>
      <c r="H45" s="32">
        <f t="shared" si="6"/>
        <v>-14.864519999999999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94.393000000000001</v>
      </c>
      <c r="E46" s="15">
        <f>E47</f>
        <v>-373.78315999999995</v>
      </c>
      <c r="F46" s="15">
        <f>F47</f>
        <v>247.67743999999999</v>
      </c>
      <c r="G46" s="208">
        <f t="shared" si="5"/>
        <v>-395.98610066424413</v>
      </c>
      <c r="H46" s="29">
        <f t="shared" si="6"/>
        <v>-468.17615999999998</v>
      </c>
    </row>
    <row r="47" spans="1:234" s="51" customFormat="1" x14ac:dyDescent="0.2">
      <c r="A47" s="20" t="s">
        <v>66</v>
      </c>
      <c r="B47" s="59" t="s">
        <v>67</v>
      </c>
      <c r="C47" s="226">
        <f>C50+C48+C49+C51+C52</f>
        <v>115.893</v>
      </c>
      <c r="D47" s="226">
        <f>D50+D48+D49+D51+D52</f>
        <v>94.393000000000001</v>
      </c>
      <c r="E47" s="126">
        <f>E48+E49+E50+E51+E52</f>
        <v>-373.78315999999995</v>
      </c>
      <c r="F47" s="126">
        <f>F48+F49+F50+F51+F52</f>
        <v>247.67743999999999</v>
      </c>
      <c r="G47" s="207">
        <f t="shared" si="5"/>
        <v>-395.98610066424413</v>
      </c>
      <c r="H47" s="126">
        <f t="shared" si="6"/>
        <v>-468.17615999999998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68.637</v>
      </c>
      <c r="E48" s="128">
        <v>38.508710000000001</v>
      </c>
      <c r="F48" s="127">
        <v>26.09524</v>
      </c>
      <c r="G48" s="207">
        <f t="shared" si="5"/>
        <v>56.10488512027041</v>
      </c>
      <c r="H48" s="128">
        <f t="shared" si="6"/>
        <v>-30.12829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207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25.256</v>
      </c>
      <c r="E50" s="128">
        <v>9.6972400000000007</v>
      </c>
      <c r="F50" s="127">
        <v>32.78257</v>
      </c>
      <c r="G50" s="207">
        <f>E50/D50*100</f>
        <v>38.395787139689581</v>
      </c>
      <c r="H50" s="128">
        <f t="shared" si="6"/>
        <v>-15.558759999999999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210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164" t="s">
        <v>75</v>
      </c>
      <c r="C52" s="225"/>
      <c r="D52" s="225">
        <v>0.5</v>
      </c>
      <c r="E52" s="118">
        <v>-421.98910999999998</v>
      </c>
      <c r="F52" s="225">
        <v>188.79963000000001</v>
      </c>
      <c r="G52" s="212">
        <f>E52/D52*100</f>
        <v>-84397.822</v>
      </c>
      <c r="H52" s="118">
        <f t="shared" si="6"/>
        <v>-422.48910999999998</v>
      </c>
    </row>
    <row r="53" spans="1:8" s="51" customFormat="1" ht="12.75" thickBot="1" x14ac:dyDescent="0.25">
      <c r="A53" s="189" t="s">
        <v>255</v>
      </c>
      <c r="B53" s="192" t="s">
        <v>256</v>
      </c>
      <c r="C53" s="53"/>
      <c r="D53" s="53">
        <f>D54</f>
        <v>43</v>
      </c>
      <c r="E53" s="54">
        <f>E54</f>
        <v>42.894089999999998</v>
      </c>
      <c r="F53" s="53"/>
      <c r="G53" s="208">
        <f t="shared" ref="G53:G55" si="7">E53/D53*100</f>
        <v>99.753697674418603</v>
      </c>
      <c r="H53" s="29">
        <f t="shared" si="6"/>
        <v>-0.1059100000000015</v>
      </c>
    </row>
    <row r="54" spans="1:8" s="51" customFormat="1" x14ac:dyDescent="0.2">
      <c r="A54" s="188" t="s">
        <v>258</v>
      </c>
      <c r="B54" s="193" t="s">
        <v>257</v>
      </c>
      <c r="C54" s="226"/>
      <c r="D54" s="226">
        <f>D55</f>
        <v>43</v>
      </c>
      <c r="E54" s="126">
        <f>E55</f>
        <v>42.894089999999998</v>
      </c>
      <c r="F54" s="226"/>
      <c r="G54" s="207">
        <f t="shared" si="7"/>
        <v>99.753697674418603</v>
      </c>
      <c r="H54" s="128">
        <f t="shared" si="6"/>
        <v>-0.1059100000000015</v>
      </c>
    </row>
    <row r="55" spans="1:8" s="51" customFormat="1" ht="12.75" thickBot="1" x14ac:dyDescent="0.25">
      <c r="A55" s="190" t="s">
        <v>260</v>
      </c>
      <c r="B55" s="191" t="s">
        <v>259</v>
      </c>
      <c r="C55" s="145"/>
      <c r="D55" s="145">
        <v>43</v>
      </c>
      <c r="E55" s="144">
        <v>42.894089999999998</v>
      </c>
      <c r="F55" s="145"/>
      <c r="G55" s="213">
        <f t="shared" si="7"/>
        <v>99.753697674418603</v>
      </c>
      <c r="H55" s="144">
        <f t="shared" si="6"/>
        <v>-0.1059100000000015</v>
      </c>
    </row>
    <row r="56" spans="1:8" s="51" customFormat="1" ht="12.75" thickBot="1" x14ac:dyDescent="0.25">
      <c r="A56" s="78" t="s">
        <v>76</v>
      </c>
      <c r="B56" s="185" t="s">
        <v>77</v>
      </c>
      <c r="C56" s="186">
        <f>C57+C58+C59</f>
        <v>239</v>
      </c>
      <c r="D56" s="186">
        <f>D57+D58+D59</f>
        <v>889</v>
      </c>
      <c r="E56" s="186">
        <f>E57+E58+E59</f>
        <v>1245.73432</v>
      </c>
      <c r="F56" s="186">
        <f>F57+F58+F59</f>
        <v>248.77332999999999</v>
      </c>
      <c r="G56" s="214">
        <f>E56/D56*100</f>
        <v>140.12759505061868</v>
      </c>
      <c r="H56" s="224">
        <f t="shared" si="6"/>
        <v>356.73432000000003</v>
      </c>
    </row>
    <row r="57" spans="1:8" s="11" customFormat="1" ht="24" x14ac:dyDescent="0.2">
      <c r="A57" s="62" t="s">
        <v>78</v>
      </c>
      <c r="B57" s="63" t="s">
        <v>79</v>
      </c>
      <c r="C57" s="64"/>
      <c r="D57" s="64"/>
      <c r="E57" s="126"/>
      <c r="F57" s="226">
        <v>64</v>
      </c>
      <c r="G57" s="207"/>
      <c r="H57" s="126">
        <f t="shared" si="6"/>
        <v>0</v>
      </c>
    </row>
    <row r="58" spans="1:8" s="11" customFormat="1" ht="24" x14ac:dyDescent="0.2">
      <c r="A58" s="65" t="s">
        <v>80</v>
      </c>
      <c r="B58" s="66" t="s">
        <v>81</v>
      </c>
      <c r="C58" s="225"/>
      <c r="D58" s="225">
        <v>650</v>
      </c>
      <c r="E58" s="118">
        <v>1189.64177</v>
      </c>
      <c r="F58" s="225">
        <v>140.00985</v>
      </c>
      <c r="G58" s="207">
        <f>E58/D58*100</f>
        <v>183.02181076923077</v>
      </c>
      <c r="H58" s="118">
        <f t="shared" si="6"/>
        <v>539.64176999999995</v>
      </c>
    </row>
    <row r="59" spans="1:8" s="11" customFormat="1" ht="24.75" thickBot="1" x14ac:dyDescent="0.25">
      <c r="A59" s="67" t="s">
        <v>82</v>
      </c>
      <c r="B59" s="68" t="s">
        <v>83</v>
      </c>
      <c r="C59" s="127">
        <v>239</v>
      </c>
      <c r="D59" s="127">
        <v>239</v>
      </c>
      <c r="E59" s="128">
        <v>56.092550000000003</v>
      </c>
      <c r="F59" s="127">
        <v>44.763480000000001</v>
      </c>
      <c r="G59" s="207">
        <f>E59/D59*100</f>
        <v>23.469686192468618</v>
      </c>
      <c r="H59" s="128">
        <f t="shared" si="6"/>
        <v>-182.90744999999998</v>
      </c>
    </row>
    <row r="60" spans="1:8" ht="12.75" thickBot="1" x14ac:dyDescent="0.25">
      <c r="A60" s="78" t="s">
        <v>84</v>
      </c>
      <c r="B60" s="87" t="s">
        <v>85</v>
      </c>
      <c r="C60" s="69">
        <f>C61+C63+C65+C67+C69+C71+C73+C75+C77+C79</f>
        <v>88</v>
      </c>
      <c r="D60" s="69">
        <f>D61+D63+D65+D67+D69+D71+D73+D75+D77+D79</f>
        <v>349</v>
      </c>
      <c r="E60" s="69">
        <f t="shared" ref="E60" si="8">E61+E63+E65+E67+E69+E71+E73+E75+E77+E79</f>
        <v>358.43858</v>
      </c>
      <c r="F60" s="69">
        <v>1008.14248</v>
      </c>
      <c r="G60" s="215">
        <f>E60/D60*100</f>
        <v>102.70446418338108</v>
      </c>
      <c r="H60" s="29">
        <f t="shared" si="6"/>
        <v>9.4385800000000017</v>
      </c>
    </row>
    <row r="61" spans="1:8" ht="36" x14ac:dyDescent="0.2">
      <c r="A61" s="134" t="s">
        <v>161</v>
      </c>
      <c r="B61" s="137" t="s">
        <v>178</v>
      </c>
      <c r="C61" s="226">
        <f>C62</f>
        <v>4</v>
      </c>
      <c r="D61" s="226">
        <f>D62</f>
        <v>4</v>
      </c>
      <c r="E61" s="226">
        <f t="shared" ref="E61" si="9">E62</f>
        <v>1.325</v>
      </c>
      <c r="F61" s="226"/>
      <c r="G61" s="207">
        <f>E61/D61*100</f>
        <v>33.125</v>
      </c>
      <c r="H61" s="126">
        <f t="shared" si="6"/>
        <v>-2.6749999999999998</v>
      </c>
    </row>
    <row r="62" spans="1:8" s="11" customFormat="1" ht="48" x14ac:dyDescent="0.2">
      <c r="A62" s="135" t="s">
        <v>162</v>
      </c>
      <c r="B62" s="138" t="s">
        <v>179</v>
      </c>
      <c r="C62" s="226">
        <v>4</v>
      </c>
      <c r="D62" s="226">
        <v>4</v>
      </c>
      <c r="E62" s="126">
        <v>1.325</v>
      </c>
      <c r="F62" s="70"/>
      <c r="G62" s="207">
        <f>E62/D62*100</f>
        <v>33.125</v>
      </c>
      <c r="H62" s="128">
        <f t="shared" si="6"/>
        <v>-2.6749999999999998</v>
      </c>
    </row>
    <row r="63" spans="1:8" ht="36" x14ac:dyDescent="0.2">
      <c r="A63" s="134" t="s">
        <v>228</v>
      </c>
      <c r="B63" s="139" t="s">
        <v>180</v>
      </c>
      <c r="C63" s="226">
        <f>C64</f>
        <v>3</v>
      </c>
      <c r="D63" s="226">
        <f>D64</f>
        <v>40</v>
      </c>
      <c r="E63" s="226">
        <f>E64</f>
        <v>45.08634</v>
      </c>
      <c r="F63" s="127"/>
      <c r="G63" s="210"/>
      <c r="H63" s="128">
        <f t="shared" si="6"/>
        <v>5.0863399999999999</v>
      </c>
    </row>
    <row r="64" spans="1:8" ht="48" x14ac:dyDescent="0.2">
      <c r="A64" s="135" t="s">
        <v>163</v>
      </c>
      <c r="B64" s="140" t="s">
        <v>181</v>
      </c>
      <c r="C64" s="226">
        <v>3</v>
      </c>
      <c r="D64" s="226">
        <v>40</v>
      </c>
      <c r="E64" s="126">
        <v>45.08634</v>
      </c>
      <c r="F64" s="127"/>
      <c r="G64" s="210">
        <f>E64/D64*100</f>
        <v>112.71584999999999</v>
      </c>
      <c r="H64" s="143">
        <f t="shared" si="6"/>
        <v>5.0863399999999999</v>
      </c>
    </row>
    <row r="65" spans="1:8" ht="36" x14ac:dyDescent="0.2">
      <c r="A65" s="134" t="s">
        <v>164</v>
      </c>
      <c r="B65" s="141" t="s">
        <v>182</v>
      </c>
      <c r="C65" s="226">
        <f>C66</f>
        <v>4</v>
      </c>
      <c r="D65" s="226">
        <f>D66</f>
        <v>4</v>
      </c>
      <c r="E65" s="226">
        <f>E66</f>
        <v>0.4</v>
      </c>
      <c r="F65" s="226"/>
      <c r="G65" s="207"/>
      <c r="H65" s="129"/>
    </row>
    <row r="66" spans="1:8" ht="48" x14ac:dyDescent="0.2">
      <c r="A66" s="135" t="s">
        <v>165</v>
      </c>
      <c r="B66" s="140" t="s">
        <v>183</v>
      </c>
      <c r="C66" s="226">
        <v>4</v>
      </c>
      <c r="D66" s="226">
        <v>4</v>
      </c>
      <c r="E66" s="126">
        <v>0.4</v>
      </c>
      <c r="F66" s="127"/>
      <c r="G66" s="210"/>
      <c r="H66" s="128"/>
    </row>
    <row r="67" spans="1:8" ht="36" x14ac:dyDescent="0.2">
      <c r="A67" s="134" t="s">
        <v>166</v>
      </c>
      <c r="B67" s="141" t="s">
        <v>184</v>
      </c>
      <c r="C67" s="226">
        <f>C68</f>
        <v>5</v>
      </c>
      <c r="D67" s="226">
        <f>D68</f>
        <v>5</v>
      </c>
      <c r="E67" s="226">
        <f>E68</f>
        <v>0</v>
      </c>
      <c r="F67" s="127"/>
      <c r="G67" s="210"/>
      <c r="H67" s="128"/>
    </row>
    <row r="68" spans="1:8" ht="48" x14ac:dyDescent="0.2">
      <c r="A68" s="135" t="s">
        <v>167</v>
      </c>
      <c r="B68" s="140" t="s">
        <v>185</v>
      </c>
      <c r="C68" s="226">
        <v>5</v>
      </c>
      <c r="D68" s="226">
        <v>5</v>
      </c>
      <c r="E68" s="126"/>
      <c r="F68" s="128"/>
      <c r="G68" s="210">
        <f>E68/D68*100</f>
        <v>0</v>
      </c>
      <c r="H68" s="128">
        <f>E68-D68</f>
        <v>-5</v>
      </c>
    </row>
    <row r="69" spans="1:8" ht="36" x14ac:dyDescent="0.2">
      <c r="A69" s="134" t="s">
        <v>168</v>
      </c>
      <c r="B69" s="141" t="s">
        <v>186</v>
      </c>
      <c r="C69" s="226">
        <f>C70</f>
        <v>3</v>
      </c>
      <c r="D69" s="226">
        <f>D70</f>
        <v>3</v>
      </c>
      <c r="E69" s="226">
        <f>E70</f>
        <v>1</v>
      </c>
      <c r="F69" s="127"/>
      <c r="G69" s="210">
        <f>E69/D69*100</f>
        <v>33.333333333333329</v>
      </c>
      <c r="H69" s="128">
        <f>E69-D69</f>
        <v>-2</v>
      </c>
    </row>
    <row r="70" spans="1:8" ht="48" x14ac:dyDescent="0.2">
      <c r="A70" s="135" t="s">
        <v>169</v>
      </c>
      <c r="B70" s="140" t="s">
        <v>187</v>
      </c>
      <c r="C70" s="226">
        <v>3</v>
      </c>
      <c r="D70" s="226">
        <v>3</v>
      </c>
      <c r="E70" s="126">
        <v>1</v>
      </c>
      <c r="F70" s="127"/>
      <c r="G70" s="210">
        <f>E70/D70*100</f>
        <v>33.333333333333329</v>
      </c>
      <c r="H70" s="128">
        <f>E71-D70</f>
        <v>-2.4500000000000002</v>
      </c>
    </row>
    <row r="71" spans="1:8" ht="36" x14ac:dyDescent="0.2">
      <c r="A71" s="134" t="s">
        <v>170</v>
      </c>
      <c r="B71" s="141" t="s">
        <v>188</v>
      </c>
      <c r="C71" s="226">
        <f>C72</f>
        <v>2</v>
      </c>
      <c r="D71" s="226">
        <f>D72</f>
        <v>2</v>
      </c>
      <c r="E71" s="226">
        <f>E72</f>
        <v>0.55000000000000004</v>
      </c>
      <c r="F71" s="226"/>
      <c r="G71" s="207"/>
      <c r="H71" s="128"/>
    </row>
    <row r="72" spans="1:8" ht="60" x14ac:dyDescent="0.2">
      <c r="A72" s="135" t="s">
        <v>171</v>
      </c>
      <c r="B72" s="140" t="s">
        <v>189</v>
      </c>
      <c r="C72" s="226">
        <v>2</v>
      </c>
      <c r="D72" s="226">
        <v>2</v>
      </c>
      <c r="E72" s="126">
        <v>0.55000000000000004</v>
      </c>
      <c r="F72" s="127"/>
      <c r="G72" s="210">
        <f>E72/D72*100</f>
        <v>27.500000000000004</v>
      </c>
      <c r="H72" s="128">
        <f>E72-D72</f>
        <v>-1.45</v>
      </c>
    </row>
    <row r="73" spans="1:8" ht="36" x14ac:dyDescent="0.2">
      <c r="A73" s="134" t="s">
        <v>172</v>
      </c>
      <c r="B73" s="141" t="s">
        <v>190</v>
      </c>
      <c r="C73" s="226">
        <f>C74</f>
        <v>2</v>
      </c>
      <c r="D73" s="226">
        <f>D74</f>
        <v>2</v>
      </c>
      <c r="E73" s="226">
        <f>E74</f>
        <v>1</v>
      </c>
      <c r="F73" s="127"/>
      <c r="G73" s="210"/>
      <c r="H73" s="128">
        <f>E73-D73</f>
        <v>-1</v>
      </c>
    </row>
    <row r="74" spans="1:8" ht="48" x14ac:dyDescent="0.2">
      <c r="A74" s="135" t="s">
        <v>173</v>
      </c>
      <c r="B74" s="140" t="s">
        <v>191</v>
      </c>
      <c r="C74" s="226">
        <v>2</v>
      </c>
      <c r="D74" s="226">
        <v>2</v>
      </c>
      <c r="E74" s="126">
        <v>1</v>
      </c>
      <c r="F74" s="127"/>
      <c r="G74" s="210">
        <f>E74/D74*100</f>
        <v>50</v>
      </c>
      <c r="H74" s="71">
        <f>E74-D74</f>
        <v>-1</v>
      </c>
    </row>
    <row r="75" spans="1:8" ht="30" customHeight="1" x14ac:dyDescent="0.2">
      <c r="A75" s="134" t="s">
        <v>174</v>
      </c>
      <c r="B75" s="141" t="s">
        <v>192</v>
      </c>
      <c r="C75" s="226">
        <f>C76</f>
        <v>46</v>
      </c>
      <c r="D75" s="226">
        <f>D76</f>
        <v>56</v>
      </c>
      <c r="E75" s="226">
        <f>E76</f>
        <v>54.107840000000003</v>
      </c>
      <c r="F75" s="226"/>
      <c r="G75" s="207"/>
      <c r="H75" s="130"/>
    </row>
    <row r="76" spans="1:8" ht="48" x14ac:dyDescent="0.2">
      <c r="A76" s="135" t="s">
        <v>175</v>
      </c>
      <c r="B76" s="140" t="s">
        <v>193</v>
      </c>
      <c r="C76" s="226">
        <v>46</v>
      </c>
      <c r="D76" s="226">
        <v>56</v>
      </c>
      <c r="E76" s="126">
        <v>54.107840000000003</v>
      </c>
      <c r="F76" s="127"/>
      <c r="G76" s="210">
        <f t="shared" ref="G76:G82" si="10">E76/D76*100</f>
        <v>96.621142857142857</v>
      </c>
      <c r="H76" s="128">
        <f t="shared" ref="H76:H101" si="11">E76-D76</f>
        <v>-1.892159999999997</v>
      </c>
    </row>
    <row r="77" spans="1:8" ht="36" x14ac:dyDescent="0.2">
      <c r="A77" s="134" t="s">
        <v>176</v>
      </c>
      <c r="B77" s="139" t="s">
        <v>194</v>
      </c>
      <c r="C77" s="226">
        <f>C78</f>
        <v>19</v>
      </c>
      <c r="D77" s="226">
        <f>D78</f>
        <v>40</v>
      </c>
      <c r="E77" s="226">
        <f>E78</f>
        <v>48.330739999999999</v>
      </c>
      <c r="F77" s="127"/>
      <c r="G77" s="210">
        <f t="shared" si="10"/>
        <v>120.82684999999999</v>
      </c>
      <c r="H77" s="128">
        <f t="shared" si="11"/>
        <v>8.3307399999999987</v>
      </c>
    </row>
    <row r="78" spans="1:8" ht="48" x14ac:dyDescent="0.2">
      <c r="A78" s="136" t="s">
        <v>177</v>
      </c>
      <c r="B78" s="142" t="s">
        <v>195</v>
      </c>
      <c r="C78" s="226">
        <v>19</v>
      </c>
      <c r="D78" s="226">
        <v>40</v>
      </c>
      <c r="E78" s="126">
        <v>48.330739999999999</v>
      </c>
      <c r="F78" s="127"/>
      <c r="G78" s="210">
        <f t="shared" si="10"/>
        <v>120.82684999999999</v>
      </c>
      <c r="H78" s="128">
        <f t="shared" si="11"/>
        <v>8.3307399999999987</v>
      </c>
    </row>
    <row r="79" spans="1:8" ht="36" x14ac:dyDescent="0.2">
      <c r="A79" s="147" t="s">
        <v>210</v>
      </c>
      <c r="B79" s="60" t="s">
        <v>211</v>
      </c>
      <c r="C79" s="127">
        <f>C80+C81</f>
        <v>0</v>
      </c>
      <c r="D79" s="127">
        <f>D80+D81</f>
        <v>193</v>
      </c>
      <c r="E79" s="127">
        <f t="shared" ref="E79:F79" si="12">E80+E81</f>
        <v>206.63866000000002</v>
      </c>
      <c r="F79" s="127">
        <f t="shared" si="12"/>
        <v>0</v>
      </c>
      <c r="G79" s="210">
        <f t="shared" si="10"/>
        <v>107.06666321243523</v>
      </c>
      <c r="H79" s="128">
        <f t="shared" si="11"/>
        <v>13.638660000000016</v>
      </c>
    </row>
    <row r="80" spans="1:8" ht="36" x14ac:dyDescent="0.2">
      <c r="A80" s="148" t="s">
        <v>212</v>
      </c>
      <c r="B80" s="86" t="s">
        <v>214</v>
      </c>
      <c r="C80" s="225"/>
      <c r="D80" s="225">
        <v>190</v>
      </c>
      <c r="E80" s="225">
        <v>202.34871000000001</v>
      </c>
      <c r="F80" s="225"/>
      <c r="G80" s="210">
        <f t="shared" si="10"/>
        <v>106.49932105263159</v>
      </c>
      <c r="H80" s="128">
        <f t="shared" si="11"/>
        <v>12.348710000000011</v>
      </c>
    </row>
    <row r="81" spans="1:8" ht="36.75" thickBot="1" x14ac:dyDescent="0.25">
      <c r="A81" s="148" t="s">
        <v>213</v>
      </c>
      <c r="B81" s="86" t="s">
        <v>215</v>
      </c>
      <c r="C81" s="225"/>
      <c r="D81" s="225">
        <v>3</v>
      </c>
      <c r="E81" s="118">
        <v>4.2899500000000002</v>
      </c>
      <c r="F81" s="225"/>
      <c r="G81" s="210">
        <f t="shared" si="10"/>
        <v>142.99833333333333</v>
      </c>
      <c r="H81" s="118">
        <f t="shared" si="11"/>
        <v>1.2899500000000002</v>
      </c>
    </row>
    <row r="82" spans="1:8" ht="12.75" thickBot="1" x14ac:dyDescent="0.25">
      <c r="A82" s="73" t="s">
        <v>86</v>
      </c>
      <c r="B82" s="87" t="s">
        <v>87</v>
      </c>
      <c r="C82" s="53">
        <f>C83+C84</f>
        <v>0</v>
      </c>
      <c r="D82" s="53">
        <f>D83+D84</f>
        <v>114</v>
      </c>
      <c r="E82" s="53">
        <f t="shared" ref="E82:F82" si="13">E83+E84</f>
        <v>114.65908</v>
      </c>
      <c r="F82" s="53">
        <f t="shared" si="13"/>
        <v>-246.64517000000001</v>
      </c>
      <c r="G82" s="215">
        <f t="shared" si="10"/>
        <v>100.57814035087719</v>
      </c>
      <c r="H82" s="29">
        <f t="shared" si="11"/>
        <v>0.659080000000003</v>
      </c>
    </row>
    <row r="83" spans="1:8" x14ac:dyDescent="0.2">
      <c r="A83" s="20" t="s">
        <v>229</v>
      </c>
      <c r="B83" s="59" t="s">
        <v>88</v>
      </c>
      <c r="C83" s="226"/>
      <c r="D83" s="226"/>
      <c r="E83" s="126"/>
      <c r="F83" s="226">
        <v>-479.1327</v>
      </c>
      <c r="G83" s="207">
        <v>0</v>
      </c>
      <c r="H83" s="126">
        <f t="shared" si="11"/>
        <v>0</v>
      </c>
    </row>
    <row r="84" spans="1:8" ht="12.75" thickBot="1" x14ac:dyDescent="0.25">
      <c r="A84" s="33" t="s">
        <v>230</v>
      </c>
      <c r="B84" s="33" t="s">
        <v>87</v>
      </c>
      <c r="C84" s="225"/>
      <c r="D84" s="225">
        <v>114</v>
      </c>
      <c r="E84" s="118">
        <v>114.65908</v>
      </c>
      <c r="F84" s="225">
        <v>232.48752999999999</v>
      </c>
      <c r="G84" s="212">
        <f t="shared" ref="G84:G90" si="14">E84/D84*100</f>
        <v>100.57814035087719</v>
      </c>
      <c r="H84" s="118">
        <f t="shared" si="11"/>
        <v>0.659080000000003</v>
      </c>
    </row>
    <row r="85" spans="1:8" ht="12.75" thickBot="1" x14ac:dyDescent="0.25">
      <c r="A85" s="73" t="s">
        <v>89</v>
      </c>
      <c r="B85" s="74" t="s">
        <v>90</v>
      </c>
      <c r="C85" s="75">
        <f>C86+C133+C131+C130</f>
        <v>451685.90100000001</v>
      </c>
      <c r="D85" s="75">
        <f>D86+D133+D131+D130+D126</f>
        <v>392174.26970999996</v>
      </c>
      <c r="E85" s="75">
        <f>E86+E133+E131+E130+E126</f>
        <v>300059.95090999996</v>
      </c>
      <c r="F85" s="75">
        <f>F86+F133+F131+F130</f>
        <v>296889.71237999998</v>
      </c>
      <c r="G85" s="216">
        <f t="shared" si="14"/>
        <v>76.511891290543986</v>
      </c>
      <c r="H85" s="77">
        <f t="shared" si="11"/>
        <v>-92114.318800000008</v>
      </c>
    </row>
    <row r="86" spans="1:8" ht="12.75" thickBot="1" x14ac:dyDescent="0.25">
      <c r="A86" s="78" t="s">
        <v>91</v>
      </c>
      <c r="B86" s="79" t="s">
        <v>92</v>
      </c>
      <c r="C86" s="80">
        <f>C87+C90+C105+C126</f>
        <v>451685.90100000001</v>
      </c>
      <c r="D86" s="80">
        <f>D87+D90+D105</f>
        <v>360681.71499999997</v>
      </c>
      <c r="E86" s="80">
        <f>E87+E90+E105</f>
        <v>286158.07198999997</v>
      </c>
      <c r="F86" s="80">
        <f>F87+F90+F105+F126</f>
        <v>296889.71237999998</v>
      </c>
      <c r="G86" s="217">
        <f t="shared" si="14"/>
        <v>79.338114489668541</v>
      </c>
      <c r="H86" s="82">
        <f t="shared" si="11"/>
        <v>-74523.64301</v>
      </c>
    </row>
    <row r="87" spans="1:8" ht="12.75" thickBot="1" x14ac:dyDescent="0.25">
      <c r="A87" s="73" t="s">
        <v>93</v>
      </c>
      <c r="B87" s="83" t="s">
        <v>94</v>
      </c>
      <c r="C87" s="27">
        <f>C88+C89</f>
        <v>154122</v>
      </c>
      <c r="D87" s="27">
        <f>D88+D89</f>
        <v>154342.29999999999</v>
      </c>
      <c r="E87" s="84">
        <f>E88+E89</f>
        <v>125349.51023</v>
      </c>
      <c r="F87" s="27">
        <f>SUM(F88+F89)</f>
        <v>139584</v>
      </c>
      <c r="G87" s="218">
        <f t="shared" si="14"/>
        <v>81.215266475878622</v>
      </c>
      <c r="H87" s="85">
        <f t="shared" si="11"/>
        <v>-28992.789769999988</v>
      </c>
    </row>
    <row r="88" spans="1:8" x14ac:dyDescent="0.2">
      <c r="A88" s="59" t="s">
        <v>95</v>
      </c>
      <c r="B88" s="59" t="s">
        <v>96</v>
      </c>
      <c r="C88" s="226">
        <v>154122</v>
      </c>
      <c r="D88" s="226">
        <v>154122</v>
      </c>
      <c r="E88" s="126">
        <v>125144</v>
      </c>
      <c r="F88" s="226">
        <v>139584</v>
      </c>
      <c r="G88" s="207">
        <f t="shared" si="14"/>
        <v>81.198011964547561</v>
      </c>
      <c r="H88" s="126">
        <f t="shared" si="11"/>
        <v>-28978</v>
      </c>
    </row>
    <row r="89" spans="1:8" ht="24.75" thickBot="1" x14ac:dyDescent="0.25">
      <c r="A89" s="62" t="s">
        <v>97</v>
      </c>
      <c r="B89" s="164" t="s">
        <v>98</v>
      </c>
      <c r="C89" s="165"/>
      <c r="D89" s="165">
        <v>220.3</v>
      </c>
      <c r="E89" s="118">
        <v>205.51023000000001</v>
      </c>
      <c r="F89" s="225"/>
      <c r="G89" s="207">
        <f t="shared" si="14"/>
        <v>93.286532001815701</v>
      </c>
      <c r="H89" s="118">
        <f t="shared" si="11"/>
        <v>-14.789770000000004</v>
      </c>
    </row>
    <row r="90" spans="1:8" ht="12.75" thickBot="1" x14ac:dyDescent="0.25">
      <c r="A90" s="73" t="s">
        <v>99</v>
      </c>
      <c r="B90" s="87" t="s">
        <v>100</v>
      </c>
      <c r="C90" s="53">
        <f>C91+C94+C95+C96</f>
        <v>90668.300000000017</v>
      </c>
      <c r="D90" s="53">
        <f>D91+D94+D95+D96+D93+D92</f>
        <v>28423.814999999999</v>
      </c>
      <c r="E90" s="53">
        <f>E91+E94+E95+E96+E93+E92</f>
        <v>22355.936900000001</v>
      </c>
      <c r="F90" s="53">
        <f t="shared" ref="F90" si="15">F91+F94+F95+F96</f>
        <v>8940.0586000000003</v>
      </c>
      <c r="G90" s="215">
        <f t="shared" si="14"/>
        <v>78.652133431068279</v>
      </c>
      <c r="H90" s="29">
        <f t="shared" si="11"/>
        <v>-6067.8780999999981</v>
      </c>
    </row>
    <row r="91" spans="1:8" s="11" customFormat="1" x14ac:dyDescent="0.2">
      <c r="A91" s="33" t="s">
        <v>101</v>
      </c>
      <c r="B91" s="45" t="s">
        <v>102</v>
      </c>
      <c r="C91" s="127">
        <v>441.5</v>
      </c>
      <c r="D91" s="127">
        <v>441.5</v>
      </c>
      <c r="E91" s="128"/>
      <c r="F91" s="127"/>
      <c r="G91" s="210">
        <v>0</v>
      </c>
      <c r="H91" s="128">
        <f t="shared" si="11"/>
        <v>-441.5</v>
      </c>
    </row>
    <row r="92" spans="1:8" s="11" customFormat="1" ht="36" x14ac:dyDescent="0.2">
      <c r="A92" s="36" t="s">
        <v>272</v>
      </c>
      <c r="B92" s="60" t="s">
        <v>273</v>
      </c>
      <c r="C92" s="127"/>
      <c r="D92" s="127">
        <v>2498.9</v>
      </c>
      <c r="E92" s="128">
        <v>706.01998000000003</v>
      </c>
      <c r="F92" s="127"/>
      <c r="G92" s="210">
        <v>0</v>
      </c>
      <c r="H92" s="128">
        <f>E92-D92</f>
        <v>-1792.8800200000001</v>
      </c>
    </row>
    <row r="93" spans="1:8" s="11" customFormat="1" ht="24" x14ac:dyDescent="0.2">
      <c r="A93" s="36" t="s">
        <v>244</v>
      </c>
      <c r="B93" s="60" t="s">
        <v>245</v>
      </c>
      <c r="C93" s="127"/>
      <c r="D93" s="127">
        <v>3514.64</v>
      </c>
      <c r="E93" s="128">
        <v>3514.4252499999998</v>
      </c>
      <c r="F93" s="127"/>
      <c r="G93" s="210">
        <v>0</v>
      </c>
      <c r="H93" s="128">
        <f t="shared" si="11"/>
        <v>-0.21475000000009459</v>
      </c>
    </row>
    <row r="94" spans="1:8" s="11" customFormat="1" x14ac:dyDescent="0.2">
      <c r="A94" s="45" t="s">
        <v>261</v>
      </c>
      <c r="B94" s="45" t="s">
        <v>104</v>
      </c>
      <c r="C94" s="127">
        <v>2943.3</v>
      </c>
      <c r="D94" s="127">
        <v>2943.3</v>
      </c>
      <c r="E94" s="128">
        <v>2943.29999</v>
      </c>
      <c r="F94" s="127">
        <v>2349.5</v>
      </c>
      <c r="G94" s="210">
        <f t="shared" ref="G94:G100" si="16">E94/D94*100</f>
        <v>99.999999660245294</v>
      </c>
      <c r="H94" s="128">
        <f t="shared" si="11"/>
        <v>-1.0000000202126103E-5</v>
      </c>
    </row>
    <row r="95" spans="1:8" s="11" customFormat="1" ht="12.75" thickBot="1" x14ac:dyDescent="0.25">
      <c r="A95" s="36" t="s">
        <v>105</v>
      </c>
      <c r="B95" s="164" t="s">
        <v>106</v>
      </c>
      <c r="C95" s="225">
        <v>89</v>
      </c>
      <c r="D95" s="225">
        <v>89</v>
      </c>
      <c r="E95" s="118"/>
      <c r="F95" s="225">
        <v>118.5</v>
      </c>
      <c r="G95" s="212">
        <f t="shared" si="16"/>
        <v>0</v>
      </c>
      <c r="H95" s="128">
        <f t="shared" si="11"/>
        <v>-89</v>
      </c>
    </row>
    <row r="96" spans="1:8" ht="12.75" thickBot="1" x14ac:dyDescent="0.25">
      <c r="A96" s="73" t="s">
        <v>107</v>
      </c>
      <c r="B96" s="88" t="s">
        <v>108</v>
      </c>
      <c r="C96" s="53">
        <f>C97+C98+C99+C100+C102+C101+C103</f>
        <v>87194.500000000015</v>
      </c>
      <c r="D96" s="53">
        <f>D97+D98+D99+D100+D102+D101+D103</f>
        <v>18936.474999999999</v>
      </c>
      <c r="E96" s="53">
        <f>E97+E98+E99+E100+E102+E101+E103</f>
        <v>15192.191679999998</v>
      </c>
      <c r="F96" s="53">
        <f>F97+F98+F99+F100+F102+F101+F103+F104</f>
        <v>6472.0586000000003</v>
      </c>
      <c r="G96" s="215">
        <f t="shared" si="16"/>
        <v>80.227136676704617</v>
      </c>
      <c r="H96" s="29">
        <f t="shared" si="11"/>
        <v>-3744.2833200000005</v>
      </c>
    </row>
    <row r="97" spans="1:8" x14ac:dyDescent="0.2">
      <c r="A97" s="20" t="s">
        <v>107</v>
      </c>
      <c r="B97" s="59" t="s">
        <v>220</v>
      </c>
      <c r="C97" s="226">
        <v>990</v>
      </c>
      <c r="D97" s="226">
        <v>990</v>
      </c>
      <c r="E97" s="126">
        <v>575.06814999999995</v>
      </c>
      <c r="F97" s="226">
        <v>667.72531000000004</v>
      </c>
      <c r="G97" s="207">
        <f t="shared" si="16"/>
        <v>58.087691919191911</v>
      </c>
      <c r="H97" s="126">
        <f t="shared" si="11"/>
        <v>-414.93185000000005</v>
      </c>
    </row>
    <row r="98" spans="1:8" ht="24" x14ac:dyDescent="0.2">
      <c r="A98" s="36" t="s">
        <v>107</v>
      </c>
      <c r="B98" s="60" t="s">
        <v>109</v>
      </c>
      <c r="C98" s="127">
        <v>2097.1</v>
      </c>
      <c r="D98" s="127">
        <v>1841.075</v>
      </c>
      <c r="E98" s="128">
        <v>1305.8920000000001</v>
      </c>
      <c r="F98" s="127">
        <v>1459.0920000000001</v>
      </c>
      <c r="G98" s="210">
        <f t="shared" si="16"/>
        <v>70.930950667408993</v>
      </c>
      <c r="H98" s="128">
        <f t="shared" si="11"/>
        <v>-535.18299999999999</v>
      </c>
    </row>
    <row r="99" spans="1:8" x14ac:dyDescent="0.2">
      <c r="A99" s="33" t="s">
        <v>107</v>
      </c>
      <c r="B99" s="60" t="s">
        <v>205</v>
      </c>
      <c r="C99" s="127">
        <v>4220</v>
      </c>
      <c r="D99" s="127">
        <v>1050.8</v>
      </c>
      <c r="E99" s="128">
        <v>930.59</v>
      </c>
      <c r="F99" s="127"/>
      <c r="G99" s="210">
        <f t="shared" si="16"/>
        <v>88.560144651693946</v>
      </c>
      <c r="H99" s="128">
        <f t="shared" si="11"/>
        <v>-120.20999999999992</v>
      </c>
    </row>
    <row r="100" spans="1:8" ht="24" x14ac:dyDescent="0.2">
      <c r="A100" s="89" t="s">
        <v>107</v>
      </c>
      <c r="B100" s="166" t="s">
        <v>110</v>
      </c>
      <c r="C100" s="127">
        <v>2000</v>
      </c>
      <c r="D100" s="127"/>
      <c r="E100" s="128"/>
      <c r="F100" s="127">
        <v>3589.527</v>
      </c>
      <c r="G100" s="210" t="e">
        <f t="shared" si="16"/>
        <v>#DIV/0!</v>
      </c>
      <c r="H100" s="128">
        <f t="shared" si="11"/>
        <v>0</v>
      </c>
    </row>
    <row r="101" spans="1:8" x14ac:dyDescent="0.2">
      <c r="A101" s="33" t="s">
        <v>107</v>
      </c>
      <c r="B101" s="60" t="s">
        <v>202</v>
      </c>
      <c r="C101" s="127">
        <v>1894.8</v>
      </c>
      <c r="D101" s="127">
        <v>1894.8</v>
      </c>
      <c r="E101" s="128"/>
      <c r="F101" s="127"/>
      <c r="G101" s="210"/>
      <c r="H101" s="128">
        <f t="shared" si="11"/>
        <v>-1894.8</v>
      </c>
    </row>
    <row r="102" spans="1:8" ht="24" x14ac:dyDescent="0.2">
      <c r="A102" s="36" t="s">
        <v>107</v>
      </c>
      <c r="B102" s="167" t="s">
        <v>203</v>
      </c>
      <c r="C102" s="127">
        <v>72860.600000000006</v>
      </c>
      <c r="D102" s="127">
        <v>10027.799999999999</v>
      </c>
      <c r="E102" s="128">
        <v>10027.799999999999</v>
      </c>
      <c r="F102" s="127"/>
      <c r="G102" s="210">
        <v>0</v>
      </c>
      <c r="H102" s="128">
        <f>E102-C102</f>
        <v>-62832.800000000003</v>
      </c>
    </row>
    <row r="103" spans="1:8" ht="24" x14ac:dyDescent="0.2">
      <c r="A103" s="48" t="s">
        <v>107</v>
      </c>
      <c r="B103" s="168" t="s">
        <v>204</v>
      </c>
      <c r="C103" s="127">
        <v>3132</v>
      </c>
      <c r="D103" s="127">
        <v>3132</v>
      </c>
      <c r="E103" s="128">
        <v>2352.8415300000001</v>
      </c>
      <c r="F103" s="127"/>
      <c r="G103" s="210">
        <v>0</v>
      </c>
      <c r="H103" s="128">
        <f>E103-C103</f>
        <v>-779.15846999999985</v>
      </c>
    </row>
    <row r="104" spans="1:8" ht="12.75" thickBot="1" x14ac:dyDescent="0.25">
      <c r="A104" s="33" t="s">
        <v>107</v>
      </c>
      <c r="B104" s="169" t="s">
        <v>271</v>
      </c>
      <c r="C104" s="225"/>
      <c r="D104" s="225"/>
      <c r="E104" s="118"/>
      <c r="F104" s="225">
        <v>755.71429000000001</v>
      </c>
      <c r="G104" s="212">
        <v>0</v>
      </c>
      <c r="H104" s="118">
        <f>E104-C104</f>
        <v>0</v>
      </c>
    </row>
    <row r="105" spans="1:8" ht="12.75" thickBot="1" x14ac:dyDescent="0.25">
      <c r="A105" s="73" t="s">
        <v>113</v>
      </c>
      <c r="B105" s="90" t="s">
        <v>114</v>
      </c>
      <c r="C105" s="75">
        <f>C106+C117+C119+C121+C122+C123+C124+C118+C120</f>
        <v>180216.19999999995</v>
      </c>
      <c r="D105" s="75">
        <f>D106+D117+D119+D121+D122+D123+D124+D118+D120</f>
        <v>177915.6</v>
      </c>
      <c r="E105" s="76">
        <f>E106+E117+E119+E121+E122+E123+E124+E118+E120</f>
        <v>138452.62485999998</v>
      </c>
      <c r="F105" s="75">
        <f>F106+F117+F119+F121+F122+F123+F124+F118+F120</f>
        <v>133481.55576000002</v>
      </c>
      <c r="G105" s="216">
        <f t="shared" ref="G105:G112" si="17">E105/D105*100</f>
        <v>77.819272093059837</v>
      </c>
      <c r="H105" s="77">
        <f t="shared" ref="H105:H112" si="18">E105-D105</f>
        <v>-39462.975140000024</v>
      </c>
    </row>
    <row r="106" spans="1:8" ht="12.75" thickBot="1" x14ac:dyDescent="0.25">
      <c r="A106" s="73" t="s">
        <v>115</v>
      </c>
      <c r="B106" s="91" t="s">
        <v>116</v>
      </c>
      <c r="C106" s="27">
        <f>C109+C113+C108+C107+C110+C114+C111+C112+C115+C116</f>
        <v>135077.79999999999</v>
      </c>
      <c r="D106" s="27">
        <f>D109+D113+D108+D107+D110+D114+D111+D112+D115+D116</f>
        <v>133062.5</v>
      </c>
      <c r="E106" s="27">
        <f>E109+E113+E108+E107+E110+E114+E111+E112+E115+E116</f>
        <v>104618.53826</v>
      </c>
      <c r="F106" s="27">
        <f t="shared" ref="F106" si="19">F109+F113+F108+F107+F110+F114+F111+F112+F115+F116</f>
        <v>101574.04180000001</v>
      </c>
      <c r="G106" s="218">
        <f t="shared" si="17"/>
        <v>78.623607898543924</v>
      </c>
      <c r="H106" s="85">
        <f t="shared" si="18"/>
        <v>-28443.961739999999</v>
      </c>
    </row>
    <row r="107" spans="1:8" ht="24" x14ac:dyDescent="0.2">
      <c r="A107" s="47" t="s">
        <v>117</v>
      </c>
      <c r="B107" s="170" t="s">
        <v>118</v>
      </c>
      <c r="C107" s="64">
        <v>2220.6999999999998</v>
      </c>
      <c r="D107" s="64">
        <v>131.30000000000001</v>
      </c>
      <c r="E107" s="126"/>
      <c r="F107" s="226">
        <v>1440.4138</v>
      </c>
      <c r="G107" s="207">
        <f t="shared" si="17"/>
        <v>0</v>
      </c>
      <c r="H107" s="126">
        <f t="shared" si="18"/>
        <v>-131.30000000000001</v>
      </c>
    </row>
    <row r="108" spans="1:8" ht="24" x14ac:dyDescent="0.2">
      <c r="A108" s="47" t="s">
        <v>117</v>
      </c>
      <c r="B108" s="60" t="s">
        <v>206</v>
      </c>
      <c r="C108" s="35">
        <v>19</v>
      </c>
      <c r="D108" s="35">
        <v>19</v>
      </c>
      <c r="E108" s="128"/>
      <c r="F108" s="127"/>
      <c r="G108" s="210">
        <f t="shared" si="17"/>
        <v>0</v>
      </c>
      <c r="H108" s="128">
        <f t="shared" si="18"/>
        <v>-19</v>
      </c>
    </row>
    <row r="109" spans="1:8" x14ac:dyDescent="0.2">
      <c r="A109" s="59" t="s">
        <v>117</v>
      </c>
      <c r="B109" s="45" t="s">
        <v>119</v>
      </c>
      <c r="C109" s="127">
        <v>96521.1</v>
      </c>
      <c r="D109" s="127">
        <v>96521.1</v>
      </c>
      <c r="E109" s="128">
        <v>76910</v>
      </c>
      <c r="F109" s="127">
        <v>73517</v>
      </c>
      <c r="G109" s="210">
        <f t="shared" si="17"/>
        <v>79.682059155977285</v>
      </c>
      <c r="H109" s="128">
        <f t="shared" si="18"/>
        <v>-19611.100000000006</v>
      </c>
    </row>
    <row r="110" spans="1:8" x14ac:dyDescent="0.2">
      <c r="A110" s="59" t="s">
        <v>117</v>
      </c>
      <c r="B110" s="45" t="s">
        <v>120</v>
      </c>
      <c r="C110" s="127">
        <v>16398</v>
      </c>
      <c r="D110" s="127">
        <v>16398</v>
      </c>
      <c r="E110" s="128">
        <v>12955</v>
      </c>
      <c r="F110" s="127">
        <v>12262</v>
      </c>
      <c r="G110" s="210">
        <f t="shared" si="17"/>
        <v>79.003537016709359</v>
      </c>
      <c r="H110" s="128">
        <f t="shared" si="18"/>
        <v>-3443</v>
      </c>
    </row>
    <row r="111" spans="1:8" x14ac:dyDescent="0.2">
      <c r="A111" s="59" t="s">
        <v>117</v>
      </c>
      <c r="B111" s="45" t="s">
        <v>121</v>
      </c>
      <c r="C111" s="127">
        <v>543.20000000000005</v>
      </c>
      <c r="D111" s="127">
        <v>543.20000000000005</v>
      </c>
      <c r="E111" s="128">
        <v>172.43529000000001</v>
      </c>
      <c r="F111" s="127">
        <v>271.60000000000002</v>
      </c>
      <c r="G111" s="210">
        <f t="shared" si="17"/>
        <v>31.744346465390276</v>
      </c>
      <c r="H111" s="128">
        <f t="shared" si="18"/>
        <v>-370.76471000000004</v>
      </c>
    </row>
    <row r="112" spans="1:8" x14ac:dyDescent="0.2">
      <c r="A112" s="59" t="s">
        <v>117</v>
      </c>
      <c r="B112" s="60" t="s">
        <v>122</v>
      </c>
      <c r="C112" s="127">
        <v>150.9</v>
      </c>
      <c r="D112" s="127">
        <v>225</v>
      </c>
      <c r="E112" s="128"/>
      <c r="F112" s="127"/>
      <c r="G112" s="210">
        <f t="shared" si="17"/>
        <v>0</v>
      </c>
      <c r="H112" s="128">
        <f t="shared" si="18"/>
        <v>-225</v>
      </c>
    </row>
    <row r="113" spans="1:8" x14ac:dyDescent="0.2">
      <c r="A113" s="59" t="s">
        <v>117</v>
      </c>
      <c r="B113" s="45" t="s">
        <v>207</v>
      </c>
      <c r="C113" s="127">
        <v>305.10000000000002</v>
      </c>
      <c r="D113" s="127">
        <v>305.10000000000002</v>
      </c>
      <c r="E113" s="128">
        <v>94</v>
      </c>
      <c r="F113" s="92"/>
      <c r="G113" s="210">
        <v>0</v>
      </c>
      <c r="H113" s="128">
        <f>E113-C113</f>
        <v>-211.10000000000002</v>
      </c>
    </row>
    <row r="114" spans="1:8" ht="36" x14ac:dyDescent="0.2">
      <c r="A114" s="47" t="s">
        <v>117</v>
      </c>
      <c r="B114" s="60" t="s">
        <v>294</v>
      </c>
      <c r="C114" s="127">
        <v>2640.4</v>
      </c>
      <c r="D114" s="127">
        <v>2640.4</v>
      </c>
      <c r="E114" s="128">
        <v>705.50800000000004</v>
      </c>
      <c r="F114" s="127">
        <v>1135.53</v>
      </c>
      <c r="G114" s="210">
        <f t="shared" ref="G114:G128" si="20">E114/D114*100</f>
        <v>26.719739433419182</v>
      </c>
      <c r="H114" s="128">
        <f t="shared" ref="H114:H128" si="21">E114-D114</f>
        <v>-1934.8920000000001</v>
      </c>
    </row>
    <row r="115" spans="1:8" x14ac:dyDescent="0.2">
      <c r="A115" s="59" t="s">
        <v>117</v>
      </c>
      <c r="B115" s="45" t="s">
        <v>123</v>
      </c>
      <c r="C115" s="127">
        <v>10575.3</v>
      </c>
      <c r="D115" s="127">
        <v>10575.3</v>
      </c>
      <c r="E115" s="128">
        <v>8191.77</v>
      </c>
      <c r="F115" s="127">
        <v>8522.6479999999992</v>
      </c>
      <c r="G115" s="210">
        <f t="shared" si="20"/>
        <v>77.461348614223724</v>
      </c>
      <c r="H115" s="128">
        <f t="shared" si="21"/>
        <v>-2383.5299999999988</v>
      </c>
    </row>
    <row r="116" spans="1:8" ht="36.75" thickBot="1" x14ac:dyDescent="0.25">
      <c r="A116" s="151" t="s">
        <v>117</v>
      </c>
      <c r="B116" s="171" t="s">
        <v>295</v>
      </c>
      <c r="C116" s="152">
        <v>5704.1</v>
      </c>
      <c r="D116" s="152">
        <v>5704.1</v>
      </c>
      <c r="E116" s="144">
        <v>5589.8249699999997</v>
      </c>
      <c r="F116" s="145">
        <v>4424.8500000000004</v>
      </c>
      <c r="G116" s="213">
        <f t="shared" si="20"/>
        <v>97.99661594291824</v>
      </c>
      <c r="H116" s="144">
        <f t="shared" si="21"/>
        <v>-114.2750300000007</v>
      </c>
    </row>
    <row r="117" spans="1:8" x14ac:dyDescent="0.2">
      <c r="A117" s="59" t="s">
        <v>124</v>
      </c>
      <c r="B117" s="170" t="s">
        <v>125</v>
      </c>
      <c r="C117" s="226">
        <v>1765.9</v>
      </c>
      <c r="D117" s="226">
        <v>1342.1</v>
      </c>
      <c r="E117" s="126">
        <v>505.45</v>
      </c>
      <c r="F117" s="226">
        <v>938.43</v>
      </c>
      <c r="G117" s="207">
        <f t="shared" si="20"/>
        <v>37.661128082855228</v>
      </c>
      <c r="H117" s="126">
        <f t="shared" si="21"/>
        <v>-836.64999999999986</v>
      </c>
    </row>
    <row r="118" spans="1:8" ht="24" x14ac:dyDescent="0.2">
      <c r="A118" s="48" t="s">
        <v>126</v>
      </c>
      <c r="B118" s="243" t="s">
        <v>296</v>
      </c>
      <c r="C118" s="35">
        <v>1211.3</v>
      </c>
      <c r="D118" s="35">
        <v>1211.3</v>
      </c>
      <c r="E118" s="128">
        <v>1211.3</v>
      </c>
      <c r="F118" s="127">
        <v>1252.8</v>
      </c>
      <c r="G118" s="210">
        <f t="shared" si="20"/>
        <v>100</v>
      </c>
      <c r="H118" s="128">
        <f t="shared" si="21"/>
        <v>0</v>
      </c>
    </row>
    <row r="119" spans="1:8" x14ac:dyDescent="0.2">
      <c r="A119" s="45" t="s">
        <v>127</v>
      </c>
      <c r="B119" s="45" t="s">
        <v>233</v>
      </c>
      <c r="C119" s="127">
        <v>1567.1</v>
      </c>
      <c r="D119" s="127">
        <v>1686.7</v>
      </c>
      <c r="E119" s="128">
        <v>1175.325</v>
      </c>
      <c r="F119" s="127">
        <v>1146.675</v>
      </c>
      <c r="G119" s="210">
        <f t="shared" si="20"/>
        <v>69.681923282148574</v>
      </c>
      <c r="H119" s="128">
        <f t="shared" si="21"/>
        <v>-511.375</v>
      </c>
    </row>
    <row r="120" spans="1:8" ht="24" x14ac:dyDescent="0.2">
      <c r="A120" s="48" t="s">
        <v>237</v>
      </c>
      <c r="B120" s="60" t="s">
        <v>132</v>
      </c>
      <c r="C120" s="35">
        <v>7</v>
      </c>
      <c r="D120" s="35">
        <v>7</v>
      </c>
      <c r="E120" s="128"/>
      <c r="F120" s="127">
        <v>4.2</v>
      </c>
      <c r="G120" s="210">
        <f>E120/D120*100</f>
        <v>0</v>
      </c>
      <c r="H120" s="128">
        <f>E120-D120</f>
        <v>-7</v>
      </c>
    </row>
    <row r="121" spans="1:8" x14ac:dyDescent="0.2">
      <c r="A121" s="48" t="s">
        <v>128</v>
      </c>
      <c r="B121" s="60" t="s">
        <v>234</v>
      </c>
      <c r="C121" s="35">
        <v>245.3</v>
      </c>
      <c r="D121" s="35">
        <v>245.3</v>
      </c>
      <c r="E121" s="128">
        <v>62.114220000000003</v>
      </c>
      <c r="F121" s="127">
        <v>192.96789999999999</v>
      </c>
      <c r="G121" s="210">
        <f t="shared" si="20"/>
        <v>25.321736649001224</v>
      </c>
      <c r="H121" s="128">
        <f t="shared" si="21"/>
        <v>-183.18578000000002</v>
      </c>
    </row>
    <row r="122" spans="1:8" x14ac:dyDescent="0.2">
      <c r="A122" s="45" t="s">
        <v>129</v>
      </c>
      <c r="B122" s="60" t="s">
        <v>235</v>
      </c>
      <c r="C122" s="35">
        <v>613.5</v>
      </c>
      <c r="D122" s="35">
        <v>613.5</v>
      </c>
      <c r="E122" s="128">
        <v>460.125</v>
      </c>
      <c r="F122" s="127">
        <v>610.947</v>
      </c>
      <c r="G122" s="210">
        <f t="shared" si="20"/>
        <v>75</v>
      </c>
      <c r="H122" s="128">
        <f t="shared" si="21"/>
        <v>-153.375</v>
      </c>
    </row>
    <row r="123" spans="1:8" ht="12.75" thickBot="1" x14ac:dyDescent="0.25">
      <c r="A123" s="45" t="s">
        <v>130</v>
      </c>
      <c r="B123" s="45" t="s">
        <v>131</v>
      </c>
      <c r="C123" s="127">
        <v>1469.3</v>
      </c>
      <c r="D123" s="127">
        <v>1488.2</v>
      </c>
      <c r="E123" s="128">
        <v>1124.7723800000001</v>
      </c>
      <c r="F123" s="127">
        <v>939.49405999999999</v>
      </c>
      <c r="G123" s="210">
        <f t="shared" si="20"/>
        <v>75.579383147426427</v>
      </c>
      <c r="H123" s="128">
        <f t="shared" si="21"/>
        <v>-363.42761999999993</v>
      </c>
    </row>
    <row r="124" spans="1:8" ht="12.75" thickBot="1" x14ac:dyDescent="0.25">
      <c r="A124" s="73" t="s">
        <v>133</v>
      </c>
      <c r="B124" s="88" t="s">
        <v>134</v>
      </c>
      <c r="C124" s="53">
        <f>C125</f>
        <v>38259</v>
      </c>
      <c r="D124" s="53">
        <f>D125</f>
        <v>38259</v>
      </c>
      <c r="E124" s="54">
        <f>E125</f>
        <v>29295</v>
      </c>
      <c r="F124" s="53">
        <f>F125</f>
        <v>26822</v>
      </c>
      <c r="G124" s="215">
        <f t="shared" si="20"/>
        <v>76.570218772053636</v>
      </c>
      <c r="H124" s="29">
        <f t="shared" si="21"/>
        <v>-8964</v>
      </c>
    </row>
    <row r="125" spans="1:8" ht="12.75" thickBot="1" x14ac:dyDescent="0.25">
      <c r="A125" s="56" t="s">
        <v>135</v>
      </c>
      <c r="B125" s="20" t="s">
        <v>136</v>
      </c>
      <c r="C125" s="57">
        <v>38259</v>
      </c>
      <c r="D125" s="57">
        <v>38259</v>
      </c>
      <c r="E125" s="39">
        <v>29295</v>
      </c>
      <c r="F125" s="57">
        <v>26822</v>
      </c>
      <c r="G125" s="211">
        <f t="shared" si="20"/>
        <v>76.570218772053636</v>
      </c>
      <c r="H125" s="39">
        <f t="shared" si="21"/>
        <v>-8964</v>
      </c>
    </row>
    <row r="126" spans="1:8" ht="15.75" customHeight="1" thickBot="1" x14ac:dyDescent="0.25">
      <c r="A126" s="73" t="s">
        <v>279</v>
      </c>
      <c r="B126" s="227" t="s">
        <v>280</v>
      </c>
      <c r="C126" s="53">
        <f>C127</f>
        <v>26679.401000000002</v>
      </c>
      <c r="D126" s="53">
        <f>D127+D128</f>
        <v>31492.554710000004</v>
      </c>
      <c r="E126" s="53">
        <f>E127+E128</f>
        <v>13901.878920000001</v>
      </c>
      <c r="F126" s="53">
        <f t="shared" ref="F126" si="22">F127</f>
        <v>14884.098019999999</v>
      </c>
      <c r="G126" s="215">
        <f t="shared" si="20"/>
        <v>44.143382612226318</v>
      </c>
      <c r="H126" s="29">
        <f t="shared" si="21"/>
        <v>-17590.675790000001</v>
      </c>
    </row>
    <row r="127" spans="1:8" ht="37.5" customHeight="1" x14ac:dyDescent="0.2">
      <c r="A127" s="228" t="s">
        <v>137</v>
      </c>
      <c r="B127" s="229" t="s">
        <v>281</v>
      </c>
      <c r="C127" s="124">
        <v>26679.401000000002</v>
      </c>
      <c r="D127" s="124">
        <v>27389.954710000002</v>
      </c>
      <c r="E127" s="230">
        <v>12823.822920000001</v>
      </c>
      <c r="F127" s="124">
        <v>14884.098019999999</v>
      </c>
      <c r="G127" s="231">
        <f t="shared" si="20"/>
        <v>46.8194382056355</v>
      </c>
      <c r="H127" s="230">
        <f t="shared" si="21"/>
        <v>-14566.131790000001</v>
      </c>
    </row>
    <row r="128" spans="1:8" ht="36" customHeight="1" thickBot="1" x14ac:dyDescent="0.25">
      <c r="A128" s="233" t="s">
        <v>282</v>
      </c>
      <c r="B128" s="232" t="s">
        <v>283</v>
      </c>
      <c r="C128" s="145"/>
      <c r="D128" s="145">
        <v>4102.6000000000004</v>
      </c>
      <c r="E128" s="144">
        <v>1078.056</v>
      </c>
      <c r="F128" s="145"/>
      <c r="G128" s="213">
        <f t="shared" si="20"/>
        <v>26.277385072880609</v>
      </c>
      <c r="H128" s="144">
        <f t="shared" si="21"/>
        <v>-3024.5440000000003</v>
      </c>
    </row>
    <row r="129" spans="1:8" ht="12.75" thickBot="1" x14ac:dyDescent="0.25">
      <c r="A129" s="73" t="s">
        <v>277</v>
      </c>
      <c r="B129" s="83" t="s">
        <v>140</v>
      </c>
      <c r="C129" s="27"/>
      <c r="D129" s="27"/>
      <c r="E129" s="84"/>
      <c r="F129" s="27"/>
      <c r="G129" s="218">
        <v>0</v>
      </c>
      <c r="H129" s="85">
        <f t="shared" ref="H129:H133" si="23">E129-C129</f>
        <v>0</v>
      </c>
    </row>
    <row r="130" spans="1:8" x14ac:dyDescent="0.2">
      <c r="A130" s="94" t="s">
        <v>278</v>
      </c>
      <c r="B130" s="90" t="s">
        <v>148</v>
      </c>
      <c r="C130" s="75"/>
      <c r="D130" s="75"/>
      <c r="E130" s="76"/>
      <c r="F130" s="75"/>
      <c r="G130" s="216">
        <v>0</v>
      </c>
      <c r="H130" s="77">
        <f t="shared" si="23"/>
        <v>0</v>
      </c>
    </row>
    <row r="131" spans="1:8" ht="12.75" thickBot="1" x14ac:dyDescent="0.25">
      <c r="A131" s="95" t="s">
        <v>149</v>
      </c>
      <c r="B131" s="91" t="s">
        <v>150</v>
      </c>
      <c r="C131" s="27"/>
      <c r="D131" s="27"/>
      <c r="E131" s="84">
        <f>E132</f>
        <v>0</v>
      </c>
      <c r="F131" s="27">
        <f>F132</f>
        <v>0</v>
      </c>
      <c r="G131" s="218">
        <v>0</v>
      </c>
      <c r="H131" s="85">
        <f t="shared" si="23"/>
        <v>0</v>
      </c>
    </row>
    <row r="132" spans="1:8" ht="12.75" thickBot="1" x14ac:dyDescent="0.25">
      <c r="A132" s="20" t="s">
        <v>151</v>
      </c>
      <c r="B132" s="20" t="s">
        <v>152</v>
      </c>
      <c r="C132" s="57"/>
      <c r="D132" s="57"/>
      <c r="E132" s="39"/>
      <c r="F132" s="57"/>
      <c r="G132" s="211">
        <v>0</v>
      </c>
      <c r="H132" s="39">
        <f t="shared" si="23"/>
        <v>0</v>
      </c>
    </row>
    <row r="133" spans="1:8" ht="12.75" thickBot="1" x14ac:dyDescent="0.25">
      <c r="A133" s="94" t="s">
        <v>153</v>
      </c>
      <c r="B133" s="96" t="s">
        <v>154</v>
      </c>
      <c r="C133" s="97"/>
      <c r="D133" s="97"/>
      <c r="E133" s="98"/>
      <c r="F133" s="97"/>
      <c r="G133" s="219">
        <v>0</v>
      </c>
      <c r="H133" s="223">
        <f t="shared" si="23"/>
        <v>0</v>
      </c>
    </row>
    <row r="134" spans="1:8" ht="12.75" thickBot="1" x14ac:dyDescent="0.25">
      <c r="A134" s="73"/>
      <c r="B134" s="87" t="s">
        <v>223</v>
      </c>
      <c r="C134" s="53">
        <f>C8+C85</f>
        <v>537799.04399999999</v>
      </c>
      <c r="D134" s="53">
        <f>D8+D85</f>
        <v>478513.41270999995</v>
      </c>
      <c r="E134" s="54">
        <f>E85+E8</f>
        <v>364018.55267999996</v>
      </c>
      <c r="F134" s="53">
        <f>F8+F85</f>
        <v>363055.25874999998</v>
      </c>
      <c r="G134" s="215">
        <f>E134/D134*100</f>
        <v>76.072800262468533</v>
      </c>
      <c r="H134" s="29">
        <f>E134-D134</f>
        <v>-114494.86002999998</v>
      </c>
    </row>
    <row r="135" spans="1:8" x14ac:dyDescent="0.2">
      <c r="A135" s="1"/>
      <c r="B135" s="9"/>
      <c r="C135" s="100"/>
      <c r="D135" s="100"/>
      <c r="F135" s="101"/>
      <c r="G135" s="102"/>
      <c r="H135" s="103"/>
    </row>
    <row r="136" spans="1:8" x14ac:dyDescent="0.2">
      <c r="A136" s="18" t="s">
        <v>155</v>
      </c>
      <c r="B136" s="18"/>
      <c r="C136" s="104"/>
      <c r="D136" s="104"/>
      <c r="E136" s="105"/>
      <c r="F136" s="106"/>
      <c r="G136" s="18"/>
    </row>
    <row r="137" spans="1:8" x14ac:dyDescent="0.2">
      <c r="A137" s="18" t="s">
        <v>156</v>
      </c>
      <c r="B137" s="19"/>
      <c r="C137" s="107"/>
      <c r="D137" s="107"/>
      <c r="E137" s="105" t="s">
        <v>157</v>
      </c>
      <c r="F137" s="108"/>
      <c r="G137" s="18"/>
    </row>
    <row r="138" spans="1:8" x14ac:dyDescent="0.2">
      <c r="A138" s="18"/>
      <c r="B138" s="19"/>
      <c r="C138" s="107"/>
      <c r="D138" s="107"/>
      <c r="E138" s="105"/>
      <c r="F138" s="108"/>
      <c r="G138" s="18"/>
    </row>
    <row r="139" spans="1:8" x14ac:dyDescent="0.2">
      <c r="A139" s="109" t="s">
        <v>221</v>
      </c>
      <c r="B139" s="18"/>
      <c r="C139" s="110"/>
      <c r="D139" s="110"/>
      <c r="E139" s="111"/>
      <c r="F139" s="112"/>
    </row>
    <row r="140" spans="1:8" x14ac:dyDescent="0.2">
      <c r="A140" s="109" t="s">
        <v>158</v>
      </c>
      <c r="C140" s="110"/>
      <c r="D140" s="110"/>
      <c r="E140" s="111"/>
      <c r="F140" s="113"/>
    </row>
    <row r="141" spans="1:8" x14ac:dyDescent="0.2">
      <c r="A141" s="1"/>
    </row>
    <row r="142" spans="1:8" x14ac:dyDescent="0.2">
      <c r="A142" s="1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</row>
    <row r="147" spans="1:8" x14ac:dyDescent="0.2">
      <c r="A147" s="1"/>
      <c r="B147" s="6"/>
      <c r="C147" s="6"/>
      <c r="D147" s="6"/>
      <c r="E147" s="6"/>
      <c r="F147" s="6"/>
      <c r="G147" s="6"/>
      <c r="H147" s="6"/>
    </row>
  </sheetData>
  <mergeCells count="17">
    <mergeCell ref="F5:F7"/>
    <mergeCell ref="H34:H35"/>
    <mergeCell ref="G5:H5"/>
    <mergeCell ref="G6:G7"/>
    <mergeCell ref="H6:H7"/>
    <mergeCell ref="F34:F35"/>
    <mergeCell ref="G34:G35"/>
    <mergeCell ref="A34:A35"/>
    <mergeCell ref="B34:B35"/>
    <mergeCell ref="C34:C35"/>
    <mergeCell ref="D34:D35"/>
    <mergeCell ref="E34:E35"/>
    <mergeCell ref="A5:A7"/>
    <mergeCell ref="B5:B7"/>
    <mergeCell ref="C5:C7"/>
    <mergeCell ref="D5:D7"/>
    <mergeCell ref="E5:E7"/>
  </mergeCells>
  <pageMargins left="0" right="0" top="0.35433070866141736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2021-01-19T09:56:57Z</dcterms:modified>
</cp:coreProperties>
</file>