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январь" sheetId="1" r:id="rId1"/>
    <sheet name="февраль" sheetId="2" r:id="rId2"/>
    <sheet name="март" sheetId="3" r:id="rId3"/>
    <sheet name="апрель" sheetId="4" r:id="rId4"/>
  </sheets>
  <calcPr calcId="152511"/>
</workbook>
</file>

<file path=xl/calcChain.xml><?xml version="1.0" encoding="utf-8"?>
<calcChain xmlns="http://schemas.openxmlformats.org/spreadsheetml/2006/main">
  <c r="E130" i="4" l="1"/>
  <c r="E86" i="4"/>
  <c r="F162" i="4" l="1"/>
  <c r="E162" i="4"/>
  <c r="H162" i="4" s="1"/>
  <c r="D162" i="4"/>
  <c r="C162" i="4"/>
  <c r="H161" i="4"/>
  <c r="H160" i="4"/>
  <c r="F160" i="4"/>
  <c r="E160" i="4"/>
  <c r="H159" i="4"/>
  <c r="H158" i="4"/>
  <c r="G157" i="4"/>
  <c r="F157" i="4"/>
  <c r="E157" i="4"/>
  <c r="D157" i="4"/>
  <c r="C157" i="4"/>
  <c r="H156" i="4"/>
  <c r="H155" i="4"/>
  <c r="G155" i="4"/>
  <c r="F155" i="4"/>
  <c r="E155" i="4"/>
  <c r="D155" i="4"/>
  <c r="C155" i="4"/>
  <c r="H154" i="4"/>
  <c r="H153" i="4"/>
  <c r="G153" i="4"/>
  <c r="E152" i="4"/>
  <c r="D152" i="4"/>
  <c r="C152" i="4"/>
  <c r="H151" i="4"/>
  <c r="G151" i="4"/>
  <c r="F150" i="4"/>
  <c r="E150" i="4"/>
  <c r="D150" i="4"/>
  <c r="H150" i="4" s="1"/>
  <c r="C150" i="4"/>
  <c r="H149" i="4"/>
  <c r="G149" i="4"/>
  <c r="H148" i="4"/>
  <c r="G148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F130" i="4"/>
  <c r="G130" i="4"/>
  <c r="D130" i="4"/>
  <c r="C130" i="4"/>
  <c r="C129" i="4" s="1"/>
  <c r="H128" i="4"/>
  <c r="H126" i="4"/>
  <c r="G126" i="4"/>
  <c r="H124" i="4"/>
  <c r="G124" i="4"/>
  <c r="H122" i="4"/>
  <c r="G122" i="4"/>
  <c r="H121" i="4"/>
  <c r="G121" i="4"/>
  <c r="H120" i="4"/>
  <c r="G120" i="4"/>
  <c r="H119" i="4"/>
  <c r="G119" i="4"/>
  <c r="F118" i="4"/>
  <c r="F106" i="4" s="1"/>
  <c r="E118" i="4"/>
  <c r="D118" i="4"/>
  <c r="H118" i="4" s="1"/>
  <c r="C118" i="4"/>
  <c r="C106" i="4" s="1"/>
  <c r="H115" i="4"/>
  <c r="G115" i="4"/>
  <c r="H114" i="4"/>
  <c r="G114" i="4"/>
  <c r="H113" i="4"/>
  <c r="H112" i="4"/>
  <c r="G112" i="4"/>
  <c r="H111" i="4"/>
  <c r="G111" i="4"/>
  <c r="H109" i="4"/>
  <c r="G109" i="4"/>
  <c r="H108" i="4"/>
  <c r="G108" i="4"/>
  <c r="H107" i="4"/>
  <c r="G107" i="4"/>
  <c r="E106" i="4"/>
  <c r="H105" i="4"/>
  <c r="G105" i="4"/>
  <c r="H104" i="4"/>
  <c r="G104" i="4"/>
  <c r="F103" i="4"/>
  <c r="E103" i="4"/>
  <c r="G103" i="4" s="1"/>
  <c r="D103" i="4"/>
  <c r="H103" i="4" s="1"/>
  <c r="C103" i="4"/>
  <c r="H100" i="4"/>
  <c r="G100" i="4"/>
  <c r="F99" i="4"/>
  <c r="E99" i="4"/>
  <c r="E94" i="4" s="1"/>
  <c r="D99" i="4"/>
  <c r="C99" i="4"/>
  <c r="C94" i="4" s="1"/>
  <c r="H98" i="4"/>
  <c r="G98" i="4"/>
  <c r="H96" i="4"/>
  <c r="G96" i="4"/>
  <c r="H95" i="4"/>
  <c r="G95" i="4"/>
  <c r="F94" i="4"/>
  <c r="G93" i="4"/>
  <c r="F92" i="4"/>
  <c r="E92" i="4"/>
  <c r="D92" i="4"/>
  <c r="C92" i="4"/>
  <c r="H91" i="4"/>
  <c r="G91" i="4"/>
  <c r="F89" i="4"/>
  <c r="E89" i="4"/>
  <c r="H89" i="4" s="1"/>
  <c r="D89" i="4"/>
  <c r="C89" i="4"/>
  <c r="H88" i="4"/>
  <c r="G88" i="4"/>
  <c r="H87" i="4"/>
  <c r="G87" i="4"/>
  <c r="F86" i="4"/>
  <c r="D86" i="4"/>
  <c r="C86" i="4"/>
  <c r="H85" i="4"/>
  <c r="G85" i="4"/>
  <c r="F84" i="4"/>
  <c r="E84" i="4"/>
  <c r="D84" i="4"/>
  <c r="C84" i="4"/>
  <c r="H83" i="4"/>
  <c r="G83" i="4"/>
  <c r="F82" i="4"/>
  <c r="E82" i="4"/>
  <c r="D82" i="4"/>
  <c r="H82" i="4" s="1"/>
  <c r="C82" i="4"/>
  <c r="H81" i="4"/>
  <c r="G81" i="4"/>
  <c r="F80" i="4"/>
  <c r="E80" i="4"/>
  <c r="H79" i="4" s="1"/>
  <c r="D80" i="4"/>
  <c r="C80" i="4"/>
  <c r="G79" i="4"/>
  <c r="F78" i="4"/>
  <c r="E78" i="4"/>
  <c r="H78" i="4" s="1"/>
  <c r="D78" i="4"/>
  <c r="C78" i="4"/>
  <c r="H77" i="4"/>
  <c r="G77" i="4"/>
  <c r="F76" i="4"/>
  <c r="E76" i="4"/>
  <c r="H76" i="4" s="1"/>
  <c r="D76" i="4"/>
  <c r="C76" i="4"/>
  <c r="H75" i="4"/>
  <c r="G75" i="4"/>
  <c r="F74" i="4"/>
  <c r="E74" i="4"/>
  <c r="H74" i="4" s="1"/>
  <c r="D74" i="4"/>
  <c r="C74" i="4"/>
  <c r="H73" i="4"/>
  <c r="G73" i="4"/>
  <c r="F72" i="4"/>
  <c r="E72" i="4"/>
  <c r="H72" i="4" s="1"/>
  <c r="D72" i="4"/>
  <c r="C72" i="4"/>
  <c r="H71" i="4"/>
  <c r="G71" i="4"/>
  <c r="H70" i="4"/>
  <c r="G70" i="4"/>
  <c r="F69" i="4"/>
  <c r="E69" i="4"/>
  <c r="H69" i="4" s="1"/>
  <c r="D69" i="4"/>
  <c r="C69" i="4"/>
  <c r="H68" i="4"/>
  <c r="G68" i="4"/>
  <c r="H67" i="4"/>
  <c r="G67" i="4"/>
  <c r="F66" i="4"/>
  <c r="E66" i="4"/>
  <c r="H66" i="4" s="1"/>
  <c r="D66" i="4"/>
  <c r="C66" i="4"/>
  <c r="C65" i="4"/>
  <c r="H64" i="4"/>
  <c r="G64" i="4"/>
  <c r="H63" i="4"/>
  <c r="G63" i="4"/>
  <c r="F62" i="4"/>
  <c r="E62" i="4"/>
  <c r="H62" i="4" s="1"/>
  <c r="D62" i="4"/>
  <c r="C62" i="4"/>
  <c r="H61" i="4"/>
  <c r="G61" i="4"/>
  <c r="F59" i="4"/>
  <c r="E59" i="4"/>
  <c r="D59" i="4"/>
  <c r="D58" i="4" s="1"/>
  <c r="C59" i="4"/>
  <c r="C58" i="4" s="1"/>
  <c r="F58" i="4"/>
  <c r="E58" i="4"/>
  <c r="H57" i="4"/>
  <c r="H56" i="4"/>
  <c r="G56" i="4"/>
  <c r="H55" i="4"/>
  <c r="H54" i="4"/>
  <c r="G54" i="4"/>
  <c r="F53" i="4"/>
  <c r="F52" i="4" s="1"/>
  <c r="E53" i="4"/>
  <c r="H53" i="4" s="1"/>
  <c r="D53" i="4"/>
  <c r="D52" i="4" s="1"/>
  <c r="C53" i="4"/>
  <c r="C52" i="4"/>
  <c r="H50" i="4"/>
  <c r="G50" i="4"/>
  <c r="F49" i="4"/>
  <c r="E49" i="4"/>
  <c r="H49" i="4" s="1"/>
  <c r="D49" i="4"/>
  <c r="C49" i="4"/>
  <c r="H48" i="4"/>
  <c r="G48" i="4"/>
  <c r="H47" i="4"/>
  <c r="G47" i="4"/>
  <c r="G46" i="4"/>
  <c r="G45" i="4" s="1"/>
  <c r="F45" i="4"/>
  <c r="E45" i="4"/>
  <c r="D45" i="4"/>
  <c r="C45" i="4"/>
  <c r="H44" i="4"/>
  <c r="G44" i="4"/>
  <c r="G43" i="4" s="1"/>
  <c r="F43" i="4"/>
  <c r="E43" i="4"/>
  <c r="H43" i="4" s="1"/>
  <c r="D43" i="4"/>
  <c r="C43" i="4"/>
  <c r="H42" i="4"/>
  <c r="G42" i="4"/>
  <c r="F41" i="4"/>
  <c r="E41" i="4"/>
  <c r="H41" i="4" s="1"/>
  <c r="D41" i="4"/>
  <c r="C41" i="4"/>
  <c r="D40" i="4"/>
  <c r="D39" i="4" s="1"/>
  <c r="H38" i="4"/>
  <c r="G38" i="4"/>
  <c r="H37" i="4"/>
  <c r="G37" i="4"/>
  <c r="H36" i="4"/>
  <c r="G36" i="4"/>
  <c r="H35" i="4"/>
  <c r="G35" i="4"/>
  <c r="F34" i="4"/>
  <c r="F33" i="4" s="1"/>
  <c r="E34" i="4"/>
  <c r="H34" i="4" s="1"/>
  <c r="D34" i="4"/>
  <c r="C34" i="4"/>
  <c r="D33" i="4"/>
  <c r="C33" i="4"/>
  <c r="H32" i="4"/>
  <c r="G32" i="4"/>
  <c r="H31" i="4"/>
  <c r="G31" i="4"/>
  <c r="F30" i="4"/>
  <c r="E30" i="4"/>
  <c r="D30" i="4"/>
  <c r="C30" i="4"/>
  <c r="H29" i="4"/>
  <c r="G29" i="4"/>
  <c r="H28" i="4"/>
  <c r="H27" i="4"/>
  <c r="G27" i="4"/>
  <c r="H25" i="4"/>
  <c r="G25" i="4"/>
  <c r="H24" i="4"/>
  <c r="H23" i="4"/>
  <c r="G23" i="4"/>
  <c r="H22" i="4"/>
  <c r="G22" i="4"/>
  <c r="F21" i="4"/>
  <c r="F20" i="4" s="1"/>
  <c r="E21" i="4"/>
  <c r="D21" i="4"/>
  <c r="D20" i="4" s="1"/>
  <c r="C21" i="4"/>
  <c r="C20" i="4" s="1"/>
  <c r="H19" i="4"/>
  <c r="G19" i="4"/>
  <c r="H18" i="4"/>
  <c r="G18" i="4"/>
  <c r="H17" i="4"/>
  <c r="G17" i="4"/>
  <c r="H16" i="4"/>
  <c r="G16" i="4"/>
  <c r="F15" i="4"/>
  <c r="F14" i="4" s="1"/>
  <c r="E15" i="4"/>
  <c r="H15" i="4" s="1"/>
  <c r="D15" i="4"/>
  <c r="C15" i="4"/>
  <c r="C14" i="4" s="1"/>
  <c r="D14" i="4"/>
  <c r="H13" i="4"/>
  <c r="G13" i="4"/>
  <c r="H12" i="4"/>
  <c r="G12" i="4"/>
  <c r="H11" i="4"/>
  <c r="G11" i="4"/>
  <c r="F10" i="4"/>
  <c r="E10" i="4"/>
  <c r="H10" i="4" s="1"/>
  <c r="D10" i="4"/>
  <c r="D9" i="4" s="1"/>
  <c r="C10" i="4"/>
  <c r="F9" i="4"/>
  <c r="C9" i="4"/>
  <c r="F129" i="4" l="1"/>
  <c r="F102" i="4" s="1"/>
  <c r="F101" i="4" s="1"/>
  <c r="F65" i="4"/>
  <c r="F40" i="4"/>
  <c r="F39" i="4" s="1"/>
  <c r="G92" i="4"/>
  <c r="G89" i="4"/>
  <c r="D65" i="4"/>
  <c r="H99" i="4"/>
  <c r="H130" i="4"/>
  <c r="G150" i="4"/>
  <c r="G15" i="4"/>
  <c r="H21" i="4"/>
  <c r="H30" i="4"/>
  <c r="H45" i="4"/>
  <c r="H46" i="4" s="1"/>
  <c r="G49" i="4"/>
  <c r="G69" i="4"/>
  <c r="H86" i="4"/>
  <c r="G118" i="4"/>
  <c r="H152" i="4"/>
  <c r="H157" i="4"/>
  <c r="E129" i="4"/>
  <c r="E102" i="4" s="1"/>
  <c r="E101" i="4" s="1"/>
  <c r="C40" i="4"/>
  <c r="C39" i="4" s="1"/>
  <c r="C8" i="4" s="1"/>
  <c r="C164" i="4" s="1"/>
  <c r="G41" i="4"/>
  <c r="E40" i="4"/>
  <c r="H40" i="4" s="1"/>
  <c r="E20" i="4"/>
  <c r="G21" i="4"/>
  <c r="E14" i="4"/>
  <c r="H14" i="4" s="1"/>
  <c r="D94" i="4"/>
  <c r="G99" i="4"/>
  <c r="H94" i="4"/>
  <c r="H58" i="4"/>
  <c r="D8" i="4"/>
  <c r="H20" i="4"/>
  <c r="C102" i="4"/>
  <c r="C101" i="4" s="1"/>
  <c r="G86" i="4"/>
  <c r="D106" i="4"/>
  <c r="G106" i="4" s="1"/>
  <c r="D129" i="4"/>
  <c r="G152" i="4"/>
  <c r="E9" i="4"/>
  <c r="G30" i="4"/>
  <c r="E33" i="4"/>
  <c r="G34" i="4"/>
  <c r="E39" i="4"/>
  <c r="G40" i="4"/>
  <c r="E52" i="4"/>
  <c r="G53" i="4"/>
  <c r="G58" i="4"/>
  <c r="G62" i="4"/>
  <c r="E65" i="4"/>
  <c r="G66" i="4"/>
  <c r="G72" i="4"/>
  <c r="G74" i="4"/>
  <c r="G76" i="4"/>
  <c r="G78" i="4"/>
  <c r="G94" i="4"/>
  <c r="G10" i="4"/>
  <c r="G20" i="4"/>
  <c r="D96" i="3"/>
  <c r="E96" i="3"/>
  <c r="E8" i="3"/>
  <c r="F8" i="4" l="1"/>
  <c r="F164" i="4" s="1"/>
  <c r="G129" i="4"/>
  <c r="G14" i="4"/>
  <c r="H39" i="4"/>
  <c r="G39" i="4"/>
  <c r="D102" i="4"/>
  <c r="E8" i="4"/>
  <c r="H9" i="4"/>
  <c r="G9" i="4"/>
  <c r="H129" i="4"/>
  <c r="G65" i="4"/>
  <c r="H65" i="4"/>
  <c r="G52" i="4"/>
  <c r="H52" i="4"/>
  <c r="H33" i="4"/>
  <c r="G33" i="4"/>
  <c r="H106" i="4"/>
  <c r="H101" i="3"/>
  <c r="H102" i="3"/>
  <c r="G101" i="3"/>
  <c r="G102" i="3"/>
  <c r="H88" i="3"/>
  <c r="H89" i="3"/>
  <c r="H90" i="3"/>
  <c r="G88" i="3"/>
  <c r="G89" i="3"/>
  <c r="G90" i="3"/>
  <c r="E69" i="3"/>
  <c r="D69" i="3"/>
  <c r="E86" i="3"/>
  <c r="D86" i="3"/>
  <c r="G68" i="3"/>
  <c r="G70" i="3"/>
  <c r="G71" i="3"/>
  <c r="H68" i="3"/>
  <c r="H70" i="3"/>
  <c r="H71" i="3"/>
  <c r="E66" i="3"/>
  <c r="D66" i="3"/>
  <c r="H61" i="3"/>
  <c r="H58" i="3"/>
  <c r="G58" i="3"/>
  <c r="G61" i="3"/>
  <c r="E20" i="3"/>
  <c r="H8" i="4" l="1"/>
  <c r="G8" i="4"/>
  <c r="E164" i="4"/>
  <c r="D101" i="4"/>
  <c r="G102" i="4"/>
  <c r="H102" i="4"/>
  <c r="G69" i="3"/>
  <c r="H69" i="3"/>
  <c r="F164" i="3"/>
  <c r="E164" i="3"/>
  <c r="H164" i="3" s="1"/>
  <c r="D164" i="3"/>
  <c r="C164" i="3"/>
  <c r="H163" i="3"/>
  <c r="F162" i="3"/>
  <c r="E162" i="3"/>
  <c r="H162" i="3" s="1"/>
  <c r="H161" i="3"/>
  <c r="H160" i="3"/>
  <c r="H159" i="3"/>
  <c r="G159" i="3"/>
  <c r="F159" i="3"/>
  <c r="E159" i="3"/>
  <c r="D159" i="3"/>
  <c r="C159" i="3"/>
  <c r="H158" i="3"/>
  <c r="H157" i="3" s="1"/>
  <c r="G157" i="3"/>
  <c r="F157" i="3"/>
  <c r="E157" i="3"/>
  <c r="D157" i="3"/>
  <c r="C157" i="3"/>
  <c r="H156" i="3"/>
  <c r="H155" i="3"/>
  <c r="G155" i="3"/>
  <c r="H154" i="3"/>
  <c r="E154" i="3"/>
  <c r="G154" i="3" s="1"/>
  <c r="D154" i="3"/>
  <c r="C154" i="3"/>
  <c r="H153" i="3"/>
  <c r="G153" i="3"/>
  <c r="G152" i="3"/>
  <c r="F152" i="3"/>
  <c r="F131" i="3" s="1"/>
  <c r="E152" i="3"/>
  <c r="H152" i="3" s="1"/>
  <c r="D152" i="3"/>
  <c r="C152" i="3"/>
  <c r="H151" i="3"/>
  <c r="G151" i="3"/>
  <c r="H150" i="3"/>
  <c r="G150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F132" i="3"/>
  <c r="E132" i="3"/>
  <c r="H132" i="3" s="1"/>
  <c r="D132" i="3"/>
  <c r="C132" i="3"/>
  <c r="C131" i="3" s="1"/>
  <c r="D131" i="3"/>
  <c r="H130" i="3"/>
  <c r="H128" i="3"/>
  <c r="G128" i="3"/>
  <c r="H126" i="3"/>
  <c r="G126" i="3"/>
  <c r="H124" i="3"/>
  <c r="G124" i="3"/>
  <c r="H123" i="3"/>
  <c r="G123" i="3"/>
  <c r="H122" i="3"/>
  <c r="G122" i="3"/>
  <c r="H121" i="3"/>
  <c r="G121" i="3"/>
  <c r="F120" i="3"/>
  <c r="F108" i="3" s="1"/>
  <c r="E120" i="3"/>
  <c r="G120" i="3" s="1"/>
  <c r="D120" i="3"/>
  <c r="H120" i="3" s="1"/>
  <c r="C120" i="3"/>
  <c r="C108" i="3" s="1"/>
  <c r="H117" i="3"/>
  <c r="G117" i="3"/>
  <c r="H116" i="3"/>
  <c r="G116" i="3"/>
  <c r="H115" i="3"/>
  <c r="H114" i="3"/>
  <c r="G114" i="3"/>
  <c r="H113" i="3"/>
  <c r="G113" i="3"/>
  <c r="H111" i="3"/>
  <c r="G111" i="3"/>
  <c r="H110" i="3"/>
  <c r="G110" i="3"/>
  <c r="H109" i="3"/>
  <c r="G109" i="3"/>
  <c r="H107" i="3"/>
  <c r="G107" i="3"/>
  <c r="H106" i="3"/>
  <c r="G106" i="3"/>
  <c r="F105" i="3"/>
  <c r="E105" i="3"/>
  <c r="D105" i="3"/>
  <c r="C105" i="3"/>
  <c r="F101" i="3"/>
  <c r="E101" i="3"/>
  <c r="D101" i="3"/>
  <c r="C101" i="3"/>
  <c r="H100" i="3"/>
  <c r="G100" i="3"/>
  <c r="H98" i="3"/>
  <c r="G98" i="3"/>
  <c r="H97" i="3"/>
  <c r="G97" i="3"/>
  <c r="F96" i="3"/>
  <c r="G96" i="3"/>
  <c r="H96" i="3"/>
  <c r="C96" i="3"/>
  <c r="G95" i="3"/>
  <c r="F94" i="3"/>
  <c r="E94" i="3"/>
  <c r="G94" i="3" s="1"/>
  <c r="D94" i="3"/>
  <c r="C94" i="3"/>
  <c r="H93" i="3"/>
  <c r="G93" i="3"/>
  <c r="F91" i="3"/>
  <c r="E91" i="3"/>
  <c r="H91" i="3" s="1"/>
  <c r="D91" i="3"/>
  <c r="C91" i="3"/>
  <c r="E88" i="3"/>
  <c r="H87" i="3"/>
  <c r="G87" i="3"/>
  <c r="F86" i="3"/>
  <c r="G86" i="3"/>
  <c r="C86" i="3"/>
  <c r="H85" i="3"/>
  <c r="G85" i="3"/>
  <c r="F84" i="3"/>
  <c r="E84" i="3"/>
  <c r="D84" i="3"/>
  <c r="C84" i="3"/>
  <c r="H83" i="3"/>
  <c r="G83" i="3"/>
  <c r="H82" i="3"/>
  <c r="F82" i="3"/>
  <c r="E82" i="3"/>
  <c r="D82" i="3"/>
  <c r="C82" i="3"/>
  <c r="C65" i="3" s="1"/>
  <c r="H81" i="3"/>
  <c r="G81" i="3"/>
  <c r="F80" i="3"/>
  <c r="E80" i="3"/>
  <c r="H79" i="3" s="1"/>
  <c r="D80" i="3"/>
  <c r="C80" i="3"/>
  <c r="G79" i="3"/>
  <c r="F78" i="3"/>
  <c r="E78" i="3"/>
  <c r="H78" i="3" s="1"/>
  <c r="D78" i="3"/>
  <c r="C78" i="3"/>
  <c r="H77" i="3"/>
  <c r="G77" i="3"/>
  <c r="F76" i="3"/>
  <c r="E76" i="3"/>
  <c r="H76" i="3" s="1"/>
  <c r="D76" i="3"/>
  <c r="C76" i="3"/>
  <c r="H75" i="3"/>
  <c r="G75" i="3"/>
  <c r="F74" i="3"/>
  <c r="E74" i="3"/>
  <c r="H74" i="3" s="1"/>
  <c r="D74" i="3"/>
  <c r="C74" i="3"/>
  <c r="H73" i="3"/>
  <c r="G73" i="3"/>
  <c r="F72" i="3"/>
  <c r="E72" i="3"/>
  <c r="H72" i="3" s="1"/>
  <c r="D72" i="3"/>
  <c r="C72" i="3"/>
  <c r="F69" i="3"/>
  <c r="C69" i="3"/>
  <c r="H67" i="3"/>
  <c r="G67" i="3"/>
  <c r="F66" i="3"/>
  <c r="G66" i="3"/>
  <c r="H66" i="3"/>
  <c r="C66" i="3"/>
  <c r="H64" i="3"/>
  <c r="G64" i="3"/>
  <c r="H63" i="3"/>
  <c r="G63" i="3"/>
  <c r="F62" i="3"/>
  <c r="E62" i="3"/>
  <c r="G62" i="3" s="1"/>
  <c r="D62" i="3"/>
  <c r="H62" i="3" s="1"/>
  <c r="C62" i="3"/>
  <c r="F59" i="3"/>
  <c r="E59" i="3"/>
  <c r="D59" i="3"/>
  <c r="C59" i="3"/>
  <c r="F58" i="3"/>
  <c r="E58" i="3"/>
  <c r="D58" i="3"/>
  <c r="C58" i="3"/>
  <c r="H57" i="3"/>
  <c r="H56" i="3"/>
  <c r="G56" i="3"/>
  <c r="H55" i="3"/>
  <c r="H54" i="3"/>
  <c r="G54" i="3"/>
  <c r="F53" i="3"/>
  <c r="F52" i="3" s="1"/>
  <c r="E53" i="3"/>
  <c r="G53" i="3" s="1"/>
  <c r="D53" i="3"/>
  <c r="C53" i="3"/>
  <c r="C52" i="3"/>
  <c r="H50" i="3"/>
  <c r="G50" i="3"/>
  <c r="F49" i="3"/>
  <c r="E49" i="3"/>
  <c r="G49" i="3" s="1"/>
  <c r="D49" i="3"/>
  <c r="C49" i="3"/>
  <c r="H48" i="3"/>
  <c r="G48" i="3"/>
  <c r="H47" i="3"/>
  <c r="G47" i="3"/>
  <c r="G46" i="3"/>
  <c r="G45" i="3" s="1"/>
  <c r="F45" i="3"/>
  <c r="E45" i="3"/>
  <c r="H45" i="3" s="1"/>
  <c r="H46" i="3" s="1"/>
  <c r="D45" i="3"/>
  <c r="C45" i="3"/>
  <c r="H44" i="3"/>
  <c r="G44" i="3"/>
  <c r="G43" i="3" s="1"/>
  <c r="F43" i="3"/>
  <c r="E43" i="3"/>
  <c r="D43" i="3"/>
  <c r="D40" i="3" s="1"/>
  <c r="C43" i="3"/>
  <c r="H42" i="3"/>
  <c r="G42" i="3"/>
  <c r="F41" i="3"/>
  <c r="F40" i="3" s="1"/>
  <c r="E41" i="3"/>
  <c r="G41" i="3" s="1"/>
  <c r="D41" i="3"/>
  <c r="C41" i="3"/>
  <c r="C40" i="3"/>
  <c r="C39" i="3"/>
  <c r="H38" i="3"/>
  <c r="G38" i="3"/>
  <c r="H37" i="3"/>
  <c r="G37" i="3"/>
  <c r="H36" i="3"/>
  <c r="G36" i="3"/>
  <c r="H35" i="3"/>
  <c r="G35" i="3"/>
  <c r="F34" i="3"/>
  <c r="E34" i="3"/>
  <c r="G34" i="3" s="1"/>
  <c r="D34" i="3"/>
  <c r="H34" i="3" s="1"/>
  <c r="C34" i="3"/>
  <c r="F33" i="3"/>
  <c r="E33" i="3"/>
  <c r="C33" i="3"/>
  <c r="H32" i="3"/>
  <c r="G32" i="3"/>
  <c r="H31" i="3"/>
  <c r="G31" i="3"/>
  <c r="F30" i="3"/>
  <c r="E30" i="3"/>
  <c r="G30" i="3" s="1"/>
  <c r="D30" i="3"/>
  <c r="H30" i="3" s="1"/>
  <c r="C30" i="3"/>
  <c r="H29" i="3"/>
  <c r="G29" i="3"/>
  <c r="H28" i="3"/>
  <c r="H27" i="3"/>
  <c r="G27" i="3"/>
  <c r="H25" i="3"/>
  <c r="G25" i="3"/>
  <c r="H24" i="3"/>
  <c r="H23" i="3"/>
  <c r="G23" i="3"/>
  <c r="H22" i="3"/>
  <c r="G22" i="3"/>
  <c r="F21" i="3"/>
  <c r="F20" i="3" s="1"/>
  <c r="E21" i="3"/>
  <c r="G21" i="3" s="1"/>
  <c r="D21" i="3"/>
  <c r="C21" i="3"/>
  <c r="D20" i="3"/>
  <c r="G20" i="3" s="1"/>
  <c r="C20" i="3"/>
  <c r="H19" i="3"/>
  <c r="G19" i="3"/>
  <c r="H18" i="3"/>
  <c r="G18" i="3"/>
  <c r="H17" i="3"/>
  <c r="G17" i="3"/>
  <c r="H16" i="3"/>
  <c r="G16" i="3"/>
  <c r="F15" i="3"/>
  <c r="F14" i="3" s="1"/>
  <c r="E15" i="3"/>
  <c r="G15" i="3" s="1"/>
  <c r="D15" i="3"/>
  <c r="C15" i="3"/>
  <c r="D14" i="3"/>
  <c r="C14" i="3"/>
  <c r="H13" i="3"/>
  <c r="G13" i="3"/>
  <c r="H12" i="3"/>
  <c r="G12" i="3"/>
  <c r="H11" i="3"/>
  <c r="G11" i="3"/>
  <c r="F10" i="3"/>
  <c r="F9" i="3" s="1"/>
  <c r="E10" i="3"/>
  <c r="G10" i="3" s="1"/>
  <c r="D10" i="3"/>
  <c r="C10" i="3"/>
  <c r="C9" i="3" s="1"/>
  <c r="C8" i="3" s="1"/>
  <c r="D164" i="4" l="1"/>
  <c r="H164" i="4" s="1"/>
  <c r="H101" i="4"/>
  <c r="G101" i="4"/>
  <c r="H43" i="3"/>
  <c r="E131" i="3"/>
  <c r="H131" i="3" s="1"/>
  <c r="G132" i="3"/>
  <c r="E108" i="3"/>
  <c r="G105" i="3"/>
  <c r="H105" i="3"/>
  <c r="E52" i="3"/>
  <c r="G52" i="3" s="1"/>
  <c r="H53" i="3"/>
  <c r="E40" i="3"/>
  <c r="H40" i="3" s="1"/>
  <c r="H20" i="3"/>
  <c r="H10" i="3"/>
  <c r="E9" i="3"/>
  <c r="G9" i="3" s="1"/>
  <c r="F104" i="3"/>
  <c r="F103" i="3" s="1"/>
  <c r="F65" i="3"/>
  <c r="F8" i="3" s="1"/>
  <c r="F166" i="3" s="1"/>
  <c r="F39" i="3"/>
  <c r="C104" i="3"/>
  <c r="C103" i="3" s="1"/>
  <c r="C166" i="3" s="1"/>
  <c r="D9" i="3"/>
  <c r="H15" i="3"/>
  <c r="H21" i="3"/>
  <c r="D33" i="3"/>
  <c r="G33" i="3" s="1"/>
  <c r="D39" i="3"/>
  <c r="H41" i="3"/>
  <c r="H49" i="3"/>
  <c r="D52" i="3"/>
  <c r="D65" i="3"/>
  <c r="G72" i="3"/>
  <c r="G74" i="3"/>
  <c r="G76" i="3"/>
  <c r="G78" i="3"/>
  <c r="H86" i="3"/>
  <c r="G91" i="3"/>
  <c r="E65" i="3"/>
  <c r="D108" i="3"/>
  <c r="D104" i="3" s="1"/>
  <c r="D103" i="3" s="1"/>
  <c r="E14" i="3"/>
  <c r="F83" i="2"/>
  <c r="G164" i="4" l="1"/>
  <c r="G131" i="3"/>
  <c r="E104" i="3"/>
  <c r="E103" i="3" s="1"/>
  <c r="H103" i="3" s="1"/>
  <c r="H52" i="3"/>
  <c r="G40" i="3"/>
  <c r="E39" i="3"/>
  <c r="H9" i="3"/>
  <c r="G108" i="3"/>
  <c r="H14" i="3"/>
  <c r="G14" i="3"/>
  <c r="H33" i="3"/>
  <c r="D8" i="3"/>
  <c r="D166" i="3" s="1"/>
  <c r="H108" i="3"/>
  <c r="G65" i="3"/>
  <c r="H65" i="3"/>
  <c r="F160" i="2"/>
  <c r="E160" i="2"/>
  <c r="D160" i="2"/>
  <c r="C160" i="2"/>
  <c r="H159" i="2"/>
  <c r="F158" i="2"/>
  <c r="E158" i="2"/>
  <c r="H158" i="2" s="1"/>
  <c r="H157" i="2"/>
  <c r="H156" i="2"/>
  <c r="G155" i="2"/>
  <c r="F155" i="2"/>
  <c r="E155" i="2"/>
  <c r="D155" i="2"/>
  <c r="C155" i="2"/>
  <c r="H154" i="2"/>
  <c r="H153" i="2" s="1"/>
  <c r="G153" i="2"/>
  <c r="F153" i="2"/>
  <c r="E153" i="2"/>
  <c r="D153" i="2"/>
  <c r="C153" i="2"/>
  <c r="H152" i="2"/>
  <c r="H151" i="2"/>
  <c r="G151" i="2"/>
  <c r="E150" i="2"/>
  <c r="H150" i="2" s="1"/>
  <c r="D150" i="2"/>
  <c r="C150" i="2"/>
  <c r="H149" i="2"/>
  <c r="G149" i="2"/>
  <c r="F148" i="2"/>
  <c r="E148" i="2"/>
  <c r="D148" i="2"/>
  <c r="C148" i="2"/>
  <c r="H147" i="2"/>
  <c r="G147" i="2"/>
  <c r="H146" i="2"/>
  <c r="G146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F128" i="2"/>
  <c r="E128" i="2"/>
  <c r="H128" i="2" s="1"/>
  <c r="D128" i="2"/>
  <c r="C128" i="2"/>
  <c r="D127" i="2"/>
  <c r="C127" i="2"/>
  <c r="C100" i="2" s="1"/>
  <c r="C99" i="2" s="1"/>
  <c r="H126" i="2"/>
  <c r="H124" i="2"/>
  <c r="G124" i="2"/>
  <c r="H122" i="2"/>
  <c r="G122" i="2"/>
  <c r="H120" i="2"/>
  <c r="G120" i="2"/>
  <c r="H119" i="2"/>
  <c r="G119" i="2"/>
  <c r="H118" i="2"/>
  <c r="G118" i="2"/>
  <c r="H117" i="2"/>
  <c r="G117" i="2"/>
  <c r="F116" i="2"/>
  <c r="F104" i="2" s="1"/>
  <c r="E116" i="2"/>
  <c r="E104" i="2" s="1"/>
  <c r="D116" i="2"/>
  <c r="C116" i="2"/>
  <c r="H113" i="2"/>
  <c r="G113" i="2"/>
  <c r="H112" i="2"/>
  <c r="G112" i="2"/>
  <c r="H111" i="2"/>
  <c r="H110" i="2"/>
  <c r="G110" i="2"/>
  <c r="H109" i="2"/>
  <c r="G109" i="2"/>
  <c r="H107" i="2"/>
  <c r="G107" i="2"/>
  <c r="H106" i="2"/>
  <c r="G106" i="2"/>
  <c r="H105" i="2"/>
  <c r="G105" i="2"/>
  <c r="C104" i="2"/>
  <c r="H103" i="2"/>
  <c r="G103" i="2"/>
  <c r="H102" i="2"/>
  <c r="G102" i="2"/>
  <c r="F101" i="2"/>
  <c r="E101" i="2"/>
  <c r="H101" i="2" s="1"/>
  <c r="D101" i="2"/>
  <c r="C101" i="2"/>
  <c r="F97" i="2"/>
  <c r="E97" i="2"/>
  <c r="D97" i="2"/>
  <c r="D92" i="2" s="1"/>
  <c r="C97" i="2"/>
  <c r="H96" i="2"/>
  <c r="G96" i="2"/>
  <c r="H94" i="2"/>
  <c r="G94" i="2"/>
  <c r="H93" i="2"/>
  <c r="G93" i="2"/>
  <c r="F92" i="2"/>
  <c r="E92" i="2"/>
  <c r="C92" i="2"/>
  <c r="G91" i="2"/>
  <c r="F90" i="2"/>
  <c r="E90" i="2"/>
  <c r="G90" i="2" s="1"/>
  <c r="D90" i="2"/>
  <c r="C90" i="2"/>
  <c r="H89" i="2"/>
  <c r="G89" i="2"/>
  <c r="F87" i="2"/>
  <c r="E87" i="2"/>
  <c r="D87" i="2"/>
  <c r="C87" i="2"/>
  <c r="E85" i="2"/>
  <c r="H84" i="2"/>
  <c r="G84" i="2"/>
  <c r="H83" i="2"/>
  <c r="E83" i="2"/>
  <c r="D83" i="2"/>
  <c r="C83" i="2"/>
  <c r="H82" i="2"/>
  <c r="G82" i="2"/>
  <c r="F81" i="2"/>
  <c r="E81" i="2"/>
  <c r="D81" i="2"/>
  <c r="C81" i="2"/>
  <c r="H80" i="2"/>
  <c r="G80" i="2"/>
  <c r="F79" i="2"/>
  <c r="E79" i="2"/>
  <c r="D79" i="2"/>
  <c r="C79" i="2"/>
  <c r="H78" i="2"/>
  <c r="G78" i="2"/>
  <c r="F77" i="2"/>
  <c r="E77" i="2"/>
  <c r="H76" i="2" s="1"/>
  <c r="D77" i="2"/>
  <c r="C77" i="2"/>
  <c r="G76" i="2"/>
  <c r="F75" i="2"/>
  <c r="E75" i="2"/>
  <c r="G75" i="2" s="1"/>
  <c r="D75" i="2"/>
  <c r="C75" i="2"/>
  <c r="H74" i="2"/>
  <c r="G74" i="2"/>
  <c r="F73" i="2"/>
  <c r="E73" i="2"/>
  <c r="G73" i="2" s="1"/>
  <c r="D73" i="2"/>
  <c r="H73" i="2" s="1"/>
  <c r="C73" i="2"/>
  <c r="H72" i="2"/>
  <c r="G72" i="2"/>
  <c r="G71" i="2"/>
  <c r="F71" i="2"/>
  <c r="E71" i="2"/>
  <c r="D71" i="2"/>
  <c r="H71" i="2" s="1"/>
  <c r="C71" i="2"/>
  <c r="H70" i="2"/>
  <c r="G70" i="2"/>
  <c r="G69" i="2"/>
  <c r="F69" i="2"/>
  <c r="E69" i="2"/>
  <c r="D69" i="2"/>
  <c r="H69" i="2" s="1"/>
  <c r="C69" i="2"/>
  <c r="H68" i="2"/>
  <c r="G68" i="2"/>
  <c r="F67" i="2"/>
  <c r="E67" i="2"/>
  <c r="D67" i="2"/>
  <c r="C67" i="2"/>
  <c r="H66" i="2"/>
  <c r="G66" i="2"/>
  <c r="F65" i="2"/>
  <c r="F64" i="2" s="1"/>
  <c r="E65" i="2"/>
  <c r="D65" i="2"/>
  <c r="C65" i="2"/>
  <c r="C64" i="2"/>
  <c r="H63" i="2"/>
  <c r="G63" i="2"/>
  <c r="H62" i="2"/>
  <c r="G62" i="2"/>
  <c r="F61" i="2"/>
  <c r="E61" i="2"/>
  <c r="D61" i="2"/>
  <c r="C61" i="2"/>
  <c r="F58" i="2"/>
  <c r="E58" i="2"/>
  <c r="D58" i="2"/>
  <c r="D57" i="2" s="1"/>
  <c r="C58" i="2"/>
  <c r="C57" i="2" s="1"/>
  <c r="F57" i="2"/>
  <c r="E57" i="2"/>
  <c r="H56" i="2"/>
  <c r="H55" i="2"/>
  <c r="G55" i="2"/>
  <c r="H54" i="2"/>
  <c r="H53" i="2"/>
  <c r="G53" i="2"/>
  <c r="F52" i="2"/>
  <c r="F51" i="2" s="1"/>
  <c r="E52" i="2"/>
  <c r="D52" i="2"/>
  <c r="D51" i="2" s="1"/>
  <c r="C52" i="2"/>
  <c r="C51" i="2"/>
  <c r="H49" i="2"/>
  <c r="G49" i="2"/>
  <c r="F48" i="2"/>
  <c r="E48" i="2"/>
  <c r="D48" i="2"/>
  <c r="H48" i="2" s="1"/>
  <c r="C48" i="2"/>
  <c r="H47" i="2"/>
  <c r="G47" i="2"/>
  <c r="H46" i="2"/>
  <c r="G46" i="2"/>
  <c r="G45" i="2"/>
  <c r="G44" i="2"/>
  <c r="F44" i="2"/>
  <c r="E44" i="2"/>
  <c r="D44" i="2"/>
  <c r="H44" i="2" s="1"/>
  <c r="H45" i="2" s="1"/>
  <c r="C44" i="2"/>
  <c r="H43" i="2"/>
  <c r="G43" i="2"/>
  <c r="G42" i="2" s="1"/>
  <c r="F42" i="2"/>
  <c r="E42" i="2"/>
  <c r="D42" i="2"/>
  <c r="H42" i="2" s="1"/>
  <c r="C42" i="2"/>
  <c r="H41" i="2"/>
  <c r="G41" i="2"/>
  <c r="G40" i="2"/>
  <c r="F40" i="2"/>
  <c r="E40" i="2"/>
  <c r="D40" i="2"/>
  <c r="C40" i="2"/>
  <c r="C39" i="2" s="1"/>
  <c r="C38" i="2" s="1"/>
  <c r="H37" i="2"/>
  <c r="G37" i="2"/>
  <c r="H36" i="2"/>
  <c r="G36" i="2"/>
  <c r="H35" i="2"/>
  <c r="G35" i="2"/>
  <c r="H34" i="2"/>
  <c r="G34" i="2"/>
  <c r="F33" i="2"/>
  <c r="F32" i="2" s="1"/>
  <c r="E33" i="2"/>
  <c r="D33" i="2"/>
  <c r="D32" i="2" s="1"/>
  <c r="C33" i="2"/>
  <c r="C32" i="2" s="1"/>
  <c r="H31" i="2"/>
  <c r="G31" i="2"/>
  <c r="H30" i="2"/>
  <c r="G30" i="2"/>
  <c r="F29" i="2"/>
  <c r="E29" i="2"/>
  <c r="H29" i="2" s="1"/>
  <c r="D29" i="2"/>
  <c r="C29" i="2"/>
  <c r="H28" i="2"/>
  <c r="G28" i="2"/>
  <c r="H27" i="2"/>
  <c r="H26" i="2"/>
  <c r="G26" i="2"/>
  <c r="H25" i="2"/>
  <c r="G25" i="2"/>
  <c r="H24" i="2"/>
  <c r="H23" i="2"/>
  <c r="G23" i="2"/>
  <c r="H22" i="2"/>
  <c r="G22" i="2"/>
  <c r="F21" i="2"/>
  <c r="F20" i="2" s="1"/>
  <c r="E21" i="2"/>
  <c r="G21" i="2" s="1"/>
  <c r="D21" i="2"/>
  <c r="D20" i="2" s="1"/>
  <c r="C21" i="2"/>
  <c r="C20" i="2" s="1"/>
  <c r="H19" i="2"/>
  <c r="G19" i="2"/>
  <c r="H18" i="2"/>
  <c r="G18" i="2"/>
  <c r="H17" i="2"/>
  <c r="G17" i="2"/>
  <c r="H16" i="2"/>
  <c r="G16" i="2"/>
  <c r="F15" i="2"/>
  <c r="F14" i="2" s="1"/>
  <c r="E15" i="2"/>
  <c r="G15" i="2" s="1"/>
  <c r="D15" i="2"/>
  <c r="D14" i="2" s="1"/>
  <c r="C15" i="2"/>
  <c r="C14" i="2" s="1"/>
  <c r="H13" i="2"/>
  <c r="G13" i="2"/>
  <c r="H12" i="2"/>
  <c r="G12" i="2"/>
  <c r="H11" i="2"/>
  <c r="G11" i="2"/>
  <c r="F10" i="2"/>
  <c r="F9" i="2" s="1"/>
  <c r="E10" i="2"/>
  <c r="D10" i="2"/>
  <c r="D9" i="2" s="1"/>
  <c r="C10" i="2"/>
  <c r="C9" i="2" s="1"/>
  <c r="G103" i="3" l="1"/>
  <c r="G104" i="3"/>
  <c r="H104" i="3"/>
  <c r="G39" i="3"/>
  <c r="H39" i="3"/>
  <c r="G8" i="3"/>
  <c r="E166" i="3"/>
  <c r="H8" i="3"/>
  <c r="D39" i="2"/>
  <c r="D38" i="2" s="1"/>
  <c r="G48" i="2"/>
  <c r="H67" i="2"/>
  <c r="H10" i="2"/>
  <c r="H33" i="2"/>
  <c r="E32" i="2"/>
  <c r="E39" i="2"/>
  <c r="H39" i="2" s="1"/>
  <c r="H61" i="2"/>
  <c r="D64" i="2"/>
  <c r="H87" i="2"/>
  <c r="H148" i="2"/>
  <c r="H160" i="2"/>
  <c r="H52" i="2"/>
  <c r="F39" i="2"/>
  <c r="H65" i="2"/>
  <c r="H79" i="2"/>
  <c r="G83" i="2"/>
  <c r="H155" i="2"/>
  <c r="F127" i="2"/>
  <c r="F100" i="2" s="1"/>
  <c r="F99" i="2" s="1"/>
  <c r="F8" i="2"/>
  <c r="F38" i="2"/>
  <c r="H116" i="2"/>
  <c r="G87" i="2"/>
  <c r="H75" i="2"/>
  <c r="E20" i="2"/>
  <c r="G20" i="2" s="1"/>
  <c r="E14" i="2"/>
  <c r="H14" i="2" s="1"/>
  <c r="D104" i="2"/>
  <c r="H104" i="2" s="1"/>
  <c r="G116" i="2"/>
  <c r="H92" i="2"/>
  <c r="D8" i="2"/>
  <c r="C8" i="2"/>
  <c r="C162" i="2" s="1"/>
  <c r="H21" i="2"/>
  <c r="H40" i="2"/>
  <c r="G150" i="2"/>
  <c r="E9" i="2"/>
  <c r="G29" i="2"/>
  <c r="G33" i="2"/>
  <c r="G39" i="2"/>
  <c r="E51" i="2"/>
  <c r="G52" i="2"/>
  <c r="G61" i="2"/>
  <c r="E64" i="2"/>
  <c r="G65" i="2"/>
  <c r="G92" i="2"/>
  <c r="G101" i="2"/>
  <c r="E127" i="2"/>
  <c r="G128" i="2"/>
  <c r="G148" i="2"/>
  <c r="H15" i="2"/>
  <c r="G10" i="2"/>
  <c r="C160" i="1"/>
  <c r="C155" i="1"/>
  <c r="C153" i="1"/>
  <c r="C150" i="1"/>
  <c r="C148" i="1"/>
  <c r="C128" i="1"/>
  <c r="C116" i="1"/>
  <c r="C104" i="1"/>
  <c r="C101" i="1"/>
  <c r="C97" i="1"/>
  <c r="C92" i="1"/>
  <c r="C90" i="1"/>
  <c r="C87" i="1"/>
  <c r="C83" i="1"/>
  <c r="C81" i="1"/>
  <c r="C79" i="1"/>
  <c r="C77" i="1"/>
  <c r="C75" i="1"/>
  <c r="C73" i="1"/>
  <c r="C71" i="1"/>
  <c r="C69" i="1"/>
  <c r="C67" i="1"/>
  <c r="C65" i="1"/>
  <c r="C61" i="1"/>
  <c r="C58" i="1"/>
  <c r="C57" i="1" s="1"/>
  <c r="C52" i="1"/>
  <c r="C51" i="1"/>
  <c r="C48" i="1"/>
  <c r="C44" i="1"/>
  <c r="C42" i="1"/>
  <c r="C40" i="1"/>
  <c r="C33" i="1"/>
  <c r="C32" i="1" s="1"/>
  <c r="C29" i="1"/>
  <c r="C21" i="1"/>
  <c r="C20" i="1" s="1"/>
  <c r="C15" i="1"/>
  <c r="C14" i="1" s="1"/>
  <c r="C10" i="1"/>
  <c r="C9" i="1" s="1"/>
  <c r="E61" i="1"/>
  <c r="F61" i="1"/>
  <c r="D61" i="1"/>
  <c r="F44" i="1"/>
  <c r="E160" i="1"/>
  <c r="F160" i="1"/>
  <c r="D160" i="1"/>
  <c r="E128" i="1"/>
  <c r="E97" i="1"/>
  <c r="D128" i="1"/>
  <c r="F116" i="1"/>
  <c r="D116" i="1"/>
  <c r="H166" i="3" l="1"/>
  <c r="G166" i="3"/>
  <c r="C64" i="1"/>
  <c r="E38" i="2"/>
  <c r="C39" i="1"/>
  <c r="C38" i="1" s="1"/>
  <c r="C8" i="1" s="1"/>
  <c r="C127" i="1"/>
  <c r="F162" i="2"/>
  <c r="H20" i="2"/>
  <c r="G14" i="2"/>
  <c r="G104" i="2"/>
  <c r="D100" i="2"/>
  <c r="D99" i="2" s="1"/>
  <c r="D162" i="2" s="1"/>
  <c r="G32" i="2"/>
  <c r="H32" i="2"/>
  <c r="G9" i="2"/>
  <c r="H9" i="2"/>
  <c r="E8" i="2"/>
  <c r="H64" i="2"/>
  <c r="G64" i="2"/>
  <c r="H127" i="2"/>
  <c r="G127" i="2"/>
  <c r="H51" i="2"/>
  <c r="G51" i="2"/>
  <c r="E100" i="2"/>
  <c r="H38" i="2"/>
  <c r="G38" i="2"/>
  <c r="C100" i="1"/>
  <c r="C99" i="1" s="1"/>
  <c r="F97" i="1"/>
  <c r="D97" i="1"/>
  <c r="D92" i="1" s="1"/>
  <c r="G91" i="1"/>
  <c r="E90" i="1"/>
  <c r="F90" i="1"/>
  <c r="D90" i="1"/>
  <c r="F81" i="1"/>
  <c r="F79" i="1"/>
  <c r="F77" i="1"/>
  <c r="F75" i="1"/>
  <c r="H70" i="1"/>
  <c r="G70" i="1"/>
  <c r="F71" i="1"/>
  <c r="F69" i="1"/>
  <c r="F67" i="1"/>
  <c r="F65" i="1"/>
  <c r="H74" i="1"/>
  <c r="G74" i="1"/>
  <c r="E73" i="1"/>
  <c r="F73" i="1"/>
  <c r="D73" i="1"/>
  <c r="D58" i="1"/>
  <c r="H73" i="1" l="1"/>
  <c r="C162" i="1"/>
  <c r="H8" i="2"/>
  <c r="G8" i="2"/>
  <c r="H100" i="2"/>
  <c r="G100" i="2"/>
  <c r="E99" i="2"/>
  <c r="E162" i="2" s="1"/>
  <c r="G90" i="1"/>
  <c r="G73" i="1"/>
  <c r="H162" i="2" l="1"/>
  <c r="G162" i="2"/>
  <c r="H99" i="2"/>
  <c r="G99" i="2"/>
  <c r="E48" i="1"/>
  <c r="F48" i="1"/>
  <c r="D48" i="1"/>
  <c r="H160" i="1" l="1"/>
  <c r="H159" i="1"/>
  <c r="F158" i="1"/>
  <c r="E158" i="1"/>
  <c r="H158" i="1" s="1"/>
  <c r="H157" i="1"/>
  <c r="H156" i="1"/>
  <c r="H155" i="1" s="1"/>
  <c r="G155" i="1"/>
  <c r="F155" i="1"/>
  <c r="E155" i="1"/>
  <c r="D155" i="1"/>
  <c r="H154" i="1"/>
  <c r="H153" i="1" s="1"/>
  <c r="G153" i="1"/>
  <c r="F153" i="1"/>
  <c r="E153" i="1"/>
  <c r="D153" i="1"/>
  <c r="H152" i="1"/>
  <c r="H151" i="1"/>
  <c r="G151" i="1"/>
  <c r="E150" i="1"/>
  <c r="D150" i="1"/>
  <c r="H149" i="1"/>
  <c r="G149" i="1"/>
  <c r="F148" i="1"/>
  <c r="E148" i="1"/>
  <c r="D148" i="1"/>
  <c r="D127" i="1" s="1"/>
  <c r="H147" i="1"/>
  <c r="G147" i="1"/>
  <c r="H146" i="1"/>
  <c r="G146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F128" i="1"/>
  <c r="H126" i="1"/>
  <c r="H124" i="1"/>
  <c r="G124" i="1"/>
  <c r="H122" i="1"/>
  <c r="G122" i="1"/>
  <c r="H120" i="1"/>
  <c r="G120" i="1"/>
  <c r="H119" i="1"/>
  <c r="G119" i="1"/>
  <c r="H118" i="1"/>
  <c r="G118" i="1"/>
  <c r="H117" i="1"/>
  <c r="G117" i="1"/>
  <c r="F104" i="1"/>
  <c r="E116" i="1"/>
  <c r="D104" i="1"/>
  <c r="H113" i="1"/>
  <c r="G113" i="1"/>
  <c r="H112" i="1"/>
  <c r="G112" i="1"/>
  <c r="H111" i="1"/>
  <c r="H110" i="1"/>
  <c r="G110" i="1"/>
  <c r="H109" i="1"/>
  <c r="G109" i="1"/>
  <c r="H107" i="1"/>
  <c r="G107" i="1"/>
  <c r="H106" i="1"/>
  <c r="G106" i="1"/>
  <c r="H105" i="1"/>
  <c r="G105" i="1"/>
  <c r="H103" i="1"/>
  <c r="G103" i="1"/>
  <c r="H102" i="1"/>
  <c r="G102" i="1"/>
  <c r="F101" i="1"/>
  <c r="E101" i="1"/>
  <c r="D101" i="1"/>
  <c r="H96" i="1"/>
  <c r="G96" i="1"/>
  <c r="H94" i="1"/>
  <c r="G94" i="1"/>
  <c r="H93" i="1"/>
  <c r="G93" i="1"/>
  <c r="F92" i="1"/>
  <c r="E92" i="1"/>
  <c r="H92" i="1" s="1"/>
  <c r="H89" i="1"/>
  <c r="G89" i="1"/>
  <c r="F87" i="1"/>
  <c r="F64" i="1" s="1"/>
  <c r="E87" i="1"/>
  <c r="D87" i="1"/>
  <c r="E85" i="1"/>
  <c r="H84" i="1"/>
  <c r="G84" i="1"/>
  <c r="E83" i="1"/>
  <c r="D83" i="1"/>
  <c r="H82" i="1"/>
  <c r="G82" i="1"/>
  <c r="E81" i="1"/>
  <c r="D81" i="1"/>
  <c r="H80" i="1"/>
  <c r="G80" i="1"/>
  <c r="E79" i="1"/>
  <c r="D79" i="1"/>
  <c r="H78" i="1"/>
  <c r="G78" i="1"/>
  <c r="E77" i="1"/>
  <c r="H76" i="1" s="1"/>
  <c r="D77" i="1"/>
  <c r="G76" i="1"/>
  <c r="E75" i="1"/>
  <c r="D75" i="1"/>
  <c r="H72" i="1"/>
  <c r="G72" i="1"/>
  <c r="E71" i="1"/>
  <c r="D71" i="1"/>
  <c r="E69" i="1"/>
  <c r="D69" i="1"/>
  <c r="H68" i="1"/>
  <c r="G68" i="1"/>
  <c r="E67" i="1"/>
  <c r="H67" i="1" s="1"/>
  <c r="D67" i="1"/>
  <c r="H66" i="1"/>
  <c r="G66" i="1"/>
  <c r="E65" i="1"/>
  <c r="D65" i="1"/>
  <c r="H63" i="1"/>
  <c r="G63" i="1"/>
  <c r="H62" i="1"/>
  <c r="G62" i="1"/>
  <c r="F58" i="1"/>
  <c r="F57" i="1" s="1"/>
  <c r="E58" i="1"/>
  <c r="E57" i="1" s="1"/>
  <c r="D57" i="1"/>
  <c r="H56" i="1"/>
  <c r="H55" i="1"/>
  <c r="G55" i="1"/>
  <c r="H54" i="1"/>
  <c r="H53" i="1"/>
  <c r="G53" i="1"/>
  <c r="F52" i="1"/>
  <c r="F51" i="1" s="1"/>
  <c r="E52" i="1"/>
  <c r="D52" i="1"/>
  <c r="D51" i="1" s="1"/>
  <c r="H49" i="1"/>
  <c r="G49" i="1"/>
  <c r="H47" i="1"/>
  <c r="G47" i="1"/>
  <c r="H46" i="1"/>
  <c r="G46" i="1"/>
  <c r="G45" i="1"/>
  <c r="G44" i="1" s="1"/>
  <c r="E44" i="1"/>
  <c r="D44" i="1"/>
  <c r="H43" i="1"/>
  <c r="G43" i="1"/>
  <c r="G42" i="1" s="1"/>
  <c r="F42" i="1"/>
  <c r="E42" i="1"/>
  <c r="D42" i="1"/>
  <c r="H41" i="1"/>
  <c r="G41" i="1"/>
  <c r="F40" i="1"/>
  <c r="E40" i="1"/>
  <c r="E39" i="1" s="1"/>
  <c r="D40" i="1"/>
  <c r="H37" i="1"/>
  <c r="G37" i="1"/>
  <c r="H36" i="1"/>
  <c r="G36" i="1"/>
  <c r="H35" i="1"/>
  <c r="G35" i="1"/>
  <c r="H34" i="1"/>
  <c r="G34" i="1"/>
  <c r="F33" i="1"/>
  <c r="F32" i="1" s="1"/>
  <c r="E33" i="1"/>
  <c r="D33" i="1"/>
  <c r="D32" i="1" s="1"/>
  <c r="H31" i="1"/>
  <c r="G31" i="1"/>
  <c r="H30" i="1"/>
  <c r="G30" i="1"/>
  <c r="F29" i="1"/>
  <c r="E29" i="1"/>
  <c r="D29" i="1"/>
  <c r="H28" i="1"/>
  <c r="G28" i="1"/>
  <c r="H27" i="1"/>
  <c r="H26" i="1"/>
  <c r="G26" i="1"/>
  <c r="H25" i="1"/>
  <c r="G25" i="1"/>
  <c r="H24" i="1"/>
  <c r="H23" i="1"/>
  <c r="G23" i="1"/>
  <c r="H22" i="1"/>
  <c r="G22" i="1"/>
  <c r="F21" i="1"/>
  <c r="F20" i="1" s="1"/>
  <c r="E21" i="1"/>
  <c r="D21" i="1"/>
  <c r="D20" i="1" s="1"/>
  <c r="H19" i="1"/>
  <c r="G19" i="1"/>
  <c r="H18" i="1"/>
  <c r="G18" i="1"/>
  <c r="H17" i="1"/>
  <c r="G17" i="1"/>
  <c r="H16" i="1"/>
  <c r="G16" i="1"/>
  <c r="F15" i="1"/>
  <c r="F14" i="1" s="1"/>
  <c r="E15" i="1"/>
  <c r="E14" i="1" s="1"/>
  <c r="D15" i="1"/>
  <c r="H13" i="1"/>
  <c r="G13" i="1"/>
  <c r="H12" i="1"/>
  <c r="G12" i="1"/>
  <c r="H11" i="1"/>
  <c r="G11" i="1"/>
  <c r="F10" i="1"/>
  <c r="F9" i="1" s="1"/>
  <c r="E10" i="1"/>
  <c r="D10" i="1"/>
  <c r="D9" i="1" s="1"/>
  <c r="H42" i="1" l="1"/>
  <c r="G21" i="1"/>
  <c r="F39" i="1"/>
  <c r="F38" i="1" s="1"/>
  <c r="F8" i="1" s="1"/>
  <c r="F127" i="1"/>
  <c r="F100" i="1" s="1"/>
  <c r="F99" i="1" s="1"/>
  <c r="H75" i="1"/>
  <c r="H61" i="1"/>
  <c r="G15" i="1"/>
  <c r="G71" i="1"/>
  <c r="H71" i="1"/>
  <c r="G83" i="1"/>
  <c r="D64" i="1"/>
  <c r="G69" i="1"/>
  <c r="H69" i="1"/>
  <c r="H40" i="1"/>
  <c r="E64" i="1"/>
  <c r="G150" i="1"/>
  <c r="H128" i="1"/>
  <c r="G116" i="1"/>
  <c r="H101" i="1"/>
  <c r="H79" i="1"/>
  <c r="G65" i="1"/>
  <c r="G52" i="1"/>
  <c r="D39" i="1"/>
  <c r="D38" i="1" s="1"/>
  <c r="H44" i="1"/>
  <c r="H45" i="1" s="1"/>
  <c r="G40" i="1"/>
  <c r="H148" i="1"/>
  <c r="H21" i="1"/>
  <c r="H48" i="1"/>
  <c r="H87" i="1"/>
  <c r="H150" i="1"/>
  <c r="H33" i="1"/>
  <c r="H29" i="1"/>
  <c r="E20" i="1"/>
  <c r="H20" i="1" s="1"/>
  <c r="D14" i="1"/>
  <c r="H14" i="1" s="1"/>
  <c r="H15" i="1"/>
  <c r="G10" i="1"/>
  <c r="D100" i="1"/>
  <c r="D99" i="1" s="1"/>
  <c r="H10" i="1"/>
  <c r="E9" i="1"/>
  <c r="G29" i="1"/>
  <c r="E32" i="1"/>
  <c r="G33" i="1"/>
  <c r="E38" i="1"/>
  <c r="H52" i="1"/>
  <c r="H65" i="1"/>
  <c r="G75" i="1"/>
  <c r="H83" i="1"/>
  <c r="G87" i="1"/>
  <c r="G92" i="1"/>
  <c r="G101" i="1"/>
  <c r="E104" i="1"/>
  <c r="H116" i="1"/>
  <c r="E127" i="1"/>
  <c r="G128" i="1"/>
  <c r="G148" i="1"/>
  <c r="G48" i="1"/>
  <c r="G61" i="1"/>
  <c r="E51" i="1"/>
  <c r="E100" i="1" l="1"/>
  <c r="E99" i="1" s="1"/>
  <c r="G39" i="1"/>
  <c r="F162" i="1"/>
  <c r="G20" i="1"/>
  <c r="H39" i="1"/>
  <c r="G14" i="1"/>
  <c r="D8" i="1"/>
  <c r="D162" i="1" s="1"/>
  <c r="H127" i="1"/>
  <c r="G127" i="1"/>
  <c r="H38" i="1"/>
  <c r="G38" i="1"/>
  <c r="H9" i="1"/>
  <c r="G9" i="1"/>
  <c r="E8" i="1"/>
  <c r="H51" i="1"/>
  <c r="G51" i="1"/>
  <c r="H104" i="1"/>
  <c r="G104" i="1"/>
  <c r="H32" i="1"/>
  <c r="G32" i="1"/>
  <c r="H64" i="1"/>
  <c r="G64" i="1"/>
  <c r="H100" i="1" l="1"/>
  <c r="G100" i="1"/>
  <c r="H8" i="1"/>
  <c r="G8" i="1"/>
  <c r="H99" i="1" l="1"/>
  <c r="G99" i="1"/>
  <c r="E162" i="1"/>
  <c r="H162" i="1" l="1"/>
  <c r="G162" i="1"/>
</calcChain>
</file>

<file path=xl/sharedStrings.xml><?xml version="1.0" encoding="utf-8"?>
<sst xmlns="http://schemas.openxmlformats.org/spreadsheetml/2006/main" count="1320" uniqueCount="325">
  <si>
    <t>СПРАВКА ОБ ИСПОЛНЕНИИ КОНСОЛИДИРОВАННОГО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</si>
  <si>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</si>
  <si>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</si>
  <si>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</si>
  <si>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</si>
  <si>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>Отклонение</t>
  </si>
  <si>
    <t>в %</t>
  </si>
  <si>
    <t>в сумме</t>
  </si>
  <si>
    <t>000 1 00 0000 00 0000 000</t>
  </si>
  <si>
    <t xml:space="preserve"> 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</si>
  <si>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</si>
  <si>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</si>
  <si>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</si>
  <si>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</si>
  <si>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</si>
  <si>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облагаемых по налоговой ставке, установленной пунктом 1 статьи 224 НК РФ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</si>
  <si>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</si>
  <si>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</si>
  <si>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000 1 01 02030 01 0000 110</t>
  </si>
  <si>
    <t>Налог на доходы физических лиц с доходов, полученных физическими лицами в соответствии ст.228 НК РФ</t>
  </si>
  <si>
    <t>000 1 03 00000 00 0000 110</t>
  </si>
  <si>
    <t xml:space="preserve">Налоги на товары (работы, услуги) реализуемые на территории РФ </t>
  </si>
  <si>
    <t>000 1 03 02000 01 0000 110</t>
  </si>
  <si>
    <t>Акцизы по подакцизным товарам производимые на территории РФ</t>
  </si>
  <si>
    <t>000 1 03 02230 01 0000 110</t>
  </si>
  <si>
    <t>Доходы от уплаты акцизов на дизельное топливо</t>
  </si>
  <si>
    <t>000 1 03 02240 01 0000 110</t>
  </si>
  <si>
    <t>Доходы от уплаты акцизов на моторные масла</t>
  </si>
  <si>
    <t>000 1 03 02250 01 0000 110</t>
  </si>
  <si>
    <t>Доходы от уплаты акцизов на автомобильный бензин</t>
  </si>
  <si>
    <t>000 1 03 02260 01 0000 110</t>
  </si>
  <si>
    <t>Доходы от уплаты акцизов на прямогонный бензин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</si>
  <si>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</si>
  <si>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</si>
  <si>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</si>
  <si>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</si>
  <si>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000 1 05 01011 01 0000 110</t>
  </si>
  <si>
    <t>Налог, взимаемый с плательщиков, выбравших в качестве объекта налогообложения доходы</t>
  </si>
  <si>
    <t>000 1 05 01021 01 0000 110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</si>
  <si>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</si>
  <si>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000 1 05 01022 01 0000 110</t>
  </si>
  <si>
    <t>Налог, взимаемый с плательщиков, выбравших в качестве объекта налогообложения доходы, уменьшенные на величину расходов (за налоговые периоды, истекшие до 1 января 2011 года)(Минимальный налог)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</si>
  <si>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</si>
  <si>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</si>
  <si>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</si>
  <si>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сельхозналог</t>
  </si>
  <si>
    <t>000 1 05 03020 01 0000 110</t>
  </si>
  <si>
    <t>Единый сельхозналог(за налоговые периоды, истекшие до 1 января 2011 года)</t>
  </si>
  <si>
    <t>000 1 05 04020 02 0000 110</t>
  </si>
  <si>
    <t>Налог, взимаемый в связи с применением патентной системы налогообложения</t>
  </si>
  <si>
    <t>00 1 06 00000 00 0000 000</t>
  </si>
  <si>
    <t>Налоги на имущество</t>
  </si>
  <si>
    <t>000 1 06 01030 10 0000 110</t>
  </si>
  <si>
    <t>Налог на имущество физических лиц</t>
  </si>
  <si>
    <t>000 1 06 06000 10 0000 110</t>
  </si>
  <si>
    <t xml:space="preserve">Земельный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</si>
  <si>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</si>
  <si>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</si>
  <si>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</si>
  <si>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</si>
  <si>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</si>
  <si>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Гос. пошлина по делам рассматриваемых. в судах общей юрисдикции</t>
  </si>
  <si>
    <t>000 1 08 04020 01 1000 110</t>
  </si>
  <si>
    <t>Гос. пошлина за совершение нотариальных действий</t>
  </si>
  <si>
    <t>000 1 08 06000 01 1000 110</t>
  </si>
  <si>
    <t>Государственная пошлина за совершение действий, связанных с приобретением гражданства РФ</t>
  </si>
  <si>
    <t>000 1 08 07000 01 0000 110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</si>
  <si>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</si>
  <si>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</si>
  <si>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</si>
  <si>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</si>
  <si>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</si>
  <si>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</si>
  <si>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</si>
  <si>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000 1 11 05020 00 0000 120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</si>
  <si>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</si>
  <si>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000 1 11 05025 00 0000 120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</si>
  <si>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</si>
  <si>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</si>
  <si>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</si>
  <si>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</si>
  <si>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</si>
  <si>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</t>
  </si>
  <si>
    <t>000 1 11 09040 05 0000 120</t>
  </si>
  <si>
    <t>Прочие поступления от использования имущества</t>
  </si>
  <si>
    <t>Прочие доходы от использования имущества</t>
  </si>
  <si>
    <t>000 1 12 00000 00 0000 000</t>
  </si>
  <si>
    <t>Платежи при пользовании природными ресурсами</t>
  </si>
  <si>
    <t>000 1 12 01000 01 0000 120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</si>
  <si>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</si>
  <si>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</si>
  <si>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</si>
  <si>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</si>
  <si>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</si>
  <si>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</si>
  <si>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</si>
  <si>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</si>
  <si>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</si>
  <si>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000 1 13 00000 00 0000 000</t>
  </si>
  <si>
    <t xml:space="preserve">Доходы от оказания платных услуг и компенсации затрат государства </t>
  </si>
  <si>
    <t>000 1 13 02990 00 0000 130</t>
  </si>
  <si>
    <t>Прочие 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</si>
  <si>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</si>
  <si>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</si>
  <si>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000 1 13 02995 10 0000 130</t>
  </si>
  <si>
    <t>Прочие доходы от компенсации затрат бюджетов сельских поселений</t>
  </si>
  <si>
    <t>000 1 14 000 00 0000 000</t>
  </si>
  <si>
    <t>Доходы от продажи земельных участков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</si>
  <si>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</si>
  <si>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</si>
  <si>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</si>
  <si>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</si>
  <si>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</si>
  <si>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</si>
  <si>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</si>
  <si>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</si>
  <si>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</si>
  <si>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</si>
  <si>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</si>
  <si>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</si>
  <si>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</si>
  <si>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</si>
  <si>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</si>
  <si>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</si>
  <si>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</si>
  <si>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</si>
  <si>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</si>
  <si>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</si>
  <si>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</si>
  <si>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</si>
  <si>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</si>
  <si>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</si>
  <si>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</si>
  <si>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</si>
  <si>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</si>
  <si>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</si>
  <si>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</si>
  <si>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</si>
  <si>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</si>
  <si>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</si>
  <si>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</si>
  <si>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</si>
  <si>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</si>
  <si>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</si>
  <si>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</si>
  <si>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</si>
  <si>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</si>
  <si>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</si>
  <si>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</si>
  <si>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</si>
  <si>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</si>
  <si>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</si>
  <si>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</si>
  <si>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</si>
  <si>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</si>
  <si>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</si>
  <si>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</si>
  <si>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</si>
  <si>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</si>
  <si>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</si>
  <si>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000 1 17 00000 00 0000 000</t>
  </si>
  <si>
    <t>Прочие неналоговые доходы</t>
  </si>
  <si>
    <t>000 1 17 01050 05 0000 180</t>
  </si>
  <si>
    <t>Невыясненные поступления, зачисляемые в местные б-ты района</t>
  </si>
  <si>
    <t>000 1 17 01050 10 0000 180</t>
  </si>
  <si>
    <t>Невыясненные поступления, зачисляемые в местные б-ты поселений</t>
  </si>
  <si>
    <t>000 1 17 05000 05 0000 180</t>
  </si>
  <si>
    <t>Прочие неналоговые доходы района</t>
  </si>
  <si>
    <t>000 1 17 05000 10 0000 180</t>
  </si>
  <si>
    <t>Прочие неналоговые доходы поселений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</si>
  <si>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</si>
  <si>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</si>
  <si>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</si>
  <si>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</si>
  <si>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</si>
  <si>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</si>
  <si>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</si>
  <si>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</si>
  <si>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</si>
  <si>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</si>
  <si>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</si>
  <si>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субъектов. РФ и МО (межбюджетные субсидии)</t>
  </si>
  <si>
    <t>000 2 02 20077 10 0000 150</t>
  </si>
  <si>
    <t>Субсидии бюджетам сельских поселений на софинансирование кап вложений в объекты муниц собств.</t>
  </si>
  <si>
    <t>000 2 02 20216 10 0000 150</t>
  </si>
  <si>
    <t>Субсидии на проведение текущего ремонта дорожной сети</t>
  </si>
  <si>
    <t>000 2 02 25097 05 0000 150</t>
  </si>
  <si>
    <t>Субсидии на создание в общеобраз.орг., условий для занятия физкультурой</t>
  </si>
  <si>
    <t>000 2 02 25228 05 0000 150</t>
  </si>
  <si>
    <t>Субсидии на оснащение объектов инфраструктуры спортивно-технологическим оборудованием</t>
  </si>
  <si>
    <t>000 2 02 25243 10 0000 150</t>
  </si>
  <si>
    <t>Субсидии на строительство и реконструкцию объектов питьевого водоснабжения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</si>
  <si>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</si>
  <si>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</si>
  <si>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</si>
  <si>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</si>
  <si>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000 2 02 25497 05 0000 150</t>
  </si>
  <si>
    <r>
      <t xml:space="preserve">Субсидии молодым семьям </t>
    </r>
    <r>
      <rPr>
        <b/>
        <sz val="9"/>
        <rFont val="Times New Roman"/>
        <family val="1"/>
        <charset val="204"/>
      </rPr>
      <t>Ф</t>
    </r>
  </si>
  <si>
    <t>000 2 02 25519 05 0000 150</t>
  </si>
  <si>
    <t>Субсидии на поддержку отрасли культуры</t>
  </si>
  <si>
    <t>000 2 02 25555 10 0000 150</t>
  </si>
  <si>
    <t>Субсидии бюджетам сельских поселений на реализацию программ формирования современной городской среды</t>
  </si>
  <si>
    <t>000 2 02 29999 05 0000 150</t>
  </si>
  <si>
    <t>Прочие субсидии</t>
  </si>
  <si>
    <t>Субсидии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</si>
  <si>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</si>
  <si>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для центров образования цифрового и гуманитарного профилей "Точка роста"</t>
  </si>
  <si>
    <t>000 2 02 29999 10 0000 150</t>
  </si>
  <si>
    <t>Субсидии на проведение кап ремонта в спортивных залах общеобразовательных организациях</t>
  </si>
  <si>
    <t xml:space="preserve">Субсидии на софинан. мероприятий по капит ремонту объектов коммунальной инфраструктуры 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</si>
  <si>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</si>
  <si>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Субсидия на организацию подвоза обучающихся в муниципальных общеобразовательных организациях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</si>
  <si>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</si>
  <si>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Субсидии на развитие инфраструктуры общего и дополн образования посредством кап ремонта школы</t>
  </si>
  <si>
    <t>000 2 02 30000 00 0000 150</t>
  </si>
  <si>
    <t>Субвенции бюджетам субъектов РФ и муниципальных.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</si>
  <si>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</si>
  <si>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</si>
  <si>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</si>
  <si>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</si>
  <si>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водоснабжение, водоотведение и в области обращения с твердыми коммунальными отходами 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</si>
  <si>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</si>
  <si>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</si>
  <si>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</si>
  <si>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</si>
  <si>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</si>
  <si>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</si>
  <si>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</si>
  <si>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</si>
  <si>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</si>
  <si>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</si>
  <si>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</si>
  <si>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</si>
  <si>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t>000 2 02 35118 05 0000 150</t>
  </si>
  <si>
    <t>Субвенции на осуществление. полном. по перв.воин. Учету</t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</si>
  <si>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</si>
  <si>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</si>
  <si>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000 2 02 35260 05 0000 150</t>
  </si>
  <si>
    <t>Субвенции. на выплату пособия при всех формах устройства детей,лишен.родит.попечения в семью</t>
  </si>
  <si>
    <t>000 2 02 35930 05 0000 150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</si>
  <si>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</si>
  <si>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</si>
  <si>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 полномочий</t>
  </si>
  <si>
    <t>000 2 02 39999 00 0000 150</t>
  </si>
  <si>
    <t>Прочие субвенции</t>
  </si>
  <si>
    <t>000 2 02 39999 05 0000 150</t>
  </si>
  <si>
    <t>Прочие субвенции, зачисляемые. в бюджеты муниципальных. районов</t>
  </si>
  <si>
    <t>000 2 02 40000 00 0000 150</t>
  </si>
  <si>
    <t>Иные межбюджетные трансферты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</si>
  <si>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</si>
  <si>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</si>
  <si>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000 2 02 45454 05 0000 150</t>
  </si>
  <si>
    <t>Межбюджетные трансферты бюджетам муниципальных районов на создание модельных муниципальных библиотек</t>
  </si>
  <si>
    <t>000 2 04 00000 00 0000 000</t>
  </si>
  <si>
    <t xml:space="preserve">Безвозмездные поступления от негосударственных организаций </t>
  </si>
  <si>
    <t>000 2 04 05099 10 9000 150</t>
  </si>
  <si>
    <t>Безвозмездные поступления от негосударственных организаций основанных на местных инициативах (организации)</t>
  </si>
  <si>
    <t>000 2 07 00 000 00 0000 000</t>
  </si>
  <si>
    <t>Прочие безвозмездные поступления</t>
  </si>
  <si>
    <t>000 2 07 05030 10 9000 150</t>
  </si>
  <si>
    <t>Прочие безвозмездные поступления в бюджеты сельских поселений основанных на местных инициативах (физлица, ИП)</t>
  </si>
  <si>
    <t>000 2 07 05030 10 0000 150</t>
  </si>
  <si>
    <t>Прочие безвозмездные поступления в бюджеты сельских поселений</t>
  </si>
  <si>
    <t>000 2 18 00000 00 0000 000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</si>
  <si>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</si>
  <si>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</si>
  <si>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</si>
  <si>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</si>
  <si>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</si>
  <si>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</si>
  <si>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</si>
  <si>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 xml:space="preserve">Исполнитель: Е.М. Горяинова </t>
  </si>
  <si>
    <t>(2-17-99)</t>
  </si>
  <si>
    <t xml:space="preserve"> на 1 февраля 2021 года</t>
  </si>
  <si>
    <t>факт на 1 февраля 2021</t>
  </si>
  <si>
    <t>факт на 1 февраля 2020</t>
  </si>
  <si>
    <t xml:space="preserve"> план годовой</t>
  </si>
  <si>
    <t>Государственная пошлина за гос.регистрацию, а также совершение прочих юридич.значимых действий</t>
  </si>
  <si>
    <t>000 1 11 05300 00 0000 120</t>
  </si>
  <si>
    <t>Плата по соглашениям об установлении сервитута, в отношении земельных участков, находящихся в муниципальной собственности</t>
  </si>
  <si>
    <t>000 1 11 09045 00 0000 120</t>
  </si>
  <si>
    <t>000 1 11 09080 05 0000 120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</si>
  <si>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</si>
  <si>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</si>
  <si>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</si>
  <si>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</si>
  <si>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</si>
  <si>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</si>
  <si>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</si>
  <si>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</si>
  <si>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</si>
  <si>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000 1 17 15000 00 0000 150</t>
  </si>
  <si>
    <t>000 1 17 15030 10 0000 150</t>
  </si>
  <si>
    <t>Инициативные платежи</t>
  </si>
  <si>
    <t>Инициативные платежи, зачисляемые в бюджеты сельских поселений</t>
  </si>
  <si>
    <t>000 2 02 25576 10 0000 150</t>
  </si>
  <si>
    <t>Субсидии на обеспечение комплексного развития сельских территорий</t>
  </si>
  <si>
    <t xml:space="preserve">Субсидии на софинансирование мероприятий по капитальному ремонту
объектов коммунальной инфраструктуры
</t>
  </si>
  <si>
    <t>Субвенция на питание детей с ограниченными возможностями</t>
  </si>
  <si>
    <t>000 2 02 35469 05 0000 150</t>
  </si>
  <si>
    <t>Субвенция бюджетам муниципальных районов на проведение Всероссийской переписи населения 2020 года</t>
  </si>
  <si>
    <t>Доходы бюджетов от возврата субсидий и субвенций прошлых лет</t>
  </si>
  <si>
    <t>000 2 18 60010 05 0000 150</t>
  </si>
  <si>
    <t>000 2 19 60010 05 0000 150</t>
  </si>
  <si>
    <t>Возврат прочих остатков субсидий и субвенций из бюджетов муницип. районов</t>
  </si>
  <si>
    <t xml:space="preserve"> на 1 марта 2021 года</t>
  </si>
  <si>
    <t>факт на 1 марта 2021</t>
  </si>
  <si>
    <t>факт на 1 марта 2020</t>
  </si>
  <si>
    <t>Субсидии на осуществление дорожной деятельности</t>
  </si>
  <si>
    <t xml:space="preserve"> на 1 апреля 2021 года</t>
  </si>
  <si>
    <t>факт на 1 апреля 2021</t>
  </si>
  <si>
    <t>факт на 1 апреля 2020</t>
  </si>
  <si>
    <t>000 1 05 02020 02 0000 110</t>
  </si>
  <si>
    <t>000 1 05 02010 02 0000 110</t>
  </si>
  <si>
    <t>Единый налог на вмененный доход для отдельных видов деятельности  (за налоговые периоды, истекшие до 1 января 2011 года)</t>
  </si>
  <si>
    <t>Налог, взимаемый с 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</si>
  <si>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1 16 01053 01 0035 140</t>
  </si>
  <si>
    <t>000 2 07 05030 05 0000 150</t>
  </si>
  <si>
    <t>Прочие безвозмездные поступления в бюджеты муниципальных районов</t>
  </si>
  <si>
    <t xml:space="preserve"> на 1 мая 2021 года</t>
  </si>
  <si>
    <t>факт на 1 мая 2021</t>
  </si>
  <si>
    <t>факт на 1 мая 2020</t>
  </si>
  <si>
    <t xml:space="preserve"> Первоначальный план годовой</t>
  </si>
  <si>
    <t>Уточненный план годовой</t>
  </si>
  <si>
    <t>1 16 01203 01 9000 140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</si>
</sst>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"/>
    <numFmt numFmtId="165" formatCode="#,##0.0"/>
    <numFmt numFmtId="166" formatCode="0.00000"/>
    <numFmt numFmtId="167" formatCode="[$-419]General"/>
    <numFmt numFmtId="168" formatCode="#,##0.000"/>
    <numFmt numFmtId="169" formatCode="0.0"/>
    <numFmt numFmtId="170" formatCode="0.000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7" fontId="10" fillId="0" borderId="0" applyBorder="0" applyProtection="0"/>
  </cellStyleXfs>
  <cellXfs count="338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 applyAlignment="1">
      <alignment horizontal="center" vertical="top"/>
    </xf>
    <xf numFmtId="164" fontId="3" fillId="0" borderId="8" xfId="0" applyNumberFormat="1" applyFont="1" applyBorder="1"/>
    <xf numFmtId="165" fontId="3" fillId="0" borderId="8" xfId="0" applyNumberFormat="1" applyFont="1" applyBorder="1"/>
    <xf numFmtId="164" fontId="3" fillId="0" borderId="9" xfId="0" applyNumberFormat="1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164" fontId="3" fillId="2" borderId="12" xfId="0" applyNumberFormat="1" applyFont="1" applyFill="1" applyBorder="1"/>
    <xf numFmtId="164" fontId="3" fillId="0" borderId="11" xfId="0" applyNumberFormat="1" applyFont="1" applyFill="1" applyBorder="1"/>
    <xf numFmtId="49" fontId="1" fillId="0" borderId="13" xfId="0" applyNumberFormat="1" applyFont="1" applyBorder="1"/>
    <xf numFmtId="0" fontId="1" fillId="0" borderId="13" xfId="0" applyFont="1" applyBorder="1"/>
    <xf numFmtId="164" fontId="1" fillId="2" borderId="14" xfId="0" applyNumberFormat="1" applyFont="1" applyFill="1" applyBorder="1"/>
    <xf numFmtId="165" fontId="1" fillId="0" borderId="15" xfId="0" applyNumberFormat="1" applyFont="1" applyBorder="1"/>
    <xf numFmtId="164" fontId="1" fillId="0" borderId="16" xfId="0" applyNumberFormat="1" applyFont="1" applyBorder="1"/>
    <xf numFmtId="49" fontId="1" fillId="0" borderId="17" xfId="1" applyNumberFormat="1" applyFont="1" applyBorder="1" applyAlignment="1">
      <alignment vertical="center"/>
    </xf>
    <xf numFmtId="0" fontId="1" fillId="0" borderId="17" xfId="1" applyFont="1" applyBorder="1" applyAlignment="1">
      <alignment horizontal="left" wrapText="1"/>
    </xf>
    <xf numFmtId="164" fontId="1" fillId="2" borderId="17" xfId="0" applyNumberFormat="1" applyFont="1" applyFill="1" applyBorder="1"/>
    <xf numFmtId="164" fontId="1" fillId="0" borderId="17" xfId="0" applyNumberFormat="1" applyFont="1" applyFill="1" applyBorder="1"/>
    <xf numFmtId="165" fontId="1" fillId="0" borderId="17" xfId="0" applyNumberFormat="1" applyFont="1" applyBorder="1"/>
    <xf numFmtId="164" fontId="1" fillId="0" borderId="17" xfId="0" applyNumberFormat="1" applyFont="1" applyBorder="1"/>
    <xf numFmtId="0" fontId="6" fillId="0" borderId="0" xfId="0" applyFont="1" applyAlignment="1">
      <alignment horizontal="left" vertical="distributed"/>
    </xf>
    <xf numFmtId="164" fontId="1" fillId="2" borderId="13" xfId="0" applyNumberFormat="1" applyFont="1" applyFill="1" applyBorder="1"/>
    <xf numFmtId="164" fontId="1" fillId="0" borderId="13" xfId="0" applyNumberFormat="1" applyFont="1" applyFill="1" applyBorder="1"/>
    <xf numFmtId="165" fontId="1" fillId="0" borderId="14" xfId="0" applyNumberFormat="1" applyFont="1" applyBorder="1"/>
    <xf numFmtId="0" fontId="1" fillId="0" borderId="17" xfId="1" applyFont="1" applyBorder="1" applyAlignment="1">
      <alignment horizontal="left" vertical="distributed" wrapText="1"/>
    </xf>
    <xf numFmtId="164" fontId="1" fillId="2" borderId="18" xfId="0" applyNumberFormat="1" applyFont="1" applyFill="1" applyBorder="1"/>
    <xf numFmtId="164" fontId="1" fillId="0" borderId="18" xfId="0" applyNumberFormat="1" applyFont="1" applyFill="1" applyBorder="1"/>
    <xf numFmtId="165" fontId="1" fillId="0" borderId="19" xfId="0" applyNumberFormat="1" applyFont="1" applyBorder="1"/>
    <xf numFmtId="164" fontId="1" fillId="0" borderId="12" xfId="0" applyNumberFormat="1" applyFont="1" applyBorder="1"/>
    <xf numFmtId="49" fontId="3" fillId="0" borderId="20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distributed" wrapText="1"/>
    </xf>
    <xf numFmtId="164" fontId="3" fillId="2" borderId="7" xfId="0" applyNumberFormat="1" applyFont="1" applyFill="1" applyBorder="1"/>
    <xf numFmtId="165" fontId="3" fillId="0" borderId="12" xfId="0" applyNumberFormat="1" applyFont="1" applyBorder="1"/>
    <xf numFmtId="49" fontId="1" fillId="0" borderId="21" xfId="1" applyNumberFormat="1" applyFont="1" applyBorder="1" applyAlignment="1"/>
    <xf numFmtId="164" fontId="1" fillId="2" borderId="21" xfId="0" applyNumberFormat="1" applyFont="1" applyFill="1" applyBorder="1"/>
    <xf numFmtId="164" fontId="1" fillId="0" borderId="22" xfId="0" applyNumberFormat="1" applyFont="1" applyFill="1" applyBorder="1"/>
    <xf numFmtId="165" fontId="1" fillId="0" borderId="16" xfId="0" applyNumberFormat="1" applyFont="1" applyBorder="1"/>
    <xf numFmtId="49" fontId="7" fillId="0" borderId="21" xfId="1" applyNumberFormat="1" applyFont="1" applyBorder="1" applyAlignment="1"/>
    <xf numFmtId="0" fontId="7" fillId="0" borderId="23" xfId="1" applyFont="1" applyBorder="1" applyAlignment="1">
      <alignment horizontal="left" wrapText="1"/>
    </xf>
    <xf numFmtId="164" fontId="7" fillId="2" borderId="17" xfId="0" applyNumberFormat="1" applyFont="1" applyFill="1" applyBorder="1"/>
    <xf numFmtId="164" fontId="7" fillId="0" borderId="17" xfId="0" applyNumberFormat="1" applyFont="1" applyFill="1" applyBorder="1"/>
    <xf numFmtId="164" fontId="7" fillId="0" borderId="17" xfId="0" applyNumberFormat="1" applyFont="1" applyBorder="1"/>
    <xf numFmtId="0" fontId="7" fillId="0" borderId="0" xfId="0" applyFont="1"/>
    <xf numFmtId="165" fontId="1" fillId="0" borderId="21" xfId="0" applyNumberFormat="1" applyFont="1" applyBorder="1"/>
    <xf numFmtId="49" fontId="7" fillId="0" borderId="14" xfId="1" applyNumberFormat="1" applyFont="1" applyBorder="1" applyAlignment="1"/>
    <xf numFmtId="0" fontId="7" fillId="0" borderId="18" xfId="1" applyFont="1" applyBorder="1" applyAlignment="1">
      <alignment horizontal="left" wrapText="1"/>
    </xf>
    <xf numFmtId="164" fontId="7" fillId="2" borderId="24" xfId="0" applyNumberFormat="1" applyFont="1" applyFill="1" applyBorder="1"/>
    <xf numFmtId="164" fontId="7" fillId="0" borderId="24" xfId="0" applyNumberFormat="1" applyFont="1" applyFill="1" applyBorder="1"/>
    <xf numFmtId="0" fontId="3" fillId="0" borderId="26" xfId="0" applyFont="1" applyBorder="1" applyAlignment="1">
      <alignment horizontal="center"/>
    </xf>
    <xf numFmtId="164" fontId="8" fillId="2" borderId="8" xfId="0" applyNumberFormat="1" applyFont="1" applyFill="1" applyBorder="1"/>
    <xf numFmtId="0" fontId="8" fillId="0" borderId="0" xfId="0" applyFont="1"/>
    <xf numFmtId="0" fontId="1" fillId="0" borderId="21" xfId="0" applyFont="1" applyBorder="1"/>
    <xf numFmtId="0" fontId="1" fillId="0" borderId="16" xfId="0" applyFont="1" applyBorder="1" applyAlignment="1">
      <alignment wrapText="1"/>
    </xf>
    <xf numFmtId="0" fontId="1" fillId="0" borderId="23" xfId="0" applyFont="1" applyBorder="1" applyAlignment="1">
      <alignment vertical="center"/>
    </xf>
    <xf numFmtId="0" fontId="7" fillId="0" borderId="21" xfId="0" applyFont="1" applyBorder="1" applyAlignment="1">
      <alignment vertical="top" wrapText="1"/>
    </xf>
    <xf numFmtId="0" fontId="1" fillId="0" borderId="17" xfId="0" applyFont="1" applyBorder="1" applyAlignment="1">
      <alignment vertical="center"/>
    </xf>
    <xf numFmtId="0" fontId="7" fillId="0" borderId="21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1" fillId="0" borderId="17" xfId="0" applyFont="1" applyBorder="1"/>
    <xf numFmtId="164" fontId="1" fillId="0" borderId="24" xfId="0" applyNumberFormat="1" applyFont="1" applyFill="1" applyBorder="1"/>
    <xf numFmtId="0" fontId="1" fillId="0" borderId="22" xfId="0" applyFont="1" applyBorder="1"/>
    <xf numFmtId="164" fontId="1" fillId="2" borderId="23" xfId="0" applyNumberFormat="1" applyFont="1" applyFill="1" applyBorder="1"/>
    <xf numFmtId="164" fontId="1" fillId="0" borderId="23" xfId="0" applyNumberFormat="1" applyFont="1" applyFill="1" applyBorder="1"/>
    <xf numFmtId="0" fontId="7" fillId="0" borderId="22" xfId="0" applyFont="1" applyBorder="1"/>
    <xf numFmtId="164" fontId="7" fillId="2" borderId="23" xfId="0" applyNumberFormat="1" applyFont="1" applyFill="1" applyBorder="1"/>
    <xf numFmtId="164" fontId="7" fillId="0" borderId="23" xfId="0" applyNumberFormat="1" applyFont="1" applyFill="1" applyBorder="1"/>
    <xf numFmtId="165" fontId="7" fillId="0" borderId="17" xfId="0" applyNumberFormat="1" applyFont="1" applyBorder="1"/>
    <xf numFmtId="165" fontId="1" fillId="0" borderId="24" xfId="0" applyNumberFormat="1" applyFont="1" applyBorder="1"/>
    <xf numFmtId="164" fontId="3" fillId="0" borderId="25" xfId="0" applyNumberFormat="1" applyFont="1" applyBorder="1"/>
    <xf numFmtId="164" fontId="3" fillId="0" borderId="26" xfId="0" applyNumberFormat="1" applyFont="1" applyBorder="1"/>
    <xf numFmtId="164" fontId="1" fillId="0" borderId="14" xfId="0" applyNumberFormat="1" applyFont="1" applyFill="1" applyBorder="1"/>
    <xf numFmtId="0" fontId="1" fillId="0" borderId="18" xfId="0" applyFont="1" applyBorder="1"/>
    <xf numFmtId="164" fontId="1" fillId="2" borderId="24" xfId="0" applyNumberFormat="1" applyFont="1" applyFill="1" applyBorder="1"/>
    <xf numFmtId="165" fontId="1" fillId="0" borderId="12" xfId="0" applyNumberFormat="1" applyFont="1" applyBorder="1"/>
    <xf numFmtId="0" fontId="3" fillId="0" borderId="7" xfId="0" applyFont="1" applyBorder="1" applyAlignment="1">
      <alignment horizontal="center"/>
    </xf>
    <xf numFmtId="0" fontId="1" fillId="0" borderId="23" xfId="0" applyFont="1" applyBorder="1"/>
    <xf numFmtId="0" fontId="1" fillId="2" borderId="23" xfId="0" applyFont="1" applyFill="1" applyBorder="1" applyAlignment="1">
      <alignment vertical="center"/>
    </xf>
    <xf numFmtId="0" fontId="1" fillId="2" borderId="17" xfId="0" applyFont="1" applyFill="1" applyBorder="1" applyAlignment="1">
      <alignment wrapText="1"/>
    </xf>
    <xf numFmtId="164" fontId="1" fillId="0" borderId="14" xfId="0" applyNumberFormat="1" applyFont="1" applyBorder="1"/>
    <xf numFmtId="164" fontId="8" fillId="0" borderId="8" xfId="0" applyNumberFormat="1" applyFont="1" applyBorder="1"/>
    <xf numFmtId="164" fontId="8" fillId="0" borderId="8" xfId="0" applyNumberFormat="1" applyFont="1" applyFill="1" applyBorder="1"/>
    <xf numFmtId="0" fontId="1" fillId="2" borderId="22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top" wrapText="1"/>
    </xf>
    <xf numFmtId="164" fontId="1" fillId="0" borderId="21" xfId="0" applyNumberFormat="1" applyFont="1" applyFill="1" applyBorder="1"/>
    <xf numFmtId="164" fontId="1" fillId="0" borderId="15" xfId="0" applyNumberFormat="1" applyFont="1" applyBorder="1"/>
    <xf numFmtId="0" fontId="1" fillId="2" borderId="0" xfId="0" applyFont="1" applyFill="1"/>
    <xf numFmtId="0" fontId="1" fillId="2" borderId="17" xfId="0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left" vertical="top" wrapText="1"/>
    </xf>
    <xf numFmtId="164" fontId="1" fillId="0" borderId="24" xfId="0" applyNumberFormat="1" applyFont="1" applyFill="1" applyBorder="1" applyAlignment="1">
      <alignment horizontal="right"/>
    </xf>
    <xf numFmtId="0" fontId="1" fillId="2" borderId="29" xfId="0" applyFont="1" applyFill="1" applyBorder="1" applyAlignment="1">
      <alignment vertical="center"/>
    </xf>
    <xf numFmtId="165" fontId="1" fillId="0" borderId="17" xfId="0" applyNumberFormat="1" applyFont="1" applyFill="1" applyBorder="1"/>
    <xf numFmtId="0" fontId="1" fillId="2" borderId="30" xfId="0" applyFont="1" applyFill="1" applyBorder="1" applyAlignment="1">
      <alignment vertical="center"/>
    </xf>
    <xf numFmtId="0" fontId="7" fillId="2" borderId="17" xfId="0" applyFont="1" applyFill="1" applyBorder="1" applyAlignment="1">
      <alignment wrapText="1"/>
    </xf>
    <xf numFmtId="0" fontId="3" fillId="2" borderId="0" xfId="0" applyFont="1" applyFill="1"/>
    <xf numFmtId="0" fontId="7" fillId="2" borderId="0" xfId="0" applyFont="1" applyFill="1"/>
    <xf numFmtId="0" fontId="1" fillId="0" borderId="24" xfId="0" applyFont="1" applyBorder="1" applyAlignment="1">
      <alignment vertical="center"/>
    </xf>
    <xf numFmtId="0" fontId="1" fillId="0" borderId="18" xfId="0" applyFont="1" applyBorder="1" applyAlignment="1">
      <alignment wrapText="1"/>
    </xf>
    <xf numFmtId="164" fontId="1" fillId="0" borderId="24" xfId="0" applyNumberFormat="1" applyFont="1" applyBorder="1"/>
    <xf numFmtId="0" fontId="1" fillId="0" borderId="31" xfId="0" applyFont="1" applyBorder="1" applyAlignment="1">
      <alignment vertical="center"/>
    </xf>
    <xf numFmtId="164" fontId="1" fillId="2" borderId="19" xfId="0" applyNumberFormat="1" applyFont="1" applyFill="1" applyBorder="1"/>
    <xf numFmtId="164" fontId="7" fillId="2" borderId="19" xfId="0" applyNumberFormat="1" applyFont="1" applyFill="1" applyBorder="1"/>
    <xf numFmtId="0" fontId="3" fillId="0" borderId="8" xfId="0" applyFont="1" applyBorder="1" applyAlignment="1">
      <alignment horizontal="center"/>
    </xf>
    <xf numFmtId="0" fontId="1" fillId="0" borderId="13" xfId="0" applyFont="1" applyBorder="1" applyAlignment="1">
      <alignment vertical="top"/>
    </xf>
    <xf numFmtId="0" fontId="1" fillId="0" borderId="13" xfId="0" applyFont="1" applyBorder="1" applyAlignment="1">
      <alignment vertical="top" wrapText="1"/>
    </xf>
    <xf numFmtId="164" fontId="7" fillId="2" borderId="14" xfId="0" applyNumberFormat="1" applyFont="1" applyFill="1" applyBorder="1"/>
    <xf numFmtId="164" fontId="7" fillId="0" borderId="14" xfId="0" applyNumberFormat="1" applyFont="1" applyFill="1" applyBorder="1"/>
    <xf numFmtId="164" fontId="8" fillId="0" borderId="20" xfId="0" applyNumberFormat="1" applyFont="1" applyBorder="1"/>
    <xf numFmtId="0" fontId="1" fillId="0" borderId="18" xfId="0" applyFont="1" applyBorder="1" applyAlignment="1">
      <alignment vertical="top"/>
    </xf>
    <xf numFmtId="0" fontId="1" fillId="0" borderId="17" xfId="0" applyFont="1" applyBorder="1" applyAlignment="1">
      <alignment vertical="top" wrapText="1"/>
    </xf>
    <xf numFmtId="164" fontId="1" fillId="0" borderId="21" xfId="0" applyNumberFormat="1" applyFont="1" applyBorder="1"/>
    <xf numFmtId="0" fontId="1" fillId="0" borderId="17" xfId="0" applyFont="1" applyBorder="1" applyAlignment="1">
      <alignment wrapText="1"/>
    </xf>
    <xf numFmtId="0" fontId="3" fillId="2" borderId="2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/>
    <xf numFmtId="164" fontId="3" fillId="2" borderId="8" xfId="0" applyNumberFormat="1" applyFont="1" applyFill="1" applyBorder="1"/>
    <xf numFmtId="165" fontId="3" fillId="2" borderId="8" xfId="0" applyNumberFormat="1" applyFont="1" applyFill="1" applyBorder="1"/>
    <xf numFmtId="164" fontId="3" fillId="2" borderId="9" xfId="0" applyNumberFormat="1" applyFont="1" applyFill="1" applyBorder="1"/>
    <xf numFmtId="0" fontId="1" fillId="2" borderId="21" xfId="0" applyFont="1" applyFill="1" applyBorder="1" applyAlignment="1">
      <alignment vertical="center"/>
    </xf>
    <xf numFmtId="0" fontId="6" fillId="0" borderId="0" xfId="0" applyFont="1"/>
    <xf numFmtId="165" fontId="1" fillId="2" borderId="21" xfId="0" applyNumberFormat="1" applyFont="1" applyFill="1" applyBorder="1"/>
    <xf numFmtId="0" fontId="1" fillId="2" borderId="17" xfId="0" applyFont="1" applyFill="1" applyBorder="1" applyAlignment="1">
      <alignment vertical="center"/>
    </xf>
    <xf numFmtId="165" fontId="1" fillId="2" borderId="14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wrapText="1"/>
    </xf>
    <xf numFmtId="164" fontId="1" fillId="0" borderId="19" xfId="0" applyNumberFormat="1" applyFont="1" applyFill="1" applyBorder="1"/>
    <xf numFmtId="165" fontId="1" fillId="2" borderId="19" xfId="0" applyNumberFormat="1" applyFont="1" applyFill="1" applyBorder="1"/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horizont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vertical="center"/>
    </xf>
    <xf numFmtId="0" fontId="1" fillId="0" borderId="13" xfId="0" applyFont="1" applyBorder="1" applyAlignment="1">
      <alignment horizontal="left" vertical="top" wrapText="1"/>
    </xf>
    <xf numFmtId="164" fontId="7" fillId="2" borderId="13" xfId="0" applyNumberFormat="1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wrapText="1"/>
    </xf>
    <xf numFmtId="166" fontId="1" fillId="2" borderId="13" xfId="0" applyNumberFormat="1" applyFont="1" applyFill="1" applyBorder="1"/>
    <xf numFmtId="165" fontId="3" fillId="0" borderId="7" xfId="0" applyNumberFormat="1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justify" vertical="top" wrapText="1"/>
    </xf>
    <xf numFmtId="164" fontId="1" fillId="0" borderId="17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165" fontId="1" fillId="2" borderId="17" xfId="0" applyNumberFormat="1" applyFont="1" applyFill="1" applyBorder="1"/>
    <xf numFmtId="164" fontId="1" fillId="2" borderId="17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justify" vertical="top" wrapText="1"/>
    </xf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wrapText="1"/>
    </xf>
    <xf numFmtId="164" fontId="1" fillId="2" borderId="22" xfId="0" applyNumberFormat="1" applyFont="1" applyFill="1" applyBorder="1"/>
    <xf numFmtId="164" fontId="3" fillId="0" borderId="5" xfId="0" applyNumberFormat="1" applyFont="1" applyBorder="1"/>
    <xf numFmtId="0" fontId="1" fillId="0" borderId="16" xfId="0" applyFont="1" applyBorder="1"/>
    <xf numFmtId="164" fontId="7" fillId="2" borderId="16" xfId="0" applyNumberFormat="1" applyFont="1" applyFill="1" applyBorder="1"/>
    <xf numFmtId="164" fontId="1" fillId="2" borderId="16" xfId="0" applyNumberFormat="1" applyFont="1" applyFill="1" applyBorder="1"/>
    <xf numFmtId="164" fontId="1" fillId="0" borderId="16" xfId="0" applyNumberFormat="1" applyFont="1" applyFill="1" applyBorder="1"/>
    <xf numFmtId="0" fontId="1" fillId="0" borderId="32" xfId="0" applyFont="1" applyBorder="1" applyAlignment="1">
      <alignment horizontal="left" vertical="center"/>
    </xf>
    <xf numFmtId="0" fontId="1" fillId="0" borderId="19" xfId="0" applyFont="1" applyBorder="1" applyAlignment="1">
      <alignment wrapText="1"/>
    </xf>
    <xf numFmtId="164" fontId="7" fillId="2" borderId="19" xfId="0" applyNumberFormat="1" applyFont="1" applyFill="1" applyBorder="1" applyAlignment="1">
      <alignment wrapText="1"/>
    </xf>
    <xf numFmtId="0" fontId="1" fillId="0" borderId="33" xfId="0" applyFont="1" applyFill="1" applyBorder="1" applyAlignment="1">
      <alignment vertical="center"/>
    </xf>
    <xf numFmtId="0" fontId="1" fillId="0" borderId="17" xfId="0" applyFont="1" applyFill="1" applyBorder="1"/>
    <xf numFmtId="0" fontId="1" fillId="0" borderId="18" xfId="0" applyFont="1" applyFill="1" applyBorder="1"/>
    <xf numFmtId="164" fontId="1" fillId="0" borderId="34" xfId="0" applyNumberFormat="1" applyFont="1" applyFill="1" applyBorder="1"/>
    <xf numFmtId="0" fontId="1" fillId="0" borderId="18" xfId="0" applyFont="1" applyFill="1" applyBorder="1" applyAlignment="1">
      <alignment horizontal="left" vertical="center"/>
    </xf>
    <xf numFmtId="164" fontId="1" fillId="0" borderId="35" xfId="0" applyNumberFormat="1" applyFont="1" applyFill="1" applyBorder="1"/>
    <xf numFmtId="0" fontId="1" fillId="0" borderId="17" xfId="0" applyFont="1" applyFill="1" applyBorder="1" applyAlignment="1">
      <alignment vertical="center"/>
    </xf>
    <xf numFmtId="164" fontId="7" fillId="2" borderId="21" xfId="0" applyNumberFormat="1" applyFont="1" applyFill="1" applyBorder="1"/>
    <xf numFmtId="0" fontId="1" fillId="0" borderId="14" xfId="0" applyFont="1" applyBorder="1"/>
    <xf numFmtId="164" fontId="1" fillId="0" borderId="0" xfId="0" applyNumberFormat="1" applyFont="1" applyFill="1" applyBorder="1"/>
    <xf numFmtId="0" fontId="1" fillId="0" borderId="36" xfId="0" applyFont="1" applyFill="1" applyBorder="1"/>
    <xf numFmtId="164" fontId="1" fillId="0" borderId="37" xfId="0" applyNumberFormat="1" applyFont="1" applyFill="1" applyBorder="1"/>
    <xf numFmtId="164" fontId="1" fillId="2" borderId="36" xfId="0" applyNumberFormat="1" applyFont="1" applyFill="1" applyBorder="1"/>
    <xf numFmtId="0" fontId="1" fillId="0" borderId="18" xfId="0" applyFont="1" applyBorder="1" applyAlignment="1">
      <alignment vertical="center"/>
    </xf>
    <xf numFmtId="0" fontId="1" fillId="0" borderId="24" xfId="0" applyFont="1" applyBorder="1" applyAlignment="1">
      <alignment wrapText="1"/>
    </xf>
    <xf numFmtId="0" fontId="9" fillId="0" borderId="24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1" fillId="0" borderId="24" xfId="0" applyFont="1" applyBorder="1"/>
    <xf numFmtId="0" fontId="1" fillId="0" borderId="23" xfId="0" applyFont="1" applyBorder="1" applyAlignment="1">
      <alignment wrapText="1"/>
    </xf>
    <xf numFmtId="164" fontId="1" fillId="0" borderId="38" xfId="0" applyNumberFormat="1" applyFont="1" applyFill="1" applyBorder="1"/>
    <xf numFmtId="0" fontId="1" fillId="0" borderId="22" xfId="0" applyFont="1" applyBorder="1" applyAlignment="1">
      <alignment vertical="center"/>
    </xf>
    <xf numFmtId="164" fontId="1" fillId="2" borderId="16" xfId="0" applyNumberFormat="1" applyFont="1" applyFill="1" applyBorder="1" applyAlignment="1">
      <alignment wrapText="1"/>
    </xf>
    <xf numFmtId="164" fontId="1" fillId="2" borderId="39" xfId="0" applyNumberFormat="1" applyFont="1" applyFill="1" applyBorder="1"/>
    <xf numFmtId="0" fontId="1" fillId="0" borderId="22" xfId="0" applyFont="1" applyBorder="1" applyAlignment="1">
      <alignment horizontal="left" vertical="center"/>
    </xf>
    <xf numFmtId="164" fontId="1" fillId="2" borderId="21" xfId="0" applyNumberFormat="1" applyFont="1" applyFill="1" applyBorder="1" applyAlignment="1">
      <alignment wrapText="1"/>
    </xf>
    <xf numFmtId="164" fontId="1" fillId="2" borderId="37" xfId="0" applyNumberFormat="1" applyFont="1" applyFill="1" applyBorder="1"/>
    <xf numFmtId="0" fontId="1" fillId="2" borderId="23" xfId="0" applyFont="1" applyFill="1" applyBorder="1"/>
    <xf numFmtId="0" fontId="1" fillId="0" borderId="40" xfId="0" applyFont="1" applyBorder="1" applyAlignment="1">
      <alignment vertical="center"/>
    </xf>
    <xf numFmtId="0" fontId="1" fillId="2" borderId="40" xfId="0" applyFont="1" applyFill="1" applyBorder="1" applyAlignment="1">
      <alignment wrapText="1"/>
    </xf>
    <xf numFmtId="164" fontId="1" fillId="0" borderId="19" xfId="0" applyNumberFormat="1" applyFont="1" applyBorder="1"/>
    <xf numFmtId="0" fontId="1" fillId="2" borderId="22" xfId="0" applyFont="1" applyFill="1" applyBorder="1" applyAlignment="1">
      <alignment wrapText="1"/>
    </xf>
    <xf numFmtId="164" fontId="1" fillId="2" borderId="0" xfId="0" applyNumberFormat="1" applyFont="1" applyFill="1" applyBorder="1"/>
    <xf numFmtId="167" fontId="9" fillId="0" borderId="17" xfId="2" applyFont="1" applyFill="1" applyBorder="1" applyAlignment="1">
      <alignment wrapText="1"/>
    </xf>
    <xf numFmtId="164" fontId="1" fillId="2" borderId="34" xfId="0" applyNumberFormat="1" applyFont="1" applyFill="1" applyBorder="1"/>
    <xf numFmtId="164" fontId="1" fillId="2" borderId="24" xfId="0" applyNumberFormat="1" applyFont="1" applyFill="1" applyBorder="1" applyAlignment="1">
      <alignment wrapText="1"/>
    </xf>
    <xf numFmtId="164" fontId="1" fillId="2" borderId="34" xfId="0" applyNumberFormat="1" applyFont="1" applyFill="1" applyBorder="1" applyAlignment="1">
      <alignment wrapText="1"/>
    </xf>
    <xf numFmtId="0" fontId="1" fillId="0" borderId="20" xfId="0" applyFont="1" applyBorder="1"/>
    <xf numFmtId="0" fontId="1" fillId="0" borderId="41" xfId="0" applyFont="1" applyBorder="1"/>
    <xf numFmtId="164" fontId="1" fillId="2" borderId="8" xfId="0" applyNumberFormat="1" applyFont="1" applyFill="1" applyBorder="1"/>
    <xf numFmtId="167" fontId="11" fillId="0" borderId="6" xfId="2" applyFont="1" applyFill="1" applyBorder="1" applyAlignment="1">
      <alignment horizontal="center" vertical="center"/>
    </xf>
    <xf numFmtId="167" fontId="9" fillId="0" borderId="15" xfId="2" applyFont="1" applyFill="1" applyBorder="1" applyAlignment="1">
      <alignment horizontal="center" vertical="center"/>
    </xf>
    <xf numFmtId="167" fontId="9" fillId="0" borderId="15" xfId="2" applyFont="1" applyFill="1" applyBorder="1" applyAlignment="1">
      <alignment wrapText="1"/>
    </xf>
    <xf numFmtId="168" fontId="9" fillId="0" borderId="15" xfId="2" applyNumberFormat="1" applyFont="1" applyFill="1" applyBorder="1" applyAlignment="1"/>
    <xf numFmtId="164" fontId="9" fillId="0" borderId="15" xfId="2" applyNumberFormat="1" applyFont="1" applyFill="1" applyBorder="1" applyAlignment="1"/>
    <xf numFmtId="164" fontId="1" fillId="0" borderId="15" xfId="0" applyNumberFormat="1" applyFont="1" applyFill="1" applyBorder="1"/>
    <xf numFmtId="167" fontId="9" fillId="0" borderId="31" xfId="2" applyFont="1" applyFill="1" applyBorder="1" applyAlignment="1">
      <alignment horizontal="center" vertical="center"/>
    </xf>
    <xf numFmtId="167" fontId="9" fillId="0" borderId="19" xfId="2" applyFont="1" applyFill="1" applyBorder="1" applyAlignment="1">
      <alignment wrapText="1"/>
    </xf>
    <xf numFmtId="168" fontId="9" fillId="0" borderId="19" xfId="2" applyNumberFormat="1" applyFont="1" applyFill="1" applyBorder="1" applyAlignment="1"/>
    <xf numFmtId="0" fontId="1" fillId="0" borderId="12" xfId="0" applyFont="1" applyBorder="1" applyAlignment="1">
      <alignment horizontal="left" vertical="top" wrapText="1"/>
    </xf>
    <xf numFmtId="164" fontId="7" fillId="2" borderId="12" xfId="0" applyNumberFormat="1" applyFont="1" applyFill="1" applyBorder="1"/>
    <xf numFmtId="164" fontId="1" fillId="2" borderId="12" xfId="0" applyNumberFormat="1" applyFont="1" applyFill="1" applyBorder="1"/>
    <xf numFmtId="164" fontId="1" fillId="0" borderId="12" xfId="0" applyNumberFormat="1" applyFont="1" applyFill="1" applyBorder="1"/>
    <xf numFmtId="0" fontId="1" fillId="0" borderId="42" xfId="0" applyFont="1" applyBorder="1"/>
    <xf numFmtId="0" fontId="1" fillId="0" borderId="19" xfId="0" applyFont="1" applyBorder="1" applyAlignment="1">
      <alignment horizontal="left"/>
    </xf>
    <xf numFmtId="165" fontId="1" fillId="0" borderId="43" xfId="0" applyNumberFormat="1" applyFont="1" applyBorder="1"/>
    <xf numFmtId="165" fontId="3" fillId="0" borderId="43" xfId="0" applyNumberFormat="1" applyFont="1" applyBorder="1"/>
    <xf numFmtId="1" fontId="3" fillId="0" borderId="44" xfId="0" applyNumberFormat="1" applyFont="1" applyBorder="1"/>
    <xf numFmtId="166" fontId="1" fillId="2" borderId="41" xfId="0" applyNumberFormat="1" applyFont="1" applyFill="1" applyBorder="1"/>
    <xf numFmtId="166" fontId="1" fillId="2" borderId="0" xfId="0" applyNumberFormat="1" applyFont="1" applyFill="1" applyBorder="1"/>
    <xf numFmtId="165" fontId="1" fillId="0" borderId="8" xfId="0" applyNumberFormat="1" applyFont="1" applyBorder="1"/>
    <xf numFmtId="1" fontId="1" fillId="0" borderId="8" xfId="0" applyNumberFormat="1" applyFont="1" applyBorder="1"/>
    <xf numFmtId="165" fontId="3" fillId="0" borderId="41" xfId="0" applyNumberFormat="1" applyFont="1" applyBorder="1"/>
    <xf numFmtId="0" fontId="7" fillId="0" borderId="0" xfId="0" applyFont="1" applyBorder="1"/>
    <xf numFmtId="0" fontId="7" fillId="2" borderId="0" xfId="0" applyFont="1" applyFill="1" applyBorder="1"/>
    <xf numFmtId="2" fontId="1" fillId="0" borderId="0" xfId="0" applyNumberFormat="1" applyFont="1" applyFill="1" applyBorder="1"/>
    <xf numFmtId="169" fontId="3" fillId="0" borderId="0" xfId="0" applyNumberFormat="1" applyFont="1" applyBorder="1"/>
    <xf numFmtId="170" fontId="3" fillId="2" borderId="0" xfId="0" applyNumberFormat="1" applyFont="1" applyFill="1" applyBorder="1"/>
    <xf numFmtId="166" fontId="3" fillId="2" borderId="0" xfId="0" applyNumberFormat="1" applyFont="1" applyFill="1" applyBorder="1"/>
    <xf numFmtId="169" fontId="3" fillId="0" borderId="0" xfId="0" applyNumberFormat="1" applyFont="1" applyFill="1" applyBorder="1"/>
    <xf numFmtId="166" fontId="3" fillId="0" borderId="0" xfId="0" applyNumberFormat="1" applyFont="1" applyFill="1" applyBorder="1"/>
    <xf numFmtId="0" fontId="8" fillId="0" borderId="0" xfId="0" applyFont="1" applyBorder="1"/>
    <xf numFmtId="0" fontId="8" fillId="2" borderId="0" xfId="0" applyFont="1" applyFill="1" applyBorder="1"/>
    <xf numFmtId="2" fontId="3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3" fillId="2" borderId="0" xfId="0" applyFont="1" applyFill="1" applyBorder="1"/>
    <xf numFmtId="166" fontId="3" fillId="2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0" fontId="1" fillId="2" borderId="0" xfId="0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164" fontId="8" fillId="0" borderId="12" xfId="0" applyNumberFormat="1" applyFont="1" applyBorder="1"/>
    <xf numFmtId="164" fontId="3" fillId="0" borderId="44" xfId="0" applyNumberFormat="1" applyFont="1" applyBorder="1"/>
    <xf numFmtId="0" fontId="1" fillId="2" borderId="24" xfId="0" applyFont="1" applyFill="1" applyBorder="1" applyAlignment="1">
      <alignment wrapText="1"/>
    </xf>
    <xf numFmtId="0" fontId="1" fillId="2" borderId="18" xfId="0" applyFont="1" applyFill="1" applyBorder="1" applyAlignment="1">
      <alignment vertical="center"/>
    </xf>
    <xf numFmtId="0" fontId="1" fillId="0" borderId="19" xfId="0" applyFont="1" applyBorder="1" applyAlignment="1">
      <alignment vertical="top" wrapText="1"/>
    </xf>
    <xf numFmtId="164" fontId="7" fillId="0" borderId="19" xfId="0" applyNumberFormat="1" applyFont="1" applyFill="1" applyBorder="1"/>
    <xf numFmtId="0" fontId="1" fillId="0" borderId="19" xfId="0" applyFont="1" applyBorder="1" applyAlignment="1">
      <alignment vertical="center"/>
    </xf>
    <xf numFmtId="164" fontId="7" fillId="0" borderId="21" xfId="0" applyNumberFormat="1" applyFont="1" applyFill="1" applyBorder="1"/>
    <xf numFmtId="165" fontId="7" fillId="2" borderId="17" xfId="0" applyNumberFormat="1" applyFont="1" applyFill="1" applyBorder="1"/>
    <xf numFmtId="165" fontId="1" fillId="2" borderId="24" xfId="0" applyNumberFormat="1" applyFont="1" applyFill="1" applyBorder="1"/>
    <xf numFmtId="165" fontId="3" fillId="0" borderId="11" xfId="0" applyNumberFormat="1" applyFont="1" applyBorder="1"/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wrapText="1"/>
    </xf>
    <xf numFmtId="165" fontId="7" fillId="2" borderId="19" xfId="0" applyNumberFormat="1" applyFont="1" applyFill="1" applyBorder="1"/>
    <xf numFmtId="0" fontId="7" fillId="0" borderId="19" xfId="0" applyFont="1" applyBorder="1"/>
    <xf numFmtId="165" fontId="7" fillId="0" borderId="19" xfId="0" applyNumberFormat="1" applyFont="1" applyBorder="1"/>
    <xf numFmtId="164" fontId="7" fillId="0" borderId="19" xfId="0" applyNumberFormat="1" applyFont="1" applyBorder="1"/>
    <xf numFmtId="164" fontId="1" fillId="0" borderId="36" xfId="0" applyNumberFormat="1" applyFont="1" applyFill="1" applyBorder="1"/>
    <xf numFmtId="0" fontId="1" fillId="0" borderId="19" xfId="0" applyFont="1" applyFill="1" applyBorder="1"/>
    <xf numFmtId="0" fontId="9" fillId="0" borderId="24" xfId="0" applyFont="1" applyFill="1" applyBorder="1" applyAlignment="1">
      <alignment horizontal="left" vertical="top" wrapText="1"/>
    </xf>
    <xf numFmtId="0" fontId="3" fillId="2" borderId="46" xfId="0" applyFont="1" applyFill="1" applyBorder="1"/>
    <xf numFmtId="0" fontId="3" fillId="2" borderId="4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8" xfId="0" applyFont="1" applyFill="1" applyBorder="1"/>
    <xf numFmtId="164" fontId="3" fillId="2" borderId="27" xfId="0" applyNumberFormat="1" applyFont="1" applyFill="1" applyBorder="1"/>
    <xf numFmtId="0" fontId="1" fillId="2" borderId="8" xfId="0" applyFont="1" applyFill="1" applyBorder="1" applyAlignment="1">
      <alignment horizontal="left"/>
    </xf>
    <xf numFmtId="164" fontId="1" fillId="2" borderId="20" xfId="0" applyNumberFormat="1" applyFont="1" applyFill="1" applyBorder="1"/>
    <xf numFmtId="164" fontId="1" fillId="0" borderId="8" xfId="0" applyNumberFormat="1" applyFont="1" applyFill="1" applyBorder="1"/>
    <xf numFmtId="164" fontId="1" fillId="0" borderId="8" xfId="0" applyNumberFormat="1" applyFont="1" applyBorder="1"/>
    <xf numFmtId="0" fontId="3" fillId="0" borderId="20" xfId="0" applyFont="1" applyBorder="1"/>
    <xf numFmtId="164" fontId="3" fillId="0" borderId="27" xfId="0" applyNumberFormat="1" applyFont="1" applyBorder="1"/>
    <xf numFmtId="0" fontId="3" fillId="0" borderId="41" xfId="0" applyFont="1" applyBorder="1" applyAlignment="1">
      <alignment horizontal="center" wrapText="1"/>
    </xf>
    <xf numFmtId="0" fontId="3" fillId="0" borderId="20" xfId="0" applyFont="1" applyBorder="1" applyAlignment="1">
      <alignment vertical="center"/>
    </xf>
    <xf numFmtId="164" fontId="3" fillId="0" borderId="20" xfId="0" applyNumberFormat="1" applyFont="1" applyBorder="1"/>
    <xf numFmtId="164" fontId="3" fillId="0" borderId="26" xfId="0" applyNumberFormat="1" applyFont="1" applyFill="1" applyBorder="1"/>
    <xf numFmtId="0" fontId="3" fillId="0" borderId="47" xfId="0" applyFont="1" applyBorder="1" applyAlignment="1">
      <alignment horizontal="center"/>
    </xf>
    <xf numFmtId="0" fontId="3" fillId="0" borderId="45" xfId="0" applyFont="1" applyBorder="1"/>
    <xf numFmtId="0" fontId="3" fillId="0" borderId="12" xfId="0" applyFont="1" applyBorder="1" applyAlignment="1">
      <alignment horizontal="center"/>
    </xf>
    <xf numFmtId="164" fontId="3" fillId="0" borderId="45" xfId="0" applyNumberFormat="1" applyFont="1" applyBorder="1"/>
    <xf numFmtId="164" fontId="3" fillId="0" borderId="12" xfId="0" applyNumberFormat="1" applyFont="1" applyBorder="1"/>
    <xf numFmtId="0" fontId="3" fillId="0" borderId="8" xfId="0" applyFont="1" applyBorder="1" applyAlignment="1">
      <alignment horizontal="center" vertical="center"/>
    </xf>
    <xf numFmtId="164" fontId="3" fillId="2" borderId="20" xfId="0" applyNumberFormat="1" applyFont="1" applyFill="1" applyBorder="1"/>
    <xf numFmtId="164" fontId="1" fillId="0" borderId="41" xfId="0" applyNumberFormat="1" applyFont="1" applyFill="1" applyBorder="1"/>
    <xf numFmtId="168" fontId="11" fillId="0" borderId="20" xfId="2" applyNumberFormat="1" applyFont="1" applyFill="1" applyBorder="1" applyAlignment="1"/>
    <xf numFmtId="168" fontId="11" fillId="0" borderId="41" xfId="2" applyNumberFormat="1" applyFont="1" applyFill="1" applyBorder="1" applyAlignment="1"/>
    <xf numFmtId="167" fontId="11" fillId="0" borderId="48" xfId="2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3" fillId="2" borderId="20" xfId="0" applyFont="1" applyFill="1" applyBorder="1"/>
    <xf numFmtId="0" fontId="3" fillId="2" borderId="8" xfId="0" applyFont="1" applyFill="1" applyBorder="1" applyAlignment="1">
      <alignment horizontal="center"/>
    </xf>
    <xf numFmtId="166" fontId="1" fillId="2" borderId="8" xfId="0" applyNumberFormat="1" applyFont="1" applyFill="1" applyBorder="1"/>
    <xf numFmtId="166" fontId="3" fillId="2" borderId="20" xfId="0" applyNumberFormat="1" applyFont="1" applyFill="1" applyBorder="1"/>
    <xf numFmtId="166" fontId="3" fillId="2" borderId="41" xfId="0" applyNumberFormat="1" applyFont="1" applyFill="1" applyBorder="1"/>
    <xf numFmtId="164" fontId="3" fillId="2" borderId="47" xfId="0" applyNumberFormat="1" applyFont="1" applyFill="1" applyBorder="1"/>
    <xf numFmtId="0" fontId="3" fillId="0" borderId="41" xfId="0" applyFont="1" applyBorder="1" applyAlignment="1">
      <alignment horizontal="center"/>
    </xf>
    <xf numFmtId="164" fontId="1" fillId="0" borderId="2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0"/>
  <sheetViews>
    <sheetView workbookViewId="0">
      <selection activeCell="B16" sqref="B16"/>
    </sheetView>
  </sheetViews>
  <sheetFormatPr defaultRowHeight="12" x14ac:dyDescent="0.2"/>
  <cols>
    <col min="1" max="1" width="21" style="22" customWidth="1"/>
    <col min="2" max="2" width="73.7109375" style="1" customWidth="1"/>
    <col min="3" max="3" width="15.140625" style="257" hidden="1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273</v>
      </c>
      <c r="C4" s="3"/>
      <c r="D4" s="3"/>
      <c r="E4" s="4"/>
      <c r="F4" s="5"/>
      <c r="G4" s="9"/>
      <c r="H4" s="9"/>
    </row>
    <row r="5" spans="1:8" s="10" customFormat="1" ht="12.75" customHeight="1" thickBot="1" x14ac:dyDescent="0.25">
      <c r="A5" s="326" t="s">
        <v>3</v>
      </c>
      <c r="B5" s="329" t="s">
        <v>4</v>
      </c>
      <c r="C5" s="332" t="s">
        <v>276</v>
      </c>
      <c r="D5" s="332" t="s">
        <v>276</v>
      </c>
      <c r="E5" s="332" t="s">
        <v>274</v>
      </c>
      <c r="F5" s="335" t="s">
        <v>275</v>
      </c>
      <c r="G5" s="322" t="s">
        <v>5</v>
      </c>
      <c r="H5" s="323"/>
    </row>
    <row r="6" spans="1:8" s="10" customFormat="1" x14ac:dyDescent="0.2">
      <c r="A6" s="327"/>
      <c r="B6" s="330"/>
      <c r="C6" s="333"/>
      <c r="D6" s="333"/>
      <c r="E6" s="333"/>
      <c r="F6" s="336"/>
      <c r="G6" s="324" t="s">
        <v>6</v>
      </c>
      <c r="H6" s="324" t="s">
        <v>7</v>
      </c>
    </row>
    <row r="7" spans="1:8" ht="12.75" thickBot="1" x14ac:dyDescent="0.25">
      <c r="A7" s="328"/>
      <c r="B7" s="331"/>
      <c r="C7" s="334"/>
      <c r="D7" s="334"/>
      <c r="E7" s="334"/>
      <c r="F7" s="337"/>
      <c r="G7" s="325"/>
      <c r="H7" s="325"/>
    </row>
    <row r="8" spans="1:8" s="16" customFormat="1" ht="12.75" thickBot="1" x14ac:dyDescent="0.25">
      <c r="A8" s="11" t="s">
        <v>8</v>
      </c>
      <c r="B8" s="12" t="s">
        <v>9</v>
      </c>
      <c r="C8" s="13">
        <f>C9+C14+C20+C29+C32+C38+C51+C57+C61+C64+C92</f>
        <v>136052.45353</v>
      </c>
      <c r="D8" s="13">
        <f>D9+D14+D20+D29+D32+D38+D51+D57+D61+D64+D92</f>
        <v>136052.45353</v>
      </c>
      <c r="E8" s="13">
        <f>E9+E20+E32+E51+E64+E92+E38+E29+E14+E61+E57</f>
        <v>5768.4913800000004</v>
      </c>
      <c r="F8" s="13">
        <f>F9+F20+F32+F51+F64+F92+F38+F29+F14+F61</f>
        <v>7670.1757100000004</v>
      </c>
      <c r="G8" s="14">
        <f t="shared" ref="G8:G26" si="0">E8/D8*100</f>
        <v>4.2399025010806071</v>
      </c>
      <c r="H8" s="15">
        <f t="shared" ref="H8:H41" si="1">E8-D8</f>
        <v>-130283.96214999999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3272.8638500000002</v>
      </c>
      <c r="F9" s="20">
        <f>F10</f>
        <v>5616.2995000000001</v>
      </c>
      <c r="G9" s="14">
        <f t="shared" si="0"/>
        <v>4.8607389373118304</v>
      </c>
      <c r="H9" s="15">
        <f t="shared" si="1"/>
        <v>-64059.776149999998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3272.8638500000002</v>
      </c>
      <c r="F10" s="23">
        <f>F11+F12+F13</f>
        <v>5616.2995000000001</v>
      </c>
      <c r="G10" s="24">
        <f t="shared" si="0"/>
        <v>4.8607389373118304</v>
      </c>
      <c r="H10" s="25">
        <f t="shared" si="1"/>
        <v>-64059.776149999998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3205.1164600000002</v>
      </c>
      <c r="F11" s="29">
        <v>5609.1290399999998</v>
      </c>
      <c r="G11" s="30">
        <f t="shared" si="0"/>
        <v>4.7986575326304344</v>
      </c>
      <c r="H11" s="31">
        <f t="shared" si="1"/>
        <v>-63586.823540000005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65.725430000000003</v>
      </c>
      <c r="F12" s="34">
        <v>0</v>
      </c>
      <c r="G12" s="35">
        <f t="shared" si="0"/>
        <v>24.524414179104479</v>
      </c>
      <c r="H12" s="31">
        <f t="shared" si="1"/>
        <v>-202.27456999999998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2.02196</v>
      </c>
      <c r="F13" s="38">
        <v>7.1704600000000003</v>
      </c>
      <c r="G13" s="39">
        <f t="shared" si="0"/>
        <v>0.74145947928126155</v>
      </c>
      <c r="H13" s="40">
        <f t="shared" si="1"/>
        <v>-270.67804000000001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778.20468999999991</v>
      </c>
      <c r="F14" s="300">
        <f>F15</f>
        <v>785.32409999999993</v>
      </c>
      <c r="G14" s="44">
        <f t="shared" si="0"/>
        <v>7.6604832354312498</v>
      </c>
      <c r="H14" s="15">
        <f t="shared" si="1"/>
        <v>-9380.4846000000016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778.20468999999991</v>
      </c>
      <c r="F15" s="47">
        <f>F16+F17+F18+F19</f>
        <v>785.32409999999993</v>
      </c>
      <c r="G15" s="48">
        <f t="shared" si="0"/>
        <v>7.6604832354312498</v>
      </c>
      <c r="H15" s="25">
        <f t="shared" si="1"/>
        <v>-9380.4846000000016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357.42683</v>
      </c>
      <c r="F16" s="52">
        <v>357.75889999999998</v>
      </c>
      <c r="G16" s="30">
        <f t="shared" si="0"/>
        <v>7.6626943652546231</v>
      </c>
      <c r="H16" s="53">
        <f t="shared" si="1"/>
        <v>-4307.07906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2.1068899999999999</v>
      </c>
      <c r="F17" s="52">
        <v>2.4340199999999999</v>
      </c>
      <c r="G17" s="30">
        <f t="shared" si="0"/>
        <v>7.9259637959787268</v>
      </c>
      <c r="H17" s="53">
        <f t="shared" si="1"/>
        <v>-24.475239999999999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479.58310999999998</v>
      </c>
      <c r="F18" s="52">
        <v>490.89990999999998</v>
      </c>
      <c r="G18" s="55">
        <f t="shared" si="0"/>
        <v>7.816038288567233</v>
      </c>
      <c r="H18" s="53">
        <f t="shared" si="1"/>
        <v>-5656.3017500000005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-60.912140000000001</v>
      </c>
      <c r="F19" s="59">
        <v>-65.768730000000005</v>
      </c>
      <c r="G19" s="35">
        <f t="shared" si="0"/>
        <v>9.1147143086365467</v>
      </c>
      <c r="H19" s="53">
        <f t="shared" si="1"/>
        <v>607.37144999999998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C21+C25+C26+C28+C27</f>
        <v>23497.83999</v>
      </c>
      <c r="D20" s="61">
        <f>D21+D25+D26+D28+D27</f>
        <v>23497.83999</v>
      </c>
      <c r="E20" s="61">
        <f>E21+E25+E26+E28+E27</f>
        <v>855.69079000000011</v>
      </c>
      <c r="F20" s="61">
        <f>F21+F25+F26+F28+F27</f>
        <v>641.41088999999999</v>
      </c>
      <c r="G20" s="14">
        <f t="shared" si="0"/>
        <v>3.6415721205189806</v>
      </c>
      <c r="H20" s="296">
        <f t="shared" si="1"/>
        <v>-22642.1492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201.63032999999999</v>
      </c>
      <c r="F21" s="46">
        <f>F22+F23+F24</f>
        <v>268.31943999999999</v>
      </c>
      <c r="G21" s="55">
        <f t="shared" si="0"/>
        <v>1.0575941778127458</v>
      </c>
      <c r="H21" s="25">
        <f t="shared" si="1"/>
        <v>-18863.36967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210.40382</v>
      </c>
      <c r="F22" s="52">
        <v>248.96986000000001</v>
      </c>
      <c r="G22" s="30">
        <f t="shared" si="0"/>
        <v>1.4545718631178708</v>
      </c>
      <c r="H22" s="31">
        <f t="shared" si="1"/>
        <v>-14254.59618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-8.7734900000000007</v>
      </c>
      <c r="F23" s="52">
        <v>19.34958</v>
      </c>
      <c r="G23" s="30">
        <f t="shared" si="0"/>
        <v>-0.19072804347826089</v>
      </c>
      <c r="H23" s="31">
        <f t="shared" si="1"/>
        <v>-4608.7734899999996</v>
      </c>
    </row>
    <row r="24" spans="1:8" s="62" customFormat="1" ht="36" hidden="1" customHeight="1" x14ac:dyDescent="0.2">
      <c r="A24" s="67" t="s">
        <v>40</v>
      </c>
      <c r="B24" s="69" t="s">
        <v>41</v>
      </c>
      <c r="C24" s="51"/>
      <c r="D24" s="51"/>
      <c r="E24" s="51"/>
      <c r="F24" s="52"/>
      <c r="G24" s="30"/>
      <c r="H24" s="31">
        <f t="shared" si="1"/>
        <v>0</v>
      </c>
    </row>
    <row r="25" spans="1:8" x14ac:dyDescent="0.2">
      <c r="A25" s="67" t="s">
        <v>42</v>
      </c>
      <c r="B25" s="70" t="s">
        <v>43</v>
      </c>
      <c r="C25" s="37">
        <v>138</v>
      </c>
      <c r="D25" s="37">
        <v>138</v>
      </c>
      <c r="E25" s="37">
        <v>95.571259999999995</v>
      </c>
      <c r="F25" s="71">
        <v>287.62277999999998</v>
      </c>
      <c r="G25" s="30">
        <f t="shared" si="0"/>
        <v>69.25453623188406</v>
      </c>
      <c r="H25" s="31">
        <f t="shared" si="1"/>
        <v>-42.428740000000005</v>
      </c>
    </row>
    <row r="26" spans="1:8" x14ac:dyDescent="0.2">
      <c r="A26" s="72" t="s">
        <v>44</v>
      </c>
      <c r="B26" s="72" t="s">
        <v>45</v>
      </c>
      <c r="C26" s="73">
        <v>3541.8399899999999</v>
      </c>
      <c r="D26" s="73">
        <v>3541.8399899999999</v>
      </c>
      <c r="E26" s="73">
        <v>525.06217000000004</v>
      </c>
      <c r="F26" s="74">
        <v>50.567300000000003</v>
      </c>
      <c r="G26" s="30">
        <f t="shared" si="0"/>
        <v>14.824559310484267</v>
      </c>
      <c r="H26" s="31">
        <f t="shared" si="1"/>
        <v>-3016.7778199999998</v>
      </c>
    </row>
    <row r="27" spans="1:8" s="54" customFormat="1" ht="12" hidden="1" customHeight="1" x14ac:dyDescent="0.2">
      <c r="A27" s="75" t="s">
        <v>46</v>
      </c>
      <c r="B27" s="75" t="s">
        <v>47</v>
      </c>
      <c r="C27" s="76"/>
      <c r="D27" s="76"/>
      <c r="E27" s="76"/>
      <c r="F27" s="77"/>
      <c r="G27" s="78"/>
      <c r="H27" s="31">
        <f t="shared" si="1"/>
        <v>0</v>
      </c>
    </row>
    <row r="28" spans="1:8" ht="12.75" thickBot="1" x14ac:dyDescent="0.25">
      <c r="A28" s="22" t="s">
        <v>48</v>
      </c>
      <c r="B28" s="22" t="s">
        <v>49</v>
      </c>
      <c r="C28" s="37">
        <v>753</v>
      </c>
      <c r="D28" s="37">
        <v>753</v>
      </c>
      <c r="E28" s="37">
        <v>33.427030000000002</v>
      </c>
      <c r="F28" s="38">
        <v>34.90137</v>
      </c>
      <c r="G28" s="79">
        <f t="shared" ref="G28:G41" si="2">E28/D28*100</f>
        <v>4.4391806108897747</v>
      </c>
      <c r="H28" s="31">
        <f t="shared" si="1"/>
        <v>-719.57296999999994</v>
      </c>
    </row>
    <row r="29" spans="1:8" ht="12.75" thickBot="1" x14ac:dyDescent="0.25">
      <c r="A29" s="295" t="s">
        <v>50</v>
      </c>
      <c r="B29" s="114" t="s">
        <v>51</v>
      </c>
      <c r="C29" s="299">
        <f>C30+C31</f>
        <v>9728.0368400000007</v>
      </c>
      <c r="D29" s="299">
        <f>D30+D31</f>
        <v>9728.0368400000007</v>
      </c>
      <c r="E29" s="81">
        <f>E30+E31</f>
        <v>117.89005999999999</v>
      </c>
      <c r="F29" s="13">
        <f>F30+F31</f>
        <v>223.88696999999999</v>
      </c>
      <c r="G29" s="14">
        <f t="shared" si="2"/>
        <v>1.2118586919331609</v>
      </c>
      <c r="H29" s="296">
        <f t="shared" si="1"/>
        <v>-9610.1467800000009</v>
      </c>
    </row>
    <row r="30" spans="1:8" x14ac:dyDescent="0.2">
      <c r="A30" s="22" t="s">
        <v>52</v>
      </c>
      <c r="B30" s="63" t="s">
        <v>53</v>
      </c>
      <c r="C30" s="33">
        <v>1120</v>
      </c>
      <c r="D30" s="33">
        <v>1120</v>
      </c>
      <c r="E30" s="23">
        <v>22.325869999999998</v>
      </c>
      <c r="F30" s="82">
        <v>41.805489999999999</v>
      </c>
      <c r="G30" s="48">
        <f t="shared" si="2"/>
        <v>1.9933812499999999</v>
      </c>
      <c r="H30" s="25">
        <f t="shared" si="1"/>
        <v>-1097.6741300000001</v>
      </c>
    </row>
    <row r="31" spans="1:8" ht="12.75" thickBot="1" x14ac:dyDescent="0.25">
      <c r="A31" s="83" t="s">
        <v>54</v>
      </c>
      <c r="B31" s="83" t="s">
        <v>55</v>
      </c>
      <c r="C31" s="37">
        <v>8608.0368400000007</v>
      </c>
      <c r="D31" s="37">
        <v>8608.0368400000007</v>
      </c>
      <c r="E31" s="84">
        <v>95.564189999999996</v>
      </c>
      <c r="F31" s="71">
        <v>182.08148</v>
      </c>
      <c r="G31" s="85">
        <f t="shared" si="2"/>
        <v>1.1101740359187402</v>
      </c>
      <c r="H31" s="40">
        <f t="shared" si="1"/>
        <v>-8512.4726500000015</v>
      </c>
    </row>
    <row r="32" spans="1:8" ht="12.75" thickBot="1" x14ac:dyDescent="0.25">
      <c r="A32" s="11" t="s">
        <v>56</v>
      </c>
      <c r="B32" s="86" t="s">
        <v>57</v>
      </c>
      <c r="C32" s="13">
        <f>C33+C35+C37+C36</f>
        <v>1101.43</v>
      </c>
      <c r="D32" s="13">
        <f>D33+D35+D37+D36</f>
        <v>1101.43</v>
      </c>
      <c r="E32" s="13">
        <f>E33+E35+E37+E36</f>
        <v>74.539990000000003</v>
      </c>
      <c r="F32" s="13">
        <f>F33+F35+F37+F36</f>
        <v>180.99351000000001</v>
      </c>
      <c r="G32" s="240">
        <f t="shared" si="2"/>
        <v>6.767564892911941</v>
      </c>
      <c r="H32" s="296">
        <f t="shared" si="1"/>
        <v>-1026.8900100000001</v>
      </c>
    </row>
    <row r="33" spans="1:9" x14ac:dyDescent="0.2">
      <c r="A33" s="22" t="s">
        <v>58</v>
      </c>
      <c r="B33" s="22" t="s">
        <v>59</v>
      </c>
      <c r="C33" s="33">
        <f>C34</f>
        <v>1001.4</v>
      </c>
      <c r="D33" s="33">
        <f>D34</f>
        <v>1001.4</v>
      </c>
      <c r="E33" s="33">
        <f>E34</f>
        <v>67.624989999999997</v>
      </c>
      <c r="F33" s="34">
        <f>F34</f>
        <v>139.37351000000001</v>
      </c>
      <c r="G33" s="55">
        <f t="shared" si="2"/>
        <v>6.7530447373676843</v>
      </c>
      <c r="H33" s="25">
        <f t="shared" si="1"/>
        <v>-933.77500999999995</v>
      </c>
    </row>
    <row r="34" spans="1:9" x14ac:dyDescent="0.2">
      <c r="A34" s="83" t="s">
        <v>60</v>
      </c>
      <c r="B34" s="87" t="s">
        <v>61</v>
      </c>
      <c r="C34" s="37">
        <v>1001.4</v>
      </c>
      <c r="D34" s="37">
        <v>1001.4</v>
      </c>
      <c r="E34" s="84">
        <v>67.624989999999997</v>
      </c>
      <c r="F34" s="71">
        <v>139.37351000000001</v>
      </c>
      <c r="G34" s="55">
        <f t="shared" si="2"/>
        <v>6.7530447373676843</v>
      </c>
      <c r="H34" s="31">
        <f t="shared" si="1"/>
        <v>-933.77500999999995</v>
      </c>
    </row>
    <row r="35" spans="1:9" x14ac:dyDescent="0.2">
      <c r="A35" s="83" t="s">
        <v>62</v>
      </c>
      <c r="B35" s="83" t="s">
        <v>63</v>
      </c>
      <c r="C35" s="37">
        <v>95.03</v>
      </c>
      <c r="D35" s="37">
        <v>95.03</v>
      </c>
      <c r="E35" s="73">
        <v>1.64</v>
      </c>
      <c r="F35" s="74">
        <v>2.44</v>
      </c>
      <c r="G35" s="55">
        <f t="shared" si="2"/>
        <v>1.7257708092181416</v>
      </c>
      <c r="H35" s="31">
        <f t="shared" si="1"/>
        <v>-93.39</v>
      </c>
    </row>
    <row r="36" spans="1:9" ht="12" hidden="1" customHeight="1" x14ac:dyDescent="0.2">
      <c r="A36" s="88" t="s">
        <v>64</v>
      </c>
      <c r="B36" s="89" t="s">
        <v>65</v>
      </c>
      <c r="C36" s="37"/>
      <c r="D36" s="37"/>
      <c r="E36" s="37">
        <v>0</v>
      </c>
      <c r="F36" s="38"/>
      <c r="G36" s="55" t="e">
        <f t="shared" si="2"/>
        <v>#DIV/0!</v>
      </c>
      <c r="H36" s="31">
        <f t="shared" si="1"/>
        <v>0</v>
      </c>
    </row>
    <row r="37" spans="1:9" ht="24.75" thickBot="1" x14ac:dyDescent="0.25">
      <c r="A37" s="267" t="s">
        <v>66</v>
      </c>
      <c r="B37" s="266" t="s">
        <v>277</v>
      </c>
      <c r="C37" s="37">
        <v>5</v>
      </c>
      <c r="D37" s="37">
        <v>5</v>
      </c>
      <c r="E37" s="37">
        <v>5.2750000000000004</v>
      </c>
      <c r="F37" s="38">
        <v>39.18</v>
      </c>
      <c r="G37" s="35">
        <f t="shared" si="2"/>
        <v>105.50000000000001</v>
      </c>
      <c r="H37" s="90">
        <f t="shared" si="1"/>
        <v>0.27500000000000036</v>
      </c>
    </row>
    <row r="38" spans="1:9" ht="24.75" thickBot="1" x14ac:dyDescent="0.25">
      <c r="A38" s="298" t="s">
        <v>67</v>
      </c>
      <c r="B38" s="297" t="s">
        <v>68</v>
      </c>
      <c r="C38" s="91">
        <f>C39+C47+C48+C46</f>
        <v>21995.202909999996</v>
      </c>
      <c r="D38" s="91">
        <f>D39+D47+D48+D46</f>
        <v>21995.202909999996</v>
      </c>
      <c r="E38" s="92">
        <f>E39+E47+E48</f>
        <v>471.18060999999994</v>
      </c>
      <c r="F38" s="91">
        <f>F39+F47+F48+F46</f>
        <v>114.70841999999999</v>
      </c>
      <c r="G38" s="14">
        <f t="shared" si="2"/>
        <v>2.1421971505695012</v>
      </c>
      <c r="H38" s="15">
        <f t="shared" si="1"/>
        <v>-21524.022299999997</v>
      </c>
    </row>
    <row r="39" spans="1:9" s="97" customFormat="1" ht="48" x14ac:dyDescent="0.2">
      <c r="A39" s="93" t="s">
        <v>69</v>
      </c>
      <c r="B39" s="94" t="s">
        <v>70</v>
      </c>
      <c r="C39" s="95">
        <f>C40+C42+C44</f>
        <v>20882.035909999999</v>
      </c>
      <c r="D39" s="95">
        <f>D40+D42+D44</f>
        <v>20882.035909999999</v>
      </c>
      <c r="E39" s="95">
        <f>E40+E42+E44+E46</f>
        <v>361.97272999999996</v>
      </c>
      <c r="F39" s="46">
        <f>F40+F42+F44</f>
        <v>49.988569999999996</v>
      </c>
      <c r="G39" s="24">
        <f t="shared" si="2"/>
        <v>1.7334168543722228</v>
      </c>
      <c r="H39" s="96">
        <f t="shared" si="1"/>
        <v>-20520.063179999997</v>
      </c>
    </row>
    <row r="40" spans="1:9" s="97" customFormat="1" ht="24" x14ac:dyDescent="0.2">
      <c r="A40" s="88" t="s">
        <v>71</v>
      </c>
      <c r="B40" s="98" t="s">
        <v>72</v>
      </c>
      <c r="C40" s="29">
        <f>C41</f>
        <v>8886.2999999999993</v>
      </c>
      <c r="D40" s="29">
        <f>D41</f>
        <v>8886.2999999999993</v>
      </c>
      <c r="E40" s="28">
        <f>E41</f>
        <v>186.13086999999999</v>
      </c>
      <c r="F40" s="28">
        <f>F41</f>
        <v>23.661079999999998</v>
      </c>
      <c r="G40" s="30">
        <f t="shared" si="2"/>
        <v>2.0945823346049539</v>
      </c>
      <c r="H40" s="31">
        <f t="shared" si="1"/>
        <v>-8700.1691299999984</v>
      </c>
    </row>
    <row r="41" spans="1:9" s="97" customFormat="1" ht="24" x14ac:dyDescent="0.2">
      <c r="A41" s="99" t="s">
        <v>73</v>
      </c>
      <c r="B41" s="100" t="s">
        <v>72</v>
      </c>
      <c r="C41" s="101">
        <v>8886.2999999999993</v>
      </c>
      <c r="D41" s="101">
        <v>8886.2999999999993</v>
      </c>
      <c r="E41" s="84">
        <v>186.13086999999999</v>
      </c>
      <c r="F41" s="84">
        <v>23.661079999999998</v>
      </c>
      <c r="G41" s="79">
        <f t="shared" si="2"/>
        <v>2.0945823346049539</v>
      </c>
      <c r="H41" s="90">
        <f t="shared" si="1"/>
        <v>-8700.1691299999984</v>
      </c>
    </row>
    <row r="42" spans="1:9" s="97" customFormat="1" ht="24" x14ac:dyDescent="0.2">
      <c r="A42" s="102" t="s">
        <v>74</v>
      </c>
      <c r="B42" s="89" t="s">
        <v>75</v>
      </c>
      <c r="C42" s="29">
        <f>C43</f>
        <v>11599.45261</v>
      </c>
      <c r="D42" s="29">
        <f>D43</f>
        <v>11599.45261</v>
      </c>
      <c r="E42" s="28">
        <f>E43</f>
        <v>156.50642999999999</v>
      </c>
      <c r="F42" s="84">
        <f>F43</f>
        <v>9.3451400000000007</v>
      </c>
      <c r="G42" s="103">
        <f>G43</f>
        <v>1.3492570318798862</v>
      </c>
      <c r="H42" s="28">
        <f>E42-D42</f>
        <v>-11442.946180000001</v>
      </c>
    </row>
    <row r="43" spans="1:9" s="97" customFormat="1" ht="24" x14ac:dyDescent="0.2">
      <c r="A43" s="104" t="s">
        <v>76</v>
      </c>
      <c r="B43" s="105" t="s">
        <v>75</v>
      </c>
      <c r="C43" s="29">
        <v>11599.45261</v>
      </c>
      <c r="D43" s="29">
        <v>11599.45261</v>
      </c>
      <c r="E43" s="28">
        <v>156.50642999999999</v>
      </c>
      <c r="F43" s="28">
        <v>9.3451400000000007</v>
      </c>
      <c r="G43" s="103">
        <f>E43/D43*100</f>
        <v>1.3492570318798862</v>
      </c>
      <c r="H43" s="28">
        <f>E43-D43</f>
        <v>-11442.946180000001</v>
      </c>
    </row>
    <row r="44" spans="1:9" s="97" customFormat="1" ht="48" x14ac:dyDescent="0.2">
      <c r="A44" s="99" t="s">
        <v>77</v>
      </c>
      <c r="B44" s="89" t="s">
        <v>78</v>
      </c>
      <c r="C44" s="29">
        <f>C45</f>
        <v>396.2833</v>
      </c>
      <c r="D44" s="29">
        <f>D45</f>
        <v>396.2833</v>
      </c>
      <c r="E44" s="28">
        <f>E45</f>
        <v>19.335429999999999</v>
      </c>
      <c r="F44" s="28">
        <f>F45</f>
        <v>16.98235</v>
      </c>
      <c r="G44" s="103">
        <f>G45</f>
        <v>4.8791937485127432</v>
      </c>
      <c r="H44" s="84">
        <f>E44-D44</f>
        <v>-376.94787000000002</v>
      </c>
      <c r="I44" s="106"/>
    </row>
    <row r="45" spans="1:9" s="107" customFormat="1" ht="36" x14ac:dyDescent="0.2">
      <c r="A45" s="99" t="s">
        <v>79</v>
      </c>
      <c r="B45" s="105" t="s">
        <v>80</v>
      </c>
      <c r="C45" s="71">
        <v>396.2833</v>
      </c>
      <c r="D45" s="71">
        <v>396.2833</v>
      </c>
      <c r="E45" s="28">
        <v>19.335429999999999</v>
      </c>
      <c r="F45" s="84">
        <v>16.98235</v>
      </c>
      <c r="G45" s="103">
        <f>E45/D45*100</f>
        <v>4.8791937485127432</v>
      </c>
      <c r="H45" s="28">
        <f>H44</f>
        <v>-376.94787000000002</v>
      </c>
    </row>
    <row r="46" spans="1:9" s="54" customFormat="1" ht="24" x14ac:dyDescent="0.2">
      <c r="A46" s="108" t="s">
        <v>81</v>
      </c>
      <c r="B46" s="109" t="s">
        <v>82</v>
      </c>
      <c r="C46" s="84">
        <v>181.27799999999999</v>
      </c>
      <c r="D46" s="84">
        <v>181.27799999999999</v>
      </c>
      <c r="E46" s="58"/>
      <c r="F46" s="84">
        <v>0</v>
      </c>
      <c r="G46" s="79">
        <f t="shared" ref="G46:G53" si="3">E46/D46*100</f>
        <v>0</v>
      </c>
      <c r="H46" s="110">
        <f t="shared" ref="H46:H129" si="4">E46-D46</f>
        <v>-181.27799999999999</v>
      </c>
    </row>
    <row r="47" spans="1:9" s="54" customFormat="1" ht="24.75" thickBot="1" x14ac:dyDescent="0.25">
      <c r="A47" s="111" t="s">
        <v>278</v>
      </c>
      <c r="B47" s="109" t="s">
        <v>279</v>
      </c>
      <c r="C47" s="112">
        <v>573.71500000000003</v>
      </c>
      <c r="D47" s="112">
        <v>573.71500000000003</v>
      </c>
      <c r="E47" s="113">
        <v>88.159599999999998</v>
      </c>
      <c r="F47" s="112">
        <v>52.222999999999999</v>
      </c>
      <c r="G47" s="79">
        <f t="shared" si="3"/>
        <v>15.366445011896149</v>
      </c>
      <c r="H47" s="110">
        <f t="shared" si="4"/>
        <v>-485.55540000000002</v>
      </c>
    </row>
    <row r="48" spans="1:9" s="62" customFormat="1" ht="12.75" thickBot="1" x14ac:dyDescent="0.25">
      <c r="A48" s="11" t="s">
        <v>83</v>
      </c>
      <c r="B48" s="114" t="s">
        <v>84</v>
      </c>
      <c r="C48" s="13">
        <f>C49+C50</f>
        <v>358.17399999999998</v>
      </c>
      <c r="D48" s="13">
        <f>D49+D50</f>
        <v>358.17399999999998</v>
      </c>
      <c r="E48" s="13">
        <f t="shared" ref="E48:F48" si="5">E49+E50</f>
        <v>21.048279999999998</v>
      </c>
      <c r="F48" s="13">
        <f t="shared" si="5"/>
        <v>12.49685</v>
      </c>
      <c r="G48" s="14">
        <f t="shared" si="3"/>
        <v>5.8765516201622674</v>
      </c>
      <c r="H48" s="15">
        <f t="shared" si="4"/>
        <v>-337.12572</v>
      </c>
    </row>
    <row r="49" spans="1:9" s="54" customFormat="1" x14ac:dyDescent="0.2">
      <c r="A49" s="115" t="s">
        <v>280</v>
      </c>
      <c r="B49" s="116" t="s">
        <v>85</v>
      </c>
      <c r="C49" s="23">
        <v>348.17399999999998</v>
      </c>
      <c r="D49" s="23">
        <v>348.17399999999998</v>
      </c>
      <c r="E49" s="117">
        <v>21.048279999999998</v>
      </c>
      <c r="F49" s="118">
        <v>12.49685</v>
      </c>
      <c r="G49" s="35">
        <f t="shared" si="3"/>
        <v>6.045333655011575</v>
      </c>
      <c r="H49" s="90">
        <f t="shared" si="4"/>
        <v>-327.12572</v>
      </c>
    </row>
    <row r="50" spans="1:9" s="54" customFormat="1" ht="48.75" thickBot="1" x14ac:dyDescent="0.25">
      <c r="A50" s="270" t="s">
        <v>281</v>
      </c>
      <c r="B50" s="268" t="s">
        <v>282</v>
      </c>
      <c r="C50" s="112">
        <v>10</v>
      </c>
      <c r="D50" s="112">
        <v>10</v>
      </c>
      <c r="E50" s="113"/>
      <c r="F50" s="269"/>
      <c r="G50" s="39"/>
      <c r="H50" s="208"/>
    </row>
    <row r="51" spans="1:9" s="54" customFormat="1" ht="12.75" thickBot="1" x14ac:dyDescent="0.25">
      <c r="A51" s="17" t="s">
        <v>86</v>
      </c>
      <c r="B51" s="114" t="s">
        <v>87</v>
      </c>
      <c r="C51" s="119">
        <f>C52</f>
        <v>112.97</v>
      </c>
      <c r="D51" s="119">
        <f>D52</f>
        <v>112.97</v>
      </c>
      <c r="E51" s="91">
        <f>+E52</f>
        <v>4.0400000000000002E-3</v>
      </c>
      <c r="F51" s="91">
        <f>+F52</f>
        <v>0</v>
      </c>
      <c r="G51" s="44">
        <f t="shared" si="3"/>
        <v>3.5761706647782598E-3</v>
      </c>
      <c r="H51" s="265">
        <f t="shared" si="4"/>
        <v>-112.96596</v>
      </c>
    </row>
    <row r="52" spans="1:9" s="54" customFormat="1" x14ac:dyDescent="0.2">
      <c r="A52" s="22" t="s">
        <v>88</v>
      </c>
      <c r="B52" s="22" t="s">
        <v>89</v>
      </c>
      <c r="C52" s="33">
        <f>C53+C54+C55+C56</f>
        <v>112.97</v>
      </c>
      <c r="D52" s="33">
        <f>D53+D54+D55+D56</f>
        <v>112.97</v>
      </c>
      <c r="E52" s="33">
        <f>E53+E54+E55+E56</f>
        <v>4.0400000000000002E-3</v>
      </c>
      <c r="F52" s="33">
        <f>F53+F54+F55+F56</f>
        <v>0</v>
      </c>
      <c r="G52" s="48">
        <f t="shared" si="3"/>
        <v>3.5761706647782598E-3</v>
      </c>
      <c r="H52" s="25">
        <f t="shared" si="4"/>
        <v>-112.96596</v>
      </c>
    </row>
    <row r="53" spans="1:9" s="54" customFormat="1" x14ac:dyDescent="0.2">
      <c r="A53" s="120" t="s">
        <v>90</v>
      </c>
      <c r="B53" s="121" t="s">
        <v>91</v>
      </c>
      <c r="C53" s="28">
        <v>102.76</v>
      </c>
      <c r="D53" s="28">
        <v>102.76</v>
      </c>
      <c r="E53" s="51"/>
      <c r="F53" s="52"/>
      <c r="G53" s="30">
        <f t="shared" si="3"/>
        <v>0</v>
      </c>
      <c r="H53" s="122">
        <f t="shared" si="4"/>
        <v>-102.76</v>
      </c>
    </row>
    <row r="54" spans="1:9" s="54" customFormat="1" x14ac:dyDescent="0.2">
      <c r="A54" s="83" t="s">
        <v>92</v>
      </c>
      <c r="B54" s="123" t="s">
        <v>93</v>
      </c>
      <c r="C54" s="28"/>
      <c r="D54" s="28"/>
      <c r="E54" s="51"/>
      <c r="F54" s="52"/>
      <c r="G54" s="30"/>
      <c r="H54" s="31">
        <f t="shared" si="4"/>
        <v>0</v>
      </c>
    </row>
    <row r="55" spans="1:9" s="54" customFormat="1" ht="12.75" thickBot="1" x14ac:dyDescent="0.25">
      <c r="A55" s="83" t="s">
        <v>94</v>
      </c>
      <c r="B55" s="70" t="s">
        <v>95</v>
      </c>
      <c r="C55" s="28">
        <v>10.210000000000001</v>
      </c>
      <c r="D55" s="28">
        <v>10.210000000000001</v>
      </c>
      <c r="E55" s="51">
        <v>4.0400000000000002E-3</v>
      </c>
      <c r="F55" s="52"/>
      <c r="G55" s="30">
        <f t="shared" ref="G55:G64" si="6">E55/D55*100</f>
        <v>3.9569049951028404E-2</v>
      </c>
      <c r="H55" s="31">
        <f t="shared" si="4"/>
        <v>-10.205960000000001</v>
      </c>
    </row>
    <row r="56" spans="1:9" s="54" customFormat="1" ht="24.75" hidden="1" customHeight="1" thickBot="1" x14ac:dyDescent="0.25">
      <c r="A56" s="67" t="s">
        <v>96</v>
      </c>
      <c r="B56" s="121" t="s">
        <v>97</v>
      </c>
      <c r="C56" s="28"/>
      <c r="D56" s="28"/>
      <c r="E56" s="51"/>
      <c r="F56" s="52"/>
      <c r="G56" s="55"/>
      <c r="H56" s="31">
        <f t="shared" si="4"/>
        <v>0</v>
      </c>
    </row>
    <row r="57" spans="1:9" s="107" customFormat="1" ht="12.75" thickBot="1" x14ac:dyDescent="0.25">
      <c r="A57" s="124" t="s">
        <v>98</v>
      </c>
      <c r="B57" s="125" t="s">
        <v>99</v>
      </c>
      <c r="C57" s="126">
        <f>C58</f>
        <v>0</v>
      </c>
      <c r="D57" s="126">
        <f>D58</f>
        <v>0</v>
      </c>
      <c r="E57" s="127">
        <f>E58</f>
        <v>0</v>
      </c>
      <c r="F57" s="127">
        <f>F58</f>
        <v>0</v>
      </c>
      <c r="G57" s="128"/>
      <c r="H57" s="129"/>
    </row>
    <row r="58" spans="1:9" s="107" customFormat="1" x14ac:dyDescent="0.2">
      <c r="A58" s="130" t="s">
        <v>100</v>
      </c>
      <c r="B58" s="131" t="s">
        <v>101</v>
      </c>
      <c r="C58" s="95">
        <f>C59+C60</f>
        <v>0</v>
      </c>
      <c r="D58" s="95">
        <f>D59+D60</f>
        <v>0</v>
      </c>
      <c r="E58" s="46">
        <f>E60+E59</f>
        <v>0</v>
      </c>
      <c r="F58" s="46">
        <f>F60+F59</f>
        <v>0</v>
      </c>
      <c r="G58" s="132"/>
      <c r="H58" s="46"/>
    </row>
    <row r="59" spans="1:9" s="107" customFormat="1" x14ac:dyDescent="0.2">
      <c r="A59" s="133" t="s">
        <v>102</v>
      </c>
      <c r="B59" s="89" t="s">
        <v>103</v>
      </c>
      <c r="C59" s="82"/>
      <c r="D59" s="82"/>
      <c r="E59" s="23"/>
      <c r="F59" s="82"/>
      <c r="G59" s="134"/>
      <c r="H59" s="23"/>
    </row>
    <row r="60" spans="1:9" s="107" customFormat="1" ht="12.75" thickBot="1" x14ac:dyDescent="0.25">
      <c r="A60" s="135" t="s">
        <v>104</v>
      </c>
      <c r="B60" s="136" t="s">
        <v>105</v>
      </c>
      <c r="C60" s="137"/>
      <c r="D60" s="137"/>
      <c r="E60" s="112"/>
      <c r="F60" s="137"/>
      <c r="G60" s="138"/>
      <c r="H60" s="112"/>
    </row>
    <row r="61" spans="1:9" s="54" customFormat="1" ht="12.75" thickBot="1" x14ac:dyDescent="0.25">
      <c r="A61" s="139" t="s">
        <v>106</v>
      </c>
      <c r="B61" s="140" t="s">
        <v>107</v>
      </c>
      <c r="C61" s="43">
        <f>C62+C63</f>
        <v>125</v>
      </c>
      <c r="D61" s="43">
        <f>D62+D63</f>
        <v>125</v>
      </c>
      <c r="E61" s="43">
        <f t="shared" ref="E61:F61" si="7">E62+E63</f>
        <v>0</v>
      </c>
      <c r="F61" s="43">
        <f t="shared" si="7"/>
        <v>99.837940000000003</v>
      </c>
      <c r="G61" s="14">
        <f t="shared" si="6"/>
        <v>0</v>
      </c>
      <c r="H61" s="15">
        <f t="shared" si="4"/>
        <v>-125</v>
      </c>
    </row>
    <row r="62" spans="1:9" ht="36" customHeight="1" thickBot="1" x14ac:dyDescent="0.25">
      <c r="A62" s="142" t="s">
        <v>108</v>
      </c>
      <c r="B62" s="143" t="s">
        <v>109</v>
      </c>
      <c r="C62" s="144">
        <v>125</v>
      </c>
      <c r="D62" s="144">
        <v>125</v>
      </c>
      <c r="E62" s="33"/>
      <c r="F62" s="34">
        <v>99.837940000000003</v>
      </c>
      <c r="G62" s="30">
        <f t="shared" si="6"/>
        <v>0</v>
      </c>
      <c r="H62" s="31">
        <f t="shared" si="4"/>
        <v>-125</v>
      </c>
    </row>
    <row r="63" spans="1:9" s="106" customFormat="1" ht="24.75" hidden="1" customHeight="1" thickBot="1" x14ac:dyDescent="0.25">
      <c r="A63" s="145" t="s">
        <v>110</v>
      </c>
      <c r="B63" s="146" t="s">
        <v>111</v>
      </c>
      <c r="C63" s="137"/>
      <c r="D63" s="137"/>
      <c r="E63" s="112"/>
      <c r="F63" s="112"/>
      <c r="G63" s="35" t="e">
        <f t="shared" si="6"/>
        <v>#DIV/0!</v>
      </c>
      <c r="H63" s="122">
        <f t="shared" si="4"/>
        <v>0</v>
      </c>
      <c r="I63" s="147"/>
    </row>
    <row r="64" spans="1:9" ht="12.75" thickBot="1" x14ac:dyDescent="0.25">
      <c r="A64" s="11" t="s">
        <v>112</v>
      </c>
      <c r="B64" s="86" t="s">
        <v>113</v>
      </c>
      <c r="C64" s="92">
        <f>C65+C67+C69+C71+C75+C77+C79+C81+C83+C87+C73+C90</f>
        <v>119</v>
      </c>
      <c r="D64" s="92">
        <f>D65+D67+D69+D71+D75+D77+D79+D81+D83+D87+D73+D90</f>
        <v>119</v>
      </c>
      <c r="E64" s="92">
        <f t="shared" ref="E64:F64" si="8">E65+E67+E69+E71+E75+E77+E79+E81+E83+E87+E73+E90</f>
        <v>134.21078</v>
      </c>
      <c r="F64" s="92">
        <f t="shared" si="8"/>
        <v>7.7143800000000002</v>
      </c>
      <c r="G64" s="148">
        <f t="shared" si="6"/>
        <v>112.78216806722689</v>
      </c>
      <c r="H64" s="80">
        <f>E64-D64</f>
        <v>15.21078</v>
      </c>
    </row>
    <row r="65" spans="1:8" s="10" customFormat="1" ht="36" x14ac:dyDescent="0.2">
      <c r="A65" s="149" t="s">
        <v>114</v>
      </c>
      <c r="B65" s="150" t="s">
        <v>115</v>
      </c>
      <c r="C65" s="95">
        <f>C66</f>
        <v>8</v>
      </c>
      <c r="D65" s="95">
        <f>D66</f>
        <v>8</v>
      </c>
      <c r="E65" s="95">
        <f t="shared" ref="E65:F65" si="9">E66</f>
        <v>0</v>
      </c>
      <c r="F65" s="95">
        <f t="shared" si="9"/>
        <v>0</v>
      </c>
      <c r="G65" s="132">
        <f>E65/D65*100</f>
        <v>0</v>
      </c>
      <c r="H65" s="46">
        <f t="shared" si="4"/>
        <v>-8</v>
      </c>
    </row>
    <row r="66" spans="1:8" ht="48" x14ac:dyDescent="0.2">
      <c r="A66" s="151" t="s">
        <v>116</v>
      </c>
      <c r="B66" s="152" t="s">
        <v>117</v>
      </c>
      <c r="C66" s="95">
        <v>8</v>
      </c>
      <c r="D66" s="95">
        <v>8</v>
      </c>
      <c r="E66" s="46"/>
      <c r="F66" s="153"/>
      <c r="G66" s="132">
        <f>E66/D66*100</f>
        <v>0</v>
      </c>
      <c r="H66" s="28">
        <f t="shared" si="4"/>
        <v>-8</v>
      </c>
    </row>
    <row r="67" spans="1:8" ht="36" customHeight="1" x14ac:dyDescent="0.2">
      <c r="A67" s="149" t="s">
        <v>118</v>
      </c>
      <c r="B67" s="154" t="s">
        <v>119</v>
      </c>
      <c r="C67" s="95">
        <f>C68</f>
        <v>17</v>
      </c>
      <c r="D67" s="95">
        <f>D68</f>
        <v>17</v>
      </c>
      <c r="E67" s="95">
        <f>E68</f>
        <v>2.5</v>
      </c>
      <c r="F67" s="95">
        <f>F68</f>
        <v>0</v>
      </c>
      <c r="G67" s="155"/>
      <c r="H67" s="28">
        <f t="shared" si="4"/>
        <v>-14.5</v>
      </c>
    </row>
    <row r="68" spans="1:8" ht="60" x14ac:dyDescent="0.2">
      <c r="A68" s="151" t="s">
        <v>120</v>
      </c>
      <c r="B68" s="69" t="s">
        <v>121</v>
      </c>
      <c r="C68" s="95">
        <v>17</v>
      </c>
      <c r="D68" s="95">
        <v>17</v>
      </c>
      <c r="E68" s="46">
        <v>2.5</v>
      </c>
      <c r="F68" s="29"/>
      <c r="G68" s="155">
        <f>E68/D68*100</f>
        <v>14.705882352941178</v>
      </c>
      <c r="H68" s="156">
        <f t="shared" si="4"/>
        <v>-14.5</v>
      </c>
    </row>
    <row r="69" spans="1:8" ht="36" x14ac:dyDescent="0.2">
      <c r="A69" s="149" t="s">
        <v>122</v>
      </c>
      <c r="B69" s="123" t="s">
        <v>123</v>
      </c>
      <c r="C69" s="95">
        <f>C70</f>
        <v>4</v>
      </c>
      <c r="D69" s="95">
        <f>D70</f>
        <v>4</v>
      </c>
      <c r="E69" s="95">
        <f>E70</f>
        <v>0</v>
      </c>
      <c r="F69" s="95">
        <f>F70</f>
        <v>0</v>
      </c>
      <c r="G69" s="155">
        <f t="shared" ref="G69:G71" si="10">E69/D69*100</f>
        <v>0</v>
      </c>
      <c r="H69" s="156">
        <f t="shared" si="4"/>
        <v>-4</v>
      </c>
    </row>
    <row r="70" spans="1:8" ht="48" x14ac:dyDescent="0.2">
      <c r="A70" s="151" t="s">
        <v>124</v>
      </c>
      <c r="B70" s="69" t="s">
        <v>125</v>
      </c>
      <c r="C70" s="95">
        <v>4</v>
      </c>
      <c r="D70" s="95">
        <v>4</v>
      </c>
      <c r="E70" s="46"/>
      <c r="F70" s="29"/>
      <c r="G70" s="155">
        <f t="shared" si="10"/>
        <v>0</v>
      </c>
      <c r="H70" s="156">
        <f t="shared" si="4"/>
        <v>-4</v>
      </c>
    </row>
    <row r="71" spans="1:8" ht="36" x14ac:dyDescent="0.2">
      <c r="A71" s="149" t="s">
        <v>126</v>
      </c>
      <c r="B71" s="123" t="s">
        <v>127</v>
      </c>
      <c r="C71" s="95">
        <f>C72</f>
        <v>3</v>
      </c>
      <c r="D71" s="95">
        <f>D72</f>
        <v>3</v>
      </c>
      <c r="E71" s="95">
        <f>E72</f>
        <v>0</v>
      </c>
      <c r="F71" s="95">
        <f>F72</f>
        <v>0</v>
      </c>
      <c r="G71" s="155">
        <f t="shared" si="10"/>
        <v>0</v>
      </c>
      <c r="H71" s="156">
        <f t="shared" si="4"/>
        <v>-3</v>
      </c>
    </row>
    <row r="72" spans="1:8" ht="48" x14ac:dyDescent="0.2">
      <c r="A72" s="151" t="s">
        <v>128</v>
      </c>
      <c r="B72" s="69" t="s">
        <v>129</v>
      </c>
      <c r="C72" s="95">
        <v>3</v>
      </c>
      <c r="D72" s="95">
        <v>3</v>
      </c>
      <c r="E72" s="46"/>
      <c r="F72" s="28"/>
      <c r="G72" s="155">
        <f>E72/D72*100</f>
        <v>0</v>
      </c>
      <c r="H72" s="28">
        <f>E72-D72</f>
        <v>-3</v>
      </c>
    </row>
    <row r="73" spans="1:8" ht="36" x14ac:dyDescent="0.2">
      <c r="A73" s="149" t="s">
        <v>283</v>
      </c>
      <c r="B73" s="123" t="s">
        <v>284</v>
      </c>
      <c r="C73" s="95">
        <f>C74</f>
        <v>5</v>
      </c>
      <c r="D73" s="95">
        <f>D74</f>
        <v>5</v>
      </c>
      <c r="E73" s="95">
        <f t="shared" ref="E73:F73" si="11">E74</f>
        <v>0</v>
      </c>
      <c r="F73" s="95">
        <f t="shared" si="11"/>
        <v>0</v>
      </c>
      <c r="G73" s="155">
        <f t="shared" ref="G73:G74" si="12">E73/D73*100</f>
        <v>0</v>
      </c>
      <c r="H73" s="28">
        <f t="shared" ref="H73:H74" si="13">E73-D73</f>
        <v>-5</v>
      </c>
    </row>
    <row r="74" spans="1:8" ht="48" x14ac:dyDescent="0.2">
      <c r="A74" s="151" t="s">
        <v>285</v>
      </c>
      <c r="B74" s="69" t="s">
        <v>286</v>
      </c>
      <c r="C74" s="271">
        <v>5</v>
      </c>
      <c r="D74" s="271">
        <v>5</v>
      </c>
      <c r="E74" s="185"/>
      <c r="F74" s="51"/>
      <c r="G74" s="272">
        <f t="shared" si="12"/>
        <v>0</v>
      </c>
      <c r="H74" s="51">
        <f t="shared" si="13"/>
        <v>-5</v>
      </c>
    </row>
    <row r="75" spans="1:8" ht="36" x14ac:dyDescent="0.2">
      <c r="A75" s="149" t="s">
        <v>130</v>
      </c>
      <c r="B75" s="123" t="s">
        <v>131</v>
      </c>
      <c r="C75" s="95">
        <f>C76</f>
        <v>3</v>
      </c>
      <c r="D75" s="95">
        <f>D76</f>
        <v>3</v>
      </c>
      <c r="E75" s="95">
        <f>E76</f>
        <v>6.9995000000000003</v>
      </c>
      <c r="F75" s="95">
        <f>F76</f>
        <v>0</v>
      </c>
      <c r="G75" s="155">
        <f>E75/D75*100</f>
        <v>233.31666666666666</v>
      </c>
      <c r="H75" s="28">
        <f>E75-D75</f>
        <v>3.9995000000000003</v>
      </c>
    </row>
    <row r="76" spans="1:8" ht="48" x14ac:dyDescent="0.2">
      <c r="A76" s="151" t="s">
        <v>132</v>
      </c>
      <c r="B76" s="69" t="s">
        <v>133</v>
      </c>
      <c r="C76" s="95">
        <v>3</v>
      </c>
      <c r="D76" s="95">
        <v>3</v>
      </c>
      <c r="E76" s="46">
        <v>6.9995000000000003</v>
      </c>
      <c r="F76" s="29"/>
      <c r="G76" s="155">
        <f>E76/D76*100</f>
        <v>233.31666666666666</v>
      </c>
      <c r="H76" s="28">
        <f>E77-D76</f>
        <v>-2.85</v>
      </c>
    </row>
    <row r="77" spans="1:8" ht="36" x14ac:dyDescent="0.2">
      <c r="A77" s="149" t="s">
        <v>134</v>
      </c>
      <c r="B77" s="123" t="s">
        <v>135</v>
      </c>
      <c r="C77" s="95">
        <f>C78</f>
        <v>2</v>
      </c>
      <c r="D77" s="95">
        <f>D78</f>
        <v>2</v>
      </c>
      <c r="E77" s="95">
        <f>E78</f>
        <v>0.15</v>
      </c>
      <c r="F77" s="95">
        <f>F78</f>
        <v>0</v>
      </c>
      <c r="G77" s="132"/>
      <c r="H77" s="28"/>
    </row>
    <row r="78" spans="1:8" ht="60" x14ac:dyDescent="0.2">
      <c r="A78" s="151" t="s">
        <v>136</v>
      </c>
      <c r="B78" s="69" t="s">
        <v>137</v>
      </c>
      <c r="C78" s="95">
        <v>2</v>
      </c>
      <c r="D78" s="95">
        <v>2</v>
      </c>
      <c r="E78" s="46">
        <v>0.15</v>
      </c>
      <c r="F78" s="29"/>
      <c r="G78" s="155">
        <f>E78/D78*100</f>
        <v>7.5</v>
      </c>
      <c r="H78" s="28">
        <f>E78-D78</f>
        <v>-1.85</v>
      </c>
    </row>
    <row r="79" spans="1:8" ht="36" x14ac:dyDescent="0.2">
      <c r="A79" s="149" t="s">
        <v>138</v>
      </c>
      <c r="B79" s="123" t="s">
        <v>139</v>
      </c>
      <c r="C79" s="95">
        <f>C80</f>
        <v>1</v>
      </c>
      <c r="D79" s="95">
        <f>D80</f>
        <v>1</v>
      </c>
      <c r="E79" s="95">
        <f>E80</f>
        <v>0</v>
      </c>
      <c r="F79" s="95">
        <f>F80</f>
        <v>0</v>
      </c>
      <c r="G79" s="155"/>
      <c r="H79" s="28">
        <f>E79-D79</f>
        <v>-1</v>
      </c>
    </row>
    <row r="80" spans="1:8" ht="48" x14ac:dyDescent="0.2">
      <c r="A80" s="151" t="s">
        <v>140</v>
      </c>
      <c r="B80" s="69" t="s">
        <v>141</v>
      </c>
      <c r="C80" s="95">
        <v>1</v>
      </c>
      <c r="D80" s="95">
        <v>1</v>
      </c>
      <c r="E80" s="46"/>
      <c r="F80" s="29"/>
      <c r="G80" s="155">
        <f>E80/D80*100</f>
        <v>0</v>
      </c>
      <c r="H80" s="157">
        <f>E80-D80</f>
        <v>-1</v>
      </c>
    </row>
    <row r="81" spans="1:8" ht="36" x14ac:dyDescent="0.2">
      <c r="A81" s="149" t="s">
        <v>142</v>
      </c>
      <c r="B81" s="123" t="s">
        <v>143</v>
      </c>
      <c r="C81" s="95">
        <f>C82</f>
        <v>48</v>
      </c>
      <c r="D81" s="95">
        <f>D82</f>
        <v>48</v>
      </c>
      <c r="E81" s="95">
        <f>E82</f>
        <v>0</v>
      </c>
      <c r="F81" s="95">
        <f>F82</f>
        <v>0</v>
      </c>
      <c r="G81" s="132"/>
      <c r="H81" s="158"/>
    </row>
    <row r="82" spans="1:8" ht="48" x14ac:dyDescent="0.2">
      <c r="A82" s="151" t="s">
        <v>144</v>
      </c>
      <c r="B82" s="69" t="s">
        <v>145</v>
      </c>
      <c r="C82" s="95">
        <v>48</v>
      </c>
      <c r="D82" s="95">
        <v>48</v>
      </c>
      <c r="E82" s="46"/>
      <c r="F82" s="29"/>
      <c r="G82" s="155">
        <f t="shared" ref="G82:G91" si="14">E82/D82*100</f>
        <v>0</v>
      </c>
      <c r="H82" s="28">
        <f t="shared" ref="H82:H89" si="15">E82-D82</f>
        <v>-48</v>
      </c>
    </row>
    <row r="83" spans="1:8" ht="36" x14ac:dyDescent="0.2">
      <c r="A83" s="149" t="s">
        <v>146</v>
      </c>
      <c r="B83" s="154" t="s">
        <v>147</v>
      </c>
      <c r="C83" s="95">
        <f>C84</f>
        <v>28</v>
      </c>
      <c r="D83" s="95">
        <f>D84</f>
        <v>28</v>
      </c>
      <c r="E83" s="95">
        <f>E84</f>
        <v>3.2059799999999998</v>
      </c>
      <c r="F83" s="29"/>
      <c r="G83" s="155">
        <f t="shared" si="14"/>
        <v>11.44992857142857</v>
      </c>
      <c r="H83" s="28">
        <f t="shared" si="15"/>
        <v>-24.79402</v>
      </c>
    </row>
    <row r="84" spans="1:8" ht="48" x14ac:dyDescent="0.2">
      <c r="A84" s="159" t="s">
        <v>148</v>
      </c>
      <c r="B84" s="160" t="s">
        <v>149</v>
      </c>
      <c r="C84" s="95">
        <v>28</v>
      </c>
      <c r="D84" s="95">
        <v>28</v>
      </c>
      <c r="E84" s="46">
        <v>3.2059799999999998</v>
      </c>
      <c r="F84" s="29"/>
      <c r="G84" s="155">
        <f t="shared" si="14"/>
        <v>11.44992857142857</v>
      </c>
      <c r="H84" s="28">
        <f t="shared" si="15"/>
        <v>-24.79402</v>
      </c>
    </row>
    <row r="85" spans="1:8" ht="36" hidden="1" customHeight="1" x14ac:dyDescent="0.2">
      <c r="A85" s="161" t="s">
        <v>150</v>
      </c>
      <c r="B85" s="162" t="s">
        <v>151</v>
      </c>
      <c r="C85" s="95"/>
      <c r="D85" s="95"/>
      <c r="E85" s="46">
        <f>E86</f>
        <v>0</v>
      </c>
      <c r="F85" s="29"/>
      <c r="G85" s="155"/>
      <c r="H85" s="28"/>
    </row>
    <row r="86" spans="1:8" ht="36" hidden="1" customHeight="1" x14ac:dyDescent="0.2">
      <c r="A86" s="163" t="s">
        <v>152</v>
      </c>
      <c r="B86" s="164" t="s">
        <v>153</v>
      </c>
      <c r="C86" s="95"/>
      <c r="D86" s="95"/>
      <c r="E86" s="46"/>
      <c r="F86" s="29"/>
      <c r="G86" s="155"/>
      <c r="H86" s="28"/>
    </row>
    <row r="87" spans="1:8" ht="36" x14ac:dyDescent="0.2">
      <c r="A87" s="165" t="s">
        <v>154</v>
      </c>
      <c r="B87" s="166" t="s">
        <v>155</v>
      </c>
      <c r="C87" s="29">
        <f>C88+C89</f>
        <v>0</v>
      </c>
      <c r="D87" s="29">
        <f>D88+D89</f>
        <v>0</v>
      </c>
      <c r="E87" s="29">
        <f t="shared" ref="E87:F87" si="16">E88+E89</f>
        <v>1.3553000000000002</v>
      </c>
      <c r="F87" s="29">
        <f t="shared" si="16"/>
        <v>7.7143800000000002</v>
      </c>
      <c r="G87" s="155" t="e">
        <f t="shared" si="14"/>
        <v>#DIV/0!</v>
      </c>
      <c r="H87" s="28">
        <f t="shared" si="15"/>
        <v>1.3553000000000002</v>
      </c>
    </row>
    <row r="88" spans="1:8" ht="36" x14ac:dyDescent="0.2">
      <c r="A88" s="167" t="s">
        <v>156</v>
      </c>
      <c r="B88" s="168" t="s">
        <v>157</v>
      </c>
      <c r="C88" s="71"/>
      <c r="D88" s="71"/>
      <c r="E88" s="71">
        <v>1.1088100000000001</v>
      </c>
      <c r="F88" s="71">
        <v>5.5018799999999999</v>
      </c>
      <c r="G88" s="155"/>
      <c r="H88" s="84"/>
    </row>
    <row r="89" spans="1:8" ht="36" x14ac:dyDescent="0.2">
      <c r="A89" s="167" t="s">
        <v>158</v>
      </c>
      <c r="B89" s="168" t="s">
        <v>159</v>
      </c>
      <c r="C89" s="71"/>
      <c r="D89" s="71"/>
      <c r="E89" s="84">
        <v>0.24648999999999999</v>
      </c>
      <c r="F89" s="71">
        <v>2.2124999999999999</v>
      </c>
      <c r="G89" s="273" t="e">
        <f t="shared" si="14"/>
        <v>#DIV/0!</v>
      </c>
      <c r="H89" s="84">
        <f t="shared" si="15"/>
        <v>0.24648999999999999</v>
      </c>
    </row>
    <row r="90" spans="1:8" x14ac:dyDescent="0.2">
      <c r="A90" s="275" t="s">
        <v>287</v>
      </c>
      <c r="B90" s="89" t="s">
        <v>288</v>
      </c>
      <c r="C90" s="29">
        <f>C91</f>
        <v>0</v>
      </c>
      <c r="D90" s="29">
        <f>D91</f>
        <v>0</v>
      </c>
      <c r="E90" s="29">
        <f t="shared" ref="E90:F90" si="17">E91</f>
        <v>120</v>
      </c>
      <c r="F90" s="29">
        <f t="shared" si="17"/>
        <v>0</v>
      </c>
      <c r="G90" s="273" t="e">
        <f t="shared" si="14"/>
        <v>#DIV/0!</v>
      </c>
      <c r="H90" s="28"/>
    </row>
    <row r="91" spans="1:8" ht="60.75" thickBot="1" x14ac:dyDescent="0.25">
      <c r="A91" s="276" t="s">
        <v>289</v>
      </c>
      <c r="B91" s="277" t="s">
        <v>290</v>
      </c>
      <c r="C91" s="269"/>
      <c r="D91" s="269"/>
      <c r="E91" s="113">
        <v>120</v>
      </c>
      <c r="F91" s="269"/>
      <c r="G91" s="278" t="e">
        <f t="shared" si="14"/>
        <v>#DIV/0!</v>
      </c>
      <c r="H91" s="113"/>
    </row>
    <row r="92" spans="1:8" ht="12.75" thickBot="1" x14ac:dyDescent="0.25">
      <c r="A92" s="17" t="s">
        <v>160</v>
      </c>
      <c r="B92" s="18" t="s">
        <v>161</v>
      </c>
      <c r="C92" s="264">
        <f>C93+C94+C95+C96+C97</f>
        <v>1881.6444999999999</v>
      </c>
      <c r="D92" s="264">
        <f>D93+D94+D95+D96+D97</f>
        <v>1881.6444999999999</v>
      </c>
      <c r="E92" s="264">
        <f t="shared" ref="E92:F92" si="18">E93+E94+E95+E96</f>
        <v>63.906570000000002</v>
      </c>
      <c r="F92" s="264">
        <f t="shared" si="18"/>
        <v>0</v>
      </c>
      <c r="G92" s="274">
        <f>E92/D92*100</f>
        <v>3.3963147661526931</v>
      </c>
      <c r="H92" s="170">
        <f t="shared" si="4"/>
        <v>-1817.7379299999998</v>
      </c>
    </row>
    <row r="93" spans="1:8" x14ac:dyDescent="0.2">
      <c r="A93" s="22" t="s">
        <v>162</v>
      </c>
      <c r="B93" s="22" t="s">
        <v>163</v>
      </c>
      <c r="C93" s="33"/>
      <c r="D93" s="33"/>
      <c r="E93" s="169">
        <v>7.1530300000000002</v>
      </c>
      <c r="F93" s="47"/>
      <c r="G93" s="30" t="e">
        <f t="shared" ref="G93:G104" si="19">E93/D93*100</f>
        <v>#DIV/0!</v>
      </c>
      <c r="H93" s="25">
        <f t="shared" si="4"/>
        <v>7.1530300000000002</v>
      </c>
    </row>
    <row r="94" spans="1:8" x14ac:dyDescent="0.2">
      <c r="A94" s="83" t="s">
        <v>164</v>
      </c>
      <c r="B94" s="87" t="s">
        <v>165</v>
      </c>
      <c r="C94" s="73"/>
      <c r="D94" s="73"/>
      <c r="E94" s="73"/>
      <c r="F94" s="47"/>
      <c r="G94" s="30" t="e">
        <f t="shared" si="19"/>
        <v>#DIV/0!</v>
      </c>
      <c r="H94" s="31">
        <f t="shared" si="4"/>
        <v>0</v>
      </c>
    </row>
    <row r="95" spans="1:8" x14ac:dyDescent="0.2">
      <c r="A95" s="83" t="s">
        <v>166</v>
      </c>
      <c r="B95" s="83" t="s">
        <v>167</v>
      </c>
      <c r="C95" s="37"/>
      <c r="D95" s="37"/>
      <c r="E95" s="37">
        <v>56.753540000000001</v>
      </c>
      <c r="F95" s="38"/>
      <c r="G95" s="30"/>
      <c r="H95" s="31"/>
    </row>
    <row r="96" spans="1:8" x14ac:dyDescent="0.2">
      <c r="A96" s="83" t="s">
        <v>168</v>
      </c>
      <c r="B96" s="83" t="s">
        <v>169</v>
      </c>
      <c r="C96" s="37">
        <v>761.69349999999997</v>
      </c>
      <c r="D96" s="37">
        <v>761.69349999999997</v>
      </c>
      <c r="E96" s="84"/>
      <c r="F96" s="71"/>
      <c r="G96" s="79">
        <f t="shared" si="19"/>
        <v>0</v>
      </c>
      <c r="H96" s="90">
        <f t="shared" si="4"/>
        <v>-761.69349999999997</v>
      </c>
    </row>
    <row r="97" spans="1:8" x14ac:dyDescent="0.2">
      <c r="A97" s="70" t="s">
        <v>291</v>
      </c>
      <c r="B97" s="70" t="s">
        <v>293</v>
      </c>
      <c r="C97" s="28">
        <f>C98</f>
        <v>1119.951</v>
      </c>
      <c r="D97" s="28">
        <f>D98</f>
        <v>1119.951</v>
      </c>
      <c r="E97" s="28">
        <f>E98</f>
        <v>0</v>
      </c>
      <c r="F97" s="28">
        <f t="shared" ref="F97" si="20">F98</f>
        <v>0</v>
      </c>
      <c r="G97" s="30"/>
      <c r="H97" s="31"/>
    </row>
    <row r="98" spans="1:8" ht="12.75" thickBot="1" x14ac:dyDescent="0.25">
      <c r="A98" s="279" t="s">
        <v>292</v>
      </c>
      <c r="B98" s="279" t="s">
        <v>294</v>
      </c>
      <c r="C98" s="113">
        <v>1119.951</v>
      </c>
      <c r="D98" s="113">
        <v>1119.951</v>
      </c>
      <c r="E98" s="113"/>
      <c r="F98" s="269"/>
      <c r="G98" s="280"/>
      <c r="H98" s="281"/>
    </row>
    <row r="99" spans="1:8" ht="12.75" thickBot="1" x14ac:dyDescent="0.25">
      <c r="A99" s="295" t="s">
        <v>170</v>
      </c>
      <c r="B99" s="114" t="s">
        <v>171</v>
      </c>
      <c r="C99" s="299">
        <f>C100+C153+C155</f>
        <v>385304.09999999992</v>
      </c>
      <c r="D99" s="299">
        <f>D100+D153+D155</f>
        <v>385304.09999999992</v>
      </c>
      <c r="E99" s="13">
        <f>E100+E153+E155+E158+E160</f>
        <v>23896.879660000002</v>
      </c>
      <c r="F99" s="13">
        <f>F100+F153+F155</f>
        <v>31139.19959</v>
      </c>
      <c r="G99" s="234">
        <f t="shared" si="19"/>
        <v>6.2020828898524591</v>
      </c>
      <c r="H99" s="265">
        <f t="shared" si="4"/>
        <v>-361407.22033999994</v>
      </c>
    </row>
    <row r="100" spans="1:8" ht="12.75" thickBot="1" x14ac:dyDescent="0.25">
      <c r="A100" s="302" t="s">
        <v>172</v>
      </c>
      <c r="B100" s="303" t="s">
        <v>173</v>
      </c>
      <c r="C100" s="304">
        <f>C101+C104+C127+C150</f>
        <v>385304.09999999992</v>
      </c>
      <c r="D100" s="304">
        <f>D101+D104+D127+D150</f>
        <v>385304.09999999992</v>
      </c>
      <c r="E100" s="305">
        <f>E101+E104+E127+E150</f>
        <v>23899.498520000001</v>
      </c>
      <c r="F100" s="305">
        <f>F101+F104+F127</f>
        <v>31139.19959</v>
      </c>
      <c r="G100" s="240">
        <f t="shared" si="19"/>
        <v>6.2027625763650081</v>
      </c>
      <c r="H100" s="15">
        <f t="shared" si="4"/>
        <v>-361404.6014799999</v>
      </c>
    </row>
    <row r="101" spans="1:8" ht="12.75" thickBot="1" x14ac:dyDescent="0.25">
      <c r="A101" s="295" t="s">
        <v>174</v>
      </c>
      <c r="B101" s="114" t="s">
        <v>175</v>
      </c>
      <c r="C101" s="299">
        <f>C102+C103</f>
        <v>139797</v>
      </c>
      <c r="D101" s="299">
        <f>D102+D103</f>
        <v>139797</v>
      </c>
      <c r="E101" s="13">
        <f>E102+E103</f>
        <v>9443</v>
      </c>
      <c r="F101" s="13">
        <f>F102+F103</f>
        <v>16421</v>
      </c>
      <c r="G101" s="240">
        <f t="shared" si="19"/>
        <v>6.7547944519553358</v>
      </c>
      <c r="H101" s="15">
        <f t="shared" si="4"/>
        <v>-130354</v>
      </c>
    </row>
    <row r="102" spans="1:8" x14ac:dyDescent="0.2">
      <c r="A102" s="72" t="s">
        <v>176</v>
      </c>
      <c r="B102" s="171" t="s">
        <v>177</v>
      </c>
      <c r="C102" s="172">
        <v>139797</v>
      </c>
      <c r="D102" s="172">
        <v>139797</v>
      </c>
      <c r="E102" s="173">
        <v>9443</v>
      </c>
      <c r="F102" s="174">
        <v>16421</v>
      </c>
      <c r="G102" s="48">
        <f t="shared" si="19"/>
        <v>6.7547944519553358</v>
      </c>
      <c r="H102" s="25">
        <f t="shared" si="4"/>
        <v>-130354</v>
      </c>
    </row>
    <row r="103" spans="1:8" ht="24.75" thickBot="1" x14ac:dyDescent="0.25">
      <c r="A103" s="175" t="s">
        <v>178</v>
      </c>
      <c r="B103" s="176" t="s">
        <v>179</v>
      </c>
      <c r="C103" s="177"/>
      <c r="D103" s="177"/>
      <c r="E103" s="112"/>
      <c r="F103" s="137"/>
      <c r="G103" s="85" t="e">
        <f t="shared" si="19"/>
        <v>#DIV/0!</v>
      </c>
      <c r="H103" s="40">
        <f t="shared" si="4"/>
        <v>0</v>
      </c>
    </row>
    <row r="104" spans="1:8" ht="12.75" thickBot="1" x14ac:dyDescent="0.25">
      <c r="A104" s="295" t="s">
        <v>180</v>
      </c>
      <c r="B104" s="114" t="s">
        <v>181</v>
      </c>
      <c r="C104" s="299">
        <f>C106+C116+C112+C107+C113+C105+C111+C110+C109+C115</f>
        <v>53484.9</v>
      </c>
      <c r="D104" s="299">
        <f>D106+D116+D112+D107+D113+D105+D111+D110+D109+D115</f>
        <v>53484.9</v>
      </c>
      <c r="E104" s="13">
        <f>E106+E116+E112+E107+E113+E105+E111+E110+E109</f>
        <v>307.83383000000003</v>
      </c>
      <c r="F104" s="13">
        <f>F106+F116+F112+F107+F113+F105+F114+F108+F109</f>
        <v>382.36662000000001</v>
      </c>
      <c r="G104" s="240">
        <f t="shared" si="19"/>
        <v>0.57555278218712203</v>
      </c>
      <c r="H104" s="15">
        <f t="shared" si="4"/>
        <v>-53177.066169999998</v>
      </c>
    </row>
    <row r="105" spans="1:8" ht="24" hidden="1" customHeight="1" x14ac:dyDescent="0.2">
      <c r="A105" s="178" t="s">
        <v>182</v>
      </c>
      <c r="B105" s="64" t="s">
        <v>183</v>
      </c>
      <c r="C105" s="172"/>
      <c r="D105" s="172"/>
      <c r="E105" s="173"/>
      <c r="F105" s="174"/>
      <c r="G105" s="48" t="e">
        <f>E105/D105*100</f>
        <v>#DIV/0!</v>
      </c>
      <c r="H105" s="25">
        <f>E105-D105</f>
        <v>0</v>
      </c>
    </row>
    <row r="106" spans="1:8" x14ac:dyDescent="0.2">
      <c r="A106" s="179" t="s">
        <v>184</v>
      </c>
      <c r="B106" s="70" t="s">
        <v>185</v>
      </c>
      <c r="C106" s="51">
        <v>3178.2</v>
      </c>
      <c r="D106" s="51">
        <v>3178.2</v>
      </c>
      <c r="E106" s="28"/>
      <c r="F106" s="29"/>
      <c r="G106" s="30">
        <f>E106/D106*100</f>
        <v>0</v>
      </c>
      <c r="H106" s="31">
        <f>E106-D106</f>
        <v>-3178.2</v>
      </c>
    </row>
    <row r="107" spans="1:8" s="10" customFormat="1" ht="12" hidden="1" customHeight="1" x14ac:dyDescent="0.2">
      <c r="A107" s="180" t="s">
        <v>186</v>
      </c>
      <c r="B107" s="70" t="s">
        <v>187</v>
      </c>
      <c r="C107" s="51"/>
      <c r="D107" s="51"/>
      <c r="E107" s="28"/>
      <c r="F107" s="181"/>
      <c r="G107" s="30" t="e">
        <f>E107/D107*100</f>
        <v>#DIV/0!</v>
      </c>
      <c r="H107" s="122">
        <f>E107-D107</f>
        <v>0</v>
      </c>
    </row>
    <row r="108" spans="1:8" s="10" customFormat="1" ht="12" hidden="1" customHeight="1" x14ac:dyDescent="0.2">
      <c r="A108" s="180" t="s">
        <v>188</v>
      </c>
      <c r="B108" s="87" t="s">
        <v>189</v>
      </c>
      <c r="C108" s="51"/>
      <c r="D108" s="51"/>
      <c r="E108" s="28"/>
      <c r="F108" s="28"/>
      <c r="G108" s="30"/>
      <c r="H108" s="122"/>
    </row>
    <row r="109" spans="1:8" s="10" customFormat="1" x14ac:dyDescent="0.2">
      <c r="A109" s="180" t="s">
        <v>190</v>
      </c>
      <c r="B109" s="87" t="s">
        <v>191</v>
      </c>
      <c r="C109" s="51">
        <v>27154.799999999999</v>
      </c>
      <c r="D109" s="51">
        <v>27154.799999999999</v>
      </c>
      <c r="E109" s="28"/>
      <c r="F109" s="28"/>
      <c r="G109" s="30">
        <f>E109/D109*100</f>
        <v>0</v>
      </c>
      <c r="H109" s="122">
        <f>E109-D109</f>
        <v>-27154.799999999999</v>
      </c>
    </row>
    <row r="110" spans="1:8" s="10" customFormat="1" ht="36" x14ac:dyDescent="0.2">
      <c r="A110" s="182" t="s">
        <v>192</v>
      </c>
      <c r="B110" s="123" t="s">
        <v>193</v>
      </c>
      <c r="C110" s="58">
        <v>5976.5</v>
      </c>
      <c r="D110" s="58">
        <v>5976.5</v>
      </c>
      <c r="E110" s="84"/>
      <c r="F110" s="183"/>
      <c r="G110" s="30">
        <f>E110/D110*100</f>
        <v>0</v>
      </c>
      <c r="H110" s="122">
        <f t="shared" si="4"/>
        <v>-5976.5</v>
      </c>
    </row>
    <row r="111" spans="1:8" s="10" customFormat="1" ht="23.25" customHeight="1" x14ac:dyDescent="0.2">
      <c r="A111" s="184" t="s">
        <v>194</v>
      </c>
      <c r="B111" s="89" t="s">
        <v>195</v>
      </c>
      <c r="C111" s="51"/>
      <c r="D111" s="51"/>
      <c r="E111" s="28"/>
      <c r="F111" s="29"/>
      <c r="G111" s="30"/>
      <c r="H111" s="31">
        <f t="shared" si="4"/>
        <v>0</v>
      </c>
    </row>
    <row r="112" spans="1:8" s="10" customFormat="1" x14ac:dyDescent="0.2">
      <c r="A112" s="72" t="s">
        <v>196</v>
      </c>
      <c r="B112" s="63" t="s">
        <v>197</v>
      </c>
      <c r="C112" s="185">
        <v>3236.5</v>
      </c>
      <c r="D112" s="185">
        <v>3236.5</v>
      </c>
      <c r="E112" s="46"/>
      <c r="F112" s="183"/>
      <c r="G112" s="55">
        <f>E112/D112*100</f>
        <v>0</v>
      </c>
      <c r="H112" s="122">
        <f>E112-D112</f>
        <v>-3236.5</v>
      </c>
    </row>
    <row r="113" spans="1:8" s="10" customFormat="1" ht="12" hidden="1" customHeight="1" x14ac:dyDescent="0.2">
      <c r="A113" s="180" t="s">
        <v>198</v>
      </c>
      <c r="B113" s="186" t="s">
        <v>199</v>
      </c>
      <c r="C113" s="117"/>
      <c r="D113" s="117"/>
      <c r="E113" s="23"/>
      <c r="F113" s="187"/>
      <c r="G113" s="79" t="e">
        <f>E113/D113*100</f>
        <v>#DIV/0!</v>
      </c>
      <c r="H113" s="90">
        <f t="shared" si="4"/>
        <v>0</v>
      </c>
    </row>
    <row r="114" spans="1:8" s="10" customFormat="1" ht="24" hidden="1" customHeight="1" x14ac:dyDescent="0.2">
      <c r="A114" s="188" t="s">
        <v>200</v>
      </c>
      <c r="B114" s="192" t="s">
        <v>201</v>
      </c>
      <c r="C114" s="58"/>
      <c r="D114" s="58"/>
      <c r="E114" s="84"/>
      <c r="F114" s="282"/>
      <c r="G114" s="79"/>
      <c r="H114" s="110"/>
    </row>
    <row r="115" spans="1:8" s="10" customFormat="1" ht="12.75" thickBot="1" x14ac:dyDescent="0.25">
      <c r="A115" s="283" t="s">
        <v>295</v>
      </c>
      <c r="B115" s="176" t="s">
        <v>296</v>
      </c>
      <c r="C115" s="113">
        <v>4989.1000000000004</v>
      </c>
      <c r="D115" s="113">
        <v>4989.1000000000004</v>
      </c>
      <c r="E115" s="112"/>
      <c r="F115" s="137"/>
      <c r="G115" s="39"/>
      <c r="H115" s="208"/>
    </row>
    <row r="116" spans="1:8" ht="12.75" thickBot="1" x14ac:dyDescent="0.25">
      <c r="A116" s="295" t="s">
        <v>202</v>
      </c>
      <c r="B116" s="306" t="s">
        <v>203</v>
      </c>
      <c r="C116" s="299">
        <f>C117+C118+C119+C120+C122+C124+C125+C126+C121+C123</f>
        <v>8949.7999999999993</v>
      </c>
      <c r="D116" s="299">
        <f>D117+D118+D119+D120+D122+D124+D125+D126+D121+D123</f>
        <v>8949.7999999999993</v>
      </c>
      <c r="E116" s="13">
        <f>E117+E118+E119+E120+E122+E124+E125+E126+E121</f>
        <v>307.83383000000003</v>
      </c>
      <c r="F116" s="13">
        <f>F117+F118+F119+F120+F122+F124+F125+F126+F123</f>
        <v>382.36662000000001</v>
      </c>
      <c r="G116" s="234">
        <f t="shared" ref="G116:G122" si="21">E116/D116*100</f>
        <v>3.4395609957764424</v>
      </c>
      <c r="H116" s="265">
        <f t="shared" si="4"/>
        <v>-8641.9661699999997</v>
      </c>
    </row>
    <row r="117" spans="1:8" x14ac:dyDescent="0.2">
      <c r="A117" s="22" t="s">
        <v>202</v>
      </c>
      <c r="B117" s="171" t="s">
        <v>204</v>
      </c>
      <c r="C117" s="173">
        <v>907.8</v>
      </c>
      <c r="D117" s="173">
        <v>907.8</v>
      </c>
      <c r="E117" s="173"/>
      <c r="F117" s="190"/>
      <c r="G117" s="48">
        <f t="shared" si="21"/>
        <v>0</v>
      </c>
      <c r="H117" s="25">
        <f t="shared" si="4"/>
        <v>-907.8</v>
      </c>
    </row>
    <row r="118" spans="1:8" ht="24" x14ac:dyDescent="0.2">
      <c r="A118" s="191" t="s">
        <v>202</v>
      </c>
      <c r="B118" s="192" t="s">
        <v>205</v>
      </c>
      <c r="C118" s="28">
        <v>1147.9000000000001</v>
      </c>
      <c r="D118" s="28">
        <v>1147.9000000000001</v>
      </c>
      <c r="E118" s="28">
        <v>101.88</v>
      </c>
      <c r="F118" s="190">
        <v>186.12</v>
      </c>
      <c r="G118" s="30">
        <f t="shared" si="21"/>
        <v>8.8753375729593156</v>
      </c>
      <c r="H118" s="122">
        <f t="shared" si="4"/>
        <v>-1046.02</v>
      </c>
    </row>
    <row r="119" spans="1:8" ht="12" hidden="1" customHeight="1" x14ac:dyDescent="0.2">
      <c r="A119" s="83" t="s">
        <v>202</v>
      </c>
      <c r="B119" s="166" t="s">
        <v>206</v>
      </c>
      <c r="C119" s="28"/>
      <c r="D119" s="28"/>
      <c r="E119" s="190"/>
      <c r="F119" s="71"/>
      <c r="G119" s="30" t="e">
        <f t="shared" si="21"/>
        <v>#DIV/0!</v>
      </c>
      <c r="H119" s="122">
        <f t="shared" si="4"/>
        <v>0</v>
      </c>
    </row>
    <row r="120" spans="1:8" ht="12" hidden="1" customHeight="1" x14ac:dyDescent="0.2">
      <c r="A120" s="83" t="s">
        <v>207</v>
      </c>
      <c r="B120" s="166" t="s">
        <v>208</v>
      </c>
      <c r="C120" s="37"/>
      <c r="D120" s="37"/>
      <c r="E120" s="37"/>
      <c r="F120" s="29"/>
      <c r="G120" s="30" t="e">
        <f t="shared" si="21"/>
        <v>#DIV/0!</v>
      </c>
      <c r="H120" s="122">
        <f t="shared" si="4"/>
        <v>0</v>
      </c>
    </row>
    <row r="121" spans="1:8" ht="12" hidden="1" customHeight="1" x14ac:dyDescent="0.2">
      <c r="A121" s="108" t="s">
        <v>207</v>
      </c>
      <c r="B121" s="193" t="s">
        <v>209</v>
      </c>
      <c r="C121" s="37"/>
      <c r="D121" s="37"/>
      <c r="E121" s="37"/>
      <c r="F121" s="71"/>
      <c r="G121" s="30"/>
      <c r="H121" s="122"/>
    </row>
    <row r="122" spans="1:8" ht="24" x14ac:dyDescent="0.2">
      <c r="A122" s="108" t="s">
        <v>207</v>
      </c>
      <c r="B122" s="193" t="s">
        <v>210</v>
      </c>
      <c r="C122" s="84">
        <v>2531.6999999999998</v>
      </c>
      <c r="D122" s="84">
        <v>2531.6999999999998</v>
      </c>
      <c r="E122" s="84"/>
      <c r="F122" s="84"/>
      <c r="G122" s="30">
        <f t="shared" si="21"/>
        <v>0</v>
      </c>
      <c r="H122" s="122">
        <f t="shared" si="4"/>
        <v>-2531.6999999999998</v>
      </c>
    </row>
    <row r="123" spans="1:8" ht="24" customHeight="1" x14ac:dyDescent="0.2">
      <c r="A123" s="108" t="s">
        <v>207</v>
      </c>
      <c r="B123" s="284" t="s">
        <v>297</v>
      </c>
      <c r="C123" s="84">
        <v>1230.4000000000001</v>
      </c>
      <c r="D123" s="84">
        <v>1230.4000000000001</v>
      </c>
      <c r="E123" s="84"/>
      <c r="F123" s="190"/>
      <c r="G123" s="30"/>
      <c r="H123" s="122"/>
    </row>
    <row r="124" spans="1:8" ht="24" hidden="1" customHeight="1" x14ac:dyDescent="0.2">
      <c r="A124" s="70" t="s">
        <v>202</v>
      </c>
      <c r="B124" s="194" t="s">
        <v>211</v>
      </c>
      <c r="C124" s="28"/>
      <c r="D124" s="28"/>
      <c r="E124" s="28"/>
      <c r="F124" s="28"/>
      <c r="G124" s="30" t="e">
        <f>E124/D124*100</f>
        <v>#DIV/0!</v>
      </c>
      <c r="H124" s="122">
        <f t="shared" si="4"/>
        <v>0</v>
      </c>
    </row>
    <row r="125" spans="1:8" ht="24.75" thickBot="1" x14ac:dyDescent="0.25">
      <c r="A125" s="70" t="s">
        <v>202</v>
      </c>
      <c r="B125" s="195" t="s">
        <v>212</v>
      </c>
      <c r="C125" s="84">
        <v>3132</v>
      </c>
      <c r="D125" s="84">
        <v>3132</v>
      </c>
      <c r="E125" s="84">
        <v>205.95383000000001</v>
      </c>
      <c r="F125" s="29">
        <v>196.24662000000001</v>
      </c>
      <c r="G125" s="30"/>
      <c r="H125" s="122"/>
    </row>
    <row r="126" spans="1:8" ht="24.75" hidden="1" customHeight="1" thickBot="1" x14ac:dyDescent="0.25">
      <c r="A126" s="196" t="s">
        <v>202</v>
      </c>
      <c r="B126" s="197" t="s">
        <v>213</v>
      </c>
      <c r="C126" s="84"/>
      <c r="D126" s="84"/>
      <c r="E126" s="84"/>
      <c r="F126" s="198"/>
      <c r="G126" s="85"/>
      <c r="H126" s="122">
        <f t="shared" si="4"/>
        <v>0</v>
      </c>
    </row>
    <row r="127" spans="1:8" ht="12.75" thickBot="1" x14ac:dyDescent="0.25">
      <c r="A127" s="295" t="s">
        <v>214</v>
      </c>
      <c r="B127" s="114" t="s">
        <v>215</v>
      </c>
      <c r="C127" s="299">
        <f>C128+C140+C142+C144+C146+C147+C148+C143+C141+C145</f>
        <v>179714.39999999997</v>
      </c>
      <c r="D127" s="299">
        <f>D128+D140+D142+D144+D146+D147+D148+D143+D141+D145</f>
        <v>179714.39999999997</v>
      </c>
      <c r="E127" s="13">
        <f>E128+E140+E142+E144+E146+E147+E148+E143+E141</f>
        <v>14148.66469</v>
      </c>
      <c r="F127" s="13">
        <f>F128+F140+F142+F144+F146+F147+F148+F143+F141</f>
        <v>14335.832969999999</v>
      </c>
      <c r="G127" s="240">
        <f>E127/D127*100</f>
        <v>7.8728608781488862</v>
      </c>
      <c r="H127" s="15">
        <f t="shared" si="4"/>
        <v>-165565.73530999996</v>
      </c>
    </row>
    <row r="128" spans="1:8" ht="12.75" thickBot="1" x14ac:dyDescent="0.25">
      <c r="A128" s="295" t="s">
        <v>216</v>
      </c>
      <c r="B128" s="114" t="s">
        <v>217</v>
      </c>
      <c r="C128" s="307">
        <f>C131+C135+C130+C129+C132+C137+C133+C134+C138+C139+C136</f>
        <v>132753.1</v>
      </c>
      <c r="D128" s="307">
        <f>D131+D135+D130+D129+D132+D137+D133+D134+D138+D139+D136</f>
        <v>132753.1</v>
      </c>
      <c r="E128" s="127">
        <f>E131+E135+E130+E129+E132+E137+E133+E134+E138+E139+E136</f>
        <v>10284.125</v>
      </c>
      <c r="F128" s="127">
        <f>F131+F135+F130+F129+F132+F137+F133+F134+F138+F139</f>
        <v>10290.84</v>
      </c>
      <c r="G128" s="240">
        <f>E128/D128*100</f>
        <v>7.7468059126302888</v>
      </c>
      <c r="H128" s="15">
        <f t="shared" si="4"/>
        <v>-122468.97500000001</v>
      </c>
    </row>
    <row r="129" spans="1:8" ht="24" x14ac:dyDescent="0.2">
      <c r="A129" s="199" t="s">
        <v>218</v>
      </c>
      <c r="B129" s="64" t="s">
        <v>219</v>
      </c>
      <c r="C129" s="200">
        <v>1523.5</v>
      </c>
      <c r="D129" s="200">
        <v>1523.5</v>
      </c>
      <c r="E129" s="173"/>
      <c r="F129" s="201"/>
      <c r="G129" s="48">
        <f>E129/D129*100</f>
        <v>0</v>
      </c>
      <c r="H129" s="25">
        <f t="shared" si="4"/>
        <v>-1523.5</v>
      </c>
    </row>
    <row r="130" spans="1:8" ht="24" x14ac:dyDescent="0.2">
      <c r="A130" s="202" t="s">
        <v>218</v>
      </c>
      <c r="B130" s="166" t="s">
        <v>220</v>
      </c>
      <c r="C130" s="203">
        <v>9.6999999999999993</v>
      </c>
      <c r="D130" s="203">
        <v>9.6999999999999993</v>
      </c>
      <c r="E130" s="46"/>
      <c r="F130" s="183"/>
      <c r="G130" s="30">
        <f t="shared" ref="G130:G147" si="22">E130/D130*100</f>
        <v>0</v>
      </c>
      <c r="H130" s="122">
        <f t="shared" ref="H130:H147" si="23">E130-D130</f>
        <v>-9.6999999999999993</v>
      </c>
    </row>
    <row r="131" spans="1:8" x14ac:dyDescent="0.2">
      <c r="A131" s="72" t="s">
        <v>218</v>
      </c>
      <c r="B131" s="70" t="s">
        <v>221</v>
      </c>
      <c r="C131" s="28">
        <v>96609.4</v>
      </c>
      <c r="D131" s="28">
        <v>96609.4</v>
      </c>
      <c r="E131" s="46">
        <v>8043</v>
      </c>
      <c r="F131" s="204">
        <v>8035</v>
      </c>
      <c r="G131" s="30">
        <f t="shared" si="22"/>
        <v>8.3252768364155045</v>
      </c>
      <c r="H131" s="122">
        <f t="shared" si="23"/>
        <v>-88566.399999999994</v>
      </c>
    </row>
    <row r="132" spans="1:8" x14ac:dyDescent="0.2">
      <c r="A132" s="72" t="s">
        <v>218</v>
      </c>
      <c r="B132" s="70" t="s">
        <v>222</v>
      </c>
      <c r="C132" s="28">
        <v>15126.8</v>
      </c>
      <c r="D132" s="28">
        <v>15126.8</v>
      </c>
      <c r="E132" s="46">
        <v>1259</v>
      </c>
      <c r="F132" s="204">
        <v>1365</v>
      </c>
      <c r="G132" s="30">
        <f t="shared" si="22"/>
        <v>8.3229764391675705</v>
      </c>
      <c r="H132" s="122">
        <f t="shared" si="23"/>
        <v>-13867.8</v>
      </c>
    </row>
    <row r="133" spans="1:8" x14ac:dyDescent="0.2">
      <c r="A133" s="72" t="s">
        <v>218</v>
      </c>
      <c r="B133" s="70" t="s">
        <v>223</v>
      </c>
      <c r="C133" s="28">
        <v>543.20000000000005</v>
      </c>
      <c r="D133" s="28">
        <v>543.20000000000005</v>
      </c>
      <c r="E133" s="46"/>
      <c r="F133" s="204"/>
      <c r="G133" s="55">
        <f t="shared" si="22"/>
        <v>0</v>
      </c>
      <c r="H133" s="122">
        <f t="shared" si="23"/>
        <v>-543.20000000000005</v>
      </c>
    </row>
    <row r="134" spans="1:8" x14ac:dyDescent="0.2">
      <c r="A134" s="72" t="s">
        <v>218</v>
      </c>
      <c r="B134" s="123" t="s">
        <v>224</v>
      </c>
      <c r="C134" s="28">
        <v>225</v>
      </c>
      <c r="D134" s="28">
        <v>225</v>
      </c>
      <c r="E134" s="46"/>
      <c r="F134" s="204"/>
      <c r="G134" s="30">
        <f t="shared" si="22"/>
        <v>0</v>
      </c>
      <c r="H134" s="122">
        <f t="shared" si="23"/>
        <v>-225</v>
      </c>
    </row>
    <row r="135" spans="1:8" x14ac:dyDescent="0.2">
      <c r="A135" s="72" t="s">
        <v>218</v>
      </c>
      <c r="B135" s="70" t="s">
        <v>225</v>
      </c>
      <c r="C135" s="28">
        <v>305.10000000000002</v>
      </c>
      <c r="D135" s="28">
        <v>305.10000000000002</v>
      </c>
      <c r="E135" s="46"/>
      <c r="F135" s="181">
        <v>25.43</v>
      </c>
      <c r="G135" s="55">
        <f t="shared" si="22"/>
        <v>0</v>
      </c>
      <c r="H135" s="122">
        <f t="shared" si="23"/>
        <v>-305.10000000000002</v>
      </c>
    </row>
    <row r="136" spans="1:8" x14ac:dyDescent="0.2">
      <c r="A136" s="72" t="s">
        <v>218</v>
      </c>
      <c r="B136" s="205" t="s">
        <v>298</v>
      </c>
      <c r="C136" s="28">
        <v>1087.5999999999999</v>
      </c>
      <c r="D136" s="28">
        <v>1087.5999999999999</v>
      </c>
      <c r="E136" s="46">
        <v>96.525000000000006</v>
      </c>
      <c r="F136" s="189"/>
      <c r="G136" s="55"/>
      <c r="H136" s="122"/>
    </row>
    <row r="137" spans="1:8" ht="36" x14ac:dyDescent="0.2">
      <c r="A137" s="199" t="s">
        <v>218</v>
      </c>
      <c r="B137" s="166" t="s">
        <v>226</v>
      </c>
      <c r="C137" s="28">
        <v>1320.2</v>
      </c>
      <c r="D137" s="28">
        <v>1320.2</v>
      </c>
      <c r="E137" s="46"/>
      <c r="F137" s="204"/>
      <c r="G137" s="55">
        <f t="shared" si="22"/>
        <v>0</v>
      </c>
      <c r="H137" s="122">
        <f t="shared" si="23"/>
        <v>-1320.2</v>
      </c>
    </row>
    <row r="138" spans="1:8" x14ac:dyDescent="0.2">
      <c r="A138" s="72" t="s">
        <v>218</v>
      </c>
      <c r="B138" s="205" t="s">
        <v>227</v>
      </c>
      <c r="C138" s="28">
        <v>11413.3</v>
      </c>
      <c r="D138" s="28">
        <v>11413.3</v>
      </c>
      <c r="E138" s="46">
        <v>885.6</v>
      </c>
      <c r="F138" s="190">
        <v>865.41</v>
      </c>
      <c r="G138" s="30">
        <f t="shared" si="22"/>
        <v>7.7593684560994634</v>
      </c>
      <c r="H138" s="122">
        <f t="shared" si="23"/>
        <v>-10527.699999999999</v>
      </c>
    </row>
    <row r="139" spans="1:8" ht="36.75" thickBot="1" x14ac:dyDescent="0.25">
      <c r="A139" s="206" t="s">
        <v>218</v>
      </c>
      <c r="B139" s="207" t="s">
        <v>228</v>
      </c>
      <c r="C139" s="112">
        <v>4589.3</v>
      </c>
      <c r="D139" s="112">
        <v>4589.3</v>
      </c>
      <c r="E139" s="112"/>
      <c r="F139" s="112"/>
      <c r="G139" s="39">
        <f t="shared" si="22"/>
        <v>0</v>
      </c>
      <c r="H139" s="208">
        <f t="shared" si="23"/>
        <v>-4589.3</v>
      </c>
    </row>
    <row r="140" spans="1:8" x14ac:dyDescent="0.2">
      <c r="A140" s="72" t="s">
        <v>229</v>
      </c>
      <c r="B140" s="209" t="s">
        <v>230</v>
      </c>
      <c r="C140" s="46">
        <v>1765.9</v>
      </c>
      <c r="D140" s="46">
        <v>1765.9</v>
      </c>
      <c r="E140" s="210"/>
      <c r="F140" s="95"/>
      <c r="G140" s="55">
        <f t="shared" si="22"/>
        <v>0</v>
      </c>
      <c r="H140" s="122">
        <f t="shared" si="23"/>
        <v>-1765.9</v>
      </c>
    </row>
    <row r="141" spans="1:8" ht="27.75" customHeight="1" x14ac:dyDescent="0.2">
      <c r="A141" s="199" t="s">
        <v>231</v>
      </c>
      <c r="B141" s="211" t="s">
        <v>232</v>
      </c>
      <c r="C141" s="28">
        <v>1173.5</v>
      </c>
      <c r="D141" s="28">
        <v>1173.5</v>
      </c>
      <c r="E141" s="190"/>
      <c r="F141" s="29"/>
      <c r="G141" s="30">
        <f t="shared" si="22"/>
        <v>0</v>
      </c>
      <c r="H141" s="122">
        <f t="shared" si="23"/>
        <v>-1173.5</v>
      </c>
    </row>
    <row r="142" spans="1:8" ht="13.5" customHeight="1" x14ac:dyDescent="0.2">
      <c r="A142" s="87" t="s">
        <v>233</v>
      </c>
      <c r="B142" s="70" t="s">
        <v>234</v>
      </c>
      <c r="C142" s="212">
        <v>1733.3</v>
      </c>
      <c r="D142" s="212">
        <v>1733.3</v>
      </c>
      <c r="E142" s="212">
        <v>433.32499999999999</v>
      </c>
      <c r="F142" s="95">
        <v>391.77499999999998</v>
      </c>
      <c r="G142" s="30">
        <f t="shared" si="22"/>
        <v>25</v>
      </c>
      <c r="H142" s="122">
        <f t="shared" si="23"/>
        <v>-1299.9749999999999</v>
      </c>
    </row>
    <row r="143" spans="1:8" ht="24" hidden="1" customHeight="1" x14ac:dyDescent="0.2">
      <c r="A143" s="65" t="s">
        <v>235</v>
      </c>
      <c r="B143" s="192" t="s">
        <v>236</v>
      </c>
      <c r="C143" s="213"/>
      <c r="D143" s="213"/>
      <c r="E143" s="84"/>
      <c r="F143" s="71"/>
      <c r="G143" s="55" t="e">
        <f>E143/D143*100</f>
        <v>#DIV/0!</v>
      </c>
      <c r="H143" s="122">
        <f>E143-D143</f>
        <v>0</v>
      </c>
    </row>
    <row r="144" spans="1:8" ht="13.5" customHeight="1" x14ac:dyDescent="0.2">
      <c r="A144" s="65" t="s">
        <v>237</v>
      </c>
      <c r="B144" s="123" t="s">
        <v>238</v>
      </c>
      <c r="C144" s="214">
        <v>234.3</v>
      </c>
      <c r="D144" s="214">
        <v>234.3</v>
      </c>
      <c r="E144" s="212"/>
      <c r="F144" s="29"/>
      <c r="G144" s="55">
        <f t="shared" si="22"/>
        <v>0</v>
      </c>
      <c r="H144" s="122">
        <f t="shared" si="23"/>
        <v>-234.3</v>
      </c>
    </row>
    <row r="145" spans="1:8" ht="26.25" customHeight="1" x14ac:dyDescent="0.2">
      <c r="A145" s="88" t="s">
        <v>299</v>
      </c>
      <c r="B145" s="89" t="s">
        <v>300</v>
      </c>
      <c r="C145" s="214">
        <v>212.2</v>
      </c>
      <c r="D145" s="214">
        <v>212.2</v>
      </c>
      <c r="E145" s="212"/>
      <c r="F145" s="29"/>
      <c r="G145" s="55"/>
      <c r="H145" s="122"/>
    </row>
    <row r="146" spans="1:8" x14ac:dyDescent="0.2">
      <c r="A146" s="87" t="s">
        <v>239</v>
      </c>
      <c r="B146" s="123" t="s">
        <v>240</v>
      </c>
      <c r="C146" s="214">
        <v>635.29999999999995</v>
      </c>
      <c r="D146" s="214">
        <v>635.29999999999995</v>
      </c>
      <c r="E146" s="212">
        <v>28.724810000000002</v>
      </c>
      <c r="F146" s="29">
        <v>50.157940000000004</v>
      </c>
      <c r="G146" s="30">
        <f t="shared" si="22"/>
        <v>4.521456005036991</v>
      </c>
      <c r="H146" s="122">
        <f t="shared" si="23"/>
        <v>-606.57518999999991</v>
      </c>
    </row>
    <row r="147" spans="1:8" ht="12.75" thickBot="1" x14ac:dyDescent="0.25">
      <c r="A147" s="87" t="s">
        <v>241</v>
      </c>
      <c r="B147" s="70" t="s">
        <v>242</v>
      </c>
      <c r="C147" s="212">
        <v>1576.8</v>
      </c>
      <c r="D147" s="212">
        <v>1576.8</v>
      </c>
      <c r="E147" s="212">
        <v>94.489879999999999</v>
      </c>
      <c r="F147" s="29">
        <v>92.060029999999998</v>
      </c>
      <c r="G147" s="30">
        <f t="shared" si="22"/>
        <v>5.9925088787417558</v>
      </c>
      <c r="H147" s="122">
        <f t="shared" si="23"/>
        <v>-1482.3101199999999</v>
      </c>
    </row>
    <row r="148" spans="1:8" ht="12.75" thickBot="1" x14ac:dyDescent="0.25">
      <c r="A148" s="295" t="s">
        <v>243</v>
      </c>
      <c r="B148" s="114" t="s">
        <v>244</v>
      </c>
      <c r="C148" s="307">
        <f>C149</f>
        <v>39630</v>
      </c>
      <c r="D148" s="307">
        <f>D149</f>
        <v>39630</v>
      </c>
      <c r="E148" s="127">
        <f>E149</f>
        <v>3308</v>
      </c>
      <c r="F148" s="126">
        <f>F149</f>
        <v>3511</v>
      </c>
      <c r="G148" s="240">
        <f>E148/D148*100</f>
        <v>8.3472117083017903</v>
      </c>
      <c r="H148" s="15">
        <f>E148-D148</f>
        <v>-36322</v>
      </c>
    </row>
    <row r="149" spans="1:8" ht="12.75" thickBot="1" x14ac:dyDescent="0.25">
      <c r="A149" s="215" t="s">
        <v>245</v>
      </c>
      <c r="B149" s="216" t="s">
        <v>246</v>
      </c>
      <c r="C149" s="23">
        <v>39630</v>
      </c>
      <c r="D149" s="23">
        <v>39630</v>
      </c>
      <c r="E149" s="217">
        <v>3308</v>
      </c>
      <c r="F149" s="293">
        <v>3511</v>
      </c>
      <c r="G149" s="24">
        <f>E149/D149*100</f>
        <v>8.3472117083017903</v>
      </c>
      <c r="H149" s="96">
        <f>E149-D149</f>
        <v>-36322</v>
      </c>
    </row>
    <row r="150" spans="1:8" ht="12.75" thickBot="1" x14ac:dyDescent="0.25">
      <c r="A150" s="218" t="s">
        <v>247</v>
      </c>
      <c r="B150" s="311" t="s">
        <v>248</v>
      </c>
      <c r="C150" s="309">
        <f>C151+C152</f>
        <v>12307.8</v>
      </c>
      <c r="D150" s="309">
        <f>D151+D152</f>
        <v>12307.8</v>
      </c>
      <c r="E150" s="310">
        <f>E151+E152</f>
        <v>0</v>
      </c>
      <c r="F150" s="308"/>
      <c r="G150" s="240">
        <f>E150/D150*100</f>
        <v>0</v>
      </c>
      <c r="H150" s="15">
        <f>E150-D150</f>
        <v>-12307.8</v>
      </c>
    </row>
    <row r="151" spans="1:8" ht="36.75" thickBot="1" x14ac:dyDescent="0.25">
      <c r="A151" s="219" t="s">
        <v>249</v>
      </c>
      <c r="B151" s="220" t="s">
        <v>250</v>
      </c>
      <c r="C151" s="221">
        <v>12307.8</v>
      </c>
      <c r="D151" s="221">
        <v>12307.8</v>
      </c>
      <c r="E151" s="222"/>
      <c r="F151" s="223"/>
      <c r="G151" s="48">
        <f>E151/D151*100</f>
        <v>0</v>
      </c>
      <c r="H151" s="25">
        <f>E151-D151</f>
        <v>-12307.8</v>
      </c>
    </row>
    <row r="152" spans="1:8" ht="24.75" hidden="1" customHeight="1" thickBot="1" x14ac:dyDescent="0.25">
      <c r="A152" s="224" t="s">
        <v>251</v>
      </c>
      <c r="B152" s="225" t="s">
        <v>252</v>
      </c>
      <c r="C152" s="226"/>
      <c r="D152" s="226"/>
      <c r="E152" s="226"/>
      <c r="F152" s="137"/>
      <c r="G152" s="35"/>
      <c r="H152" s="90">
        <f>E152-D152</f>
        <v>0</v>
      </c>
    </row>
    <row r="153" spans="1:8" ht="12" customHeight="1" thickBot="1" x14ac:dyDescent="0.25">
      <c r="A153" s="295" t="s">
        <v>253</v>
      </c>
      <c r="B153" s="312" t="s">
        <v>254</v>
      </c>
      <c r="C153" s="307">
        <f t="shared" ref="C153:H153" si="24">C154</f>
        <v>0</v>
      </c>
      <c r="D153" s="307">
        <f t="shared" si="24"/>
        <v>0</v>
      </c>
      <c r="E153" s="127">
        <f t="shared" si="24"/>
        <v>0</v>
      </c>
      <c r="F153" s="127">
        <f t="shared" si="24"/>
        <v>0</v>
      </c>
      <c r="G153" s="128">
        <f t="shared" si="24"/>
        <v>0</v>
      </c>
      <c r="H153" s="290">
        <f t="shared" si="24"/>
        <v>0</v>
      </c>
    </row>
    <row r="154" spans="1:8" ht="24.75" hidden="1" customHeight="1" thickBot="1" x14ac:dyDescent="0.25">
      <c r="A154" s="313" t="s">
        <v>255</v>
      </c>
      <c r="B154" s="227" t="s">
        <v>256</v>
      </c>
      <c r="C154" s="228"/>
      <c r="D154" s="228"/>
      <c r="E154" s="229"/>
      <c r="F154" s="230"/>
      <c r="G154" s="85"/>
      <c r="H154" s="40">
        <f>E154-D154</f>
        <v>0</v>
      </c>
    </row>
    <row r="155" spans="1:8" ht="12.75" thickBot="1" x14ac:dyDescent="0.25">
      <c r="A155" s="295" t="s">
        <v>257</v>
      </c>
      <c r="B155" s="301" t="s">
        <v>258</v>
      </c>
      <c r="C155" s="307">
        <f t="shared" ref="C155" si="25">C156+C157</f>
        <v>0</v>
      </c>
      <c r="D155" s="307">
        <f t="shared" ref="D155:H155" si="26">D156+D157</f>
        <v>0</v>
      </c>
      <c r="E155" s="127">
        <f t="shared" si="26"/>
        <v>0</v>
      </c>
      <c r="F155" s="127">
        <f t="shared" si="26"/>
        <v>0</v>
      </c>
      <c r="G155" s="128">
        <f t="shared" si="26"/>
        <v>0</v>
      </c>
      <c r="H155" s="319">
        <f t="shared" si="26"/>
        <v>0</v>
      </c>
    </row>
    <row r="156" spans="1:8" ht="24.75" hidden="1" customHeight="1" thickBot="1" x14ac:dyDescent="0.25">
      <c r="A156" s="67" t="s">
        <v>259</v>
      </c>
      <c r="B156" s="141" t="s">
        <v>260</v>
      </c>
      <c r="C156" s="28"/>
      <c r="D156" s="28"/>
      <c r="E156" s="28"/>
      <c r="F156" s="29"/>
      <c r="G156" s="30"/>
      <c r="H156" s="31">
        <f>E156-D156</f>
        <v>0</v>
      </c>
    </row>
    <row r="157" spans="1:8" ht="12.75" hidden="1" customHeight="1" thickBot="1" x14ac:dyDescent="0.25">
      <c r="A157" s="231" t="s">
        <v>261</v>
      </c>
      <c r="B157" s="232" t="s">
        <v>262</v>
      </c>
      <c r="C157" s="112"/>
      <c r="D157" s="112"/>
      <c r="E157" s="112"/>
      <c r="F157" s="137"/>
      <c r="G157" s="233">
        <v>0</v>
      </c>
      <c r="H157" s="208">
        <f>E157-C157</f>
        <v>0</v>
      </c>
    </row>
    <row r="158" spans="1:8" ht="12.75" thickBot="1" x14ac:dyDescent="0.25">
      <c r="A158" s="285" t="s">
        <v>263</v>
      </c>
      <c r="B158" s="286" t="s">
        <v>301</v>
      </c>
      <c r="C158" s="317"/>
      <c r="D158" s="317"/>
      <c r="E158" s="318">
        <f>E159</f>
        <v>0</v>
      </c>
      <c r="F158" s="318">
        <f>F159</f>
        <v>0</v>
      </c>
      <c r="G158" s="234">
        <v>0</v>
      </c>
      <c r="H158" s="235">
        <f>E158-D158</f>
        <v>0</v>
      </c>
    </row>
    <row r="159" spans="1:8" ht="12.75" thickBot="1" x14ac:dyDescent="0.25">
      <c r="A159" s="287" t="s">
        <v>302</v>
      </c>
      <c r="B159" s="289" t="s">
        <v>264</v>
      </c>
      <c r="C159" s="236"/>
      <c r="D159" s="236"/>
      <c r="E159" s="236"/>
      <c r="F159" s="316"/>
      <c r="G159" s="238">
        <v>0</v>
      </c>
      <c r="H159" s="239">
        <f>E159-D159</f>
        <v>0</v>
      </c>
    </row>
    <row r="160" spans="1:8" ht="12.75" thickBot="1" x14ac:dyDescent="0.25">
      <c r="A160" s="314" t="s">
        <v>265</v>
      </c>
      <c r="B160" s="315" t="s">
        <v>266</v>
      </c>
      <c r="C160" s="307">
        <f>C161</f>
        <v>0</v>
      </c>
      <c r="D160" s="307">
        <f>D161</f>
        <v>0</v>
      </c>
      <c r="E160" s="127">
        <f t="shared" ref="E160:F160" si="27">E161</f>
        <v>-2.6188600000000002</v>
      </c>
      <c r="F160" s="127">
        <f t="shared" si="27"/>
        <v>0</v>
      </c>
      <c r="G160" s="240">
        <v>0</v>
      </c>
      <c r="H160" s="15">
        <f>E160-C160</f>
        <v>-2.6188600000000002</v>
      </c>
    </row>
    <row r="161" spans="1:8" ht="12.75" thickBot="1" x14ac:dyDescent="0.25">
      <c r="A161" s="288" t="s">
        <v>303</v>
      </c>
      <c r="B161" s="291" t="s">
        <v>304</v>
      </c>
      <c r="C161" s="292"/>
      <c r="D161" s="292"/>
      <c r="E161" s="217">
        <v>-2.6188600000000002</v>
      </c>
      <c r="F161" s="293"/>
      <c r="G161" s="238"/>
      <c r="H161" s="294"/>
    </row>
    <row r="162" spans="1:8" ht="12.75" thickBot="1" x14ac:dyDescent="0.25">
      <c r="A162" s="295"/>
      <c r="B162" s="320" t="s">
        <v>267</v>
      </c>
      <c r="C162" s="307">
        <f>C8+C99</f>
        <v>521356.55352999992</v>
      </c>
      <c r="D162" s="307">
        <f>D8+D99</f>
        <v>521356.55352999992</v>
      </c>
      <c r="E162" s="127">
        <f>E8+E99</f>
        <v>29665.371040000002</v>
      </c>
      <c r="F162" s="127">
        <f>F8+F99</f>
        <v>38809.3753</v>
      </c>
      <c r="G162" s="14">
        <f>E162/D162*100</f>
        <v>5.6900351283860857</v>
      </c>
      <c r="H162" s="15">
        <f>E162-D162</f>
        <v>-491691.18248999992</v>
      </c>
    </row>
    <row r="163" spans="1:8" x14ac:dyDescent="0.2">
      <c r="A163" s="1"/>
      <c r="B163" s="241"/>
      <c r="C163" s="242"/>
      <c r="D163" s="242"/>
      <c r="E163" s="237"/>
      <c r="F163" s="243"/>
      <c r="G163" s="243"/>
      <c r="H163" s="244"/>
    </row>
    <row r="164" spans="1:8" x14ac:dyDescent="0.2">
      <c r="A164" s="16" t="s">
        <v>268</v>
      </c>
      <c r="B164" s="16"/>
      <c r="C164" s="245"/>
      <c r="D164" s="245"/>
      <c r="E164" s="246"/>
      <c r="F164" s="247"/>
      <c r="G164" s="248"/>
      <c r="H164" s="16"/>
    </row>
    <row r="165" spans="1:8" x14ac:dyDescent="0.2">
      <c r="A165" s="16" t="s">
        <v>269</v>
      </c>
      <c r="B165" s="249"/>
      <c r="C165" s="250"/>
      <c r="D165" s="250"/>
      <c r="E165" s="246" t="s">
        <v>270</v>
      </c>
      <c r="F165" s="251"/>
      <c r="G165" s="251"/>
      <c r="H165" s="16"/>
    </row>
    <row r="166" spans="1:8" x14ac:dyDescent="0.2">
      <c r="A166" s="16"/>
      <c r="B166" s="249"/>
      <c r="C166" s="250"/>
      <c r="D166" s="250"/>
      <c r="E166" s="246"/>
      <c r="F166" s="251"/>
      <c r="G166" s="251"/>
      <c r="H166" s="16"/>
    </row>
    <row r="167" spans="1:8" x14ac:dyDescent="0.2">
      <c r="A167" s="252" t="s">
        <v>271</v>
      </c>
      <c r="B167" s="16"/>
      <c r="C167" s="253"/>
      <c r="D167" s="253"/>
      <c r="E167" s="254"/>
      <c r="F167" s="255"/>
      <c r="G167" s="256"/>
      <c r="H167" s="1"/>
    </row>
    <row r="168" spans="1:8" x14ac:dyDescent="0.2">
      <c r="A168" s="252" t="s">
        <v>272</v>
      </c>
      <c r="C168" s="253"/>
      <c r="D168" s="253"/>
      <c r="E168" s="254"/>
      <c r="F168" s="255"/>
      <c r="G168" s="255"/>
      <c r="H168" s="1"/>
    </row>
    <row r="169" spans="1:8" x14ac:dyDescent="0.2">
      <c r="A169" s="1"/>
      <c r="E169" s="237"/>
      <c r="F169" s="258"/>
      <c r="G169" s="259"/>
      <c r="H169" s="1"/>
    </row>
    <row r="170" spans="1:8" customFormat="1" ht="15" x14ac:dyDescent="0.25">
      <c r="C170" s="260"/>
      <c r="D170" s="260"/>
      <c r="E170" s="261"/>
      <c r="F170" s="262"/>
    </row>
    <row r="171" spans="1:8" customFormat="1" ht="15" x14ac:dyDescent="0.25">
      <c r="C171" s="260"/>
      <c r="D171" s="260"/>
      <c r="E171" s="261"/>
      <c r="F171" s="262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11811023622047245" right="0.11811023622047245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0"/>
  <sheetViews>
    <sheetView workbookViewId="0">
      <selection activeCell="D15" sqref="D15"/>
    </sheetView>
  </sheetViews>
  <sheetFormatPr defaultRowHeight="12" x14ac:dyDescent="0.2"/>
  <cols>
    <col min="1" max="1" width="21" style="22" customWidth="1"/>
    <col min="2" max="2" width="73.85546875" style="1" customWidth="1"/>
    <col min="3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305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26" t="s">
        <v>3</v>
      </c>
      <c r="B5" s="329" t="s">
        <v>4</v>
      </c>
      <c r="C5" s="332" t="s">
        <v>322</v>
      </c>
      <c r="D5" s="332" t="s">
        <v>323</v>
      </c>
      <c r="E5" s="332" t="s">
        <v>306</v>
      </c>
      <c r="F5" s="335" t="s">
        <v>307</v>
      </c>
      <c r="G5" s="322" t="s">
        <v>5</v>
      </c>
      <c r="H5" s="323"/>
    </row>
    <row r="6" spans="1:8" s="10" customFormat="1" x14ac:dyDescent="0.2">
      <c r="A6" s="327"/>
      <c r="B6" s="330"/>
      <c r="C6" s="333"/>
      <c r="D6" s="333"/>
      <c r="E6" s="333"/>
      <c r="F6" s="336"/>
      <c r="G6" s="324" t="s">
        <v>6</v>
      </c>
      <c r="H6" s="324" t="s">
        <v>7</v>
      </c>
    </row>
    <row r="7" spans="1:8" ht="12.75" thickBot="1" x14ac:dyDescent="0.25">
      <c r="A7" s="328"/>
      <c r="B7" s="331"/>
      <c r="C7" s="334"/>
      <c r="D7" s="334"/>
      <c r="E7" s="334"/>
      <c r="F7" s="337"/>
      <c r="G7" s="325"/>
      <c r="H7" s="325"/>
    </row>
    <row r="8" spans="1:8" s="16" customFormat="1" ht="12.75" thickBot="1" x14ac:dyDescent="0.25">
      <c r="A8" s="11" t="s">
        <v>8</v>
      </c>
      <c r="B8" s="12" t="s">
        <v>9</v>
      </c>
      <c r="C8" s="13">
        <f>C9+C14+C20+C29+C32+C38+C51+C57+C61+C64+C92</f>
        <v>136052.45353</v>
      </c>
      <c r="D8" s="13">
        <f>D9+D14+D20+D29+D32+D38+D51+D57+D61+D64+D92</f>
        <v>136121.96069000001</v>
      </c>
      <c r="E8" s="13">
        <f>E9+E20+E32+E51+E64+E92+E38+E29+E14+E61+E57</f>
        <v>14478.063369999998</v>
      </c>
      <c r="F8" s="13">
        <f>F9+F20+F32+F51+F64+F92+F38+F29+F14+F61</f>
        <v>14779.30154</v>
      </c>
      <c r="G8" s="14">
        <f t="shared" ref="G8:G26" si="0">E8/D8*100</f>
        <v>10.63609670079018</v>
      </c>
      <c r="H8" s="15">
        <f t="shared" ref="H8:H41" si="1">E8-D8</f>
        <v>-121643.89732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10219.491599999999</v>
      </c>
      <c r="F9" s="20">
        <f>F10</f>
        <v>10649.183490000001</v>
      </c>
      <c r="G9" s="14">
        <f t="shared" si="0"/>
        <v>15.177619056671473</v>
      </c>
      <c r="H9" s="15">
        <f t="shared" si="1"/>
        <v>-57113.148399999998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10219.491599999999</v>
      </c>
      <c r="F10" s="23">
        <f>F11+F12+F13</f>
        <v>10649.183490000001</v>
      </c>
      <c r="G10" s="24">
        <f t="shared" si="0"/>
        <v>15.177619056671473</v>
      </c>
      <c r="H10" s="25">
        <f t="shared" si="1"/>
        <v>-57113.148399999998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10128.416219999999</v>
      </c>
      <c r="F11" s="29">
        <v>10602.19879</v>
      </c>
      <c r="G11" s="30">
        <f t="shared" si="0"/>
        <v>15.164129414417365</v>
      </c>
      <c r="H11" s="31">
        <f t="shared" si="1"/>
        <v>-56663.523780000003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88.572149999999993</v>
      </c>
      <c r="F12" s="34">
        <v>0</v>
      </c>
      <c r="G12" s="35">
        <f t="shared" si="0"/>
        <v>33.049309701492533</v>
      </c>
      <c r="H12" s="31">
        <f t="shared" si="1"/>
        <v>-179.42785000000001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2.5032299999999998</v>
      </c>
      <c r="F13" s="38">
        <v>46.984699999999997</v>
      </c>
      <c r="G13" s="39">
        <f t="shared" si="0"/>
        <v>0.91794279427942793</v>
      </c>
      <c r="H13" s="40">
        <f t="shared" si="1"/>
        <v>-270.19677000000001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783.79192000000012</v>
      </c>
      <c r="F14" s="300">
        <f>F15</f>
        <v>1484.6841899999999</v>
      </c>
      <c r="G14" s="44">
        <f t="shared" si="0"/>
        <v>7.7154827520076656</v>
      </c>
      <c r="H14" s="15">
        <f t="shared" si="1"/>
        <v>-9374.8973700000024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783.79192000000012</v>
      </c>
      <c r="F15" s="47">
        <f>F16+F17+F18+F19</f>
        <v>1484.6841899999999</v>
      </c>
      <c r="G15" s="48">
        <f t="shared" si="0"/>
        <v>7.7154827520076656</v>
      </c>
      <c r="H15" s="25">
        <f t="shared" si="1"/>
        <v>-9374.8973700000024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368.06432000000001</v>
      </c>
      <c r="F16" s="52">
        <v>662.07412999999997</v>
      </c>
      <c r="G16" s="30">
        <f t="shared" si="0"/>
        <v>7.8907461729027855</v>
      </c>
      <c r="H16" s="53">
        <f t="shared" si="1"/>
        <v>-4296.44157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2.3619599999999998</v>
      </c>
      <c r="F17" s="52">
        <v>4.1487600000000002</v>
      </c>
      <c r="G17" s="30">
        <f t="shared" si="0"/>
        <v>8.8855182033945344</v>
      </c>
      <c r="H17" s="53">
        <f t="shared" si="1"/>
        <v>-24.22017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488.0147</v>
      </c>
      <c r="F18" s="52">
        <v>947.71622000000002</v>
      </c>
      <c r="G18" s="55">
        <f t="shared" si="0"/>
        <v>7.9534526989152141</v>
      </c>
      <c r="H18" s="53">
        <f t="shared" si="1"/>
        <v>-5647.8701600000004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-74.649060000000006</v>
      </c>
      <c r="F19" s="59">
        <v>-129.25492</v>
      </c>
      <c r="G19" s="35">
        <f t="shared" si="0"/>
        <v>11.170266802451337</v>
      </c>
      <c r="H19" s="53">
        <f t="shared" si="1"/>
        <v>593.63453000000004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C21+C25+C26+C28+C27</f>
        <v>23497.83999</v>
      </c>
      <c r="D20" s="61">
        <f>D21+D25+D26+D28+D27</f>
        <v>23497.83999</v>
      </c>
      <c r="E20" s="61">
        <f>E21+E25+E26+E28+E27</f>
        <v>1694.9894100000001</v>
      </c>
      <c r="F20" s="61">
        <f>F21+F25+F26+F28+F27</f>
        <v>769.50254999999993</v>
      </c>
      <c r="G20" s="14">
        <f t="shared" si="0"/>
        <v>7.2133839141016303</v>
      </c>
      <c r="H20" s="296">
        <f t="shared" si="1"/>
        <v>-21802.850579999998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431.63086000000004</v>
      </c>
      <c r="F21" s="46">
        <f>F22+F23+F24</f>
        <v>289.33247</v>
      </c>
      <c r="G21" s="55">
        <f t="shared" si="0"/>
        <v>2.2639961185418311</v>
      </c>
      <c r="H21" s="25">
        <f t="shared" si="1"/>
        <v>-18633.369139999999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221.22763</v>
      </c>
      <c r="F22" s="52">
        <v>251.10275999999999</v>
      </c>
      <c r="G22" s="30">
        <f t="shared" si="0"/>
        <v>1.5293994469408918</v>
      </c>
      <c r="H22" s="31">
        <f t="shared" si="1"/>
        <v>-14243.772370000001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210.40253000000001</v>
      </c>
      <c r="F23" s="52">
        <v>38.229709999999997</v>
      </c>
      <c r="G23" s="30">
        <f t="shared" si="0"/>
        <v>4.5739680434782608</v>
      </c>
      <c r="H23" s="31">
        <f t="shared" si="1"/>
        <v>-4389.5974699999997</v>
      </c>
    </row>
    <row r="24" spans="1:8" s="62" customFormat="1" ht="36" x14ac:dyDescent="0.2">
      <c r="A24" s="67" t="s">
        <v>40</v>
      </c>
      <c r="B24" s="69" t="s">
        <v>41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42</v>
      </c>
      <c r="B25" s="70" t="s">
        <v>43</v>
      </c>
      <c r="C25" s="37">
        <v>138</v>
      </c>
      <c r="D25" s="37">
        <v>138</v>
      </c>
      <c r="E25" s="37">
        <v>111.92425</v>
      </c>
      <c r="F25" s="71">
        <v>333.30282999999997</v>
      </c>
      <c r="G25" s="30">
        <f t="shared" si="0"/>
        <v>81.104528985507258</v>
      </c>
      <c r="H25" s="31">
        <f t="shared" si="1"/>
        <v>-26.075749999999999</v>
      </c>
    </row>
    <row r="26" spans="1:8" x14ac:dyDescent="0.2">
      <c r="A26" s="72" t="s">
        <v>44</v>
      </c>
      <c r="B26" s="72" t="s">
        <v>45</v>
      </c>
      <c r="C26" s="73">
        <v>3541.8399899999999</v>
      </c>
      <c r="D26" s="73">
        <v>3541.8399899999999</v>
      </c>
      <c r="E26" s="73">
        <v>1012.40926</v>
      </c>
      <c r="F26" s="74">
        <v>67.887789999999995</v>
      </c>
      <c r="G26" s="30">
        <f t="shared" si="0"/>
        <v>28.584274356222402</v>
      </c>
      <c r="H26" s="31">
        <f t="shared" si="1"/>
        <v>-2529.43073</v>
      </c>
    </row>
    <row r="27" spans="1:8" s="54" customFormat="1" x14ac:dyDescent="0.2">
      <c r="A27" s="75" t="s">
        <v>46</v>
      </c>
      <c r="B27" s="75" t="s">
        <v>47</v>
      </c>
      <c r="C27" s="76"/>
      <c r="D27" s="76"/>
      <c r="E27" s="76"/>
      <c r="F27" s="77"/>
      <c r="G27" s="78"/>
      <c r="H27" s="31">
        <f t="shared" si="1"/>
        <v>0</v>
      </c>
    </row>
    <row r="28" spans="1:8" ht="12.75" thickBot="1" x14ac:dyDescent="0.25">
      <c r="A28" s="22" t="s">
        <v>48</v>
      </c>
      <c r="B28" s="22" t="s">
        <v>49</v>
      </c>
      <c r="C28" s="37">
        <v>753</v>
      </c>
      <c r="D28" s="37">
        <v>753</v>
      </c>
      <c r="E28" s="37">
        <v>139.02503999999999</v>
      </c>
      <c r="F28" s="38">
        <v>78.979460000000003</v>
      </c>
      <c r="G28" s="79">
        <f t="shared" ref="G28:G41" si="2">E28/D28*100</f>
        <v>18.462820717131471</v>
      </c>
      <c r="H28" s="31">
        <f t="shared" si="1"/>
        <v>-613.97496000000001</v>
      </c>
    </row>
    <row r="29" spans="1:8" ht="12.75" thickBot="1" x14ac:dyDescent="0.25">
      <c r="A29" s="295" t="s">
        <v>50</v>
      </c>
      <c r="B29" s="114" t="s">
        <v>51</v>
      </c>
      <c r="C29" s="299">
        <f>C30+C31</f>
        <v>9728.0368400000007</v>
      </c>
      <c r="D29" s="299">
        <f>D30+D31</f>
        <v>9728.0368400000007</v>
      </c>
      <c r="E29" s="81">
        <f>E30+E31</f>
        <v>457.44797</v>
      </c>
      <c r="F29" s="13">
        <f>F30+F31</f>
        <v>510.21024</v>
      </c>
      <c r="G29" s="14">
        <f t="shared" si="2"/>
        <v>4.7023667521390671</v>
      </c>
      <c r="H29" s="296">
        <f t="shared" si="1"/>
        <v>-9270.5888700000014</v>
      </c>
    </row>
    <row r="30" spans="1:8" x14ac:dyDescent="0.2">
      <c r="A30" s="22" t="s">
        <v>52</v>
      </c>
      <c r="B30" s="63" t="s">
        <v>53</v>
      </c>
      <c r="C30" s="33">
        <v>1120</v>
      </c>
      <c r="D30" s="33">
        <v>1120</v>
      </c>
      <c r="E30" s="23">
        <v>50.08907</v>
      </c>
      <c r="F30" s="82">
        <v>62.46537</v>
      </c>
      <c r="G30" s="48">
        <f t="shared" si="2"/>
        <v>4.4722383928571423</v>
      </c>
      <c r="H30" s="25">
        <f t="shared" si="1"/>
        <v>-1069.91093</v>
      </c>
    </row>
    <row r="31" spans="1:8" ht="12.75" thickBot="1" x14ac:dyDescent="0.25">
      <c r="A31" s="83" t="s">
        <v>54</v>
      </c>
      <c r="B31" s="83" t="s">
        <v>55</v>
      </c>
      <c r="C31" s="37">
        <v>8608.0368400000007</v>
      </c>
      <c r="D31" s="37">
        <v>8608.0368400000007</v>
      </c>
      <c r="E31" s="84">
        <v>407.35890000000001</v>
      </c>
      <c r="F31" s="71">
        <v>447.74486999999999</v>
      </c>
      <c r="G31" s="85">
        <f t="shared" si="2"/>
        <v>4.7323089755735754</v>
      </c>
      <c r="H31" s="40">
        <f t="shared" si="1"/>
        <v>-8200.6779400000014</v>
      </c>
    </row>
    <row r="32" spans="1:8" ht="12.75" thickBot="1" x14ac:dyDescent="0.25">
      <c r="A32" s="11" t="s">
        <v>56</v>
      </c>
      <c r="B32" s="86" t="s">
        <v>57</v>
      </c>
      <c r="C32" s="13">
        <f>C33+C35+C37+C36</f>
        <v>1101.43</v>
      </c>
      <c r="D32" s="13">
        <f>D33+D35+D37+D36</f>
        <v>1101.43</v>
      </c>
      <c r="E32" s="13">
        <f>E33+E35+E37+E36</f>
        <v>160.14004</v>
      </c>
      <c r="F32" s="13">
        <f>F33+F35+F37+F36</f>
        <v>380.20684</v>
      </c>
      <c r="G32" s="240">
        <f t="shared" si="2"/>
        <v>14.539284384845155</v>
      </c>
      <c r="H32" s="296">
        <f t="shared" si="1"/>
        <v>-941.28996000000006</v>
      </c>
    </row>
    <row r="33" spans="1:9" x14ac:dyDescent="0.2">
      <c r="A33" s="22" t="s">
        <v>58</v>
      </c>
      <c r="B33" s="22" t="s">
        <v>59</v>
      </c>
      <c r="C33" s="33">
        <f>C34</f>
        <v>1001.4</v>
      </c>
      <c r="D33" s="33">
        <f>D34</f>
        <v>1001.4</v>
      </c>
      <c r="E33" s="33">
        <f>E34</f>
        <v>157.20004</v>
      </c>
      <c r="F33" s="34">
        <f>F34</f>
        <v>265.98099999999999</v>
      </c>
      <c r="G33" s="55">
        <f t="shared" si="2"/>
        <v>15.698026762532455</v>
      </c>
      <c r="H33" s="25">
        <f t="shared" si="1"/>
        <v>-844.19995999999992</v>
      </c>
    </row>
    <row r="34" spans="1:9" x14ac:dyDescent="0.2">
      <c r="A34" s="83" t="s">
        <v>60</v>
      </c>
      <c r="B34" s="87" t="s">
        <v>61</v>
      </c>
      <c r="C34" s="37">
        <v>1001.4</v>
      </c>
      <c r="D34" s="37">
        <v>1001.4</v>
      </c>
      <c r="E34" s="84">
        <v>157.20004</v>
      </c>
      <c r="F34" s="71">
        <v>265.98099999999999</v>
      </c>
      <c r="G34" s="55">
        <f t="shared" si="2"/>
        <v>15.698026762532455</v>
      </c>
      <c r="H34" s="31">
        <f t="shared" si="1"/>
        <v>-844.19995999999992</v>
      </c>
    </row>
    <row r="35" spans="1:9" x14ac:dyDescent="0.2">
      <c r="A35" s="83" t="s">
        <v>62</v>
      </c>
      <c r="B35" s="83" t="s">
        <v>63</v>
      </c>
      <c r="C35" s="37">
        <v>95.03</v>
      </c>
      <c r="D35" s="37">
        <v>95.03</v>
      </c>
      <c r="E35" s="73">
        <v>2.94</v>
      </c>
      <c r="F35" s="74">
        <v>4.99</v>
      </c>
      <c r="G35" s="55">
        <f t="shared" si="2"/>
        <v>3.0937598653056928</v>
      </c>
      <c r="H35" s="31">
        <f t="shared" si="1"/>
        <v>-92.09</v>
      </c>
    </row>
    <row r="36" spans="1:9" x14ac:dyDescent="0.2">
      <c r="A36" s="88" t="s">
        <v>64</v>
      </c>
      <c r="B36" s="89" t="s">
        <v>65</v>
      </c>
      <c r="C36" s="37"/>
      <c r="D36" s="37"/>
      <c r="E36" s="37">
        <v>0</v>
      </c>
      <c r="F36" s="38"/>
      <c r="G36" s="55" t="e">
        <f t="shared" si="2"/>
        <v>#DIV/0!</v>
      </c>
      <c r="H36" s="31">
        <f t="shared" si="1"/>
        <v>0</v>
      </c>
    </row>
    <row r="37" spans="1:9" ht="24.75" thickBot="1" x14ac:dyDescent="0.25">
      <c r="A37" s="267" t="s">
        <v>66</v>
      </c>
      <c r="B37" s="266" t="s">
        <v>277</v>
      </c>
      <c r="C37" s="37">
        <v>5</v>
      </c>
      <c r="D37" s="37">
        <v>5</v>
      </c>
      <c r="E37" s="37"/>
      <c r="F37" s="38">
        <v>109.23584</v>
      </c>
      <c r="G37" s="35">
        <f t="shared" si="2"/>
        <v>0</v>
      </c>
      <c r="H37" s="90">
        <f t="shared" si="1"/>
        <v>-5</v>
      </c>
    </row>
    <row r="38" spans="1:9" ht="24.75" thickBot="1" x14ac:dyDescent="0.25">
      <c r="A38" s="298" t="s">
        <v>67</v>
      </c>
      <c r="B38" s="297" t="s">
        <v>68</v>
      </c>
      <c r="C38" s="91">
        <f>C39+C47+C48+C46</f>
        <v>21995.202909999996</v>
      </c>
      <c r="D38" s="91">
        <f>D39+D47+D48+D46</f>
        <v>21995.202909999996</v>
      </c>
      <c r="E38" s="92">
        <f>E39+E47+E48</f>
        <v>945.60558000000003</v>
      </c>
      <c r="F38" s="91">
        <f>F39+F47+F48+F46</f>
        <v>827.30883000000006</v>
      </c>
      <c r="G38" s="14">
        <f t="shared" si="2"/>
        <v>4.299144608345876</v>
      </c>
      <c r="H38" s="15">
        <f t="shared" si="1"/>
        <v>-21049.597329999997</v>
      </c>
    </row>
    <row r="39" spans="1:9" s="97" customFormat="1" ht="48" x14ac:dyDescent="0.2">
      <c r="A39" s="93" t="s">
        <v>69</v>
      </c>
      <c r="B39" s="94" t="s">
        <v>70</v>
      </c>
      <c r="C39" s="95">
        <f>C40+C42+C44</f>
        <v>20882.035909999999</v>
      </c>
      <c r="D39" s="95">
        <f>D40+D42+D44</f>
        <v>20882.035909999999</v>
      </c>
      <c r="E39" s="95">
        <f>E40+E42+E44+E46</f>
        <v>787.75238000000002</v>
      </c>
      <c r="F39" s="46">
        <f>F40+F42+F44</f>
        <v>719.19722000000002</v>
      </c>
      <c r="G39" s="24">
        <f t="shared" si="2"/>
        <v>3.7723926124595963</v>
      </c>
      <c r="H39" s="96">
        <f t="shared" si="1"/>
        <v>-20094.283529999997</v>
      </c>
    </row>
    <row r="40" spans="1:9" s="97" customFormat="1" ht="24" x14ac:dyDescent="0.2">
      <c r="A40" s="88" t="s">
        <v>71</v>
      </c>
      <c r="B40" s="98" t="s">
        <v>72</v>
      </c>
      <c r="C40" s="29">
        <f>C41</f>
        <v>8886.2999999999993</v>
      </c>
      <c r="D40" s="29">
        <f>D41</f>
        <v>8886.2999999999993</v>
      </c>
      <c r="E40" s="28">
        <f>E41</f>
        <v>369.69668999999999</v>
      </c>
      <c r="F40" s="28">
        <f>F41</f>
        <v>506.0034</v>
      </c>
      <c r="G40" s="30">
        <f t="shared" si="2"/>
        <v>4.1602994497147296</v>
      </c>
      <c r="H40" s="31">
        <f t="shared" si="1"/>
        <v>-8516.6033099999986</v>
      </c>
    </row>
    <row r="41" spans="1:9" s="97" customFormat="1" ht="24" x14ac:dyDescent="0.2">
      <c r="A41" s="99" t="s">
        <v>73</v>
      </c>
      <c r="B41" s="100" t="s">
        <v>72</v>
      </c>
      <c r="C41" s="101">
        <v>8886.2999999999993</v>
      </c>
      <c r="D41" s="101">
        <v>8886.2999999999993</v>
      </c>
      <c r="E41" s="84">
        <v>369.69668999999999</v>
      </c>
      <c r="F41" s="84">
        <v>506.0034</v>
      </c>
      <c r="G41" s="79">
        <f t="shared" si="2"/>
        <v>4.1602994497147296</v>
      </c>
      <c r="H41" s="90">
        <f t="shared" si="1"/>
        <v>-8516.6033099999986</v>
      </c>
    </row>
    <row r="42" spans="1:9" s="97" customFormat="1" ht="24" x14ac:dyDescent="0.2">
      <c r="A42" s="102" t="s">
        <v>74</v>
      </c>
      <c r="B42" s="89" t="s">
        <v>75</v>
      </c>
      <c r="C42" s="29">
        <f>C43</f>
        <v>11599.45261</v>
      </c>
      <c r="D42" s="29">
        <f>D43</f>
        <v>11599.45261</v>
      </c>
      <c r="E42" s="28">
        <f>E43</f>
        <v>361.63346999999999</v>
      </c>
      <c r="F42" s="84">
        <f>F43</f>
        <v>146.06056000000001</v>
      </c>
      <c r="G42" s="103">
        <f>G43</f>
        <v>3.1176770332095867</v>
      </c>
      <c r="H42" s="28">
        <f>E42-D42</f>
        <v>-11237.81914</v>
      </c>
    </row>
    <row r="43" spans="1:9" s="97" customFormat="1" ht="24" x14ac:dyDescent="0.2">
      <c r="A43" s="104" t="s">
        <v>76</v>
      </c>
      <c r="B43" s="105" t="s">
        <v>75</v>
      </c>
      <c r="C43" s="29">
        <v>11599.45261</v>
      </c>
      <c r="D43" s="29">
        <v>11599.45261</v>
      </c>
      <c r="E43" s="28">
        <v>361.63346999999999</v>
      </c>
      <c r="F43" s="28">
        <v>146.06056000000001</v>
      </c>
      <c r="G43" s="103">
        <f>E43/D43*100</f>
        <v>3.1176770332095867</v>
      </c>
      <c r="H43" s="28">
        <f>E43-D43</f>
        <v>-11237.81914</v>
      </c>
    </row>
    <row r="44" spans="1:9" s="97" customFormat="1" ht="48" x14ac:dyDescent="0.2">
      <c r="A44" s="99" t="s">
        <v>77</v>
      </c>
      <c r="B44" s="89" t="s">
        <v>78</v>
      </c>
      <c r="C44" s="29">
        <f>C45</f>
        <v>396.2833</v>
      </c>
      <c r="D44" s="29">
        <f>D45</f>
        <v>396.2833</v>
      </c>
      <c r="E44" s="28">
        <f>E45</f>
        <v>56.422220000000003</v>
      </c>
      <c r="F44" s="28">
        <f>F45</f>
        <v>67.133260000000007</v>
      </c>
      <c r="G44" s="103">
        <f>G45</f>
        <v>14.237849538448883</v>
      </c>
      <c r="H44" s="84">
        <f>E44-D44</f>
        <v>-339.86108000000002</v>
      </c>
      <c r="I44" s="106"/>
    </row>
    <row r="45" spans="1:9" s="107" customFormat="1" ht="36" x14ac:dyDescent="0.2">
      <c r="A45" s="99" t="s">
        <v>79</v>
      </c>
      <c r="B45" s="105" t="s">
        <v>80</v>
      </c>
      <c r="C45" s="71">
        <v>396.2833</v>
      </c>
      <c r="D45" s="71">
        <v>396.2833</v>
      </c>
      <c r="E45" s="28">
        <v>56.422220000000003</v>
      </c>
      <c r="F45" s="84">
        <v>67.133260000000007</v>
      </c>
      <c r="G45" s="103">
        <f>E45/D45*100</f>
        <v>14.237849538448883</v>
      </c>
      <c r="H45" s="28">
        <f>H44</f>
        <v>-339.86108000000002</v>
      </c>
    </row>
    <row r="46" spans="1:9" s="54" customFormat="1" ht="24" x14ac:dyDescent="0.2">
      <c r="A46" s="108" t="s">
        <v>81</v>
      </c>
      <c r="B46" s="109" t="s">
        <v>82</v>
      </c>
      <c r="C46" s="84">
        <v>181.27799999999999</v>
      </c>
      <c r="D46" s="84">
        <v>181.27799999999999</v>
      </c>
      <c r="E46" s="58"/>
      <c r="F46" s="84">
        <v>10.952999999999999</v>
      </c>
      <c r="G46" s="79">
        <f t="shared" ref="G46:G53" si="3">E46/D46*100</f>
        <v>0</v>
      </c>
      <c r="H46" s="110">
        <f t="shared" ref="H46:H129" si="4">E46-D46</f>
        <v>-181.27799999999999</v>
      </c>
    </row>
    <row r="47" spans="1:9" s="54" customFormat="1" ht="24.75" thickBot="1" x14ac:dyDescent="0.25">
      <c r="A47" s="111" t="s">
        <v>278</v>
      </c>
      <c r="B47" s="109" t="s">
        <v>279</v>
      </c>
      <c r="C47" s="112">
        <v>573.71500000000003</v>
      </c>
      <c r="D47" s="112">
        <v>573.71500000000003</v>
      </c>
      <c r="E47" s="113">
        <v>89.197929999999999</v>
      </c>
      <c r="F47" s="112">
        <v>53.261330000000001</v>
      </c>
      <c r="G47" s="79">
        <f t="shared" si="3"/>
        <v>15.54742860130901</v>
      </c>
      <c r="H47" s="110">
        <f t="shared" si="4"/>
        <v>-484.51707000000005</v>
      </c>
    </row>
    <row r="48" spans="1:9" s="62" customFormat="1" ht="12.75" thickBot="1" x14ac:dyDescent="0.25">
      <c r="A48" s="11" t="s">
        <v>83</v>
      </c>
      <c r="B48" s="114" t="s">
        <v>84</v>
      </c>
      <c r="C48" s="13">
        <f>C49+C50</f>
        <v>358.17399999999998</v>
      </c>
      <c r="D48" s="13">
        <f>D49+D50</f>
        <v>358.17399999999998</v>
      </c>
      <c r="E48" s="13">
        <f t="shared" ref="E48:F48" si="5">E49+E50</f>
        <v>68.655270000000002</v>
      </c>
      <c r="F48" s="13">
        <f t="shared" si="5"/>
        <v>43.897280000000002</v>
      </c>
      <c r="G48" s="14">
        <f t="shared" si="3"/>
        <v>19.168133365347568</v>
      </c>
      <c r="H48" s="15">
        <f t="shared" si="4"/>
        <v>-289.51873000000001</v>
      </c>
    </row>
    <row r="49" spans="1:9" s="54" customFormat="1" x14ac:dyDescent="0.2">
      <c r="A49" s="115" t="s">
        <v>280</v>
      </c>
      <c r="B49" s="116" t="s">
        <v>85</v>
      </c>
      <c r="C49" s="23">
        <v>348.17399999999998</v>
      </c>
      <c r="D49" s="23">
        <v>348.17399999999998</v>
      </c>
      <c r="E49" s="117">
        <v>68.655270000000002</v>
      </c>
      <c r="F49" s="118">
        <v>43.897280000000002</v>
      </c>
      <c r="G49" s="35">
        <f t="shared" si="3"/>
        <v>19.718666528804565</v>
      </c>
      <c r="H49" s="90">
        <f t="shared" si="4"/>
        <v>-279.51873000000001</v>
      </c>
    </row>
    <row r="50" spans="1:9" s="54" customFormat="1" ht="48.75" thickBot="1" x14ac:dyDescent="0.25">
      <c r="A50" s="270" t="s">
        <v>281</v>
      </c>
      <c r="B50" s="268" t="s">
        <v>282</v>
      </c>
      <c r="C50" s="112">
        <v>10</v>
      </c>
      <c r="D50" s="112">
        <v>10</v>
      </c>
      <c r="E50" s="113"/>
      <c r="F50" s="269"/>
      <c r="G50" s="39"/>
      <c r="H50" s="208"/>
    </row>
    <row r="51" spans="1:9" s="54" customFormat="1" ht="12.75" thickBot="1" x14ac:dyDescent="0.25">
      <c r="A51" s="17" t="s">
        <v>86</v>
      </c>
      <c r="B51" s="114" t="s">
        <v>87</v>
      </c>
      <c r="C51" s="119">
        <f>C52</f>
        <v>112.97</v>
      </c>
      <c r="D51" s="119">
        <f>D52</f>
        <v>112.97</v>
      </c>
      <c r="E51" s="91">
        <f>+E52</f>
        <v>4.5100000000000001E-2</v>
      </c>
      <c r="F51" s="91">
        <f>+F52</f>
        <v>1.26623</v>
      </c>
      <c r="G51" s="44">
        <f t="shared" si="3"/>
        <v>3.9922103213242452E-2</v>
      </c>
      <c r="H51" s="265">
        <f t="shared" si="4"/>
        <v>-112.92489999999999</v>
      </c>
    </row>
    <row r="52" spans="1:9" s="54" customFormat="1" x14ac:dyDescent="0.2">
      <c r="A52" s="22" t="s">
        <v>88</v>
      </c>
      <c r="B52" s="22" t="s">
        <v>89</v>
      </c>
      <c r="C52" s="33">
        <f>C53+C54+C55+C56</f>
        <v>112.97</v>
      </c>
      <c r="D52" s="33">
        <f>D53+D54+D55+D56</f>
        <v>112.97</v>
      </c>
      <c r="E52" s="33">
        <f>E53+E54+E55+E56</f>
        <v>4.5100000000000001E-2</v>
      </c>
      <c r="F52" s="33">
        <f>F53+F54+F55+F56</f>
        <v>1.26623</v>
      </c>
      <c r="G52" s="48">
        <f t="shared" si="3"/>
        <v>3.9922103213242452E-2</v>
      </c>
      <c r="H52" s="25">
        <f t="shared" si="4"/>
        <v>-112.92489999999999</v>
      </c>
    </row>
    <row r="53" spans="1:9" s="54" customFormat="1" x14ac:dyDescent="0.2">
      <c r="A53" s="120" t="s">
        <v>90</v>
      </c>
      <c r="B53" s="121" t="s">
        <v>91</v>
      </c>
      <c r="C53" s="28">
        <v>102.76</v>
      </c>
      <c r="D53" s="28">
        <v>102.76</v>
      </c>
      <c r="E53" s="51">
        <v>4.1059999999999999E-2</v>
      </c>
      <c r="F53" s="52">
        <v>0.14058000000000001</v>
      </c>
      <c r="G53" s="30">
        <f t="shared" si="3"/>
        <v>3.9957181782794858E-2</v>
      </c>
      <c r="H53" s="122">
        <f t="shared" si="4"/>
        <v>-102.71894</v>
      </c>
    </row>
    <row r="54" spans="1:9" s="54" customFormat="1" x14ac:dyDescent="0.2">
      <c r="A54" s="83" t="s">
        <v>92</v>
      </c>
      <c r="B54" s="123" t="s">
        <v>93</v>
      </c>
      <c r="C54" s="28"/>
      <c r="D54" s="28"/>
      <c r="E54" s="51"/>
      <c r="F54" s="52"/>
      <c r="G54" s="30"/>
      <c r="H54" s="31">
        <f t="shared" si="4"/>
        <v>0</v>
      </c>
    </row>
    <row r="55" spans="1:9" s="54" customFormat="1" x14ac:dyDescent="0.2">
      <c r="A55" s="83" t="s">
        <v>94</v>
      </c>
      <c r="B55" s="70" t="s">
        <v>95</v>
      </c>
      <c r="C55" s="28">
        <v>10.210000000000001</v>
      </c>
      <c r="D55" s="28">
        <v>10.210000000000001</v>
      </c>
      <c r="E55" s="51">
        <v>4.0400000000000002E-3</v>
      </c>
      <c r="F55" s="52">
        <v>1.12565</v>
      </c>
      <c r="G55" s="30">
        <f t="shared" ref="G55:G64" si="6">E55/D55*100</f>
        <v>3.9569049951028404E-2</v>
      </c>
      <c r="H55" s="31">
        <f t="shared" si="4"/>
        <v>-10.205960000000001</v>
      </c>
    </row>
    <row r="56" spans="1:9" s="54" customFormat="1" ht="24.75" thickBot="1" x14ac:dyDescent="0.25">
      <c r="A56" s="67" t="s">
        <v>96</v>
      </c>
      <c r="B56" s="121" t="s">
        <v>97</v>
      </c>
      <c r="C56" s="28"/>
      <c r="D56" s="28"/>
      <c r="E56" s="51"/>
      <c r="F56" s="52"/>
      <c r="G56" s="55"/>
      <c r="H56" s="31">
        <f t="shared" si="4"/>
        <v>0</v>
      </c>
    </row>
    <row r="57" spans="1:9" s="107" customFormat="1" ht="12.75" thickBot="1" x14ac:dyDescent="0.25">
      <c r="A57" s="124" t="s">
        <v>98</v>
      </c>
      <c r="B57" s="125" t="s">
        <v>99</v>
      </c>
      <c r="C57" s="126">
        <f>C58</f>
        <v>0</v>
      </c>
      <c r="D57" s="126">
        <f>D58</f>
        <v>69.507159999999999</v>
      </c>
      <c r="E57" s="127">
        <f>E58</f>
        <v>0</v>
      </c>
      <c r="F57" s="127">
        <f>F58</f>
        <v>0</v>
      </c>
      <c r="G57" s="128"/>
      <c r="H57" s="129"/>
    </row>
    <row r="58" spans="1:9" s="107" customFormat="1" x14ac:dyDescent="0.2">
      <c r="A58" s="130" t="s">
        <v>100</v>
      </c>
      <c r="B58" s="131" t="s">
        <v>101</v>
      </c>
      <c r="C58" s="95">
        <f>C59+C60</f>
        <v>0</v>
      </c>
      <c r="D58" s="95">
        <f>D59+D60</f>
        <v>69.507159999999999</v>
      </c>
      <c r="E58" s="46">
        <f>E60+E59</f>
        <v>0</v>
      </c>
      <c r="F58" s="46">
        <f>F60+F59</f>
        <v>0</v>
      </c>
      <c r="G58" s="132"/>
      <c r="H58" s="46"/>
    </row>
    <row r="59" spans="1:9" s="107" customFormat="1" x14ac:dyDescent="0.2">
      <c r="A59" s="133" t="s">
        <v>102</v>
      </c>
      <c r="B59" s="89" t="s">
        <v>103</v>
      </c>
      <c r="C59" s="82"/>
      <c r="D59" s="82"/>
      <c r="E59" s="23"/>
      <c r="F59" s="82"/>
      <c r="G59" s="134"/>
      <c r="H59" s="23"/>
    </row>
    <row r="60" spans="1:9" s="107" customFormat="1" ht="12.75" thickBot="1" x14ac:dyDescent="0.25">
      <c r="A60" s="135" t="s">
        <v>104</v>
      </c>
      <c r="B60" s="136" t="s">
        <v>105</v>
      </c>
      <c r="C60" s="137"/>
      <c r="D60" s="137">
        <v>69.507159999999999</v>
      </c>
      <c r="E60" s="112"/>
      <c r="F60" s="137"/>
      <c r="G60" s="138"/>
      <c r="H60" s="112"/>
    </row>
    <row r="61" spans="1:9" s="54" customFormat="1" ht="12.75" thickBot="1" x14ac:dyDescent="0.25">
      <c r="A61" s="139" t="s">
        <v>106</v>
      </c>
      <c r="B61" s="140" t="s">
        <v>107</v>
      </c>
      <c r="C61" s="43">
        <f>C62+C63</f>
        <v>125</v>
      </c>
      <c r="D61" s="43">
        <f>D62+D63</f>
        <v>125</v>
      </c>
      <c r="E61" s="43">
        <f t="shared" ref="E61:F61" si="7">E62+E63</f>
        <v>0</v>
      </c>
      <c r="F61" s="43">
        <f t="shared" si="7"/>
        <v>123.2397</v>
      </c>
      <c r="G61" s="14">
        <f t="shared" si="6"/>
        <v>0</v>
      </c>
      <c r="H61" s="15">
        <f t="shared" si="4"/>
        <v>-125</v>
      </c>
    </row>
    <row r="62" spans="1:9" ht="36" x14ac:dyDescent="0.2">
      <c r="A62" s="142" t="s">
        <v>108</v>
      </c>
      <c r="B62" s="143" t="s">
        <v>109</v>
      </c>
      <c r="C62" s="144">
        <v>125</v>
      </c>
      <c r="D62" s="144">
        <v>125</v>
      </c>
      <c r="E62" s="33"/>
      <c r="F62" s="34">
        <v>123.2397</v>
      </c>
      <c r="G62" s="30">
        <f t="shared" si="6"/>
        <v>0</v>
      </c>
      <c r="H62" s="31">
        <f t="shared" si="4"/>
        <v>-125</v>
      </c>
    </row>
    <row r="63" spans="1:9" s="106" customFormat="1" ht="24.75" thickBot="1" x14ac:dyDescent="0.25">
      <c r="A63" s="145" t="s">
        <v>110</v>
      </c>
      <c r="B63" s="146" t="s">
        <v>111</v>
      </c>
      <c r="C63" s="137"/>
      <c r="D63" s="137"/>
      <c r="E63" s="112"/>
      <c r="F63" s="112"/>
      <c r="G63" s="35" t="e">
        <f t="shared" si="6"/>
        <v>#DIV/0!</v>
      </c>
      <c r="H63" s="122">
        <f t="shared" si="4"/>
        <v>0</v>
      </c>
      <c r="I63" s="147"/>
    </row>
    <row r="64" spans="1:9" ht="12.75" thickBot="1" x14ac:dyDescent="0.25">
      <c r="A64" s="11" t="s">
        <v>112</v>
      </c>
      <c r="B64" s="86" t="s">
        <v>113</v>
      </c>
      <c r="C64" s="92">
        <f>C65+C67+C69+C71+C75+C77+C79+C81+C83+C87+C73+C90</f>
        <v>119</v>
      </c>
      <c r="D64" s="92">
        <f>D65+D67+D69+D71+D75+D77+D79+D81+D83+D87+D73+D90</f>
        <v>119</v>
      </c>
      <c r="E64" s="92">
        <f t="shared" ref="E64" si="8">E65+E67+E69+E71+E75+E77+E79+E81+E83+E87+E73+E90</f>
        <v>159.79820999999998</v>
      </c>
      <c r="F64" s="92">
        <f>F65+F67+F69+F71+F75+F77+F79+F81+F83+F87+F73+F90</f>
        <v>33.699469999999998</v>
      </c>
      <c r="G64" s="148">
        <f t="shared" si="6"/>
        <v>134.28421008403359</v>
      </c>
      <c r="H64" s="80">
        <f>E64-D64</f>
        <v>40.798209999999983</v>
      </c>
    </row>
    <row r="65" spans="1:8" s="10" customFormat="1" ht="36" x14ac:dyDescent="0.2">
      <c r="A65" s="149" t="s">
        <v>114</v>
      </c>
      <c r="B65" s="150" t="s">
        <v>115</v>
      </c>
      <c r="C65" s="95">
        <f>C66</f>
        <v>8</v>
      </c>
      <c r="D65" s="95">
        <f>D66</f>
        <v>8</v>
      </c>
      <c r="E65" s="95">
        <f t="shared" ref="E65:F65" si="9">E66</f>
        <v>0.05</v>
      </c>
      <c r="F65" s="95">
        <f t="shared" si="9"/>
        <v>0</v>
      </c>
      <c r="G65" s="132">
        <f>E65/D65*100</f>
        <v>0.625</v>
      </c>
      <c r="H65" s="46">
        <f t="shared" si="4"/>
        <v>-7.95</v>
      </c>
    </row>
    <row r="66" spans="1:8" ht="48" x14ac:dyDescent="0.2">
      <c r="A66" s="151" t="s">
        <v>116</v>
      </c>
      <c r="B66" s="152" t="s">
        <v>117</v>
      </c>
      <c r="C66" s="95">
        <v>8</v>
      </c>
      <c r="D66" s="95">
        <v>8</v>
      </c>
      <c r="E66" s="46">
        <v>0.05</v>
      </c>
      <c r="F66" s="153"/>
      <c r="G66" s="132">
        <f>E66/D66*100</f>
        <v>0.625</v>
      </c>
      <c r="H66" s="28">
        <f t="shared" si="4"/>
        <v>-7.95</v>
      </c>
    </row>
    <row r="67" spans="1:8" ht="33" customHeight="1" x14ac:dyDescent="0.2">
      <c r="A67" s="149" t="s">
        <v>118</v>
      </c>
      <c r="B67" s="154" t="s">
        <v>119</v>
      </c>
      <c r="C67" s="95">
        <f>C68</f>
        <v>17</v>
      </c>
      <c r="D67" s="95">
        <f>D68</f>
        <v>17</v>
      </c>
      <c r="E67" s="95">
        <f>E68</f>
        <v>7.5</v>
      </c>
      <c r="F67" s="95">
        <f>F68</f>
        <v>0</v>
      </c>
      <c r="G67" s="155"/>
      <c r="H67" s="28">
        <f t="shared" si="4"/>
        <v>-9.5</v>
      </c>
    </row>
    <row r="68" spans="1:8" ht="60" x14ac:dyDescent="0.2">
      <c r="A68" s="151" t="s">
        <v>120</v>
      </c>
      <c r="B68" s="69" t="s">
        <v>121</v>
      </c>
      <c r="C68" s="95">
        <v>17</v>
      </c>
      <c r="D68" s="95">
        <v>17</v>
      </c>
      <c r="E68" s="46">
        <v>7.5</v>
      </c>
      <c r="F68" s="29"/>
      <c r="G68" s="155">
        <f>E68/D68*100</f>
        <v>44.117647058823529</v>
      </c>
      <c r="H68" s="156">
        <f t="shared" si="4"/>
        <v>-9.5</v>
      </c>
    </row>
    <row r="69" spans="1:8" ht="36" x14ac:dyDescent="0.2">
      <c r="A69" s="149" t="s">
        <v>122</v>
      </c>
      <c r="B69" s="123" t="s">
        <v>123</v>
      </c>
      <c r="C69" s="95">
        <f>C70</f>
        <v>4</v>
      </c>
      <c r="D69" s="95">
        <f>D70</f>
        <v>4</v>
      </c>
      <c r="E69" s="95">
        <f>E70</f>
        <v>0</v>
      </c>
      <c r="F69" s="95">
        <f>F70</f>
        <v>0</v>
      </c>
      <c r="G69" s="155">
        <f t="shared" ref="G69:G71" si="10">E69/D69*100</f>
        <v>0</v>
      </c>
      <c r="H69" s="156">
        <f t="shared" si="4"/>
        <v>-4</v>
      </c>
    </row>
    <row r="70" spans="1:8" ht="48" x14ac:dyDescent="0.2">
      <c r="A70" s="151" t="s">
        <v>124</v>
      </c>
      <c r="B70" s="69" t="s">
        <v>125</v>
      </c>
      <c r="C70" s="95">
        <v>4</v>
      </c>
      <c r="D70" s="95">
        <v>4</v>
      </c>
      <c r="E70" s="46"/>
      <c r="F70" s="29"/>
      <c r="G70" s="155">
        <f t="shared" si="10"/>
        <v>0</v>
      </c>
      <c r="H70" s="156">
        <f t="shared" si="4"/>
        <v>-4</v>
      </c>
    </row>
    <row r="71" spans="1:8" ht="36" x14ac:dyDescent="0.2">
      <c r="A71" s="149" t="s">
        <v>126</v>
      </c>
      <c r="B71" s="123" t="s">
        <v>127</v>
      </c>
      <c r="C71" s="95">
        <f>C72</f>
        <v>3</v>
      </c>
      <c r="D71" s="95">
        <f>D72</f>
        <v>3</v>
      </c>
      <c r="E71" s="95">
        <f>E72</f>
        <v>0</v>
      </c>
      <c r="F71" s="95">
        <f>F72</f>
        <v>0</v>
      </c>
      <c r="G71" s="155">
        <f t="shared" si="10"/>
        <v>0</v>
      </c>
      <c r="H71" s="156">
        <f t="shared" si="4"/>
        <v>-3</v>
      </c>
    </row>
    <row r="72" spans="1:8" ht="48" x14ac:dyDescent="0.2">
      <c r="A72" s="151" t="s">
        <v>128</v>
      </c>
      <c r="B72" s="69" t="s">
        <v>129</v>
      </c>
      <c r="C72" s="95">
        <v>3</v>
      </c>
      <c r="D72" s="95">
        <v>3</v>
      </c>
      <c r="E72" s="46"/>
      <c r="F72" s="28"/>
      <c r="G72" s="155">
        <f>E72/D72*100</f>
        <v>0</v>
      </c>
      <c r="H72" s="28">
        <f>E72-D72</f>
        <v>-3</v>
      </c>
    </row>
    <row r="73" spans="1:8" ht="36" x14ac:dyDescent="0.2">
      <c r="A73" s="149" t="s">
        <v>283</v>
      </c>
      <c r="B73" s="123" t="s">
        <v>284</v>
      </c>
      <c r="C73" s="95">
        <f>C74</f>
        <v>5</v>
      </c>
      <c r="D73" s="95">
        <f>D74</f>
        <v>5</v>
      </c>
      <c r="E73" s="95">
        <f t="shared" ref="E73:F73" si="11">E74</f>
        <v>0</v>
      </c>
      <c r="F73" s="95">
        <f t="shared" si="11"/>
        <v>0</v>
      </c>
      <c r="G73" s="155">
        <f t="shared" ref="G73:G74" si="12">E73/D73*100</f>
        <v>0</v>
      </c>
      <c r="H73" s="28">
        <f t="shared" ref="H73:H74" si="13">E73-D73</f>
        <v>-5</v>
      </c>
    </row>
    <row r="74" spans="1:8" ht="48" x14ac:dyDescent="0.2">
      <c r="A74" s="151" t="s">
        <v>285</v>
      </c>
      <c r="B74" s="69" t="s">
        <v>286</v>
      </c>
      <c r="C74" s="271">
        <v>5</v>
      </c>
      <c r="D74" s="271">
        <v>5</v>
      </c>
      <c r="E74" s="185"/>
      <c r="F74" s="51"/>
      <c r="G74" s="272">
        <f t="shared" si="12"/>
        <v>0</v>
      </c>
      <c r="H74" s="51">
        <f t="shared" si="13"/>
        <v>-5</v>
      </c>
    </row>
    <row r="75" spans="1:8" ht="36" x14ac:dyDescent="0.2">
      <c r="A75" s="149" t="s">
        <v>130</v>
      </c>
      <c r="B75" s="123" t="s">
        <v>131</v>
      </c>
      <c r="C75" s="95">
        <f>C76</f>
        <v>3</v>
      </c>
      <c r="D75" s="95">
        <f>D76</f>
        <v>3</v>
      </c>
      <c r="E75" s="95">
        <f>E76</f>
        <v>7.2495000000000003</v>
      </c>
      <c r="F75" s="95">
        <f>F76</f>
        <v>0.25</v>
      </c>
      <c r="G75" s="155">
        <f>E75/D75*100</f>
        <v>241.65</v>
      </c>
      <c r="H75" s="28">
        <f>E75-D75</f>
        <v>4.2495000000000003</v>
      </c>
    </row>
    <row r="76" spans="1:8" ht="48" x14ac:dyDescent="0.2">
      <c r="A76" s="151" t="s">
        <v>132</v>
      </c>
      <c r="B76" s="69" t="s">
        <v>133</v>
      </c>
      <c r="C76" s="95">
        <v>3</v>
      </c>
      <c r="D76" s="95">
        <v>3</v>
      </c>
      <c r="E76" s="46">
        <v>7.2495000000000003</v>
      </c>
      <c r="F76" s="29">
        <v>0.25</v>
      </c>
      <c r="G76" s="155">
        <f>E76/D76*100</f>
        <v>241.65</v>
      </c>
      <c r="H76" s="28">
        <f>E77-D76</f>
        <v>-2.7</v>
      </c>
    </row>
    <row r="77" spans="1:8" ht="36" x14ac:dyDescent="0.2">
      <c r="A77" s="149" t="s">
        <v>134</v>
      </c>
      <c r="B77" s="123" t="s">
        <v>135</v>
      </c>
      <c r="C77" s="95">
        <f>C78</f>
        <v>2</v>
      </c>
      <c r="D77" s="95">
        <f>D78</f>
        <v>2</v>
      </c>
      <c r="E77" s="95">
        <f>E78</f>
        <v>0.3</v>
      </c>
      <c r="F77" s="95">
        <f>F78</f>
        <v>0</v>
      </c>
      <c r="G77" s="132"/>
      <c r="H77" s="28"/>
    </row>
    <row r="78" spans="1:8" ht="60" x14ac:dyDescent="0.2">
      <c r="A78" s="151" t="s">
        <v>136</v>
      </c>
      <c r="B78" s="69" t="s">
        <v>137</v>
      </c>
      <c r="C78" s="95">
        <v>2</v>
      </c>
      <c r="D78" s="95">
        <v>2</v>
      </c>
      <c r="E78" s="46">
        <v>0.3</v>
      </c>
      <c r="F78" s="29"/>
      <c r="G78" s="155">
        <f>E78/D78*100</f>
        <v>15</v>
      </c>
      <c r="H78" s="28">
        <f>E78-D78</f>
        <v>-1.7</v>
      </c>
    </row>
    <row r="79" spans="1:8" ht="36" x14ac:dyDescent="0.2">
      <c r="A79" s="149" t="s">
        <v>138</v>
      </c>
      <c r="B79" s="123" t="s">
        <v>139</v>
      </c>
      <c r="C79" s="95">
        <f>C80</f>
        <v>1</v>
      </c>
      <c r="D79" s="95">
        <f>D80</f>
        <v>1</v>
      </c>
      <c r="E79" s="95">
        <f>E80</f>
        <v>0</v>
      </c>
      <c r="F79" s="95">
        <f>F80</f>
        <v>0.25</v>
      </c>
      <c r="G79" s="155"/>
      <c r="H79" s="28">
        <f>E79-D79</f>
        <v>-1</v>
      </c>
    </row>
    <row r="80" spans="1:8" ht="48" x14ac:dyDescent="0.2">
      <c r="A80" s="151" t="s">
        <v>140</v>
      </c>
      <c r="B80" s="69" t="s">
        <v>141</v>
      </c>
      <c r="C80" s="95">
        <v>1</v>
      </c>
      <c r="D80" s="95">
        <v>1</v>
      </c>
      <c r="E80" s="46"/>
      <c r="F80" s="29">
        <v>0.25</v>
      </c>
      <c r="G80" s="155">
        <f>E80/D80*100</f>
        <v>0</v>
      </c>
      <c r="H80" s="157">
        <f>E80-D80</f>
        <v>-1</v>
      </c>
    </row>
    <row r="81" spans="1:8" ht="36" x14ac:dyDescent="0.2">
      <c r="A81" s="149" t="s">
        <v>142</v>
      </c>
      <c r="B81" s="123" t="s">
        <v>143</v>
      </c>
      <c r="C81" s="95">
        <f>C82</f>
        <v>48</v>
      </c>
      <c r="D81" s="95">
        <f>D82</f>
        <v>48</v>
      </c>
      <c r="E81" s="95">
        <f>E82</f>
        <v>0</v>
      </c>
      <c r="F81" s="95">
        <f>F82</f>
        <v>0</v>
      </c>
      <c r="G81" s="132"/>
      <c r="H81" s="158"/>
    </row>
    <row r="82" spans="1:8" ht="48" x14ac:dyDescent="0.2">
      <c r="A82" s="151" t="s">
        <v>144</v>
      </c>
      <c r="B82" s="69" t="s">
        <v>145</v>
      </c>
      <c r="C82" s="95">
        <v>48</v>
      </c>
      <c r="D82" s="95">
        <v>48</v>
      </c>
      <c r="E82" s="46"/>
      <c r="F82" s="29"/>
      <c r="G82" s="155">
        <f t="shared" ref="G82:G91" si="14">E82/D82*100</f>
        <v>0</v>
      </c>
      <c r="H82" s="28">
        <f t="shared" ref="H82:H89" si="15">E82-D82</f>
        <v>-48</v>
      </c>
    </row>
    <row r="83" spans="1:8" ht="36" x14ac:dyDescent="0.2">
      <c r="A83" s="149" t="s">
        <v>146</v>
      </c>
      <c r="B83" s="154" t="s">
        <v>147</v>
      </c>
      <c r="C83" s="95">
        <f>C84</f>
        <v>28</v>
      </c>
      <c r="D83" s="95">
        <f>D84</f>
        <v>28</v>
      </c>
      <c r="E83" s="95">
        <f>E84</f>
        <v>19.34075</v>
      </c>
      <c r="F83" s="95">
        <f>F84</f>
        <v>6.15</v>
      </c>
      <c r="G83" s="155">
        <f t="shared" si="14"/>
        <v>69.074107142857144</v>
      </c>
      <c r="H83" s="28">
        <f t="shared" si="15"/>
        <v>-8.6592500000000001</v>
      </c>
    </row>
    <row r="84" spans="1:8" ht="48" x14ac:dyDescent="0.2">
      <c r="A84" s="159" t="s">
        <v>148</v>
      </c>
      <c r="B84" s="160" t="s">
        <v>149</v>
      </c>
      <c r="C84" s="95">
        <v>28</v>
      </c>
      <c r="D84" s="95">
        <v>28</v>
      </c>
      <c r="E84" s="46">
        <v>19.34075</v>
      </c>
      <c r="F84" s="29">
        <v>6.15</v>
      </c>
      <c r="G84" s="155">
        <f t="shared" si="14"/>
        <v>69.074107142857144</v>
      </c>
      <c r="H84" s="28">
        <f t="shared" si="15"/>
        <v>-8.6592500000000001</v>
      </c>
    </row>
    <row r="85" spans="1:8" ht="19.5" customHeight="1" x14ac:dyDescent="0.2">
      <c r="A85" s="161" t="s">
        <v>150</v>
      </c>
      <c r="B85" s="162" t="s">
        <v>151</v>
      </c>
      <c r="C85" s="95"/>
      <c r="D85" s="95"/>
      <c r="E85" s="46">
        <f>E86</f>
        <v>0</v>
      </c>
      <c r="F85" s="29"/>
      <c r="G85" s="155"/>
      <c r="H85" s="28"/>
    </row>
    <row r="86" spans="1:8" ht="36" x14ac:dyDescent="0.2">
      <c r="A86" s="163" t="s">
        <v>152</v>
      </c>
      <c r="B86" s="164" t="s">
        <v>153</v>
      </c>
      <c r="C86" s="95"/>
      <c r="D86" s="95"/>
      <c r="E86" s="46"/>
      <c r="F86" s="29"/>
      <c r="G86" s="155"/>
      <c r="H86" s="28"/>
    </row>
    <row r="87" spans="1:8" ht="36" x14ac:dyDescent="0.2">
      <c r="A87" s="165" t="s">
        <v>154</v>
      </c>
      <c r="B87" s="166" t="s">
        <v>155</v>
      </c>
      <c r="C87" s="29">
        <f>C88+C89</f>
        <v>0</v>
      </c>
      <c r="D87" s="29">
        <f>D88+D89</f>
        <v>0</v>
      </c>
      <c r="E87" s="29">
        <f t="shared" ref="E87:F87" si="16">E88+E89</f>
        <v>5.3579600000000003</v>
      </c>
      <c r="F87" s="29">
        <f t="shared" si="16"/>
        <v>27.049469999999999</v>
      </c>
      <c r="G87" s="155" t="e">
        <f t="shared" si="14"/>
        <v>#DIV/0!</v>
      </c>
      <c r="H87" s="28">
        <f t="shared" si="15"/>
        <v>5.3579600000000003</v>
      </c>
    </row>
    <row r="88" spans="1:8" ht="36" x14ac:dyDescent="0.2">
      <c r="A88" s="167" t="s">
        <v>156</v>
      </c>
      <c r="B88" s="168" t="s">
        <v>157</v>
      </c>
      <c r="C88" s="71"/>
      <c r="D88" s="71"/>
      <c r="E88" s="71">
        <v>5.0670000000000002</v>
      </c>
      <c r="F88" s="71">
        <v>24.561969999999999</v>
      </c>
      <c r="G88" s="155"/>
      <c r="H88" s="84"/>
    </row>
    <row r="89" spans="1:8" ht="36" x14ac:dyDescent="0.2">
      <c r="A89" s="167" t="s">
        <v>158</v>
      </c>
      <c r="B89" s="168" t="s">
        <v>159</v>
      </c>
      <c r="C89" s="71"/>
      <c r="D89" s="71"/>
      <c r="E89" s="84">
        <v>0.29096</v>
      </c>
      <c r="F89" s="71">
        <v>2.4874999999999998</v>
      </c>
      <c r="G89" s="273" t="e">
        <f t="shared" si="14"/>
        <v>#DIV/0!</v>
      </c>
      <c r="H89" s="84">
        <f t="shared" si="15"/>
        <v>0.29096</v>
      </c>
    </row>
    <row r="90" spans="1:8" x14ac:dyDescent="0.2">
      <c r="A90" s="275" t="s">
        <v>287</v>
      </c>
      <c r="B90" s="89" t="s">
        <v>288</v>
      </c>
      <c r="C90" s="29">
        <f>C91</f>
        <v>0</v>
      </c>
      <c r="D90" s="29">
        <f>D91</f>
        <v>0</v>
      </c>
      <c r="E90" s="29">
        <f t="shared" ref="E90:F90" si="17">E91</f>
        <v>120</v>
      </c>
      <c r="F90" s="29">
        <f t="shared" si="17"/>
        <v>0</v>
      </c>
      <c r="G90" s="273" t="e">
        <f t="shared" si="14"/>
        <v>#DIV/0!</v>
      </c>
      <c r="H90" s="28"/>
    </row>
    <row r="91" spans="1:8" ht="60.75" thickBot="1" x14ac:dyDescent="0.25">
      <c r="A91" s="276" t="s">
        <v>289</v>
      </c>
      <c r="B91" s="277" t="s">
        <v>290</v>
      </c>
      <c r="C91" s="269"/>
      <c r="D91" s="269"/>
      <c r="E91" s="113">
        <v>120</v>
      </c>
      <c r="F91" s="269"/>
      <c r="G91" s="278" t="e">
        <f t="shared" si="14"/>
        <v>#DIV/0!</v>
      </c>
      <c r="H91" s="113"/>
    </row>
    <row r="92" spans="1:8" ht="12.75" thickBot="1" x14ac:dyDescent="0.25">
      <c r="A92" s="17" t="s">
        <v>160</v>
      </c>
      <c r="B92" s="18" t="s">
        <v>161</v>
      </c>
      <c r="C92" s="264">
        <f>C93+C94+C95+C96+C97</f>
        <v>1881.6444999999999</v>
      </c>
      <c r="D92" s="264">
        <f>D93+D94+D95+D96+D97</f>
        <v>1881.6444999999999</v>
      </c>
      <c r="E92" s="264">
        <f t="shared" ref="E92:F92" si="18">E93+E94+E95+E96</f>
        <v>56.753540000000001</v>
      </c>
      <c r="F92" s="264">
        <f t="shared" si="18"/>
        <v>0</v>
      </c>
      <c r="G92" s="274">
        <f>E92/D92*100</f>
        <v>3.016166975217689</v>
      </c>
      <c r="H92" s="170">
        <f t="shared" si="4"/>
        <v>-1824.89096</v>
      </c>
    </row>
    <row r="93" spans="1:8" x14ac:dyDescent="0.2">
      <c r="A93" s="22" t="s">
        <v>162</v>
      </c>
      <c r="B93" s="22" t="s">
        <v>163</v>
      </c>
      <c r="C93" s="33"/>
      <c r="D93" s="33"/>
      <c r="E93" s="169"/>
      <c r="F93" s="47"/>
      <c r="G93" s="30" t="e">
        <f t="shared" ref="G93:G104" si="19">E93/D93*100</f>
        <v>#DIV/0!</v>
      </c>
      <c r="H93" s="25">
        <f t="shared" si="4"/>
        <v>0</v>
      </c>
    </row>
    <row r="94" spans="1:8" x14ac:dyDescent="0.2">
      <c r="A94" s="83" t="s">
        <v>164</v>
      </c>
      <c r="B94" s="87" t="s">
        <v>165</v>
      </c>
      <c r="C94" s="73"/>
      <c r="D94" s="73"/>
      <c r="E94" s="73"/>
      <c r="F94" s="47"/>
      <c r="G94" s="30" t="e">
        <f t="shared" si="19"/>
        <v>#DIV/0!</v>
      </c>
      <c r="H94" s="31">
        <f t="shared" si="4"/>
        <v>0</v>
      </c>
    </row>
    <row r="95" spans="1:8" x14ac:dyDescent="0.2">
      <c r="A95" s="83" t="s">
        <v>166</v>
      </c>
      <c r="B95" s="83" t="s">
        <v>167</v>
      </c>
      <c r="C95" s="37"/>
      <c r="D95" s="37"/>
      <c r="E95" s="37">
        <v>56.753540000000001</v>
      </c>
      <c r="F95" s="38"/>
      <c r="G95" s="30"/>
      <c r="H95" s="31"/>
    </row>
    <row r="96" spans="1:8" x14ac:dyDescent="0.2">
      <c r="A96" s="83" t="s">
        <v>168</v>
      </c>
      <c r="B96" s="83" t="s">
        <v>169</v>
      </c>
      <c r="C96" s="37">
        <v>761.69349999999997</v>
      </c>
      <c r="D96" s="37">
        <v>605.79049999999995</v>
      </c>
      <c r="E96" s="84"/>
      <c r="F96" s="71"/>
      <c r="G96" s="79">
        <f t="shared" si="19"/>
        <v>0</v>
      </c>
      <c r="H96" s="90">
        <f t="shared" si="4"/>
        <v>-605.79049999999995</v>
      </c>
    </row>
    <row r="97" spans="1:8" x14ac:dyDescent="0.2">
      <c r="A97" s="70" t="s">
        <v>291</v>
      </c>
      <c r="B97" s="70" t="s">
        <v>293</v>
      </c>
      <c r="C97" s="28">
        <f>C98</f>
        <v>1119.951</v>
      </c>
      <c r="D97" s="28">
        <f>D98</f>
        <v>1275.854</v>
      </c>
      <c r="E97" s="28">
        <f>E98</f>
        <v>0</v>
      </c>
      <c r="F97" s="28">
        <f t="shared" ref="F97" si="20">F98</f>
        <v>0</v>
      </c>
      <c r="G97" s="30"/>
      <c r="H97" s="31"/>
    </row>
    <row r="98" spans="1:8" ht="12.75" thickBot="1" x14ac:dyDescent="0.25">
      <c r="A98" s="279" t="s">
        <v>292</v>
      </c>
      <c r="B98" s="279" t="s">
        <v>294</v>
      </c>
      <c r="C98" s="113">
        <v>1119.951</v>
      </c>
      <c r="D98" s="113">
        <v>1275.854</v>
      </c>
      <c r="E98" s="113"/>
      <c r="F98" s="269"/>
      <c r="G98" s="280"/>
      <c r="H98" s="281"/>
    </row>
    <row r="99" spans="1:8" ht="12.75" thickBot="1" x14ac:dyDescent="0.25">
      <c r="A99" s="295" t="s">
        <v>170</v>
      </c>
      <c r="B99" s="114" t="s">
        <v>171</v>
      </c>
      <c r="C99" s="299">
        <f>C100+C153+C155</f>
        <v>385304.09999999992</v>
      </c>
      <c r="D99" s="299">
        <f>D100+D153+D155</f>
        <v>388504.09999999992</v>
      </c>
      <c r="E99" s="13">
        <f>E100+E153+E155+E158+E160</f>
        <v>54728.271980000005</v>
      </c>
      <c r="F99" s="13">
        <f>F100+F153+F155</f>
        <v>58200.91747</v>
      </c>
      <c r="G99" s="234">
        <f t="shared" si="19"/>
        <v>14.086922629645354</v>
      </c>
      <c r="H99" s="265">
        <f t="shared" si="4"/>
        <v>-333775.8280199999</v>
      </c>
    </row>
    <row r="100" spans="1:8" ht="12.75" thickBot="1" x14ac:dyDescent="0.25">
      <c r="A100" s="302" t="s">
        <v>172</v>
      </c>
      <c r="B100" s="303" t="s">
        <v>173</v>
      </c>
      <c r="C100" s="304">
        <f>C101+C104+C127+C150</f>
        <v>385304.09999999992</v>
      </c>
      <c r="D100" s="304">
        <f>D101+D104+D127+D150</f>
        <v>388504.09999999992</v>
      </c>
      <c r="E100" s="305">
        <f>E101+E104+E127+E150</f>
        <v>54730.890840000007</v>
      </c>
      <c r="F100" s="305">
        <f>F101+F104+F127</f>
        <v>58200.91747</v>
      </c>
      <c r="G100" s="240">
        <f t="shared" si="19"/>
        <v>14.087596717769522</v>
      </c>
      <c r="H100" s="15">
        <f t="shared" si="4"/>
        <v>-333773.20915999991</v>
      </c>
    </row>
    <row r="101" spans="1:8" ht="12.75" thickBot="1" x14ac:dyDescent="0.25">
      <c r="A101" s="295" t="s">
        <v>174</v>
      </c>
      <c r="B101" s="114" t="s">
        <v>175</v>
      </c>
      <c r="C101" s="299">
        <f>C102+C103</f>
        <v>139797</v>
      </c>
      <c r="D101" s="299">
        <f>D102+D103</f>
        <v>139797</v>
      </c>
      <c r="E101" s="13">
        <f>E102+E103</f>
        <v>22686</v>
      </c>
      <c r="F101" s="13">
        <f>F102+F103</f>
        <v>29225</v>
      </c>
      <c r="G101" s="240">
        <f t="shared" si="19"/>
        <v>16.227816047554668</v>
      </c>
      <c r="H101" s="15">
        <f t="shared" si="4"/>
        <v>-117111</v>
      </c>
    </row>
    <row r="102" spans="1:8" x14ac:dyDescent="0.2">
      <c r="A102" s="72" t="s">
        <v>176</v>
      </c>
      <c r="B102" s="171" t="s">
        <v>177</v>
      </c>
      <c r="C102" s="172">
        <v>139797</v>
      </c>
      <c r="D102" s="172">
        <v>139797</v>
      </c>
      <c r="E102" s="173">
        <v>22686</v>
      </c>
      <c r="F102" s="174">
        <v>29225</v>
      </c>
      <c r="G102" s="48">
        <f t="shared" si="19"/>
        <v>16.227816047554668</v>
      </c>
      <c r="H102" s="25">
        <f t="shared" si="4"/>
        <v>-117111</v>
      </c>
    </row>
    <row r="103" spans="1:8" ht="24.75" thickBot="1" x14ac:dyDescent="0.25">
      <c r="A103" s="175" t="s">
        <v>178</v>
      </c>
      <c r="B103" s="176" t="s">
        <v>179</v>
      </c>
      <c r="C103" s="177"/>
      <c r="D103" s="177"/>
      <c r="E103" s="112"/>
      <c r="F103" s="137"/>
      <c r="G103" s="85" t="e">
        <f t="shared" si="19"/>
        <v>#DIV/0!</v>
      </c>
      <c r="H103" s="40">
        <f t="shared" si="4"/>
        <v>0</v>
      </c>
    </row>
    <row r="104" spans="1:8" ht="12.75" thickBot="1" x14ac:dyDescent="0.25">
      <c r="A104" s="295" t="s">
        <v>180</v>
      </c>
      <c r="B104" s="114" t="s">
        <v>181</v>
      </c>
      <c r="C104" s="299">
        <f>C106+C116+C112+C107+C113+C105+C111+C110+C109+C115</f>
        <v>53484.9</v>
      </c>
      <c r="D104" s="299">
        <f>D106+D116+D112+D107+D113+D105+D111+D110+D109+D115</f>
        <v>56684.9</v>
      </c>
      <c r="E104" s="13">
        <f>E106+E116+E112+E107+E113+E105+E111+E110+E109</f>
        <v>1816.3773200000001</v>
      </c>
      <c r="F104" s="13">
        <f>F106+F116+F112+F107+F113+F105+F114+F108+F109</f>
        <v>699.81825000000003</v>
      </c>
      <c r="G104" s="240">
        <f t="shared" si="19"/>
        <v>3.2043406974344135</v>
      </c>
      <c r="H104" s="15">
        <f t="shared" si="4"/>
        <v>-54868.522680000002</v>
      </c>
    </row>
    <row r="105" spans="1:8" ht="24" x14ac:dyDescent="0.2">
      <c r="A105" s="178" t="s">
        <v>182</v>
      </c>
      <c r="B105" s="64" t="s">
        <v>183</v>
      </c>
      <c r="C105" s="172"/>
      <c r="D105" s="172"/>
      <c r="E105" s="173"/>
      <c r="F105" s="174"/>
      <c r="G105" s="48" t="e">
        <f>E105/D105*100</f>
        <v>#DIV/0!</v>
      </c>
      <c r="H105" s="25">
        <f>E105-D105</f>
        <v>0</v>
      </c>
    </row>
    <row r="106" spans="1:8" x14ac:dyDescent="0.2">
      <c r="A106" s="179" t="s">
        <v>184</v>
      </c>
      <c r="B106" s="70" t="s">
        <v>185</v>
      </c>
      <c r="C106" s="51">
        <v>3178.2</v>
      </c>
      <c r="D106" s="51">
        <v>3178.2</v>
      </c>
      <c r="E106" s="28"/>
      <c r="F106" s="29"/>
      <c r="G106" s="30">
        <f>E106/D106*100</f>
        <v>0</v>
      </c>
      <c r="H106" s="31">
        <f>E106-D106</f>
        <v>-3178.2</v>
      </c>
    </row>
    <row r="107" spans="1:8" s="10" customFormat="1" x14ac:dyDescent="0.2">
      <c r="A107" s="180" t="s">
        <v>186</v>
      </c>
      <c r="B107" s="70" t="s">
        <v>187</v>
      </c>
      <c r="C107" s="51"/>
      <c r="D107" s="51"/>
      <c r="E107" s="28"/>
      <c r="F107" s="181"/>
      <c r="G107" s="30" t="e">
        <f>E107/D107*100</f>
        <v>#DIV/0!</v>
      </c>
      <c r="H107" s="122">
        <f>E107-D107</f>
        <v>0</v>
      </c>
    </row>
    <row r="108" spans="1:8" s="10" customFormat="1" x14ac:dyDescent="0.2">
      <c r="A108" s="180" t="s">
        <v>188</v>
      </c>
      <c r="B108" s="87" t="s">
        <v>189</v>
      </c>
      <c r="C108" s="51"/>
      <c r="D108" s="51"/>
      <c r="E108" s="28"/>
      <c r="F108" s="28"/>
      <c r="G108" s="30"/>
      <c r="H108" s="122"/>
    </row>
    <row r="109" spans="1:8" s="10" customFormat="1" x14ac:dyDescent="0.2">
      <c r="A109" s="180" t="s">
        <v>190</v>
      </c>
      <c r="B109" s="87" t="s">
        <v>191</v>
      </c>
      <c r="C109" s="51">
        <v>27154.799999999999</v>
      </c>
      <c r="D109" s="51">
        <v>27154.799999999999</v>
      </c>
      <c r="E109" s="28"/>
      <c r="F109" s="28"/>
      <c r="G109" s="30">
        <f>E109/D109*100</f>
        <v>0</v>
      </c>
      <c r="H109" s="122">
        <f>E109-D109</f>
        <v>-27154.799999999999</v>
      </c>
    </row>
    <row r="110" spans="1:8" s="10" customFormat="1" ht="36" x14ac:dyDescent="0.2">
      <c r="A110" s="182" t="s">
        <v>192</v>
      </c>
      <c r="B110" s="123" t="s">
        <v>193</v>
      </c>
      <c r="C110" s="58">
        <v>5976.5</v>
      </c>
      <c r="D110" s="58">
        <v>5976.5</v>
      </c>
      <c r="E110" s="84">
        <v>1172.0070000000001</v>
      </c>
      <c r="F110" s="183"/>
      <c r="G110" s="30">
        <f>E110/D110*100</f>
        <v>19.61025683928721</v>
      </c>
      <c r="H110" s="122">
        <f t="shared" si="4"/>
        <v>-4804.4930000000004</v>
      </c>
    </row>
    <row r="111" spans="1:8" s="10" customFormat="1" ht="24" x14ac:dyDescent="0.2">
      <c r="A111" s="184" t="s">
        <v>194</v>
      </c>
      <c r="B111" s="89" t="s">
        <v>195</v>
      </c>
      <c r="C111" s="51"/>
      <c r="D111" s="51"/>
      <c r="E111" s="28"/>
      <c r="F111" s="29"/>
      <c r="G111" s="30"/>
      <c r="H111" s="31">
        <f t="shared" si="4"/>
        <v>0</v>
      </c>
    </row>
    <row r="112" spans="1:8" s="10" customFormat="1" x14ac:dyDescent="0.2">
      <c r="A112" s="72" t="s">
        <v>196</v>
      </c>
      <c r="B112" s="63" t="s">
        <v>197</v>
      </c>
      <c r="C112" s="185">
        <v>3236.5</v>
      </c>
      <c r="D112" s="185">
        <v>3236.5</v>
      </c>
      <c r="E112" s="46"/>
      <c r="F112" s="183"/>
      <c r="G112" s="55">
        <f>E112/D112*100</f>
        <v>0</v>
      </c>
      <c r="H112" s="122">
        <f>E112-D112</f>
        <v>-3236.5</v>
      </c>
    </row>
    <row r="113" spans="1:8" s="10" customFormat="1" x14ac:dyDescent="0.2">
      <c r="A113" s="180" t="s">
        <v>198</v>
      </c>
      <c r="B113" s="186" t="s">
        <v>199</v>
      </c>
      <c r="C113" s="117"/>
      <c r="D113" s="117"/>
      <c r="E113" s="23"/>
      <c r="F113" s="187"/>
      <c r="G113" s="79" t="e">
        <f>E113/D113*100</f>
        <v>#DIV/0!</v>
      </c>
      <c r="H113" s="90">
        <f t="shared" si="4"/>
        <v>0</v>
      </c>
    </row>
    <row r="114" spans="1:8" s="10" customFormat="1" ht="24" x14ac:dyDescent="0.2">
      <c r="A114" s="188" t="s">
        <v>200</v>
      </c>
      <c r="B114" s="192" t="s">
        <v>201</v>
      </c>
      <c r="C114" s="58"/>
      <c r="D114" s="58"/>
      <c r="E114" s="84"/>
      <c r="F114" s="282"/>
      <c r="G114" s="79"/>
      <c r="H114" s="110"/>
    </row>
    <row r="115" spans="1:8" s="10" customFormat="1" ht="12.75" thickBot="1" x14ac:dyDescent="0.25">
      <c r="A115" s="283" t="s">
        <v>295</v>
      </c>
      <c r="B115" s="176" t="s">
        <v>296</v>
      </c>
      <c r="C115" s="113">
        <v>4989.1000000000004</v>
      </c>
      <c r="D115" s="113">
        <v>4989.1000000000004</v>
      </c>
      <c r="E115" s="112"/>
      <c r="F115" s="137"/>
      <c r="G115" s="39"/>
      <c r="H115" s="208"/>
    </row>
    <row r="116" spans="1:8" ht="12.75" thickBot="1" x14ac:dyDescent="0.25">
      <c r="A116" s="295" t="s">
        <v>202</v>
      </c>
      <c r="B116" s="306" t="s">
        <v>203</v>
      </c>
      <c r="C116" s="299">
        <f>C117+C118+C119+C120+C122+C124+C125+C126+C121+C123</f>
        <v>8949.7999999999993</v>
      </c>
      <c r="D116" s="299">
        <f>D117+D118+D119+D120+D122+D124+D125+D126+D121+D123</f>
        <v>12149.8</v>
      </c>
      <c r="E116" s="13">
        <f>E117+E118+E119+E120+E122+E124+E125+E126+E121</f>
        <v>644.37031999999999</v>
      </c>
      <c r="F116" s="13">
        <f>F117+F118+F119+F120+F122+F124+F125+F126+F123</f>
        <v>699.81825000000003</v>
      </c>
      <c r="G116" s="234">
        <f t="shared" ref="G116:G122" si="21">E116/D116*100</f>
        <v>5.3035467250489718</v>
      </c>
      <c r="H116" s="265">
        <f t="shared" si="4"/>
        <v>-11505.429679999999</v>
      </c>
    </row>
    <row r="117" spans="1:8" x14ac:dyDescent="0.2">
      <c r="A117" s="22" t="s">
        <v>202</v>
      </c>
      <c r="B117" s="171" t="s">
        <v>204</v>
      </c>
      <c r="C117" s="173">
        <v>907.8</v>
      </c>
      <c r="D117" s="173">
        <v>907.8</v>
      </c>
      <c r="E117" s="173"/>
      <c r="F117" s="190"/>
      <c r="G117" s="48">
        <f t="shared" si="21"/>
        <v>0</v>
      </c>
      <c r="H117" s="25">
        <f t="shared" si="4"/>
        <v>-907.8</v>
      </c>
    </row>
    <row r="118" spans="1:8" ht="24" x14ac:dyDescent="0.2">
      <c r="A118" s="191" t="s">
        <v>202</v>
      </c>
      <c r="B118" s="192" t="s">
        <v>205</v>
      </c>
      <c r="C118" s="28">
        <v>1147.9000000000001</v>
      </c>
      <c r="D118" s="28">
        <v>1147.9000000000001</v>
      </c>
      <c r="E118" s="28">
        <v>230.928</v>
      </c>
      <c r="F118" s="190">
        <v>421.92</v>
      </c>
      <c r="G118" s="30">
        <f t="shared" si="21"/>
        <v>20.117431832041117</v>
      </c>
      <c r="H118" s="122">
        <f t="shared" si="4"/>
        <v>-916.97200000000009</v>
      </c>
    </row>
    <row r="119" spans="1:8" x14ac:dyDescent="0.2">
      <c r="A119" s="83" t="s">
        <v>202</v>
      </c>
      <c r="B119" s="166" t="s">
        <v>206</v>
      </c>
      <c r="C119" s="28"/>
      <c r="D119" s="28"/>
      <c r="E119" s="190"/>
      <c r="F119" s="71"/>
      <c r="G119" s="30" t="e">
        <f t="shared" si="21"/>
        <v>#DIV/0!</v>
      </c>
      <c r="H119" s="122">
        <f t="shared" si="4"/>
        <v>0</v>
      </c>
    </row>
    <row r="120" spans="1:8" x14ac:dyDescent="0.2">
      <c r="A120" s="83" t="s">
        <v>207</v>
      </c>
      <c r="B120" s="166" t="s">
        <v>208</v>
      </c>
      <c r="C120" s="37"/>
      <c r="D120" s="37"/>
      <c r="E120" s="37"/>
      <c r="F120" s="29"/>
      <c r="G120" s="30" t="e">
        <f t="shared" si="21"/>
        <v>#DIV/0!</v>
      </c>
      <c r="H120" s="122">
        <f t="shared" si="4"/>
        <v>0</v>
      </c>
    </row>
    <row r="121" spans="1:8" x14ac:dyDescent="0.2">
      <c r="A121" s="108" t="s">
        <v>207</v>
      </c>
      <c r="B121" s="193" t="s">
        <v>308</v>
      </c>
      <c r="C121" s="37"/>
      <c r="D121" s="37">
        <v>3200</v>
      </c>
      <c r="E121" s="37"/>
      <c r="F121" s="71"/>
      <c r="G121" s="30"/>
      <c r="H121" s="122"/>
    </row>
    <row r="122" spans="1:8" ht="24" x14ac:dyDescent="0.2">
      <c r="A122" s="108" t="s">
        <v>207</v>
      </c>
      <c r="B122" s="193" t="s">
        <v>210</v>
      </c>
      <c r="C122" s="84">
        <v>2531.6999999999998</v>
      </c>
      <c r="D122" s="84">
        <v>2531.6999999999998</v>
      </c>
      <c r="E122" s="84"/>
      <c r="F122" s="84"/>
      <c r="G122" s="30">
        <f t="shared" si="21"/>
        <v>0</v>
      </c>
      <c r="H122" s="122">
        <f t="shared" si="4"/>
        <v>-2531.6999999999998</v>
      </c>
    </row>
    <row r="123" spans="1:8" ht="23.25" customHeight="1" x14ac:dyDescent="0.2">
      <c r="A123" s="108" t="s">
        <v>207</v>
      </c>
      <c r="B123" s="284" t="s">
        <v>297</v>
      </c>
      <c r="C123" s="84">
        <v>1230.4000000000001</v>
      </c>
      <c r="D123" s="84">
        <v>1230.4000000000001</v>
      </c>
      <c r="E123" s="84"/>
      <c r="F123" s="190"/>
      <c r="G123" s="30"/>
      <c r="H123" s="122"/>
    </row>
    <row r="124" spans="1:8" ht="24" x14ac:dyDescent="0.2">
      <c r="A124" s="70" t="s">
        <v>202</v>
      </c>
      <c r="B124" s="194" t="s">
        <v>211</v>
      </c>
      <c r="C124" s="28"/>
      <c r="D124" s="28"/>
      <c r="E124" s="28"/>
      <c r="F124" s="28"/>
      <c r="G124" s="30" t="e">
        <f>E124/D124*100</f>
        <v>#DIV/0!</v>
      </c>
      <c r="H124" s="122">
        <f t="shared" si="4"/>
        <v>0</v>
      </c>
    </row>
    <row r="125" spans="1:8" ht="24" x14ac:dyDescent="0.2">
      <c r="A125" s="70" t="s">
        <v>202</v>
      </c>
      <c r="B125" s="195" t="s">
        <v>212</v>
      </c>
      <c r="C125" s="84">
        <v>3132</v>
      </c>
      <c r="D125" s="84">
        <v>3132</v>
      </c>
      <c r="E125" s="84">
        <v>413.44232</v>
      </c>
      <c r="F125" s="29">
        <v>277.89825000000002</v>
      </c>
      <c r="G125" s="30"/>
      <c r="H125" s="122"/>
    </row>
    <row r="126" spans="1:8" ht="24.75" thickBot="1" x14ac:dyDescent="0.25">
      <c r="A126" s="196" t="s">
        <v>202</v>
      </c>
      <c r="B126" s="197" t="s">
        <v>213</v>
      </c>
      <c r="C126" s="84"/>
      <c r="D126" s="84"/>
      <c r="E126" s="84"/>
      <c r="F126" s="198"/>
      <c r="G126" s="85"/>
      <c r="H126" s="122">
        <f t="shared" si="4"/>
        <v>0</v>
      </c>
    </row>
    <row r="127" spans="1:8" ht="12.75" thickBot="1" x14ac:dyDescent="0.25">
      <c r="A127" s="295" t="s">
        <v>214</v>
      </c>
      <c r="B127" s="114" t="s">
        <v>215</v>
      </c>
      <c r="C127" s="299">
        <f>C128+C140+C142+C144+C146+C147+C148+C143+C141+C145</f>
        <v>179714.39999999997</v>
      </c>
      <c r="D127" s="299">
        <f>D128+D140+D142+D144+D146+D147+D148+D143+D141+D145</f>
        <v>179714.39999999997</v>
      </c>
      <c r="E127" s="13">
        <f>E128+E140+E142+E144+E146+E147+E148+E143+E141</f>
        <v>28083.353520000001</v>
      </c>
      <c r="F127" s="13">
        <f>F128+F140+F142+F144+F146+F147+F148+F143+F141</f>
        <v>28276.09922</v>
      </c>
      <c r="G127" s="240">
        <f>E127/D127*100</f>
        <v>15.626657363015989</v>
      </c>
      <c r="H127" s="15">
        <f t="shared" si="4"/>
        <v>-151631.04647999996</v>
      </c>
    </row>
    <row r="128" spans="1:8" ht="12.75" thickBot="1" x14ac:dyDescent="0.25">
      <c r="A128" s="295" t="s">
        <v>216</v>
      </c>
      <c r="B128" s="114" t="s">
        <v>217</v>
      </c>
      <c r="C128" s="307">
        <f>C131+C135+C130+C129+C132+C137+C133+C134+C138+C139+C136</f>
        <v>132753.1</v>
      </c>
      <c r="D128" s="307">
        <f>D131+D135+D130+D129+D132+D137+D133+D134+D138+D139+D136</f>
        <v>132753.1</v>
      </c>
      <c r="E128" s="127">
        <f>E131+E135+E130+E129+E132+E137+E133+E134+E138+E139+E136</f>
        <v>20552.560000000001</v>
      </c>
      <c r="F128" s="127">
        <f>F131+F135+F130+F129+F132+F137+F133+F134+F138+F139</f>
        <v>20588.580000000002</v>
      </c>
      <c r="G128" s="240">
        <f>E128/D128*100</f>
        <v>15.481792892218712</v>
      </c>
      <c r="H128" s="15">
        <f t="shared" si="4"/>
        <v>-112200.54000000001</v>
      </c>
    </row>
    <row r="129" spans="1:8" ht="24" x14ac:dyDescent="0.2">
      <c r="A129" s="199" t="s">
        <v>218</v>
      </c>
      <c r="B129" s="64" t="s">
        <v>219</v>
      </c>
      <c r="C129" s="200">
        <v>1523.5</v>
      </c>
      <c r="D129" s="200">
        <v>1523.5</v>
      </c>
      <c r="E129" s="173"/>
      <c r="F129" s="201"/>
      <c r="G129" s="48">
        <f>E129/D129*100</f>
        <v>0</v>
      </c>
      <c r="H129" s="25">
        <f t="shared" si="4"/>
        <v>-1523.5</v>
      </c>
    </row>
    <row r="130" spans="1:8" ht="24" x14ac:dyDescent="0.2">
      <c r="A130" s="202" t="s">
        <v>218</v>
      </c>
      <c r="B130" s="166" t="s">
        <v>220</v>
      </c>
      <c r="C130" s="203">
        <v>9.6999999999999993</v>
      </c>
      <c r="D130" s="203">
        <v>9.6999999999999993</v>
      </c>
      <c r="E130" s="46"/>
      <c r="F130" s="183"/>
      <c r="G130" s="30">
        <f t="shared" ref="G130:G147" si="22">E130/D130*100</f>
        <v>0</v>
      </c>
      <c r="H130" s="122">
        <f t="shared" ref="H130:H147" si="23">E130-D130</f>
        <v>-9.6999999999999993</v>
      </c>
    </row>
    <row r="131" spans="1:8" x14ac:dyDescent="0.2">
      <c r="A131" s="72" t="s">
        <v>218</v>
      </c>
      <c r="B131" s="70" t="s">
        <v>221</v>
      </c>
      <c r="C131" s="28">
        <v>96609.4</v>
      </c>
      <c r="D131" s="28">
        <v>96609.4</v>
      </c>
      <c r="E131" s="46">
        <v>16086</v>
      </c>
      <c r="F131" s="204">
        <v>16070</v>
      </c>
      <c r="G131" s="30">
        <f t="shared" si="22"/>
        <v>16.650553672831009</v>
      </c>
      <c r="H131" s="122">
        <f t="shared" si="23"/>
        <v>-80523.399999999994</v>
      </c>
    </row>
    <row r="132" spans="1:8" x14ac:dyDescent="0.2">
      <c r="A132" s="72" t="s">
        <v>218</v>
      </c>
      <c r="B132" s="70" t="s">
        <v>222</v>
      </c>
      <c r="C132" s="28">
        <v>15126.8</v>
      </c>
      <c r="D132" s="28">
        <v>15126.8</v>
      </c>
      <c r="E132" s="46">
        <v>2518</v>
      </c>
      <c r="F132" s="204">
        <v>2730</v>
      </c>
      <c r="G132" s="30">
        <f t="shared" si="22"/>
        <v>16.645952878335141</v>
      </c>
      <c r="H132" s="122">
        <f t="shared" si="23"/>
        <v>-12608.8</v>
      </c>
    </row>
    <row r="133" spans="1:8" x14ac:dyDescent="0.2">
      <c r="A133" s="72" t="s">
        <v>218</v>
      </c>
      <c r="B133" s="70" t="s">
        <v>223</v>
      </c>
      <c r="C133" s="28">
        <v>543.20000000000005</v>
      </c>
      <c r="D133" s="28">
        <v>543.20000000000005</v>
      </c>
      <c r="E133" s="46"/>
      <c r="F133" s="204"/>
      <c r="G133" s="55">
        <f t="shared" si="22"/>
        <v>0</v>
      </c>
      <c r="H133" s="122">
        <f t="shared" si="23"/>
        <v>-543.20000000000005</v>
      </c>
    </row>
    <row r="134" spans="1:8" x14ac:dyDescent="0.2">
      <c r="A134" s="72" t="s">
        <v>218</v>
      </c>
      <c r="B134" s="123" t="s">
        <v>224</v>
      </c>
      <c r="C134" s="28">
        <v>225</v>
      </c>
      <c r="D134" s="28">
        <v>225</v>
      </c>
      <c r="E134" s="46"/>
      <c r="F134" s="204"/>
      <c r="G134" s="30">
        <f t="shared" si="22"/>
        <v>0</v>
      </c>
      <c r="H134" s="122">
        <f t="shared" si="23"/>
        <v>-225</v>
      </c>
    </row>
    <row r="135" spans="1:8" x14ac:dyDescent="0.2">
      <c r="A135" s="72" t="s">
        <v>218</v>
      </c>
      <c r="B135" s="70" t="s">
        <v>225</v>
      </c>
      <c r="C135" s="28">
        <v>305.10000000000002</v>
      </c>
      <c r="D135" s="28">
        <v>305.10000000000002</v>
      </c>
      <c r="E135" s="46"/>
      <c r="F135" s="181">
        <v>25.43</v>
      </c>
      <c r="G135" s="55">
        <f t="shared" si="22"/>
        <v>0</v>
      </c>
      <c r="H135" s="122">
        <f t="shared" si="23"/>
        <v>-305.10000000000002</v>
      </c>
    </row>
    <row r="136" spans="1:8" x14ac:dyDescent="0.2">
      <c r="A136" s="72" t="s">
        <v>218</v>
      </c>
      <c r="B136" s="205" t="s">
        <v>298</v>
      </c>
      <c r="C136" s="28">
        <v>1087.5999999999999</v>
      </c>
      <c r="D136" s="28">
        <v>1087.5999999999999</v>
      </c>
      <c r="E136" s="46">
        <v>187.845</v>
      </c>
      <c r="F136" s="189"/>
      <c r="G136" s="55"/>
      <c r="H136" s="122"/>
    </row>
    <row r="137" spans="1:8" ht="36" x14ac:dyDescent="0.2">
      <c r="A137" s="199" t="s">
        <v>218</v>
      </c>
      <c r="B137" s="166" t="s">
        <v>226</v>
      </c>
      <c r="C137" s="28">
        <v>1320.2</v>
      </c>
      <c r="D137" s="28">
        <v>1320.2</v>
      </c>
      <c r="E137" s="46"/>
      <c r="F137" s="204"/>
      <c r="G137" s="55">
        <f t="shared" si="22"/>
        <v>0</v>
      </c>
      <c r="H137" s="122">
        <f t="shared" si="23"/>
        <v>-1320.2</v>
      </c>
    </row>
    <row r="138" spans="1:8" x14ac:dyDescent="0.2">
      <c r="A138" s="72" t="s">
        <v>218</v>
      </c>
      <c r="B138" s="205" t="s">
        <v>227</v>
      </c>
      <c r="C138" s="28">
        <v>11413.3</v>
      </c>
      <c r="D138" s="28">
        <v>11413.3</v>
      </c>
      <c r="E138" s="46">
        <v>1760.7149999999999</v>
      </c>
      <c r="F138" s="190">
        <v>1763.15</v>
      </c>
      <c r="G138" s="30">
        <f t="shared" si="22"/>
        <v>15.426870405579457</v>
      </c>
      <c r="H138" s="122">
        <f t="shared" si="23"/>
        <v>-9652.5849999999991</v>
      </c>
    </row>
    <row r="139" spans="1:8" ht="36.75" thickBot="1" x14ac:dyDescent="0.25">
      <c r="A139" s="206" t="s">
        <v>218</v>
      </c>
      <c r="B139" s="207" t="s">
        <v>228</v>
      </c>
      <c r="C139" s="112">
        <v>4589.3</v>
      </c>
      <c r="D139" s="112">
        <v>4589.3</v>
      </c>
      <c r="E139" s="112"/>
      <c r="F139" s="112"/>
      <c r="G139" s="39">
        <f t="shared" si="22"/>
        <v>0</v>
      </c>
      <c r="H139" s="208">
        <f t="shared" si="23"/>
        <v>-4589.3</v>
      </c>
    </row>
    <row r="140" spans="1:8" x14ac:dyDescent="0.2">
      <c r="A140" s="72" t="s">
        <v>229</v>
      </c>
      <c r="B140" s="209" t="s">
        <v>230</v>
      </c>
      <c r="C140" s="46">
        <v>1765.9</v>
      </c>
      <c r="D140" s="46">
        <v>1765.9</v>
      </c>
      <c r="E140" s="210"/>
      <c r="F140" s="95"/>
      <c r="G140" s="55">
        <f t="shared" si="22"/>
        <v>0</v>
      </c>
      <c r="H140" s="122">
        <f t="shared" si="23"/>
        <v>-1765.9</v>
      </c>
    </row>
    <row r="141" spans="1:8" ht="36" x14ac:dyDescent="0.2">
      <c r="A141" s="199" t="s">
        <v>231</v>
      </c>
      <c r="B141" s="211" t="s">
        <v>232</v>
      </c>
      <c r="C141" s="28">
        <v>1173.5</v>
      </c>
      <c r="D141" s="28">
        <v>1173.5</v>
      </c>
      <c r="E141" s="190"/>
      <c r="F141" s="29"/>
      <c r="G141" s="30">
        <f t="shared" si="22"/>
        <v>0</v>
      </c>
      <c r="H141" s="122">
        <f t="shared" si="23"/>
        <v>-1173.5</v>
      </c>
    </row>
    <row r="142" spans="1:8" x14ac:dyDescent="0.2">
      <c r="A142" s="87" t="s">
        <v>233</v>
      </c>
      <c r="B142" s="70" t="s">
        <v>234</v>
      </c>
      <c r="C142" s="212">
        <v>1733.3</v>
      </c>
      <c r="D142" s="212">
        <v>1733.3</v>
      </c>
      <c r="E142" s="212">
        <v>433.32499999999999</v>
      </c>
      <c r="F142" s="95">
        <v>391.77499999999998</v>
      </c>
      <c r="G142" s="30">
        <f t="shared" si="22"/>
        <v>25</v>
      </c>
      <c r="H142" s="122">
        <f t="shared" si="23"/>
        <v>-1299.9749999999999</v>
      </c>
    </row>
    <row r="143" spans="1:8" ht="24" x14ac:dyDescent="0.2">
      <c r="A143" s="65" t="s">
        <v>235</v>
      </c>
      <c r="B143" s="192" t="s">
        <v>236</v>
      </c>
      <c r="C143" s="213"/>
      <c r="D143" s="213"/>
      <c r="E143" s="84"/>
      <c r="F143" s="71"/>
      <c r="G143" s="55" t="e">
        <f>E143/D143*100</f>
        <v>#DIV/0!</v>
      </c>
      <c r="H143" s="122">
        <f>E143-D143</f>
        <v>0</v>
      </c>
    </row>
    <row r="144" spans="1:8" ht="24" x14ac:dyDescent="0.2">
      <c r="A144" s="65" t="s">
        <v>237</v>
      </c>
      <c r="B144" s="123" t="s">
        <v>238</v>
      </c>
      <c r="C144" s="214">
        <v>234.3</v>
      </c>
      <c r="D144" s="214">
        <v>234.3</v>
      </c>
      <c r="E144" s="212">
        <v>220.31528</v>
      </c>
      <c r="F144" s="29"/>
      <c r="G144" s="55">
        <f t="shared" si="22"/>
        <v>94.031276141698669</v>
      </c>
      <c r="H144" s="122">
        <f t="shared" si="23"/>
        <v>-13.98472000000001</v>
      </c>
    </row>
    <row r="145" spans="1:8" ht="24" x14ac:dyDescent="0.2">
      <c r="A145" s="88" t="s">
        <v>299</v>
      </c>
      <c r="B145" s="89" t="s">
        <v>300</v>
      </c>
      <c r="C145" s="214">
        <v>212.2</v>
      </c>
      <c r="D145" s="214">
        <v>212.2</v>
      </c>
      <c r="E145" s="212"/>
      <c r="F145" s="29"/>
      <c r="G145" s="55"/>
      <c r="H145" s="122"/>
    </row>
    <row r="146" spans="1:8" x14ac:dyDescent="0.2">
      <c r="A146" s="87" t="s">
        <v>239</v>
      </c>
      <c r="B146" s="123" t="s">
        <v>240</v>
      </c>
      <c r="C146" s="214">
        <v>635.29999999999995</v>
      </c>
      <c r="D146" s="214">
        <v>635.29999999999995</v>
      </c>
      <c r="E146" s="212">
        <v>75.691209999999998</v>
      </c>
      <c r="F146" s="29">
        <v>90.862669999999994</v>
      </c>
      <c r="G146" s="30">
        <f t="shared" si="22"/>
        <v>11.914246812529514</v>
      </c>
      <c r="H146" s="122">
        <f t="shared" si="23"/>
        <v>-559.60879</v>
      </c>
    </row>
    <row r="147" spans="1:8" ht="12.75" thickBot="1" x14ac:dyDescent="0.25">
      <c r="A147" s="87" t="s">
        <v>241</v>
      </c>
      <c r="B147" s="70" t="s">
        <v>242</v>
      </c>
      <c r="C147" s="212">
        <v>1576.8</v>
      </c>
      <c r="D147" s="212">
        <v>1576.8</v>
      </c>
      <c r="E147" s="212">
        <v>191.46203</v>
      </c>
      <c r="F147" s="29">
        <v>185.88155</v>
      </c>
      <c r="G147" s="30">
        <f t="shared" si="22"/>
        <v>12.142442288178589</v>
      </c>
      <c r="H147" s="122">
        <f t="shared" si="23"/>
        <v>-1385.33797</v>
      </c>
    </row>
    <row r="148" spans="1:8" ht="12.75" thickBot="1" x14ac:dyDescent="0.25">
      <c r="A148" s="295" t="s">
        <v>243</v>
      </c>
      <c r="B148" s="114" t="s">
        <v>244</v>
      </c>
      <c r="C148" s="307">
        <f>C149</f>
        <v>39630</v>
      </c>
      <c r="D148" s="307">
        <f>D149</f>
        <v>39630</v>
      </c>
      <c r="E148" s="127">
        <f>E149</f>
        <v>6610</v>
      </c>
      <c r="F148" s="126">
        <f>F149</f>
        <v>7019</v>
      </c>
      <c r="G148" s="240">
        <f>E148/D148*100</f>
        <v>16.679283371183448</v>
      </c>
      <c r="H148" s="15">
        <f>E148-D148</f>
        <v>-33020</v>
      </c>
    </row>
    <row r="149" spans="1:8" ht="12.75" thickBot="1" x14ac:dyDescent="0.25">
      <c r="A149" s="215" t="s">
        <v>245</v>
      </c>
      <c r="B149" s="216" t="s">
        <v>246</v>
      </c>
      <c r="C149" s="23">
        <v>39630</v>
      </c>
      <c r="D149" s="23">
        <v>39630</v>
      </c>
      <c r="E149" s="217">
        <v>6610</v>
      </c>
      <c r="F149" s="293">
        <v>7019</v>
      </c>
      <c r="G149" s="24">
        <f>E149/D149*100</f>
        <v>16.679283371183448</v>
      </c>
      <c r="H149" s="96">
        <f>E149-D149</f>
        <v>-33020</v>
      </c>
    </row>
    <row r="150" spans="1:8" ht="12.75" thickBot="1" x14ac:dyDescent="0.25">
      <c r="A150" s="218" t="s">
        <v>247</v>
      </c>
      <c r="B150" s="311" t="s">
        <v>248</v>
      </c>
      <c r="C150" s="309">
        <f>C151+C152</f>
        <v>12307.8</v>
      </c>
      <c r="D150" s="309">
        <f>D151+D152</f>
        <v>12307.8</v>
      </c>
      <c r="E150" s="310">
        <f>E151+E152</f>
        <v>2145.16</v>
      </c>
      <c r="F150" s="308"/>
      <c r="G150" s="240">
        <f>E150/D150*100</f>
        <v>17.429272493865678</v>
      </c>
      <c r="H150" s="15">
        <f>E150-D150</f>
        <v>-10162.64</v>
      </c>
    </row>
    <row r="151" spans="1:8" ht="36" x14ac:dyDescent="0.2">
      <c r="A151" s="219" t="s">
        <v>249</v>
      </c>
      <c r="B151" s="220" t="s">
        <v>250</v>
      </c>
      <c r="C151" s="221">
        <v>12307.8</v>
      </c>
      <c r="D151" s="221">
        <v>12307.8</v>
      </c>
      <c r="E151" s="222">
        <v>2145.16</v>
      </c>
      <c r="F151" s="223"/>
      <c r="G151" s="48">
        <f>E151/D151*100</f>
        <v>17.429272493865678</v>
      </c>
      <c r="H151" s="25">
        <f>E151-D151</f>
        <v>-10162.64</v>
      </c>
    </row>
    <row r="152" spans="1:8" ht="24.75" thickBot="1" x14ac:dyDescent="0.25">
      <c r="A152" s="224" t="s">
        <v>251</v>
      </c>
      <c r="B152" s="225" t="s">
        <v>252</v>
      </c>
      <c r="C152" s="226"/>
      <c r="D152" s="226"/>
      <c r="E152" s="226"/>
      <c r="F152" s="137"/>
      <c r="G152" s="35"/>
      <c r="H152" s="90">
        <f>E152-D152</f>
        <v>0</v>
      </c>
    </row>
    <row r="153" spans="1:8" ht="12.75" thickBot="1" x14ac:dyDescent="0.25">
      <c r="A153" s="295" t="s">
        <v>253</v>
      </c>
      <c r="B153" s="312" t="s">
        <v>254</v>
      </c>
      <c r="C153" s="307">
        <f t="shared" ref="C153:H153" si="24">C154</f>
        <v>0</v>
      </c>
      <c r="D153" s="307">
        <f t="shared" si="24"/>
        <v>0</v>
      </c>
      <c r="E153" s="127">
        <f t="shared" si="24"/>
        <v>0</v>
      </c>
      <c r="F153" s="127">
        <f t="shared" si="24"/>
        <v>0</v>
      </c>
      <c r="G153" s="128">
        <f t="shared" si="24"/>
        <v>0</v>
      </c>
      <c r="H153" s="290">
        <f t="shared" si="24"/>
        <v>0</v>
      </c>
    </row>
    <row r="154" spans="1:8" ht="24.75" thickBot="1" x14ac:dyDescent="0.25">
      <c r="A154" s="313" t="s">
        <v>255</v>
      </c>
      <c r="B154" s="227" t="s">
        <v>256</v>
      </c>
      <c r="C154" s="228"/>
      <c r="D154" s="228"/>
      <c r="E154" s="229"/>
      <c r="F154" s="230"/>
      <c r="G154" s="85"/>
      <c r="H154" s="40">
        <f>E154-D154</f>
        <v>0</v>
      </c>
    </row>
    <row r="155" spans="1:8" ht="12.75" thickBot="1" x14ac:dyDescent="0.25">
      <c r="A155" s="295" t="s">
        <v>257</v>
      </c>
      <c r="B155" s="301" t="s">
        <v>258</v>
      </c>
      <c r="C155" s="307">
        <f t="shared" ref="C155:H155" si="25">C156+C157</f>
        <v>0</v>
      </c>
      <c r="D155" s="307">
        <f t="shared" si="25"/>
        <v>0</v>
      </c>
      <c r="E155" s="127">
        <f t="shared" si="25"/>
        <v>0</v>
      </c>
      <c r="F155" s="127">
        <f t="shared" si="25"/>
        <v>0</v>
      </c>
      <c r="G155" s="128">
        <f t="shared" si="25"/>
        <v>0</v>
      </c>
      <c r="H155" s="319">
        <f t="shared" si="25"/>
        <v>0</v>
      </c>
    </row>
    <row r="156" spans="1:8" ht="24" x14ac:dyDescent="0.2">
      <c r="A156" s="67" t="s">
        <v>259</v>
      </c>
      <c r="B156" s="141" t="s">
        <v>260</v>
      </c>
      <c r="C156" s="28"/>
      <c r="D156" s="28"/>
      <c r="E156" s="28"/>
      <c r="F156" s="29"/>
      <c r="G156" s="30"/>
      <c r="H156" s="31">
        <f>E156-D156</f>
        <v>0</v>
      </c>
    </row>
    <row r="157" spans="1:8" ht="12.75" thickBot="1" x14ac:dyDescent="0.25">
      <c r="A157" s="231" t="s">
        <v>261</v>
      </c>
      <c r="B157" s="232" t="s">
        <v>262</v>
      </c>
      <c r="C157" s="112"/>
      <c r="D157" s="112"/>
      <c r="E157" s="112"/>
      <c r="F157" s="137"/>
      <c r="G157" s="233">
        <v>0</v>
      </c>
      <c r="H157" s="208">
        <f>E157-C157</f>
        <v>0</v>
      </c>
    </row>
    <row r="158" spans="1:8" ht="12.75" thickBot="1" x14ac:dyDescent="0.25">
      <c r="A158" s="285" t="s">
        <v>263</v>
      </c>
      <c r="B158" s="286" t="s">
        <v>301</v>
      </c>
      <c r="C158" s="317"/>
      <c r="D158" s="317"/>
      <c r="E158" s="318">
        <f>E159</f>
        <v>0</v>
      </c>
      <c r="F158" s="318">
        <f>F159</f>
        <v>0</v>
      </c>
      <c r="G158" s="234">
        <v>0</v>
      </c>
      <c r="H158" s="235">
        <f>E158-D158</f>
        <v>0</v>
      </c>
    </row>
    <row r="159" spans="1:8" ht="12.75" thickBot="1" x14ac:dyDescent="0.25">
      <c r="A159" s="287" t="s">
        <v>302</v>
      </c>
      <c r="B159" s="289" t="s">
        <v>264</v>
      </c>
      <c r="C159" s="236"/>
      <c r="D159" s="236"/>
      <c r="E159" s="236"/>
      <c r="F159" s="316"/>
      <c r="G159" s="238">
        <v>0</v>
      </c>
      <c r="H159" s="239">
        <f>E159-D159</f>
        <v>0</v>
      </c>
    </row>
    <row r="160" spans="1:8" ht="12.75" thickBot="1" x14ac:dyDescent="0.25">
      <c r="A160" s="314" t="s">
        <v>265</v>
      </c>
      <c r="B160" s="315" t="s">
        <v>266</v>
      </c>
      <c r="C160" s="307">
        <f>C161</f>
        <v>0</v>
      </c>
      <c r="D160" s="307">
        <f>D161</f>
        <v>0</v>
      </c>
      <c r="E160" s="127">
        <f t="shared" ref="E160:F160" si="26">E161</f>
        <v>-2.6188600000000002</v>
      </c>
      <c r="F160" s="127">
        <f t="shared" si="26"/>
        <v>0</v>
      </c>
      <c r="G160" s="240">
        <v>0</v>
      </c>
      <c r="H160" s="15">
        <f>E160-C160</f>
        <v>-2.6188600000000002</v>
      </c>
    </row>
    <row r="161" spans="1:8" ht="12.75" thickBot="1" x14ac:dyDescent="0.25">
      <c r="A161" s="288" t="s">
        <v>303</v>
      </c>
      <c r="B161" s="291" t="s">
        <v>304</v>
      </c>
      <c r="C161" s="292"/>
      <c r="D161" s="292"/>
      <c r="E161" s="217">
        <v>-2.6188600000000002</v>
      </c>
      <c r="F161" s="293"/>
      <c r="G161" s="238"/>
      <c r="H161" s="294"/>
    </row>
    <row r="162" spans="1:8" ht="12.75" thickBot="1" x14ac:dyDescent="0.25">
      <c r="A162" s="295"/>
      <c r="B162" s="320" t="s">
        <v>267</v>
      </c>
      <c r="C162" s="307">
        <f>C8+C99</f>
        <v>521356.55352999992</v>
      </c>
      <c r="D162" s="307">
        <f>D8+D99</f>
        <v>524626.06068999995</v>
      </c>
      <c r="E162" s="127">
        <f>E8+E99</f>
        <v>69206.335350000008</v>
      </c>
      <c r="F162" s="127">
        <f>F8+F99</f>
        <v>72980.219010000001</v>
      </c>
      <c r="G162" s="14">
        <f>E162/D162*100</f>
        <v>13.191555001857569</v>
      </c>
      <c r="H162" s="15">
        <f>E162-D162</f>
        <v>-455419.72533999995</v>
      </c>
    </row>
    <row r="163" spans="1:8" x14ac:dyDescent="0.2">
      <c r="A163" s="1"/>
      <c r="B163" s="241"/>
      <c r="C163" s="242"/>
      <c r="D163" s="242"/>
      <c r="E163" s="237"/>
      <c r="F163" s="243"/>
      <c r="G163" s="243"/>
      <c r="H163" s="244"/>
    </row>
    <row r="164" spans="1:8" x14ac:dyDescent="0.2">
      <c r="A164" s="16" t="s">
        <v>268</v>
      </c>
      <c r="B164" s="16"/>
      <c r="C164" s="245"/>
      <c r="D164" s="245"/>
      <c r="E164" s="246"/>
      <c r="F164" s="247"/>
      <c r="G164" s="248"/>
      <c r="H164" s="16"/>
    </row>
    <row r="165" spans="1:8" x14ac:dyDescent="0.2">
      <c r="A165" s="16" t="s">
        <v>269</v>
      </c>
      <c r="B165" s="249"/>
      <c r="C165" s="250"/>
      <c r="D165" s="250"/>
      <c r="E165" s="246" t="s">
        <v>270</v>
      </c>
      <c r="F165" s="251"/>
      <c r="G165" s="251"/>
      <c r="H165" s="16"/>
    </row>
    <row r="166" spans="1:8" x14ac:dyDescent="0.2">
      <c r="A166" s="16"/>
      <c r="B166" s="249"/>
      <c r="C166" s="250"/>
      <c r="D166" s="250"/>
      <c r="E166" s="246"/>
      <c r="F166" s="251"/>
      <c r="G166" s="251"/>
      <c r="H166" s="16"/>
    </row>
    <row r="167" spans="1:8" x14ac:dyDescent="0.2">
      <c r="A167" s="252" t="s">
        <v>271</v>
      </c>
      <c r="B167" s="16"/>
      <c r="C167" s="253"/>
      <c r="D167" s="253"/>
      <c r="E167" s="254"/>
      <c r="F167" s="255"/>
      <c r="G167" s="256"/>
      <c r="H167" s="1"/>
    </row>
    <row r="168" spans="1:8" x14ac:dyDescent="0.2">
      <c r="A168" s="252" t="s">
        <v>272</v>
      </c>
      <c r="C168" s="253"/>
      <c r="D168" s="253"/>
      <c r="E168" s="254"/>
      <c r="F168" s="255"/>
      <c r="G168" s="255"/>
      <c r="H168" s="1"/>
    </row>
    <row r="169" spans="1:8" x14ac:dyDescent="0.2">
      <c r="A169" s="1"/>
      <c r="E169" s="237"/>
      <c r="F169" s="258"/>
      <c r="G169" s="259"/>
      <c r="H169" s="1"/>
    </row>
    <row r="170" spans="1:8" customFormat="1" ht="15" x14ac:dyDescent="0.25">
      <c r="C170" s="260"/>
      <c r="D170" s="260"/>
      <c r="E170" s="261"/>
      <c r="F170" s="262"/>
    </row>
    <row r="171" spans="1:8" customFormat="1" ht="15" x14ac:dyDescent="0.25">
      <c r="C171" s="260"/>
      <c r="D171" s="260"/>
      <c r="E171" s="261"/>
      <c r="F171" s="262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4"/>
  <sheetViews>
    <sheetView topLeftCell="A84" workbookViewId="0">
      <selection activeCell="C5" sqref="C5:D7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309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26" t="s">
        <v>3</v>
      </c>
      <c r="B5" s="329" t="s">
        <v>4</v>
      </c>
      <c r="C5" s="332" t="s">
        <v>322</v>
      </c>
      <c r="D5" s="332" t="s">
        <v>323</v>
      </c>
      <c r="E5" s="332" t="s">
        <v>310</v>
      </c>
      <c r="F5" s="335" t="s">
        <v>311</v>
      </c>
      <c r="G5" s="322" t="s">
        <v>5</v>
      </c>
      <c r="H5" s="323"/>
    </row>
    <row r="6" spans="1:8" s="10" customFormat="1" x14ac:dyDescent="0.2">
      <c r="A6" s="327"/>
      <c r="B6" s="330"/>
      <c r="C6" s="333"/>
      <c r="D6" s="333"/>
      <c r="E6" s="333"/>
      <c r="F6" s="336"/>
      <c r="G6" s="324" t="s">
        <v>6</v>
      </c>
      <c r="H6" s="324" t="s">
        <v>7</v>
      </c>
    </row>
    <row r="7" spans="1:8" ht="12.75" thickBot="1" x14ac:dyDescent="0.25">
      <c r="A7" s="328"/>
      <c r="B7" s="331"/>
      <c r="C7" s="334"/>
      <c r="D7" s="334"/>
      <c r="E7" s="334"/>
      <c r="F7" s="337"/>
      <c r="G7" s="325"/>
      <c r="H7" s="325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C9+C14+C20+C30+C33+C39+C52+C58+C62+C65+C96</f>
        <v>136052.45353</v>
      </c>
      <c r="D8" s="13">
        <f>D9+D14+D20+D30+D33+D39+D52+D58+D62+D65+D96</f>
        <v>138362.50302999999</v>
      </c>
      <c r="E8" s="13">
        <f>E9+E20+E33+E52+E65+E96+E39+E30+E14+E62+E58</f>
        <v>29510.942529999997</v>
      </c>
      <c r="F8" s="13">
        <f>F9+F20+F33+F52+F65+F96+F39+F30+F14+F62</f>
        <v>27983.133120000002</v>
      </c>
      <c r="G8" s="14">
        <f t="shared" ref="G8:G27" si="0">E8/D8*100</f>
        <v>21.328713982285638</v>
      </c>
      <c r="H8" s="15">
        <f t="shared" ref="H8:H42" si="1">E8-D8</f>
        <v>-108851.56049999999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16906.031209999997</v>
      </c>
      <c r="F9" s="20">
        <f>F10</f>
        <v>17182.549780000001</v>
      </c>
      <c r="G9" s="14">
        <f t="shared" si="0"/>
        <v>25.108225683710007</v>
      </c>
      <c r="H9" s="15">
        <f t="shared" si="1"/>
        <v>-50426.608789999998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16906.031209999997</v>
      </c>
      <c r="F10" s="23">
        <f>F11+F12+F13</f>
        <v>17182.549780000001</v>
      </c>
      <c r="G10" s="24">
        <f t="shared" si="0"/>
        <v>25.108225683710007</v>
      </c>
      <c r="H10" s="25">
        <f t="shared" si="1"/>
        <v>-50426.608789999998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16777.483349999999</v>
      </c>
      <c r="F11" s="29">
        <v>17107.304830000001</v>
      </c>
      <c r="G11" s="30">
        <f t="shared" si="0"/>
        <v>25.119023867251045</v>
      </c>
      <c r="H11" s="31">
        <f t="shared" si="1"/>
        <v>-50014.456650000007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88.79813</v>
      </c>
      <c r="F12" s="34">
        <v>6.1034600000000001</v>
      </c>
      <c r="G12" s="35">
        <f t="shared" si="0"/>
        <v>33.133630597014921</v>
      </c>
      <c r="H12" s="31">
        <f t="shared" si="1"/>
        <v>-179.20186999999999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39.74973</v>
      </c>
      <c r="F13" s="38">
        <v>69.141490000000005</v>
      </c>
      <c r="G13" s="39">
        <f t="shared" si="0"/>
        <v>14.576358635863587</v>
      </c>
      <c r="H13" s="40">
        <f t="shared" si="1"/>
        <v>-232.95026999999999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2277.7866600000002</v>
      </c>
      <c r="F14" s="300">
        <f>F15</f>
        <v>2186.8498799999998</v>
      </c>
      <c r="G14" s="44">
        <f t="shared" si="0"/>
        <v>22.422052638643109</v>
      </c>
      <c r="H14" s="15">
        <f t="shared" si="1"/>
        <v>-7880.9026300000023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2277.7866600000002</v>
      </c>
      <c r="F15" s="47">
        <f>F16+F17+F18+F19</f>
        <v>2186.8498799999998</v>
      </c>
      <c r="G15" s="48">
        <f t="shared" si="0"/>
        <v>22.422052638643109</v>
      </c>
      <c r="H15" s="25">
        <f t="shared" si="1"/>
        <v>-7880.9026300000023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1022.22991</v>
      </c>
      <c r="F16" s="52">
        <v>992.43696</v>
      </c>
      <c r="G16" s="30">
        <f t="shared" si="0"/>
        <v>21.91507383861402</v>
      </c>
      <c r="H16" s="53">
        <f t="shared" si="1"/>
        <v>-3642.2759800000003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7.1695500000000001</v>
      </c>
      <c r="F17" s="52">
        <v>6.4696699999999998</v>
      </c>
      <c r="G17" s="30">
        <f t="shared" si="0"/>
        <v>26.97131493977345</v>
      </c>
      <c r="H17" s="53">
        <f t="shared" si="1"/>
        <v>-19.412579999999998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1430.95029</v>
      </c>
      <c r="F18" s="52">
        <v>1392.9380699999999</v>
      </c>
      <c r="G18" s="55">
        <f t="shared" si="0"/>
        <v>23.321009481915212</v>
      </c>
      <c r="H18" s="53">
        <f t="shared" si="1"/>
        <v>-4704.9345700000003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-182.56308999999999</v>
      </c>
      <c r="F19" s="59">
        <v>-204.99482</v>
      </c>
      <c r="G19" s="35">
        <f t="shared" si="0"/>
        <v>27.31820633213513</v>
      </c>
      <c r="H19" s="53">
        <f t="shared" si="1"/>
        <v>485.72050000000002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23974.83999</v>
      </c>
      <c r="E20" s="61">
        <f>E21+E25+E27+E29+E28+E26</f>
        <v>7022.2249199999997</v>
      </c>
      <c r="F20" s="61">
        <f>F21+F25+F27+F29+F28</f>
        <v>4046.02963</v>
      </c>
      <c r="G20" s="14">
        <f t="shared" si="0"/>
        <v>29.289976170556287</v>
      </c>
      <c r="H20" s="296">
        <f t="shared" si="1"/>
        <v>-16952.61507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2475.4701700000001</v>
      </c>
      <c r="F21" s="46">
        <f>F22+F23+F24</f>
        <v>1496.03676</v>
      </c>
      <c r="G21" s="55">
        <f t="shared" si="0"/>
        <v>12.984370154733806</v>
      </c>
      <c r="H21" s="25">
        <f t="shared" si="1"/>
        <v>-16589.529829999999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383.12493000000001</v>
      </c>
      <c r="F22" s="52">
        <v>552.91417000000001</v>
      </c>
      <c r="G22" s="30">
        <f t="shared" si="0"/>
        <v>2.6486341513999307</v>
      </c>
      <c r="H22" s="31">
        <f t="shared" si="1"/>
        <v>-14081.87507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2092.3445400000001</v>
      </c>
      <c r="F23" s="52">
        <v>943.12258999999995</v>
      </c>
      <c r="G23" s="30">
        <f t="shared" si="0"/>
        <v>45.485750869565216</v>
      </c>
      <c r="H23" s="31">
        <f t="shared" si="1"/>
        <v>-2507.6554599999999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118.75855</v>
      </c>
      <c r="F25" s="71">
        <v>362.56898000000001</v>
      </c>
      <c r="G25" s="30">
        <f t="shared" si="0"/>
        <v>86.056920289855071</v>
      </c>
      <c r="H25" s="31">
        <f t="shared" si="1"/>
        <v>-19.24145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5.042E-2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4018.8399899999999</v>
      </c>
      <c r="E27" s="73">
        <v>4189.4215000000004</v>
      </c>
      <c r="F27" s="74">
        <v>1963.3177900000001</v>
      </c>
      <c r="G27" s="30">
        <f t="shared" si="0"/>
        <v>104.24454594919068</v>
      </c>
      <c r="H27" s="31">
        <f t="shared" si="1"/>
        <v>170.58151000000043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238.52428</v>
      </c>
      <c r="F29" s="38">
        <v>224.1061</v>
      </c>
      <c r="G29" s="79">
        <f t="shared" ref="G29:G42" si="2">E29/D29*100</f>
        <v>31.676531208499338</v>
      </c>
      <c r="H29" s="31">
        <f t="shared" si="1"/>
        <v>-514.47572000000002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1220.83341</v>
      </c>
      <c r="F30" s="13">
        <f>F31+F32</f>
        <v>1322.1007400000001</v>
      </c>
      <c r="G30" s="14">
        <f t="shared" si="2"/>
        <v>12.549638021313248</v>
      </c>
      <c r="H30" s="296">
        <f t="shared" si="1"/>
        <v>-8507.2034300000014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101.19815</v>
      </c>
      <c r="F31" s="82">
        <v>94.565659999999994</v>
      </c>
      <c r="G31" s="48">
        <f t="shared" si="2"/>
        <v>9.035549107142856</v>
      </c>
      <c r="H31" s="25">
        <f t="shared" si="1"/>
        <v>-1018.8018500000001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1119.63526</v>
      </c>
      <c r="F32" s="71">
        <v>1227.5350800000001</v>
      </c>
      <c r="G32" s="85">
        <f t="shared" si="2"/>
        <v>13.006859529193186</v>
      </c>
      <c r="H32" s="40">
        <f t="shared" si="1"/>
        <v>-7488.4015800000006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305.39796000000001</v>
      </c>
      <c r="F33" s="13">
        <f>F34+F36+F38+F37</f>
        <v>606.16508999999996</v>
      </c>
      <c r="G33" s="240">
        <f t="shared" si="2"/>
        <v>27.727405282224016</v>
      </c>
      <c r="H33" s="296">
        <f t="shared" si="1"/>
        <v>-796.03204000000005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300.95796000000001</v>
      </c>
      <c r="F34" s="34">
        <f>F35</f>
        <v>425.91424999999998</v>
      </c>
      <c r="G34" s="55">
        <f t="shared" si="2"/>
        <v>30.053720790892751</v>
      </c>
      <c r="H34" s="25">
        <f t="shared" si="1"/>
        <v>-700.44203999999991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300.95796000000001</v>
      </c>
      <c r="F35" s="71">
        <v>425.91424999999998</v>
      </c>
      <c r="G35" s="55">
        <f t="shared" si="2"/>
        <v>30.053720790892751</v>
      </c>
      <c r="H35" s="31">
        <f t="shared" si="1"/>
        <v>-700.44203999999991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4.4400000000000004</v>
      </c>
      <c r="F36" s="74">
        <v>8.0399999999999991</v>
      </c>
      <c r="G36" s="55">
        <f t="shared" si="2"/>
        <v>4.6722087761759452</v>
      </c>
      <c r="H36" s="31">
        <f t="shared" si="1"/>
        <v>-90.59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172.21083999999999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23758.745249999996</v>
      </c>
      <c r="E39" s="92">
        <f>E40+E48+E49</f>
        <v>1309.3156999999999</v>
      </c>
      <c r="F39" s="91">
        <f>F40+F48+F49+F47</f>
        <v>1662.0926699999998</v>
      </c>
      <c r="G39" s="14">
        <f t="shared" si="2"/>
        <v>5.5108789888641114</v>
      </c>
      <c r="H39" s="15">
        <f t="shared" si="1"/>
        <v>-22449.429549999997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22645.578249999999</v>
      </c>
      <c r="E40" s="95">
        <f>E41+E43+E45+E47</f>
        <v>1100.01019</v>
      </c>
      <c r="F40" s="46">
        <f>F41+F43+F45</f>
        <v>1515.30853</v>
      </c>
      <c r="G40" s="24">
        <f t="shared" si="2"/>
        <v>4.8575054160959654</v>
      </c>
      <c r="H40" s="96">
        <f t="shared" si="1"/>
        <v>-21545.568059999998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565.94102999999996</v>
      </c>
      <c r="F41" s="28">
        <f>F42</f>
        <v>685.75734999999997</v>
      </c>
      <c r="G41" s="30">
        <f t="shared" si="2"/>
        <v>6.3686914688903142</v>
      </c>
      <c r="H41" s="31">
        <f t="shared" si="1"/>
        <v>-8320.3589699999993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565.94102999999996</v>
      </c>
      <c r="F42" s="84">
        <v>685.75734999999997</v>
      </c>
      <c r="G42" s="79">
        <f t="shared" si="2"/>
        <v>6.3686914688903142</v>
      </c>
      <c r="H42" s="90">
        <f t="shared" si="1"/>
        <v>-8320.3589699999993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13362.99495</v>
      </c>
      <c r="E43" s="28">
        <f>E44</f>
        <v>409.38578999999999</v>
      </c>
      <c r="F43" s="84">
        <f>F44</f>
        <v>743.24589000000003</v>
      </c>
      <c r="G43" s="103">
        <f>G44</f>
        <v>3.0635781240043047</v>
      </c>
      <c r="H43" s="28">
        <f>E43-D43</f>
        <v>-12953.60916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13362.99495</v>
      </c>
      <c r="E44" s="28">
        <v>409.38578999999999</v>
      </c>
      <c r="F44" s="28">
        <v>743.24589000000003</v>
      </c>
      <c r="G44" s="103">
        <f>E44/D44*100</f>
        <v>3.0635781240043047</v>
      </c>
      <c r="H44" s="28">
        <f>E44-D44</f>
        <v>-12953.60916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396.2833</v>
      </c>
      <c r="E45" s="28">
        <f>E46</f>
        <v>102.77737</v>
      </c>
      <c r="F45" s="28">
        <f>F46</f>
        <v>86.305289999999999</v>
      </c>
      <c r="G45" s="103">
        <f>G46</f>
        <v>25.935327075352404</v>
      </c>
      <c r="H45" s="84">
        <f>E45-D45</f>
        <v>-293.50592999999998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396.2833</v>
      </c>
      <c r="E46" s="28">
        <v>102.77737</v>
      </c>
      <c r="F46" s="84">
        <v>86.305289999999999</v>
      </c>
      <c r="G46" s="103">
        <f>E46/D46*100</f>
        <v>25.935327075352404</v>
      </c>
      <c r="H46" s="28">
        <f>H45</f>
        <v>-293.50592999999998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21.905999999999999</v>
      </c>
      <c r="F47" s="84">
        <v>21.905999999999999</v>
      </c>
      <c r="G47" s="79">
        <f t="shared" ref="G47:G54" si="3">E47/D47*100</f>
        <v>12.084202164631119</v>
      </c>
      <c r="H47" s="110">
        <f t="shared" ref="H47:H133" si="4">E47-D47</f>
        <v>-159.37199999999999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90.236260000000001</v>
      </c>
      <c r="F48" s="112">
        <v>54.299660000000003</v>
      </c>
      <c r="G48" s="79">
        <f t="shared" si="3"/>
        <v>15.728412190721874</v>
      </c>
      <c r="H48" s="110">
        <f t="shared" si="4"/>
        <v>-483.47874000000002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119.06925</v>
      </c>
      <c r="F49" s="13">
        <f t="shared" si="5"/>
        <v>70.578479999999999</v>
      </c>
      <c r="G49" s="14">
        <f t="shared" si="3"/>
        <v>33.243409627722841</v>
      </c>
      <c r="H49" s="15">
        <f t="shared" si="4"/>
        <v>-239.10474999999997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119.06925</v>
      </c>
      <c r="F50" s="118">
        <v>70.578479999999999</v>
      </c>
      <c r="G50" s="35">
        <f t="shared" si="3"/>
        <v>34.198202622826521</v>
      </c>
      <c r="H50" s="90">
        <f t="shared" si="4"/>
        <v>-229.10474999999997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8.3858800000000002</v>
      </c>
      <c r="F52" s="91">
        <f>+F53</f>
        <v>24.558430000000001</v>
      </c>
      <c r="G52" s="44">
        <f t="shared" si="3"/>
        <v>7.4231034787996819</v>
      </c>
      <c r="H52" s="265">
        <f t="shared" si="4"/>
        <v>-104.58412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8.3858800000000002</v>
      </c>
      <c r="F53" s="33">
        <f>F54+F55+F56+F57</f>
        <v>24.558430000000001</v>
      </c>
      <c r="G53" s="48">
        <f t="shared" si="3"/>
        <v>7.4231034787996819</v>
      </c>
      <c r="H53" s="25">
        <f t="shared" si="4"/>
        <v>-104.58412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7.0049599999999996</v>
      </c>
      <c r="F54" s="52">
        <v>20.50685</v>
      </c>
      <c r="G54" s="30">
        <f t="shared" si="3"/>
        <v>6.8168158816660176</v>
      </c>
      <c r="H54" s="122">
        <f t="shared" si="4"/>
        <v>-95.755040000000008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1.3809199999999999</v>
      </c>
      <c r="F56" s="52">
        <v>4.0515800000000004</v>
      </c>
      <c r="G56" s="30">
        <f t="shared" ref="G56:G65" si="6">E56/D56*100</f>
        <v>13.525171400587658</v>
      </c>
      <c r="H56" s="31">
        <f t="shared" si="4"/>
        <v>-8.8290800000000011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/>
      <c r="F57" s="52"/>
      <c r="G57" s="55"/>
      <c r="H57" s="31">
        <f t="shared" si="4"/>
        <v>0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69.507159999999999</v>
      </c>
      <c r="E58" s="127">
        <f>E59</f>
        <v>69.507159999999999</v>
      </c>
      <c r="F58" s="127">
        <f>F59</f>
        <v>0</v>
      </c>
      <c r="G58" s="44">
        <f t="shared" ref="G58" si="7">E58/D58*100</f>
        <v>100</v>
      </c>
      <c r="H58" s="265">
        <f t="shared" ref="H58" si="8">E58-D58</f>
        <v>0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69.507159999999999</v>
      </c>
      <c r="E59" s="46">
        <f>E61+E60</f>
        <v>69.507159999999999</v>
      </c>
      <c r="F59" s="46">
        <f>F61+F60</f>
        <v>0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/>
      <c r="F60" s="82"/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69.507159999999999</v>
      </c>
      <c r="E61" s="112">
        <v>69.507159999999999</v>
      </c>
      <c r="F61" s="137"/>
      <c r="G61" s="30">
        <f t="shared" si="6"/>
        <v>100</v>
      </c>
      <c r="H61" s="31">
        <f t="shared" si="4"/>
        <v>0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9">E63+E64</f>
        <v>0</v>
      </c>
      <c r="F62" s="43">
        <f t="shared" si="9"/>
        <v>577.18682000000001</v>
      </c>
      <c r="G62" s="14">
        <f t="shared" si="6"/>
        <v>0</v>
      </c>
      <c r="H62" s="15">
        <f t="shared" si="4"/>
        <v>-125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/>
      <c r="F63" s="34">
        <v>571.42362000000003</v>
      </c>
      <c r="G63" s="30">
        <f t="shared" si="6"/>
        <v>0</v>
      </c>
      <c r="H63" s="31">
        <f t="shared" si="4"/>
        <v>-125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5.7632000000000003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C66+C69+C72+C74+C78+C80+C82+C84+C86+C91+C76+C94</f>
        <v>119</v>
      </c>
      <c r="D65" s="92">
        <f>D66+D69+D72+D74+D78+D80+D82+D84+D86+D91+D76+D94</f>
        <v>119</v>
      </c>
      <c r="E65" s="92">
        <f t="shared" ref="E65" si="10">E66+E69+E72+E74+E78+E80+E82+E84+E86+E91+E76+E94</f>
        <v>184.50609</v>
      </c>
      <c r="F65" s="92">
        <f>F66+F69+F72+F74+F78+F80+F82+F84+F86+F91+F76+F94</f>
        <v>120.29394000000001</v>
      </c>
      <c r="G65" s="148">
        <f t="shared" si="6"/>
        <v>155.0471344537815</v>
      </c>
      <c r="H65" s="80">
        <f>E65-D65</f>
        <v>65.50609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0.1</v>
      </c>
      <c r="F66" s="95">
        <f t="shared" ref="F66" si="11">F67</f>
        <v>0</v>
      </c>
      <c r="G66" s="132">
        <f>E66/D66*100</f>
        <v>1.25</v>
      </c>
      <c r="H66" s="46">
        <f t="shared" si="4"/>
        <v>-7.9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/>
      <c r="G67" s="132">
        <f>E67/D67*100</f>
        <v>0</v>
      </c>
      <c r="H67" s="28">
        <f t="shared" si="4"/>
        <v>-3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0.1</v>
      </c>
      <c r="F68" s="321"/>
      <c r="G68" s="132">
        <f t="shared" ref="G68:G71" si="12">E68/D68*100</f>
        <v>2</v>
      </c>
      <c r="H68" s="28">
        <f t="shared" si="4"/>
        <v>-4.9000000000000004</v>
      </c>
    </row>
    <row r="69" spans="1:8" ht="38.25" customHeight="1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17</v>
      </c>
      <c r="E69" s="95">
        <f>E70+E71</f>
        <v>21.94566</v>
      </c>
      <c r="F69" s="95">
        <f>F70</f>
        <v>0</v>
      </c>
      <c r="G69" s="132">
        <f t="shared" si="12"/>
        <v>129.09211764705884</v>
      </c>
      <c r="H69" s="28">
        <f t="shared" si="4"/>
        <v>4.9456600000000002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14</v>
      </c>
      <c r="E70" s="46">
        <v>21.94566</v>
      </c>
      <c r="F70" s="29"/>
      <c r="G70" s="132">
        <f t="shared" si="12"/>
        <v>156.75471428571427</v>
      </c>
      <c r="H70" s="28">
        <f t="shared" si="4"/>
        <v>7.9456600000000002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2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</v>
      </c>
      <c r="F72" s="95">
        <f>F73</f>
        <v>0</v>
      </c>
      <c r="G72" s="155">
        <f t="shared" ref="G72:G74" si="13">E72/D72*100</f>
        <v>0</v>
      </c>
      <c r="H72" s="156">
        <f t="shared" si="4"/>
        <v>-4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/>
      <c r="F73" s="29"/>
      <c r="G73" s="155">
        <f t="shared" si="13"/>
        <v>0</v>
      </c>
      <c r="H73" s="156">
        <f t="shared" si="4"/>
        <v>-4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3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4">E77</f>
        <v>0</v>
      </c>
      <c r="F76" s="95">
        <f t="shared" si="14"/>
        <v>0</v>
      </c>
      <c r="G76" s="155">
        <f t="shared" ref="G76:G77" si="15">E76/D76*100</f>
        <v>0</v>
      </c>
      <c r="H76" s="28">
        <f t="shared" ref="H76:H77" si="16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5"/>
        <v>0</v>
      </c>
      <c r="H77" s="51">
        <f t="shared" si="16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3</v>
      </c>
      <c r="E78" s="95">
        <f>E79</f>
        <v>7.4995000000000003</v>
      </c>
      <c r="F78" s="95">
        <f>F79</f>
        <v>0.75</v>
      </c>
      <c r="G78" s="155">
        <f>E78/D78*100</f>
        <v>249.98333333333335</v>
      </c>
      <c r="H78" s="28">
        <f>E78-D78</f>
        <v>4.4995000000000003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3</v>
      </c>
      <c r="E79" s="46">
        <v>7.4995000000000003</v>
      </c>
      <c r="F79" s="29">
        <v>0.75</v>
      </c>
      <c r="G79" s="155">
        <f>E79/D79*100</f>
        <v>249.98333333333335</v>
      </c>
      <c r="H79" s="28">
        <f>E80-D79</f>
        <v>-2.4522599999999999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0.54774</v>
      </c>
      <c r="F80" s="95">
        <f>F81</f>
        <v>0</v>
      </c>
      <c r="G80" s="132"/>
      <c r="H80" s="28"/>
    </row>
    <row r="81" spans="1:8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0.54774</v>
      </c>
      <c r="F81" s="29"/>
      <c r="G81" s="155">
        <f>E81/D81*100</f>
        <v>27.387</v>
      </c>
      <c r="H81" s="28">
        <f>E81-D81</f>
        <v>-1.4522599999999999</v>
      </c>
    </row>
    <row r="82" spans="1:8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0.25</v>
      </c>
      <c r="G82" s="155"/>
      <c r="H82" s="28">
        <f>E82-D82</f>
        <v>-1</v>
      </c>
    </row>
    <row r="83" spans="1:8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0.25</v>
      </c>
      <c r="G83" s="155">
        <f>E83/D83*100</f>
        <v>0</v>
      </c>
      <c r="H83" s="157">
        <f>E83-D83</f>
        <v>-1</v>
      </c>
    </row>
    <row r="84" spans="1:8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1.5</v>
      </c>
      <c r="F84" s="95">
        <f>F85</f>
        <v>3</v>
      </c>
      <c r="G84" s="132"/>
      <c r="H84" s="158"/>
    </row>
    <row r="85" spans="1:8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1.5</v>
      </c>
      <c r="F85" s="29">
        <v>3</v>
      </c>
      <c r="G85" s="155">
        <f t="shared" ref="G85:G95" si="17">E85/D85*100</f>
        <v>3.125</v>
      </c>
      <c r="H85" s="28">
        <f t="shared" ref="H85:H93" si="18">E85-D85</f>
        <v>-46.5</v>
      </c>
    </row>
    <row r="86" spans="1:8" ht="36" x14ac:dyDescent="0.2">
      <c r="A86" s="149" t="s">
        <v>146</v>
      </c>
      <c r="B86" s="154" t="s">
        <v>147</v>
      </c>
      <c r="C86" s="95">
        <f>C87</f>
        <v>28</v>
      </c>
      <c r="D86" s="95">
        <f>D87+D90</f>
        <v>28</v>
      </c>
      <c r="E86" s="95">
        <f>E87+E90</f>
        <v>25.25318</v>
      </c>
      <c r="F86" s="95">
        <f>F87</f>
        <v>10.45</v>
      </c>
      <c r="G86" s="155">
        <f t="shared" si="17"/>
        <v>90.189928571428567</v>
      </c>
      <c r="H86" s="28">
        <f t="shared" si="18"/>
        <v>-2.7468199999999996</v>
      </c>
    </row>
    <row r="87" spans="1:8" ht="47.25" customHeight="1" x14ac:dyDescent="0.2">
      <c r="A87" s="159" t="s">
        <v>148</v>
      </c>
      <c r="B87" s="160" t="s">
        <v>149</v>
      </c>
      <c r="C87" s="95">
        <v>28</v>
      </c>
      <c r="D87" s="95">
        <v>23</v>
      </c>
      <c r="E87" s="46">
        <v>25.25318</v>
      </c>
      <c r="F87" s="29">
        <v>10.45</v>
      </c>
      <c r="G87" s="155">
        <f t="shared" si="17"/>
        <v>109.7964347826087</v>
      </c>
      <c r="H87" s="28">
        <f t="shared" si="18"/>
        <v>2.2531800000000004</v>
      </c>
    </row>
    <row r="88" spans="1:8" ht="48" hidden="1" x14ac:dyDescent="0.2">
      <c r="A88" s="161" t="s">
        <v>150</v>
      </c>
      <c r="B88" s="160" t="s">
        <v>149</v>
      </c>
      <c r="C88" s="95"/>
      <c r="D88" s="95"/>
      <c r="E88" s="46">
        <f>E89</f>
        <v>0</v>
      </c>
      <c r="F88" s="29"/>
      <c r="G88" s="155" t="e">
        <f t="shared" si="17"/>
        <v>#DIV/0!</v>
      </c>
      <c r="H88" s="28">
        <f t="shared" si="18"/>
        <v>0</v>
      </c>
    </row>
    <row r="89" spans="1:8" ht="48" hidden="1" x14ac:dyDescent="0.2">
      <c r="A89" s="163" t="s">
        <v>152</v>
      </c>
      <c r="B89" s="160" t="s">
        <v>149</v>
      </c>
      <c r="C89" s="95"/>
      <c r="D89" s="95"/>
      <c r="E89" s="46"/>
      <c r="F89" s="29"/>
      <c r="G89" s="155" t="e">
        <f t="shared" si="17"/>
        <v>#DIV/0!</v>
      </c>
      <c r="H89" s="28">
        <f t="shared" si="18"/>
        <v>0</v>
      </c>
    </row>
    <row r="90" spans="1:8" ht="48" x14ac:dyDescent="0.2">
      <c r="A90" s="159" t="s">
        <v>148</v>
      </c>
      <c r="B90" s="160" t="s">
        <v>149</v>
      </c>
      <c r="C90" s="95"/>
      <c r="D90" s="95">
        <v>5</v>
      </c>
      <c r="E90" s="46"/>
      <c r="F90" s="29"/>
      <c r="G90" s="155">
        <f t="shared" si="17"/>
        <v>0</v>
      </c>
      <c r="H90" s="28">
        <f t="shared" si="18"/>
        <v>-5</v>
      </c>
    </row>
    <row r="91" spans="1:8" ht="36" x14ac:dyDescent="0.2">
      <c r="A91" s="165" t="s">
        <v>154</v>
      </c>
      <c r="B91" s="166" t="s">
        <v>155</v>
      </c>
      <c r="C91" s="29">
        <f>C92+C93</f>
        <v>0</v>
      </c>
      <c r="D91" s="29">
        <f>D92+D93</f>
        <v>0</v>
      </c>
      <c r="E91" s="29">
        <f t="shared" ref="E91:F91" si="19">E92+E93</f>
        <v>7.6600099999999998</v>
      </c>
      <c r="F91" s="29">
        <f t="shared" si="19"/>
        <v>105.84394</v>
      </c>
      <c r="G91" s="155" t="e">
        <f t="shared" si="17"/>
        <v>#DIV/0!</v>
      </c>
      <c r="H91" s="28">
        <f t="shared" si="18"/>
        <v>7.6600099999999998</v>
      </c>
    </row>
    <row r="92" spans="1:8" ht="36" x14ac:dyDescent="0.2">
      <c r="A92" s="167" t="s">
        <v>156</v>
      </c>
      <c r="B92" s="168" t="s">
        <v>157</v>
      </c>
      <c r="C92" s="71"/>
      <c r="D92" s="71"/>
      <c r="E92" s="71">
        <v>7.0208899999999996</v>
      </c>
      <c r="F92" s="71">
        <v>104.06144</v>
      </c>
      <c r="G92" s="155"/>
      <c r="H92" s="84"/>
    </row>
    <row r="93" spans="1:8" ht="36" x14ac:dyDescent="0.2">
      <c r="A93" s="167" t="s">
        <v>158</v>
      </c>
      <c r="B93" s="168" t="s">
        <v>159</v>
      </c>
      <c r="C93" s="71"/>
      <c r="D93" s="71"/>
      <c r="E93" s="84">
        <v>0.63912000000000002</v>
      </c>
      <c r="F93" s="71">
        <v>1.7825</v>
      </c>
      <c r="G93" s="273" t="e">
        <f t="shared" si="17"/>
        <v>#DIV/0!</v>
      </c>
      <c r="H93" s="84">
        <f t="shared" si="18"/>
        <v>0.63912000000000002</v>
      </c>
    </row>
    <row r="94" spans="1:8" x14ac:dyDescent="0.2">
      <c r="A94" s="275" t="s">
        <v>287</v>
      </c>
      <c r="B94" s="89" t="s">
        <v>288</v>
      </c>
      <c r="C94" s="29">
        <f>C95</f>
        <v>0</v>
      </c>
      <c r="D94" s="29">
        <f>D95</f>
        <v>0</v>
      </c>
      <c r="E94" s="29">
        <f t="shared" ref="E94:F94" si="20">E95</f>
        <v>120</v>
      </c>
      <c r="F94" s="29">
        <f t="shared" si="20"/>
        <v>0</v>
      </c>
      <c r="G94" s="273" t="e">
        <f t="shared" si="17"/>
        <v>#DIV/0!</v>
      </c>
      <c r="H94" s="28"/>
    </row>
    <row r="95" spans="1:8" ht="60.75" thickBot="1" x14ac:dyDescent="0.25">
      <c r="A95" s="276" t="s">
        <v>289</v>
      </c>
      <c r="B95" s="277" t="s">
        <v>290</v>
      </c>
      <c r="C95" s="269"/>
      <c r="D95" s="269"/>
      <c r="E95" s="113">
        <v>120</v>
      </c>
      <c r="F95" s="269"/>
      <c r="G95" s="278" t="e">
        <f t="shared" si="17"/>
        <v>#DIV/0!</v>
      </c>
      <c r="H95" s="113"/>
    </row>
    <row r="96" spans="1:8" ht="12.75" thickBot="1" x14ac:dyDescent="0.25">
      <c r="A96" s="17" t="s">
        <v>160</v>
      </c>
      <c r="B96" s="18" t="s">
        <v>161</v>
      </c>
      <c r="C96" s="264">
        <f>C97+C98+C99+C100+C101</f>
        <v>1881.6444999999999</v>
      </c>
      <c r="D96" s="264">
        <f>D97+D98+D99+D100+D101</f>
        <v>1881.6444999999999</v>
      </c>
      <c r="E96" s="264">
        <f>E97+E98+E99+E100+E101</f>
        <v>206.95354</v>
      </c>
      <c r="F96" s="264">
        <f t="shared" ref="F96" si="21">F97+F98+F99+F100</f>
        <v>255.30614</v>
      </c>
      <c r="G96" s="274">
        <f>E96/D96*100</f>
        <v>10.998546218480696</v>
      </c>
      <c r="H96" s="170">
        <f t="shared" si="4"/>
        <v>-1674.6909599999999</v>
      </c>
    </row>
    <row r="97" spans="1:8" x14ac:dyDescent="0.2">
      <c r="A97" s="22" t="s">
        <v>162</v>
      </c>
      <c r="B97" s="22" t="s">
        <v>163</v>
      </c>
      <c r="C97" s="33"/>
      <c r="D97" s="33"/>
      <c r="E97" s="169"/>
      <c r="F97" s="47"/>
      <c r="G97" s="30" t="e">
        <f t="shared" ref="G97:G108" si="22">E97/D97*100</f>
        <v>#DIV/0!</v>
      </c>
      <c r="H97" s="25">
        <f t="shared" si="4"/>
        <v>0</v>
      </c>
    </row>
    <row r="98" spans="1:8" x14ac:dyDescent="0.2">
      <c r="A98" s="83" t="s">
        <v>164</v>
      </c>
      <c r="B98" s="87" t="s">
        <v>165</v>
      </c>
      <c r="C98" s="73"/>
      <c r="D98" s="73"/>
      <c r="E98" s="73">
        <v>0.2</v>
      </c>
      <c r="F98" s="47">
        <v>7.9061399999999997</v>
      </c>
      <c r="G98" s="30" t="e">
        <f t="shared" si="22"/>
        <v>#DIV/0!</v>
      </c>
      <c r="H98" s="31">
        <f t="shared" si="4"/>
        <v>0.2</v>
      </c>
    </row>
    <row r="99" spans="1:8" x14ac:dyDescent="0.2">
      <c r="A99" s="83" t="s">
        <v>166</v>
      </c>
      <c r="B99" s="83" t="s">
        <v>167</v>
      </c>
      <c r="C99" s="37"/>
      <c r="D99" s="37"/>
      <c r="E99" s="37">
        <v>56.753540000000001</v>
      </c>
      <c r="F99" s="38"/>
      <c r="G99" s="30"/>
      <c r="H99" s="31"/>
    </row>
    <row r="100" spans="1:8" x14ac:dyDescent="0.2">
      <c r="A100" s="83" t="s">
        <v>168</v>
      </c>
      <c r="B100" s="83" t="s">
        <v>169</v>
      </c>
      <c r="C100" s="37">
        <v>761.69349999999997</v>
      </c>
      <c r="D100" s="37">
        <v>605.79049999999995</v>
      </c>
      <c r="E100" s="84"/>
      <c r="F100" s="71">
        <v>247.4</v>
      </c>
      <c r="G100" s="79">
        <f t="shared" si="22"/>
        <v>0</v>
      </c>
      <c r="H100" s="31">
        <f t="shared" si="4"/>
        <v>-605.79049999999995</v>
      </c>
    </row>
    <row r="101" spans="1:8" x14ac:dyDescent="0.2">
      <c r="A101" s="70" t="s">
        <v>291</v>
      </c>
      <c r="B101" s="70" t="s">
        <v>293</v>
      </c>
      <c r="C101" s="28">
        <f>C102</f>
        <v>1119.951</v>
      </c>
      <c r="D101" s="28">
        <f>D102</f>
        <v>1275.854</v>
      </c>
      <c r="E101" s="28">
        <f>E102</f>
        <v>150</v>
      </c>
      <c r="F101" s="28">
        <f t="shared" ref="F101" si="23">F102</f>
        <v>0</v>
      </c>
      <c r="G101" s="79">
        <f t="shared" si="22"/>
        <v>11.756831110769728</v>
      </c>
      <c r="H101" s="31">
        <f t="shared" si="4"/>
        <v>-1125.854</v>
      </c>
    </row>
    <row r="102" spans="1:8" ht="12.75" thickBot="1" x14ac:dyDescent="0.25">
      <c r="A102" s="279" t="s">
        <v>292</v>
      </c>
      <c r="B102" s="279" t="s">
        <v>294</v>
      </c>
      <c r="C102" s="113">
        <v>1119.951</v>
      </c>
      <c r="D102" s="113">
        <v>1275.854</v>
      </c>
      <c r="E102" s="113">
        <v>150</v>
      </c>
      <c r="F102" s="269"/>
      <c r="G102" s="39">
        <f t="shared" si="22"/>
        <v>11.756831110769728</v>
      </c>
      <c r="H102" s="40">
        <f t="shared" si="4"/>
        <v>-1125.854</v>
      </c>
    </row>
    <row r="103" spans="1:8" ht="12.75" thickBot="1" x14ac:dyDescent="0.25">
      <c r="A103" s="295" t="s">
        <v>170</v>
      </c>
      <c r="B103" s="114" t="s">
        <v>171</v>
      </c>
      <c r="C103" s="299">
        <f>C104+C157+C159</f>
        <v>385304.09999999992</v>
      </c>
      <c r="D103" s="299">
        <f>D104+D157+D159</f>
        <v>388504.09999999992</v>
      </c>
      <c r="E103" s="13">
        <f>E104+E157+E159+E162+E164</f>
        <v>111550.99993999999</v>
      </c>
      <c r="F103" s="13">
        <f>F104+F157+F159</f>
        <v>87203.861120000016</v>
      </c>
      <c r="G103" s="234">
        <f t="shared" si="22"/>
        <v>28.712953078230068</v>
      </c>
      <c r="H103" s="265">
        <f t="shared" si="4"/>
        <v>-276953.10005999991</v>
      </c>
    </row>
    <row r="104" spans="1:8" ht="12.75" thickBot="1" x14ac:dyDescent="0.25">
      <c r="A104" s="302" t="s">
        <v>172</v>
      </c>
      <c r="B104" s="303" t="s">
        <v>173</v>
      </c>
      <c r="C104" s="304">
        <f>C105+C108+C131+C154</f>
        <v>385304.09999999992</v>
      </c>
      <c r="D104" s="304">
        <f>D105+D108+D131+D154</f>
        <v>388504.09999999992</v>
      </c>
      <c r="E104" s="305">
        <f>E105+E108+E131+E154</f>
        <v>111565.32272</v>
      </c>
      <c r="F104" s="305">
        <f>F105+F108+F131</f>
        <v>87203.861120000016</v>
      </c>
      <c r="G104" s="240">
        <f t="shared" si="22"/>
        <v>28.716639726582045</v>
      </c>
      <c r="H104" s="15">
        <f t="shared" si="4"/>
        <v>-276938.77727999992</v>
      </c>
    </row>
    <row r="105" spans="1:8" ht="12.75" thickBot="1" x14ac:dyDescent="0.25">
      <c r="A105" s="295" t="s">
        <v>174</v>
      </c>
      <c r="B105" s="114" t="s">
        <v>175</v>
      </c>
      <c r="C105" s="299">
        <f>C106+C107</f>
        <v>139797</v>
      </c>
      <c r="D105" s="299">
        <f>D106+D107</f>
        <v>139797</v>
      </c>
      <c r="E105" s="13">
        <f>E106+E107</f>
        <v>37850</v>
      </c>
      <c r="F105" s="13">
        <f>F106+F107</f>
        <v>42995.7</v>
      </c>
      <c r="G105" s="240">
        <f t="shared" si="22"/>
        <v>27.0749729965593</v>
      </c>
      <c r="H105" s="15">
        <f t="shared" si="4"/>
        <v>-101947</v>
      </c>
    </row>
    <row r="106" spans="1:8" x14ac:dyDescent="0.2">
      <c r="A106" s="72" t="s">
        <v>176</v>
      </c>
      <c r="B106" s="171" t="s">
        <v>177</v>
      </c>
      <c r="C106" s="172">
        <v>139797</v>
      </c>
      <c r="D106" s="172">
        <v>139797</v>
      </c>
      <c r="E106" s="173">
        <v>37850</v>
      </c>
      <c r="F106" s="174">
        <v>42995.7</v>
      </c>
      <c r="G106" s="48">
        <f t="shared" si="22"/>
        <v>27.0749729965593</v>
      </c>
      <c r="H106" s="25">
        <f t="shared" si="4"/>
        <v>-101947</v>
      </c>
    </row>
    <row r="107" spans="1:8" ht="24.75" thickBot="1" x14ac:dyDescent="0.25">
      <c r="A107" s="175" t="s">
        <v>178</v>
      </c>
      <c r="B107" s="176" t="s">
        <v>179</v>
      </c>
      <c r="C107" s="177"/>
      <c r="D107" s="177"/>
      <c r="E107" s="112"/>
      <c r="F107" s="137"/>
      <c r="G107" s="85" t="e">
        <f t="shared" si="22"/>
        <v>#DIV/0!</v>
      </c>
      <c r="H107" s="40">
        <f t="shared" si="4"/>
        <v>0</v>
      </c>
    </row>
    <row r="108" spans="1:8" ht="12.75" thickBot="1" x14ac:dyDescent="0.25">
      <c r="A108" s="295" t="s">
        <v>180</v>
      </c>
      <c r="B108" s="114" t="s">
        <v>181</v>
      </c>
      <c r="C108" s="299">
        <f>C110+C120+C116+C111+C117+C109+C115+C114+C113+C119</f>
        <v>53484.9</v>
      </c>
      <c r="D108" s="299">
        <f>D110+D120+D116+D111+D117+D109+D115+D114+D113+D119</f>
        <v>56684.9</v>
      </c>
      <c r="E108" s="13">
        <f>E110+E120+E116+E111+E117+E109+E115+E114+E113</f>
        <v>28239.458210000001</v>
      </c>
      <c r="F108" s="13">
        <f>F110+F120+F116+F111+F117+F109+F118+F112+F113</f>
        <v>1438.34365</v>
      </c>
      <c r="G108" s="240">
        <f t="shared" si="22"/>
        <v>49.818308244347257</v>
      </c>
      <c r="H108" s="15">
        <f t="shared" si="4"/>
        <v>-28445.441790000001</v>
      </c>
    </row>
    <row r="109" spans="1:8" ht="24" x14ac:dyDescent="0.2">
      <c r="A109" s="178" t="s">
        <v>182</v>
      </c>
      <c r="B109" s="64" t="s">
        <v>183</v>
      </c>
      <c r="C109" s="172"/>
      <c r="D109" s="172"/>
      <c r="E109" s="173"/>
      <c r="F109" s="174"/>
      <c r="G109" s="48" t="e">
        <f>E109/D109*100</f>
        <v>#DIV/0!</v>
      </c>
      <c r="H109" s="25">
        <f>E109-D109</f>
        <v>0</v>
      </c>
    </row>
    <row r="110" spans="1:8" x14ac:dyDescent="0.2">
      <c r="A110" s="179" t="s">
        <v>184</v>
      </c>
      <c r="B110" s="70" t="s">
        <v>185</v>
      </c>
      <c r="C110" s="51">
        <v>3178.2</v>
      </c>
      <c r="D110" s="51">
        <v>3178.2</v>
      </c>
      <c r="E110" s="28"/>
      <c r="F110" s="29"/>
      <c r="G110" s="30">
        <f>E110/D110*100</f>
        <v>0</v>
      </c>
      <c r="H110" s="31">
        <f>E110-D110</f>
        <v>-3178.2</v>
      </c>
    </row>
    <row r="111" spans="1:8" s="10" customFormat="1" x14ac:dyDescent="0.2">
      <c r="A111" s="180" t="s">
        <v>186</v>
      </c>
      <c r="B111" s="70" t="s">
        <v>187</v>
      </c>
      <c r="C111" s="51"/>
      <c r="D111" s="51"/>
      <c r="E111" s="28"/>
      <c r="F111" s="181"/>
      <c r="G111" s="30" t="e">
        <f>E111/D111*100</f>
        <v>#DIV/0!</v>
      </c>
      <c r="H111" s="122">
        <f>E111-D111</f>
        <v>0</v>
      </c>
    </row>
    <row r="112" spans="1:8" s="10" customFormat="1" x14ac:dyDescent="0.2">
      <c r="A112" s="180" t="s">
        <v>188</v>
      </c>
      <c r="B112" s="87" t="s">
        <v>189</v>
      </c>
      <c r="C112" s="51"/>
      <c r="D112" s="51"/>
      <c r="E112" s="28"/>
      <c r="F112" s="28"/>
      <c r="G112" s="30"/>
      <c r="H112" s="122"/>
    </row>
    <row r="113" spans="1:8" s="10" customFormat="1" x14ac:dyDescent="0.2">
      <c r="A113" s="180" t="s">
        <v>190</v>
      </c>
      <c r="B113" s="87" t="s">
        <v>191</v>
      </c>
      <c r="C113" s="51">
        <v>27154.799999999999</v>
      </c>
      <c r="D113" s="51">
        <v>27154.799999999999</v>
      </c>
      <c r="E113" s="28">
        <v>21957.738290000001</v>
      </c>
      <c r="F113" s="28"/>
      <c r="G113" s="30">
        <f>E113/D113*100</f>
        <v>80.861351547424391</v>
      </c>
      <c r="H113" s="122">
        <f>E113-D113</f>
        <v>-5197.0617099999981</v>
      </c>
    </row>
    <row r="114" spans="1:8" s="10" customFormat="1" ht="36" x14ac:dyDescent="0.2">
      <c r="A114" s="182" t="s">
        <v>192</v>
      </c>
      <c r="B114" s="123" t="s">
        <v>193</v>
      </c>
      <c r="C114" s="58">
        <v>5976.5</v>
      </c>
      <c r="D114" s="58">
        <v>5976.5</v>
      </c>
      <c r="E114" s="84">
        <v>1767.41</v>
      </c>
      <c r="F114" s="183"/>
      <c r="G114" s="30">
        <f>E114/D114*100</f>
        <v>29.572659583368193</v>
      </c>
      <c r="H114" s="122">
        <f t="shared" si="4"/>
        <v>-4209.09</v>
      </c>
    </row>
    <row r="115" spans="1:8" s="10" customFormat="1" ht="24" x14ac:dyDescent="0.2">
      <c r="A115" s="184" t="s">
        <v>194</v>
      </c>
      <c r="B115" s="89" t="s">
        <v>195</v>
      </c>
      <c r="C115" s="51"/>
      <c r="D115" s="51"/>
      <c r="E115" s="28"/>
      <c r="F115" s="29"/>
      <c r="G115" s="30"/>
      <c r="H115" s="31">
        <f t="shared" si="4"/>
        <v>0</v>
      </c>
    </row>
    <row r="116" spans="1:8" s="10" customFormat="1" x14ac:dyDescent="0.2">
      <c r="A116" s="72" t="s">
        <v>196</v>
      </c>
      <c r="B116" s="63" t="s">
        <v>197</v>
      </c>
      <c r="C116" s="185">
        <v>3236.5</v>
      </c>
      <c r="D116" s="185">
        <v>3236.5</v>
      </c>
      <c r="E116" s="46">
        <v>3236.5</v>
      </c>
      <c r="F116" s="183"/>
      <c r="G116" s="55">
        <f>E116/D116*100</f>
        <v>100</v>
      </c>
      <c r="H116" s="122">
        <f>E116-D116</f>
        <v>0</v>
      </c>
    </row>
    <row r="117" spans="1:8" s="10" customFormat="1" x14ac:dyDescent="0.2">
      <c r="A117" s="180" t="s">
        <v>198</v>
      </c>
      <c r="B117" s="186" t="s">
        <v>199</v>
      </c>
      <c r="C117" s="117"/>
      <c r="D117" s="117"/>
      <c r="E117" s="23"/>
      <c r="F117" s="187"/>
      <c r="G117" s="79" t="e">
        <f>E117/D117*100</f>
        <v>#DIV/0!</v>
      </c>
      <c r="H117" s="90">
        <f t="shared" si="4"/>
        <v>0</v>
      </c>
    </row>
    <row r="118" spans="1:8" s="10" customFormat="1" ht="24" x14ac:dyDescent="0.2">
      <c r="A118" s="188" t="s">
        <v>200</v>
      </c>
      <c r="B118" s="192" t="s">
        <v>201</v>
      </c>
      <c r="C118" s="58"/>
      <c r="D118" s="58"/>
      <c r="E118" s="84"/>
      <c r="F118" s="282"/>
      <c r="G118" s="79"/>
      <c r="H118" s="110"/>
    </row>
    <row r="119" spans="1:8" s="10" customFormat="1" ht="12.75" thickBot="1" x14ac:dyDescent="0.25">
      <c r="A119" s="283" t="s">
        <v>295</v>
      </c>
      <c r="B119" s="176" t="s">
        <v>296</v>
      </c>
      <c r="C119" s="113">
        <v>4989.1000000000004</v>
      </c>
      <c r="D119" s="113">
        <v>4989.1000000000004</v>
      </c>
      <c r="E119" s="112"/>
      <c r="F119" s="137"/>
      <c r="G119" s="39"/>
      <c r="H119" s="208"/>
    </row>
    <row r="120" spans="1:8" ht="12.75" thickBot="1" x14ac:dyDescent="0.25">
      <c r="A120" s="295" t="s">
        <v>202</v>
      </c>
      <c r="B120" s="306" t="s">
        <v>203</v>
      </c>
      <c r="C120" s="299">
        <f>C121+C122+C123+C124+C126+C128+C129+C130+C125+C127</f>
        <v>8949.7999999999993</v>
      </c>
      <c r="D120" s="299">
        <f>D121+D122+D123+D124+D126+D128+D129+D130+D125+D127</f>
        <v>12149.8</v>
      </c>
      <c r="E120" s="13">
        <f>E121+E122+E123+E124+E126+E128+E129+E130+E125</f>
        <v>1277.8099200000001</v>
      </c>
      <c r="F120" s="13">
        <f>F121+F122+F123+F124+F126+F128+F129+F130+F127</f>
        <v>1438.34365</v>
      </c>
      <c r="G120" s="234">
        <f t="shared" ref="G120:G126" si="24">E120/D120*100</f>
        <v>10.517127195509394</v>
      </c>
      <c r="H120" s="265">
        <f t="shared" si="4"/>
        <v>-10871.99008</v>
      </c>
    </row>
    <row r="121" spans="1:8" x14ac:dyDescent="0.2">
      <c r="A121" s="22" t="s">
        <v>202</v>
      </c>
      <c r="B121" s="171" t="s">
        <v>204</v>
      </c>
      <c r="C121" s="173">
        <v>907.8</v>
      </c>
      <c r="D121" s="173">
        <v>907.8</v>
      </c>
      <c r="E121" s="173">
        <v>52.749479999999998</v>
      </c>
      <c r="F121" s="190"/>
      <c r="G121" s="48">
        <f t="shared" si="24"/>
        <v>5.810693985459352</v>
      </c>
      <c r="H121" s="25">
        <f t="shared" si="4"/>
        <v>-855.05052000000001</v>
      </c>
    </row>
    <row r="122" spans="1:8" ht="24" x14ac:dyDescent="0.2">
      <c r="A122" s="191" t="s">
        <v>202</v>
      </c>
      <c r="B122" s="192" t="s">
        <v>205</v>
      </c>
      <c r="C122" s="28">
        <v>1147.9000000000001</v>
      </c>
      <c r="D122" s="28">
        <v>1147.9000000000001</v>
      </c>
      <c r="E122" s="28">
        <v>346.392</v>
      </c>
      <c r="F122" s="190">
        <v>608.04</v>
      </c>
      <c r="G122" s="30">
        <f t="shared" si="24"/>
        <v>30.176147748061677</v>
      </c>
      <c r="H122" s="122">
        <f t="shared" si="4"/>
        <v>-801.50800000000004</v>
      </c>
    </row>
    <row r="123" spans="1:8" x14ac:dyDescent="0.2">
      <c r="A123" s="83" t="s">
        <v>202</v>
      </c>
      <c r="B123" s="166" t="s">
        <v>206</v>
      </c>
      <c r="C123" s="28"/>
      <c r="D123" s="28"/>
      <c r="E123" s="190"/>
      <c r="F123" s="71">
        <v>320</v>
      </c>
      <c r="G123" s="30" t="e">
        <f t="shared" si="24"/>
        <v>#DIV/0!</v>
      </c>
      <c r="H123" s="122">
        <f t="shared" si="4"/>
        <v>0</v>
      </c>
    </row>
    <row r="124" spans="1:8" x14ac:dyDescent="0.2">
      <c r="A124" s="83" t="s">
        <v>207</v>
      </c>
      <c r="B124" s="166" t="s">
        <v>208</v>
      </c>
      <c r="C124" s="37"/>
      <c r="D124" s="37"/>
      <c r="E124" s="37"/>
      <c r="F124" s="29"/>
      <c r="G124" s="30" t="e">
        <f t="shared" si="24"/>
        <v>#DIV/0!</v>
      </c>
      <c r="H124" s="122">
        <f t="shared" si="4"/>
        <v>0</v>
      </c>
    </row>
    <row r="125" spans="1:8" x14ac:dyDescent="0.2">
      <c r="A125" s="108" t="s">
        <v>207</v>
      </c>
      <c r="B125" s="193" t="s">
        <v>308</v>
      </c>
      <c r="C125" s="37"/>
      <c r="D125" s="37">
        <v>3200</v>
      </c>
      <c r="E125" s="37"/>
      <c r="F125" s="71"/>
      <c r="G125" s="30"/>
      <c r="H125" s="122"/>
    </row>
    <row r="126" spans="1:8" ht="24" x14ac:dyDescent="0.2">
      <c r="A126" s="108" t="s">
        <v>207</v>
      </c>
      <c r="B126" s="193" t="s">
        <v>210</v>
      </c>
      <c r="C126" s="84">
        <v>2531.6999999999998</v>
      </c>
      <c r="D126" s="84">
        <v>2531.6999999999998</v>
      </c>
      <c r="E126" s="84"/>
      <c r="F126" s="84"/>
      <c r="G126" s="30">
        <f t="shared" si="24"/>
        <v>0</v>
      </c>
      <c r="H126" s="122">
        <f t="shared" si="4"/>
        <v>-2531.6999999999998</v>
      </c>
    </row>
    <row r="127" spans="1:8" ht="36" x14ac:dyDescent="0.2">
      <c r="A127" s="108" t="s">
        <v>207</v>
      </c>
      <c r="B127" s="284" t="s">
        <v>297</v>
      </c>
      <c r="C127" s="84">
        <v>1230.4000000000001</v>
      </c>
      <c r="D127" s="84">
        <v>1230.4000000000001</v>
      </c>
      <c r="E127" s="84"/>
      <c r="F127" s="190"/>
      <c r="G127" s="30"/>
      <c r="H127" s="122"/>
    </row>
    <row r="128" spans="1:8" ht="24" x14ac:dyDescent="0.2">
      <c r="A128" s="70" t="s">
        <v>202</v>
      </c>
      <c r="B128" s="194" t="s">
        <v>211</v>
      </c>
      <c r="C128" s="28"/>
      <c r="D128" s="28"/>
      <c r="E128" s="28"/>
      <c r="F128" s="28"/>
      <c r="G128" s="30" t="e">
        <f>E128/D128*100</f>
        <v>#DIV/0!</v>
      </c>
      <c r="H128" s="122">
        <f t="shared" si="4"/>
        <v>0</v>
      </c>
    </row>
    <row r="129" spans="1:8" ht="24" x14ac:dyDescent="0.2">
      <c r="A129" s="70" t="s">
        <v>202</v>
      </c>
      <c r="B129" s="195" t="s">
        <v>212</v>
      </c>
      <c r="C129" s="84">
        <v>3132</v>
      </c>
      <c r="D129" s="84">
        <v>3132</v>
      </c>
      <c r="E129" s="84">
        <v>878.66844000000003</v>
      </c>
      <c r="F129" s="29">
        <v>510.30365</v>
      </c>
      <c r="G129" s="30"/>
      <c r="H129" s="122"/>
    </row>
    <row r="130" spans="1:8" ht="24.75" thickBot="1" x14ac:dyDescent="0.25">
      <c r="A130" s="196" t="s">
        <v>202</v>
      </c>
      <c r="B130" s="197" t="s">
        <v>213</v>
      </c>
      <c r="C130" s="84"/>
      <c r="D130" s="84"/>
      <c r="E130" s="84"/>
      <c r="F130" s="198"/>
      <c r="G130" s="85"/>
      <c r="H130" s="122">
        <f t="shared" si="4"/>
        <v>0</v>
      </c>
    </row>
    <row r="131" spans="1:8" ht="12.75" thickBot="1" x14ac:dyDescent="0.25">
      <c r="A131" s="295" t="s">
        <v>214</v>
      </c>
      <c r="B131" s="114" t="s">
        <v>215</v>
      </c>
      <c r="C131" s="299">
        <f>C132+C144+C146+C148+C150+C151+C152+C147+C145+C149</f>
        <v>179714.39999999997</v>
      </c>
      <c r="D131" s="299">
        <f>D132+D144+D146+D148+D150+D151+D152+D147+D145+D149</f>
        <v>179714.39999999997</v>
      </c>
      <c r="E131" s="13">
        <f>E132+E144+E146+E148+E150+E151+E152+E147+E145</f>
        <v>42279.011509999997</v>
      </c>
      <c r="F131" s="13">
        <f>F132+F144+F146+F148+F150+F151+F152+F147+F145</f>
        <v>42769.817470000009</v>
      </c>
      <c r="G131" s="240">
        <f>E131/D131*100</f>
        <v>23.525667119607558</v>
      </c>
      <c r="H131" s="15">
        <f t="shared" si="4"/>
        <v>-137435.38848999998</v>
      </c>
    </row>
    <row r="132" spans="1:8" ht="12.75" thickBot="1" x14ac:dyDescent="0.25">
      <c r="A132" s="295" t="s">
        <v>216</v>
      </c>
      <c r="B132" s="114" t="s">
        <v>217</v>
      </c>
      <c r="C132" s="307">
        <f>C135+C139+C134+C133+C136+C141+C137+C138+C142+C143+C140</f>
        <v>132753.1</v>
      </c>
      <c r="D132" s="307">
        <f>D135+D139+D134+D133+D136+D141+D137+D138+D142+D143+D140</f>
        <v>132753.1</v>
      </c>
      <c r="E132" s="127">
        <f>E135+E139+E134+E133+E136+E141+E137+E138+E142+E143+E140</f>
        <v>30890.937000000002</v>
      </c>
      <c r="F132" s="127">
        <f>F135+F139+F134+F133+F136+F141+F137+F138+F142+F143</f>
        <v>30982.81</v>
      </c>
      <c r="G132" s="240">
        <f>E132/D132*100</f>
        <v>23.269465647129898</v>
      </c>
      <c r="H132" s="15">
        <f t="shared" si="4"/>
        <v>-101862.163</v>
      </c>
    </row>
    <row r="133" spans="1:8" ht="24" x14ac:dyDescent="0.2">
      <c r="A133" s="199" t="s">
        <v>218</v>
      </c>
      <c r="B133" s="64" t="s">
        <v>219</v>
      </c>
      <c r="C133" s="200">
        <v>1523.5</v>
      </c>
      <c r="D133" s="200">
        <v>1523.5</v>
      </c>
      <c r="E133" s="173"/>
      <c r="F133" s="201"/>
      <c r="G133" s="48">
        <f>E133/D133*100</f>
        <v>0</v>
      </c>
      <c r="H133" s="25">
        <f t="shared" si="4"/>
        <v>-1523.5</v>
      </c>
    </row>
    <row r="134" spans="1:8" ht="24" x14ac:dyDescent="0.2">
      <c r="A134" s="202" t="s">
        <v>218</v>
      </c>
      <c r="B134" s="166" t="s">
        <v>220</v>
      </c>
      <c r="C134" s="203">
        <v>9.6999999999999993</v>
      </c>
      <c r="D134" s="203">
        <v>9.6999999999999993</v>
      </c>
      <c r="E134" s="46"/>
      <c r="F134" s="183"/>
      <c r="G134" s="30">
        <f t="shared" ref="G134:G151" si="25">E134/D134*100</f>
        <v>0</v>
      </c>
      <c r="H134" s="122">
        <f t="shared" ref="H134:H151" si="26">E134-D134</f>
        <v>-9.6999999999999993</v>
      </c>
    </row>
    <row r="135" spans="1:8" x14ac:dyDescent="0.2">
      <c r="A135" s="72" t="s">
        <v>218</v>
      </c>
      <c r="B135" s="70" t="s">
        <v>221</v>
      </c>
      <c r="C135" s="28">
        <v>96609.4</v>
      </c>
      <c r="D135" s="28">
        <v>96609.4</v>
      </c>
      <c r="E135" s="46">
        <v>24152</v>
      </c>
      <c r="F135" s="204">
        <v>24130</v>
      </c>
      <c r="G135" s="30">
        <f t="shared" si="25"/>
        <v>24.999637716412689</v>
      </c>
      <c r="H135" s="122">
        <f t="shared" si="26"/>
        <v>-72457.399999999994</v>
      </c>
    </row>
    <row r="136" spans="1:8" x14ac:dyDescent="0.2">
      <c r="A136" s="72" t="s">
        <v>218</v>
      </c>
      <c r="B136" s="70" t="s">
        <v>222</v>
      </c>
      <c r="C136" s="28">
        <v>15126.8</v>
      </c>
      <c r="D136" s="28">
        <v>15126.8</v>
      </c>
      <c r="E136" s="46">
        <v>3782</v>
      </c>
      <c r="F136" s="204">
        <v>4100</v>
      </c>
      <c r="G136" s="30">
        <f t="shared" si="25"/>
        <v>25.001983235053022</v>
      </c>
      <c r="H136" s="122">
        <f t="shared" si="26"/>
        <v>-11344.8</v>
      </c>
    </row>
    <row r="137" spans="1:8" x14ac:dyDescent="0.2">
      <c r="A137" s="72" t="s">
        <v>218</v>
      </c>
      <c r="B137" s="70" t="s">
        <v>223</v>
      </c>
      <c r="C137" s="28">
        <v>543.20000000000005</v>
      </c>
      <c r="D137" s="28">
        <v>543.20000000000005</v>
      </c>
      <c r="E137" s="46"/>
      <c r="F137" s="204"/>
      <c r="G137" s="55">
        <f t="shared" si="25"/>
        <v>0</v>
      </c>
      <c r="H137" s="122">
        <f t="shared" si="26"/>
        <v>-543.20000000000005</v>
      </c>
    </row>
    <row r="138" spans="1:8" x14ac:dyDescent="0.2">
      <c r="A138" s="72" t="s">
        <v>218</v>
      </c>
      <c r="B138" s="123" t="s">
        <v>224</v>
      </c>
      <c r="C138" s="28">
        <v>225</v>
      </c>
      <c r="D138" s="28">
        <v>225</v>
      </c>
      <c r="E138" s="46"/>
      <c r="F138" s="204"/>
      <c r="G138" s="30">
        <f t="shared" si="25"/>
        <v>0</v>
      </c>
      <c r="H138" s="122">
        <f t="shared" si="26"/>
        <v>-225</v>
      </c>
    </row>
    <row r="139" spans="1:8" x14ac:dyDescent="0.2">
      <c r="A139" s="72" t="s">
        <v>218</v>
      </c>
      <c r="B139" s="70" t="s">
        <v>225</v>
      </c>
      <c r="C139" s="28">
        <v>305.10000000000002</v>
      </c>
      <c r="D139" s="28">
        <v>305.10000000000002</v>
      </c>
      <c r="E139" s="46"/>
      <c r="F139" s="181">
        <v>25.43</v>
      </c>
      <c r="G139" s="55">
        <f t="shared" si="25"/>
        <v>0</v>
      </c>
      <c r="H139" s="122">
        <f t="shared" si="26"/>
        <v>-305.10000000000002</v>
      </c>
    </row>
    <row r="140" spans="1:8" x14ac:dyDescent="0.2">
      <c r="A140" s="72" t="s">
        <v>218</v>
      </c>
      <c r="B140" s="205" t="s">
        <v>298</v>
      </c>
      <c r="C140" s="28">
        <v>1087.5999999999999</v>
      </c>
      <c r="D140" s="28">
        <v>1087.5999999999999</v>
      </c>
      <c r="E140" s="46">
        <v>281.77499999999998</v>
      </c>
      <c r="F140" s="189"/>
      <c r="G140" s="55"/>
      <c r="H140" s="122"/>
    </row>
    <row r="141" spans="1:8" ht="36" x14ac:dyDescent="0.2">
      <c r="A141" s="199" t="s">
        <v>218</v>
      </c>
      <c r="B141" s="166" t="s">
        <v>226</v>
      </c>
      <c r="C141" s="28">
        <v>1320.2</v>
      </c>
      <c r="D141" s="28">
        <v>1320.2</v>
      </c>
      <c r="E141" s="46"/>
      <c r="F141" s="204"/>
      <c r="G141" s="55">
        <f t="shared" si="25"/>
        <v>0</v>
      </c>
      <c r="H141" s="122">
        <f t="shared" si="26"/>
        <v>-1320.2</v>
      </c>
    </row>
    <row r="142" spans="1:8" x14ac:dyDescent="0.2">
      <c r="A142" s="72" t="s">
        <v>218</v>
      </c>
      <c r="B142" s="205" t="s">
        <v>227</v>
      </c>
      <c r="C142" s="28">
        <v>11413.3</v>
      </c>
      <c r="D142" s="28">
        <v>11413.3</v>
      </c>
      <c r="E142" s="46">
        <v>2675.1619999999998</v>
      </c>
      <c r="F142" s="190">
        <v>2727.38</v>
      </c>
      <c r="G142" s="30">
        <f t="shared" si="25"/>
        <v>23.438987847511235</v>
      </c>
      <c r="H142" s="122">
        <f t="shared" si="26"/>
        <v>-8738.137999999999</v>
      </c>
    </row>
    <row r="143" spans="1:8" ht="36.75" thickBot="1" x14ac:dyDescent="0.25">
      <c r="A143" s="206" t="s">
        <v>218</v>
      </c>
      <c r="B143" s="207" t="s">
        <v>228</v>
      </c>
      <c r="C143" s="112">
        <v>4589.3</v>
      </c>
      <c r="D143" s="112">
        <v>4589.3</v>
      </c>
      <c r="E143" s="112"/>
      <c r="F143" s="112"/>
      <c r="G143" s="39">
        <f t="shared" si="25"/>
        <v>0</v>
      </c>
      <c r="H143" s="208">
        <f t="shared" si="26"/>
        <v>-4589.3</v>
      </c>
    </row>
    <row r="144" spans="1:8" x14ac:dyDescent="0.2">
      <c r="A144" s="72" t="s">
        <v>229</v>
      </c>
      <c r="B144" s="209" t="s">
        <v>230</v>
      </c>
      <c r="C144" s="46">
        <v>1765.9</v>
      </c>
      <c r="D144" s="46">
        <v>1765.9</v>
      </c>
      <c r="E144" s="210">
        <v>310.08699999999999</v>
      </c>
      <c r="F144" s="95">
        <v>370.47</v>
      </c>
      <c r="G144" s="55">
        <f t="shared" si="25"/>
        <v>17.559714593125317</v>
      </c>
      <c r="H144" s="122">
        <f t="shared" si="26"/>
        <v>-1455.8130000000001</v>
      </c>
    </row>
    <row r="145" spans="1:8" ht="36" x14ac:dyDescent="0.2">
      <c r="A145" s="199" t="s">
        <v>231</v>
      </c>
      <c r="B145" s="211" t="s">
        <v>232</v>
      </c>
      <c r="C145" s="28">
        <v>1173.5</v>
      </c>
      <c r="D145" s="28">
        <v>1173.5</v>
      </c>
      <c r="E145" s="190"/>
      <c r="F145" s="29"/>
      <c r="G145" s="30">
        <f t="shared" si="25"/>
        <v>0</v>
      </c>
      <c r="H145" s="122">
        <f t="shared" si="26"/>
        <v>-1173.5</v>
      </c>
    </row>
    <row r="146" spans="1:8" x14ac:dyDescent="0.2">
      <c r="A146" s="87" t="s">
        <v>233</v>
      </c>
      <c r="B146" s="70" t="s">
        <v>234</v>
      </c>
      <c r="C146" s="212">
        <v>1733.3</v>
      </c>
      <c r="D146" s="212">
        <v>1733.3</v>
      </c>
      <c r="E146" s="212">
        <v>433.32499999999999</v>
      </c>
      <c r="F146" s="95">
        <v>391.77499999999998</v>
      </c>
      <c r="G146" s="30">
        <f t="shared" si="25"/>
        <v>25</v>
      </c>
      <c r="H146" s="122">
        <f t="shared" si="26"/>
        <v>-1299.9749999999999</v>
      </c>
    </row>
    <row r="147" spans="1:8" ht="24" x14ac:dyDescent="0.2">
      <c r="A147" s="65" t="s">
        <v>235</v>
      </c>
      <c r="B147" s="192" t="s">
        <v>236</v>
      </c>
      <c r="C147" s="213"/>
      <c r="D147" s="213"/>
      <c r="E147" s="84"/>
      <c r="F147" s="71"/>
      <c r="G147" s="55" t="e">
        <f>E147/D147*100</f>
        <v>#DIV/0!</v>
      </c>
      <c r="H147" s="122">
        <f>E147-D147</f>
        <v>0</v>
      </c>
    </row>
    <row r="148" spans="1:8" ht="11.25" customHeight="1" x14ac:dyDescent="0.2">
      <c r="A148" s="65" t="s">
        <v>237</v>
      </c>
      <c r="B148" s="123" t="s">
        <v>238</v>
      </c>
      <c r="C148" s="214">
        <v>234.3</v>
      </c>
      <c r="D148" s="214">
        <v>234.3</v>
      </c>
      <c r="E148" s="212">
        <v>220.31528</v>
      </c>
      <c r="F148" s="29"/>
      <c r="G148" s="55">
        <f t="shared" si="25"/>
        <v>94.031276141698669</v>
      </c>
      <c r="H148" s="122">
        <f t="shared" si="26"/>
        <v>-13.98472000000001</v>
      </c>
    </row>
    <row r="149" spans="1:8" ht="24" x14ac:dyDescent="0.2">
      <c r="A149" s="88" t="s">
        <v>299</v>
      </c>
      <c r="B149" s="89" t="s">
        <v>300</v>
      </c>
      <c r="C149" s="214">
        <v>212.2</v>
      </c>
      <c r="D149" s="214">
        <v>212.2</v>
      </c>
      <c r="E149" s="212"/>
      <c r="F149" s="29"/>
      <c r="G149" s="55"/>
      <c r="H149" s="122"/>
    </row>
    <row r="150" spans="1:8" x14ac:dyDescent="0.2">
      <c r="A150" s="87" t="s">
        <v>239</v>
      </c>
      <c r="B150" s="123" t="s">
        <v>240</v>
      </c>
      <c r="C150" s="214">
        <v>635.29999999999995</v>
      </c>
      <c r="D150" s="214">
        <v>635.29999999999995</v>
      </c>
      <c r="E150" s="212">
        <v>158.82300000000001</v>
      </c>
      <c r="F150" s="29">
        <v>153.375</v>
      </c>
      <c r="G150" s="30">
        <f t="shared" si="25"/>
        <v>24.999685188100113</v>
      </c>
      <c r="H150" s="122">
        <f t="shared" si="26"/>
        <v>-476.47699999999998</v>
      </c>
    </row>
    <row r="151" spans="1:8" ht="12.75" thickBot="1" x14ac:dyDescent="0.25">
      <c r="A151" s="87" t="s">
        <v>241</v>
      </c>
      <c r="B151" s="70" t="s">
        <v>242</v>
      </c>
      <c r="C151" s="212">
        <v>1576.8</v>
      </c>
      <c r="D151" s="212">
        <v>1576.8</v>
      </c>
      <c r="E151" s="212">
        <v>353.52422999999999</v>
      </c>
      <c r="F151" s="29">
        <v>344.38747000000001</v>
      </c>
      <c r="G151" s="30">
        <f t="shared" si="25"/>
        <v>22.420359589041094</v>
      </c>
      <c r="H151" s="122">
        <f t="shared" si="26"/>
        <v>-1223.27577</v>
      </c>
    </row>
    <row r="152" spans="1:8" ht="12.75" thickBot="1" x14ac:dyDescent="0.25">
      <c r="A152" s="295" t="s">
        <v>243</v>
      </c>
      <c r="B152" s="114" t="s">
        <v>244</v>
      </c>
      <c r="C152" s="307">
        <f>C153</f>
        <v>39630</v>
      </c>
      <c r="D152" s="307">
        <f>D153</f>
        <v>39630</v>
      </c>
      <c r="E152" s="127">
        <f>E153</f>
        <v>9912</v>
      </c>
      <c r="F152" s="126">
        <f>F153</f>
        <v>10527</v>
      </c>
      <c r="G152" s="240">
        <f>E152/D152*100</f>
        <v>25.011355034065101</v>
      </c>
      <c r="H152" s="15">
        <f>E152-D152</f>
        <v>-29718</v>
      </c>
    </row>
    <row r="153" spans="1:8" ht="12.75" thickBot="1" x14ac:dyDescent="0.25">
      <c r="A153" s="215" t="s">
        <v>245</v>
      </c>
      <c r="B153" s="216" t="s">
        <v>246</v>
      </c>
      <c r="C153" s="23">
        <v>39630</v>
      </c>
      <c r="D153" s="23">
        <v>39630</v>
      </c>
      <c r="E153" s="217">
        <v>9912</v>
      </c>
      <c r="F153" s="293">
        <v>10527</v>
      </c>
      <c r="G153" s="24">
        <f>E153/D153*100</f>
        <v>25.011355034065101</v>
      </c>
      <c r="H153" s="96">
        <f>E153-D153</f>
        <v>-29718</v>
      </c>
    </row>
    <row r="154" spans="1:8" ht="12.75" thickBot="1" x14ac:dyDescent="0.25">
      <c r="A154" s="218" t="s">
        <v>247</v>
      </c>
      <c r="B154" s="311" t="s">
        <v>248</v>
      </c>
      <c r="C154" s="309">
        <f>C155+C156</f>
        <v>12307.8</v>
      </c>
      <c r="D154" s="309">
        <f>D155+D156</f>
        <v>12307.8</v>
      </c>
      <c r="E154" s="310">
        <f>E155+E156</f>
        <v>3196.8530000000001</v>
      </c>
      <c r="F154" s="308"/>
      <c r="G154" s="240">
        <f>E154/D154*100</f>
        <v>25.974203350720682</v>
      </c>
      <c r="H154" s="15">
        <f>E154-D154</f>
        <v>-9110.9470000000001</v>
      </c>
    </row>
    <row r="155" spans="1:8" ht="36" x14ac:dyDescent="0.2">
      <c r="A155" s="219" t="s">
        <v>249</v>
      </c>
      <c r="B155" s="220" t="s">
        <v>250</v>
      </c>
      <c r="C155" s="221">
        <v>12307.8</v>
      </c>
      <c r="D155" s="221">
        <v>12307.8</v>
      </c>
      <c r="E155" s="222">
        <v>3196.8530000000001</v>
      </c>
      <c r="F155" s="223"/>
      <c r="G155" s="48">
        <f>E155/D155*100</f>
        <v>25.974203350720682</v>
      </c>
      <c r="H155" s="25">
        <f>E155-D155</f>
        <v>-9110.9470000000001</v>
      </c>
    </row>
    <row r="156" spans="1:8" ht="24.75" thickBot="1" x14ac:dyDescent="0.25">
      <c r="A156" s="224" t="s">
        <v>251</v>
      </c>
      <c r="B156" s="225" t="s">
        <v>252</v>
      </c>
      <c r="C156" s="226"/>
      <c r="D156" s="226"/>
      <c r="E156" s="226"/>
      <c r="F156" s="137"/>
      <c r="G156" s="35"/>
      <c r="H156" s="90">
        <f>E156-D156</f>
        <v>0</v>
      </c>
    </row>
    <row r="157" spans="1:8" ht="12.75" thickBot="1" x14ac:dyDescent="0.25">
      <c r="A157" s="295" t="s">
        <v>253</v>
      </c>
      <c r="B157" s="312" t="s">
        <v>254</v>
      </c>
      <c r="C157" s="307">
        <f t="shared" ref="C157:H157" si="27">C158</f>
        <v>0</v>
      </c>
      <c r="D157" s="307">
        <f t="shared" si="27"/>
        <v>0</v>
      </c>
      <c r="E157" s="127">
        <f t="shared" si="27"/>
        <v>0</v>
      </c>
      <c r="F157" s="127">
        <f t="shared" si="27"/>
        <v>0</v>
      </c>
      <c r="G157" s="128">
        <f t="shared" si="27"/>
        <v>0</v>
      </c>
      <c r="H157" s="290">
        <f t="shared" si="27"/>
        <v>0</v>
      </c>
    </row>
    <row r="158" spans="1:8" ht="24.75" thickBot="1" x14ac:dyDescent="0.25">
      <c r="A158" s="313" t="s">
        <v>255</v>
      </c>
      <c r="B158" s="227" t="s">
        <v>256</v>
      </c>
      <c r="C158" s="228"/>
      <c r="D158" s="228"/>
      <c r="E158" s="229"/>
      <c r="F158" s="230"/>
      <c r="G158" s="85"/>
      <c r="H158" s="40">
        <f>E158-D158</f>
        <v>0</v>
      </c>
    </row>
    <row r="159" spans="1:8" ht="12.75" thickBot="1" x14ac:dyDescent="0.25">
      <c r="A159" s="295" t="s">
        <v>257</v>
      </c>
      <c r="B159" s="301" t="s">
        <v>258</v>
      </c>
      <c r="C159" s="307">
        <f t="shared" ref="C159:H159" si="28">C160+C161</f>
        <v>0</v>
      </c>
      <c r="D159" s="307">
        <f t="shared" si="28"/>
        <v>0</v>
      </c>
      <c r="E159" s="127">
        <f t="shared" si="28"/>
        <v>3</v>
      </c>
      <c r="F159" s="127">
        <f t="shared" si="28"/>
        <v>0</v>
      </c>
      <c r="G159" s="128">
        <f t="shared" si="28"/>
        <v>0</v>
      </c>
      <c r="H159" s="319">
        <f t="shared" si="28"/>
        <v>3</v>
      </c>
    </row>
    <row r="160" spans="1:8" x14ac:dyDescent="0.2">
      <c r="A160" s="67" t="s">
        <v>317</v>
      </c>
      <c r="B160" s="141" t="s">
        <v>318</v>
      </c>
      <c r="C160" s="28"/>
      <c r="D160" s="28"/>
      <c r="E160" s="28">
        <v>3</v>
      </c>
      <c r="F160" s="29"/>
      <c r="G160" s="30"/>
      <c r="H160" s="31">
        <f>E160-D160</f>
        <v>3</v>
      </c>
    </row>
    <row r="161" spans="1:8" ht="12.75" thickBot="1" x14ac:dyDescent="0.25">
      <c r="A161" s="231" t="s">
        <v>261</v>
      </c>
      <c r="B161" s="232" t="s">
        <v>262</v>
      </c>
      <c r="C161" s="112"/>
      <c r="D161" s="112"/>
      <c r="E161" s="112"/>
      <c r="F161" s="137"/>
      <c r="G161" s="233">
        <v>0</v>
      </c>
      <c r="H161" s="208">
        <f>E161-C161</f>
        <v>0</v>
      </c>
    </row>
    <row r="162" spans="1:8" ht="12.75" thickBot="1" x14ac:dyDescent="0.25">
      <c r="A162" s="285" t="s">
        <v>263</v>
      </c>
      <c r="B162" s="286" t="s">
        <v>301</v>
      </c>
      <c r="C162" s="317"/>
      <c r="D162" s="317"/>
      <c r="E162" s="318">
        <f>E163</f>
        <v>0</v>
      </c>
      <c r="F162" s="318">
        <f>F163</f>
        <v>0</v>
      </c>
      <c r="G162" s="234">
        <v>0</v>
      </c>
      <c r="H162" s="235">
        <f>E162-D162</f>
        <v>0</v>
      </c>
    </row>
    <row r="163" spans="1:8" ht="12.75" thickBot="1" x14ac:dyDescent="0.25">
      <c r="A163" s="287" t="s">
        <v>302</v>
      </c>
      <c r="B163" s="289" t="s">
        <v>264</v>
      </c>
      <c r="C163" s="236"/>
      <c r="D163" s="236"/>
      <c r="E163" s="236"/>
      <c r="F163" s="316"/>
      <c r="G163" s="238">
        <v>0</v>
      </c>
      <c r="H163" s="239">
        <f>E163-D163</f>
        <v>0</v>
      </c>
    </row>
    <row r="164" spans="1:8" ht="12.75" thickBot="1" x14ac:dyDescent="0.25">
      <c r="A164" s="314" t="s">
        <v>265</v>
      </c>
      <c r="B164" s="315" t="s">
        <v>266</v>
      </c>
      <c r="C164" s="307">
        <f>C165</f>
        <v>0</v>
      </c>
      <c r="D164" s="307">
        <f>D165</f>
        <v>0</v>
      </c>
      <c r="E164" s="127">
        <f t="shared" ref="E164:F164" si="29">E165</f>
        <v>-17.322780000000002</v>
      </c>
      <c r="F164" s="127">
        <f t="shared" si="29"/>
        <v>0</v>
      </c>
      <c r="G164" s="240">
        <v>0</v>
      </c>
      <c r="H164" s="15">
        <f>E164-C164</f>
        <v>-17.322780000000002</v>
      </c>
    </row>
    <row r="165" spans="1:8" ht="12.75" thickBot="1" x14ac:dyDescent="0.25">
      <c r="A165" s="288" t="s">
        <v>303</v>
      </c>
      <c r="B165" s="291" t="s">
        <v>304</v>
      </c>
      <c r="C165" s="292"/>
      <c r="D165" s="292"/>
      <c r="E165" s="217">
        <v>-17.322780000000002</v>
      </c>
      <c r="F165" s="293"/>
      <c r="G165" s="238"/>
      <c r="H165" s="294"/>
    </row>
    <row r="166" spans="1:8" ht="12.75" thickBot="1" x14ac:dyDescent="0.25">
      <c r="A166" s="295"/>
      <c r="B166" s="320" t="s">
        <v>267</v>
      </c>
      <c r="C166" s="307">
        <f>C8+C103</f>
        <v>521356.55352999992</v>
      </c>
      <c r="D166" s="307">
        <f>D8+D103</f>
        <v>526866.60302999988</v>
      </c>
      <c r="E166" s="127">
        <f>E8+E103</f>
        <v>141061.94246999998</v>
      </c>
      <c r="F166" s="127">
        <f>F8+F103</f>
        <v>115186.99424000001</v>
      </c>
      <c r="G166" s="14">
        <f>E166/D166*100</f>
        <v>26.773749115763916</v>
      </c>
      <c r="H166" s="15">
        <f>E166-D166</f>
        <v>-385804.66055999987</v>
      </c>
    </row>
    <row r="167" spans="1:8" x14ac:dyDescent="0.2">
      <c r="A167" s="1"/>
      <c r="B167" s="241"/>
      <c r="C167" s="242"/>
      <c r="D167" s="242"/>
      <c r="E167" s="237"/>
      <c r="F167" s="243"/>
      <c r="G167" s="243"/>
      <c r="H167" s="244"/>
    </row>
    <row r="168" spans="1:8" x14ac:dyDescent="0.2">
      <c r="A168" s="16" t="s">
        <v>268</v>
      </c>
      <c r="B168" s="16"/>
      <c r="C168" s="245"/>
      <c r="D168" s="245"/>
      <c r="E168" s="246"/>
      <c r="F168" s="247"/>
      <c r="G168" s="248"/>
      <c r="H168" s="16"/>
    </row>
    <row r="169" spans="1:8" x14ac:dyDescent="0.2">
      <c r="A169" s="16" t="s">
        <v>269</v>
      </c>
      <c r="B169" s="249"/>
      <c r="C169" s="250"/>
      <c r="D169" s="250"/>
      <c r="E169" s="246" t="s">
        <v>270</v>
      </c>
      <c r="F169" s="251"/>
      <c r="G169" s="251"/>
      <c r="H169" s="16"/>
    </row>
    <row r="170" spans="1:8" x14ac:dyDescent="0.2">
      <c r="A170" s="16"/>
      <c r="B170" s="249"/>
      <c r="C170" s="250"/>
      <c r="D170" s="250"/>
      <c r="E170" s="246"/>
      <c r="F170" s="251"/>
      <c r="G170" s="251"/>
      <c r="H170" s="16"/>
    </row>
    <row r="171" spans="1:8" x14ac:dyDescent="0.2">
      <c r="A171" s="252" t="s">
        <v>271</v>
      </c>
      <c r="B171" s="16"/>
      <c r="C171" s="253"/>
      <c r="D171" s="253"/>
      <c r="E171" s="254"/>
      <c r="F171" s="255"/>
      <c r="G171" s="256"/>
      <c r="H171" s="1"/>
    </row>
    <row r="172" spans="1:8" x14ac:dyDescent="0.2">
      <c r="A172" s="252" t="s">
        <v>272</v>
      </c>
      <c r="C172" s="253"/>
      <c r="D172" s="253"/>
      <c r="E172" s="254"/>
      <c r="F172" s="255"/>
      <c r="G172" s="255"/>
      <c r="H172" s="1"/>
    </row>
    <row r="173" spans="1:8" x14ac:dyDescent="0.2">
      <c r="A173" s="1"/>
      <c r="E173" s="237"/>
      <c r="F173" s="258"/>
      <c r="G173" s="259"/>
      <c r="H173" s="1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2"/>
  <sheetViews>
    <sheetView tabSelected="1" topLeftCell="A137" workbookViewId="0">
      <selection activeCell="F152" sqref="F152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319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26" t="s">
        <v>3</v>
      </c>
      <c r="B5" s="329" t="s">
        <v>4</v>
      </c>
      <c r="C5" s="332" t="s">
        <v>322</v>
      </c>
      <c r="D5" s="332" t="s">
        <v>323</v>
      </c>
      <c r="E5" s="332" t="s">
        <v>320</v>
      </c>
      <c r="F5" s="335" t="s">
        <v>321</v>
      </c>
      <c r="G5" s="322" t="s">
        <v>5</v>
      </c>
      <c r="H5" s="323"/>
    </row>
    <row r="6" spans="1:8" s="10" customFormat="1" x14ac:dyDescent="0.2">
      <c r="A6" s="327"/>
      <c r="B6" s="330"/>
      <c r="C6" s="333"/>
      <c r="D6" s="333"/>
      <c r="E6" s="333"/>
      <c r="F6" s="336"/>
      <c r="G6" s="324" t="s">
        <v>6</v>
      </c>
      <c r="H6" s="324" t="s">
        <v>7</v>
      </c>
    </row>
    <row r="7" spans="1:8" ht="12.75" thickBot="1" x14ac:dyDescent="0.25">
      <c r="A7" s="328"/>
      <c r="B7" s="331"/>
      <c r="C7" s="334"/>
      <c r="D7" s="334"/>
      <c r="E7" s="334"/>
      <c r="F7" s="337"/>
      <c r="G7" s="325"/>
      <c r="H7" s="325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C9+C14+C20+C30+C33+C39+C52+C58+C62+C65+C94</f>
        <v>136052.45353</v>
      </c>
      <c r="D8" s="13">
        <f>D9+D14+D20+D30+D33+D39+D52+D58+D62+D65+D94</f>
        <v>138581.89254999999</v>
      </c>
      <c r="E8" s="13">
        <f>E9+E20+E33+E52+E65+E94+E39+E30+E14+E62+E58</f>
        <v>47898.333500000008</v>
      </c>
      <c r="F8" s="13">
        <f>F9+F20+F33+F52+F65+F94+F39+F30+F14+F62</f>
        <v>46246.146530000005</v>
      </c>
      <c r="G8" s="14">
        <f t="shared" ref="G8:G27" si="0">E8/D8*100</f>
        <v>34.563197701112657</v>
      </c>
      <c r="H8" s="15">
        <f t="shared" ref="H8:H42" si="1">E8-D8</f>
        <v>-90683.559049999982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24218.662250000001</v>
      </c>
      <c r="F9" s="20">
        <f>F10</f>
        <v>21382.720839999998</v>
      </c>
      <c r="G9" s="14">
        <f t="shared" si="0"/>
        <v>35.968680642850188</v>
      </c>
      <c r="H9" s="15">
        <f t="shared" si="1"/>
        <v>-43113.977749999998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24218.662250000001</v>
      </c>
      <c r="F10" s="23">
        <f>F11+F12+F13</f>
        <v>21382.720839999998</v>
      </c>
      <c r="G10" s="24">
        <f t="shared" si="0"/>
        <v>35.968680642850188</v>
      </c>
      <c r="H10" s="25">
        <f t="shared" si="1"/>
        <v>-43113.977749999998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24098.585849999999</v>
      </c>
      <c r="F11" s="29">
        <v>21306.956139999998</v>
      </c>
      <c r="G11" s="30">
        <f t="shared" si="0"/>
        <v>36.080080695365332</v>
      </c>
      <c r="H11" s="31">
        <f t="shared" si="1"/>
        <v>-42693.354149999999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104.58955</v>
      </c>
      <c r="F12" s="34">
        <v>6.1034600000000001</v>
      </c>
      <c r="G12" s="35">
        <f t="shared" si="0"/>
        <v>39.025951492537317</v>
      </c>
      <c r="H12" s="31">
        <f t="shared" si="1"/>
        <v>-163.41045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15.48685</v>
      </c>
      <c r="F13" s="38">
        <v>69.661240000000006</v>
      </c>
      <c r="G13" s="39">
        <f t="shared" si="0"/>
        <v>5.6790795746241294</v>
      </c>
      <c r="H13" s="40">
        <f t="shared" si="1"/>
        <v>-257.21314999999998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3132.7245299999995</v>
      </c>
      <c r="F14" s="300">
        <f>F15</f>
        <v>2948.5163299999999</v>
      </c>
      <c r="G14" s="44">
        <f t="shared" si="0"/>
        <v>30.837881153465212</v>
      </c>
      <c r="H14" s="15">
        <f t="shared" si="1"/>
        <v>-7025.9647600000026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3132.7245299999995</v>
      </c>
      <c r="F15" s="47">
        <f>F16+F17+F18+F19</f>
        <v>2948.5163299999999</v>
      </c>
      <c r="G15" s="48">
        <f t="shared" si="0"/>
        <v>30.837881153465212</v>
      </c>
      <c r="H15" s="25">
        <f t="shared" si="1"/>
        <v>-7025.9647600000026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1415.3838699999999</v>
      </c>
      <c r="F16" s="52">
        <v>1350.0729100000001</v>
      </c>
      <c r="G16" s="30">
        <f t="shared" si="0"/>
        <v>30.343704207435351</v>
      </c>
      <c r="H16" s="53">
        <f t="shared" si="1"/>
        <v>-3249.1220200000007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10.45096</v>
      </c>
      <c r="F17" s="52">
        <v>8.0995399999999993</v>
      </c>
      <c r="G17" s="30">
        <f t="shared" si="0"/>
        <v>39.315735796943287</v>
      </c>
      <c r="H17" s="53">
        <f t="shared" si="1"/>
        <v>-16.131169999999997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1963.8881899999999</v>
      </c>
      <c r="F18" s="52">
        <v>1856.3581899999999</v>
      </c>
      <c r="G18" s="55">
        <f t="shared" si="0"/>
        <v>32.006601082146119</v>
      </c>
      <c r="H18" s="53">
        <f t="shared" si="1"/>
        <v>-4171.9966700000004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-256.99849</v>
      </c>
      <c r="F19" s="59">
        <v>-266.01431000000002</v>
      </c>
      <c r="G19" s="35">
        <f t="shared" si="0"/>
        <v>38.456501677678482</v>
      </c>
      <c r="H19" s="53">
        <f t="shared" si="1"/>
        <v>411.2851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24030.47149</v>
      </c>
      <c r="E20" s="61">
        <f>E21+E25+E27+E29+E28+E26</f>
        <v>15671.417039999998</v>
      </c>
      <c r="F20" s="61">
        <f>F21+F25+F27+F29+F28</f>
        <v>16271.964910000001</v>
      </c>
      <c r="G20" s="14">
        <f t="shared" si="0"/>
        <v>65.214771364438178</v>
      </c>
      <c r="H20" s="296">
        <f t="shared" si="1"/>
        <v>-8359.0544500000015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10287.17798</v>
      </c>
      <c r="F21" s="46">
        <f>F22+F23+F24</f>
        <v>12877.06963</v>
      </c>
      <c r="G21" s="55">
        <f t="shared" si="0"/>
        <v>53.95844731182796</v>
      </c>
      <c r="H21" s="25">
        <f t="shared" si="1"/>
        <v>-8777.8220199999996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7190.27268</v>
      </c>
      <c r="F22" s="52">
        <v>11270.18339</v>
      </c>
      <c r="G22" s="30">
        <f t="shared" si="0"/>
        <v>49.708072450743174</v>
      </c>
      <c r="H22" s="31">
        <f t="shared" si="1"/>
        <v>-7274.72732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3096.9045999999998</v>
      </c>
      <c r="F23" s="52">
        <v>1606.88624</v>
      </c>
      <c r="G23" s="30">
        <f t="shared" si="0"/>
        <v>67.32401304347826</v>
      </c>
      <c r="H23" s="31">
        <f t="shared" si="1"/>
        <v>-1503.0954000000002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128.25513000000001</v>
      </c>
      <c r="F25" s="71">
        <v>660.68965000000003</v>
      </c>
      <c r="G25" s="30">
        <f t="shared" si="0"/>
        <v>92.938500000000005</v>
      </c>
      <c r="H25" s="31">
        <f t="shared" si="1"/>
        <v>-9.7448699999999917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0.35235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4074.4714899999999</v>
      </c>
      <c r="E27" s="73">
        <v>4862.0953499999996</v>
      </c>
      <c r="F27" s="74">
        <v>2475.2250300000001</v>
      </c>
      <c r="G27" s="30">
        <f t="shared" si="0"/>
        <v>119.33069999220929</v>
      </c>
      <c r="H27" s="31">
        <f t="shared" si="1"/>
        <v>787.62385999999969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393.53622999999999</v>
      </c>
      <c r="F29" s="38">
        <v>258.98059999999998</v>
      </c>
      <c r="G29" s="79">
        <f t="shared" ref="G29:G42" si="2">E29/D29*100</f>
        <v>52.262447543160683</v>
      </c>
      <c r="H29" s="31">
        <f t="shared" si="1"/>
        <v>-359.46377000000001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1451.8832200000002</v>
      </c>
      <c r="F30" s="13">
        <f>F31+F32</f>
        <v>1682.47873</v>
      </c>
      <c r="G30" s="14">
        <f t="shared" si="2"/>
        <v>14.924729869752426</v>
      </c>
      <c r="H30" s="296">
        <f t="shared" si="1"/>
        <v>-8276.153620000001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114.42359</v>
      </c>
      <c r="F31" s="82">
        <v>99.176000000000002</v>
      </c>
      <c r="G31" s="48">
        <f t="shared" si="2"/>
        <v>10.216391964285714</v>
      </c>
      <c r="H31" s="25">
        <f t="shared" si="1"/>
        <v>-1005.57641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1337.4596300000001</v>
      </c>
      <c r="F32" s="71">
        <v>1583.3027300000001</v>
      </c>
      <c r="G32" s="85">
        <f t="shared" si="2"/>
        <v>15.53733626911383</v>
      </c>
      <c r="H32" s="40">
        <f t="shared" si="1"/>
        <v>-7270.5772100000004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535.03195999999991</v>
      </c>
      <c r="F33" s="13">
        <f>F34+F36+F38+F37</f>
        <v>759.66956000000005</v>
      </c>
      <c r="G33" s="240">
        <f t="shared" si="2"/>
        <v>48.576120134733927</v>
      </c>
      <c r="H33" s="296">
        <f t="shared" si="1"/>
        <v>-566.39804000000015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526.99195999999995</v>
      </c>
      <c r="F34" s="34">
        <f>F35</f>
        <v>518.78872000000001</v>
      </c>
      <c r="G34" s="55">
        <f t="shared" si="2"/>
        <v>52.625520271619727</v>
      </c>
      <c r="H34" s="25">
        <f t="shared" si="1"/>
        <v>-474.40804000000003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526.99195999999995</v>
      </c>
      <c r="F35" s="71">
        <v>518.78872000000001</v>
      </c>
      <c r="G35" s="55">
        <f t="shared" si="2"/>
        <v>52.625520271619727</v>
      </c>
      <c r="H35" s="31">
        <f t="shared" si="1"/>
        <v>-474.40804000000003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8.0399999999999991</v>
      </c>
      <c r="F36" s="74">
        <v>9.27</v>
      </c>
      <c r="G36" s="55">
        <f t="shared" si="2"/>
        <v>8.4604861622645462</v>
      </c>
      <c r="H36" s="31">
        <f t="shared" si="1"/>
        <v>-86.990000000000009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231.61084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23760.981429999996</v>
      </c>
      <c r="E39" s="92">
        <f>E40+E48+E49</f>
        <v>1941.95633</v>
      </c>
      <c r="F39" s="91">
        <f>F40+F48+F49+F47</f>
        <v>2119.15497</v>
      </c>
      <c r="G39" s="14">
        <f t="shared" si="2"/>
        <v>8.1728792883451202</v>
      </c>
      <c r="H39" s="15">
        <f t="shared" si="1"/>
        <v>-21819.025099999995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22647.814429999999</v>
      </c>
      <c r="E40" s="95">
        <f>E41+E43+E45+E47</f>
        <v>1592.30521</v>
      </c>
      <c r="F40" s="46">
        <f>F41+F43+F45</f>
        <v>1858.1522300000001</v>
      </c>
      <c r="G40" s="24">
        <f t="shared" si="2"/>
        <v>7.0307234939667422</v>
      </c>
      <c r="H40" s="96">
        <f t="shared" si="1"/>
        <v>-21055.50922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853.80282999999997</v>
      </c>
      <c r="F41" s="28">
        <f>F42</f>
        <v>933.98414000000002</v>
      </c>
      <c r="G41" s="30">
        <f t="shared" si="2"/>
        <v>9.6080801908555884</v>
      </c>
      <c r="H41" s="31">
        <f t="shared" si="1"/>
        <v>-8032.4971699999996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853.80282999999997</v>
      </c>
      <c r="F42" s="84">
        <v>933.98414000000002</v>
      </c>
      <c r="G42" s="79">
        <f t="shared" si="2"/>
        <v>9.6080801908555884</v>
      </c>
      <c r="H42" s="90">
        <f t="shared" si="1"/>
        <v>-8032.4971699999996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13365.23113</v>
      </c>
      <c r="E43" s="28">
        <f>E44</f>
        <v>563.33290999999997</v>
      </c>
      <c r="F43" s="84">
        <f>F44</f>
        <v>810.78462999999999</v>
      </c>
      <c r="G43" s="103">
        <f>G44</f>
        <v>4.2149133413452606</v>
      </c>
      <c r="H43" s="28">
        <f>E43-D43</f>
        <v>-12801.898220000001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13365.23113</v>
      </c>
      <c r="E44" s="28">
        <v>563.33290999999997</v>
      </c>
      <c r="F44" s="28">
        <v>810.78462999999999</v>
      </c>
      <c r="G44" s="103">
        <f>E44/D44*100</f>
        <v>4.2149133413452606</v>
      </c>
      <c r="H44" s="28">
        <f>E44-D44</f>
        <v>-12801.898220000001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396.2833</v>
      </c>
      <c r="E45" s="28">
        <f>E46</f>
        <v>122.16797</v>
      </c>
      <c r="F45" s="28">
        <f>F46</f>
        <v>113.38346</v>
      </c>
      <c r="G45" s="103">
        <f>G46</f>
        <v>30.828442682293193</v>
      </c>
      <c r="H45" s="84">
        <f>E45-D45</f>
        <v>-274.11532999999997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396.2833</v>
      </c>
      <c r="E46" s="28">
        <v>122.16797</v>
      </c>
      <c r="F46" s="84">
        <v>113.38346</v>
      </c>
      <c r="G46" s="103">
        <f>E46/D46*100</f>
        <v>30.828442682293193</v>
      </c>
      <c r="H46" s="28">
        <f>H45</f>
        <v>-274.11532999999997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53.0015</v>
      </c>
      <c r="F47" s="84">
        <v>32.859000000000002</v>
      </c>
      <c r="G47" s="79">
        <f t="shared" ref="G47:G54" si="3">E47/D47*100</f>
        <v>29.237690177517408</v>
      </c>
      <c r="H47" s="110">
        <f t="shared" ref="H47:H131" si="4">E47-D47</f>
        <v>-128.2765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179.78583</v>
      </c>
      <c r="F48" s="112">
        <v>142.45926</v>
      </c>
      <c r="G48" s="79">
        <f t="shared" si="3"/>
        <v>31.337132548390752</v>
      </c>
      <c r="H48" s="110">
        <f t="shared" si="4"/>
        <v>-393.92917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169.86528999999999</v>
      </c>
      <c r="F49" s="13">
        <f t="shared" si="5"/>
        <v>85.684479999999994</v>
      </c>
      <c r="G49" s="14">
        <f t="shared" si="3"/>
        <v>47.425354715864351</v>
      </c>
      <c r="H49" s="15">
        <f t="shared" si="4"/>
        <v>-188.30870999999999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169.86528999999999</v>
      </c>
      <c r="F50" s="118">
        <v>85.684479999999994</v>
      </c>
      <c r="G50" s="35">
        <f t="shared" si="3"/>
        <v>48.787471206925268</v>
      </c>
      <c r="H50" s="90">
        <f t="shared" si="4"/>
        <v>-178.30870999999999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29.73405</v>
      </c>
      <c r="F52" s="91">
        <f>+F53</f>
        <v>36.066760000000002</v>
      </c>
      <c r="G52" s="44">
        <f t="shared" si="3"/>
        <v>26.32030627600248</v>
      </c>
      <c r="H52" s="265">
        <f t="shared" si="4"/>
        <v>-83.235950000000003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29.73405</v>
      </c>
      <c r="F53" s="33">
        <f>F54+F55+F56+F57</f>
        <v>36.066760000000002</v>
      </c>
      <c r="G53" s="48">
        <f t="shared" si="3"/>
        <v>26.32030627600248</v>
      </c>
      <c r="H53" s="25">
        <f t="shared" si="4"/>
        <v>-83.235950000000003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28.00207</v>
      </c>
      <c r="F54" s="52">
        <v>26.502089999999999</v>
      </c>
      <c r="G54" s="30">
        <f t="shared" si="3"/>
        <v>27.249970805760992</v>
      </c>
      <c r="H54" s="122">
        <f t="shared" si="4"/>
        <v>-74.757930000000002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1.38456</v>
      </c>
      <c r="F56" s="52">
        <v>9.4667499999999993</v>
      </c>
      <c r="G56" s="30">
        <f t="shared" ref="G56:G65" si="6">E56/D56*100</f>
        <v>13.560822722820761</v>
      </c>
      <c r="H56" s="31">
        <f t="shared" si="4"/>
        <v>-8.8254400000000004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0.34742000000000001</v>
      </c>
      <c r="F57" s="52">
        <v>9.7919999999999993E-2</v>
      </c>
      <c r="G57" s="55"/>
      <c r="H57" s="31">
        <f t="shared" si="4"/>
        <v>0.34742000000000001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81.028999999999996</v>
      </c>
      <c r="E58" s="127">
        <f>E59</f>
        <v>92.708920000000006</v>
      </c>
      <c r="F58" s="127">
        <f>F59</f>
        <v>0</v>
      </c>
      <c r="G58" s="44">
        <f t="shared" ref="G58" si="7">E58/D58*100</f>
        <v>114.4144935763739</v>
      </c>
      <c r="H58" s="265">
        <f t="shared" si="4"/>
        <v>11.67992000000001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81.028999999999996</v>
      </c>
      <c r="E59" s="46">
        <f>E61+E60</f>
        <v>92.708920000000006</v>
      </c>
      <c r="F59" s="46">
        <f>F61+F60</f>
        <v>0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/>
      <c r="F60" s="82"/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81.028999999999996</v>
      </c>
      <c r="E61" s="112">
        <v>92.708920000000006</v>
      </c>
      <c r="F61" s="137"/>
      <c r="G61" s="30">
        <f t="shared" si="6"/>
        <v>114.4144935763739</v>
      </c>
      <c r="H61" s="31">
        <f t="shared" si="4"/>
        <v>11.67992000000001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110.88021000000001</v>
      </c>
      <c r="F62" s="43">
        <f t="shared" si="8"/>
        <v>596.12382000000002</v>
      </c>
      <c r="G62" s="14">
        <f t="shared" si="6"/>
        <v>88.70416800000001</v>
      </c>
      <c r="H62" s="15">
        <f t="shared" si="4"/>
        <v>-14.119789999999995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110.88021000000001</v>
      </c>
      <c r="F63" s="34">
        <v>590.36062000000004</v>
      </c>
      <c r="G63" s="30">
        <f t="shared" si="6"/>
        <v>88.70416800000001</v>
      </c>
      <c r="H63" s="31">
        <f t="shared" si="4"/>
        <v>-14.119789999999995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5.7632000000000003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C66+C69+C72+C74+C78+C80+C82+C84+C86+C89+C76+C92</f>
        <v>119</v>
      </c>
      <c r="D65" s="92">
        <f>D66+D69+D72+D74+D78+D80+D82+D84+D86+D89+D76+D92</f>
        <v>119</v>
      </c>
      <c r="E65" s="92">
        <f>E66+E69+E72+E74+E78+E80+E82+E84+E86+E89+E76+E92</f>
        <v>442.92802999999998</v>
      </c>
      <c r="F65" s="92">
        <f>F66+F69+F72+F74+F78+F80+F82+F84+F86+F89+F76+F92</f>
        <v>145.29706999999999</v>
      </c>
      <c r="G65" s="148">
        <f t="shared" si="6"/>
        <v>372.20842857142856</v>
      </c>
      <c r="H65" s="80">
        <f>E65-D65</f>
        <v>323.92802999999998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1.075</v>
      </c>
      <c r="F66" s="95">
        <f t="shared" ref="F66" si="9">F67</f>
        <v>0.05</v>
      </c>
      <c r="G66" s="132">
        <f>E66/D66*100</f>
        <v>13.4375</v>
      </c>
      <c r="H66" s="46">
        <f t="shared" si="4"/>
        <v>-6.9249999999999998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>
        <v>0.05</v>
      </c>
      <c r="G67" s="132">
        <f>E67/D67*100</f>
        <v>0</v>
      </c>
      <c r="H67" s="28">
        <f t="shared" si="4"/>
        <v>-3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1.075</v>
      </c>
      <c r="F68" s="321"/>
      <c r="G68" s="132">
        <f t="shared" ref="G68:G74" si="10">E68/D68*100</f>
        <v>21.5</v>
      </c>
      <c r="H68" s="28">
        <f t="shared" si="4"/>
        <v>-3.9249999999999998</v>
      </c>
    </row>
    <row r="69" spans="1:8" ht="35.25" customHeight="1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17</v>
      </c>
      <c r="E69" s="95">
        <f>E70+E71</f>
        <v>26.94566</v>
      </c>
      <c r="F69" s="95">
        <f>F70</f>
        <v>2.5</v>
      </c>
      <c r="G69" s="132">
        <f t="shared" si="10"/>
        <v>158.50388235294116</v>
      </c>
      <c r="H69" s="28">
        <f t="shared" si="4"/>
        <v>9.9456600000000002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14</v>
      </c>
      <c r="E70" s="46">
        <v>26.94566</v>
      </c>
      <c r="F70" s="29">
        <v>2.5</v>
      </c>
      <c r="G70" s="132">
        <f t="shared" si="10"/>
        <v>192.46899999999999</v>
      </c>
      <c r="H70" s="28">
        <f t="shared" si="4"/>
        <v>12.94566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</v>
      </c>
      <c r="F72" s="95">
        <f>F73</f>
        <v>0</v>
      </c>
      <c r="G72" s="155">
        <f t="shared" si="10"/>
        <v>0</v>
      </c>
      <c r="H72" s="156">
        <f t="shared" si="4"/>
        <v>-4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/>
      <c r="F73" s="29"/>
      <c r="G73" s="155">
        <f t="shared" si="10"/>
        <v>0</v>
      </c>
      <c r="H73" s="156">
        <f t="shared" si="4"/>
        <v>-4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3</v>
      </c>
      <c r="E78" s="95">
        <f>E79</f>
        <v>8.9994999999999994</v>
      </c>
      <c r="F78" s="95">
        <f>F79</f>
        <v>0.75</v>
      </c>
      <c r="G78" s="155">
        <f>E78/D78*100</f>
        <v>299.98333333333329</v>
      </c>
      <c r="H78" s="28">
        <f>E78-D78</f>
        <v>5.9994999999999994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3</v>
      </c>
      <c r="E79" s="46">
        <v>8.9994999999999994</v>
      </c>
      <c r="F79" s="29">
        <v>0.75</v>
      </c>
      <c r="G79" s="155">
        <f>E79/D79*100</f>
        <v>299.98333333333329</v>
      </c>
      <c r="H79" s="28">
        <f>E80-D79</f>
        <v>-2.30226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0.69774000000000003</v>
      </c>
      <c r="F80" s="95">
        <f>F81</f>
        <v>0.15</v>
      </c>
      <c r="G80" s="132"/>
      <c r="H80" s="28"/>
    </row>
    <row r="81" spans="1:8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0.69774000000000003</v>
      </c>
      <c r="F81" s="29">
        <v>0.15</v>
      </c>
      <c r="G81" s="155">
        <f>E81/D81*100</f>
        <v>34.887</v>
      </c>
      <c r="H81" s="28">
        <f>E81-D81</f>
        <v>-1.30226</v>
      </c>
    </row>
    <row r="82" spans="1:8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0.25</v>
      </c>
      <c r="G82" s="155"/>
      <c r="H82" s="28">
        <f>E82-D82</f>
        <v>-1</v>
      </c>
    </row>
    <row r="83" spans="1:8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0.25</v>
      </c>
      <c r="G83" s="155">
        <f>E83/D83*100</f>
        <v>0</v>
      </c>
      <c r="H83" s="157">
        <f>E83-D83</f>
        <v>-1</v>
      </c>
    </row>
    <row r="84" spans="1:8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3</v>
      </c>
      <c r="G84" s="132"/>
      <c r="H84" s="158"/>
    </row>
    <row r="85" spans="1:8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3</v>
      </c>
      <c r="G85" s="155">
        <f t="shared" ref="G85:G93" si="14">E85/D85*100</f>
        <v>4.1666666666666661</v>
      </c>
      <c r="H85" s="28">
        <f t="shared" ref="H85:H91" si="15">E85-D85</f>
        <v>-46</v>
      </c>
    </row>
    <row r="86" spans="1:8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28</v>
      </c>
      <c r="E86" s="95">
        <f>E87+E88</f>
        <v>31.03396</v>
      </c>
      <c r="F86" s="95">
        <f>F87</f>
        <v>11.75</v>
      </c>
      <c r="G86" s="155">
        <f t="shared" si="14"/>
        <v>110.83557142857143</v>
      </c>
      <c r="H86" s="28">
        <f t="shared" si="15"/>
        <v>3.0339600000000004</v>
      </c>
    </row>
    <row r="87" spans="1:8" ht="48" x14ac:dyDescent="0.2">
      <c r="A87" s="159" t="s">
        <v>148</v>
      </c>
      <c r="B87" s="160" t="s">
        <v>149</v>
      </c>
      <c r="C87" s="95">
        <v>28</v>
      </c>
      <c r="D87" s="95">
        <v>23</v>
      </c>
      <c r="E87" s="46">
        <v>31.03396</v>
      </c>
      <c r="F87" s="29">
        <v>11.75</v>
      </c>
      <c r="G87" s="155">
        <f t="shared" si="14"/>
        <v>134.93026086956522</v>
      </c>
      <c r="H87" s="28">
        <f t="shared" si="15"/>
        <v>8.0339600000000004</v>
      </c>
    </row>
    <row r="88" spans="1:8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8" ht="36" x14ac:dyDescent="0.2">
      <c r="A89" s="165" t="s">
        <v>154</v>
      </c>
      <c r="B89" s="166" t="s">
        <v>155</v>
      </c>
      <c r="C89" s="29">
        <f>C90+C91</f>
        <v>0</v>
      </c>
      <c r="D89" s="29">
        <f>D90+D91</f>
        <v>0</v>
      </c>
      <c r="E89" s="29">
        <f t="shared" ref="E89:F89" si="16">E90+E91</f>
        <v>12.176169999999999</v>
      </c>
      <c r="F89" s="29">
        <f t="shared" si="16"/>
        <v>126.84707</v>
      </c>
      <c r="G89" s="155" t="e">
        <f t="shared" si="14"/>
        <v>#DIV/0!</v>
      </c>
      <c r="H89" s="28">
        <f t="shared" si="15"/>
        <v>12.176169999999999</v>
      </c>
    </row>
    <row r="90" spans="1:8" ht="36" x14ac:dyDescent="0.2">
      <c r="A90" s="167" t="s">
        <v>156</v>
      </c>
      <c r="B90" s="168" t="s">
        <v>157</v>
      </c>
      <c r="C90" s="71"/>
      <c r="D90" s="71"/>
      <c r="E90" s="71">
        <v>11.57856</v>
      </c>
      <c r="F90" s="71">
        <v>124.49207</v>
      </c>
      <c r="G90" s="155"/>
      <c r="H90" s="84"/>
    </row>
    <row r="91" spans="1:8" ht="36" x14ac:dyDescent="0.2">
      <c r="A91" s="167" t="s">
        <v>158</v>
      </c>
      <c r="B91" s="168" t="s">
        <v>159</v>
      </c>
      <c r="C91" s="71"/>
      <c r="D91" s="71"/>
      <c r="E91" s="84">
        <v>0.59760999999999997</v>
      </c>
      <c r="F91" s="71">
        <v>2.355</v>
      </c>
      <c r="G91" s="273" t="e">
        <f t="shared" si="14"/>
        <v>#DIV/0!</v>
      </c>
      <c r="H91" s="84">
        <f t="shared" si="15"/>
        <v>0.59760999999999997</v>
      </c>
    </row>
    <row r="92" spans="1:8" x14ac:dyDescent="0.2">
      <c r="A92" s="275" t="s">
        <v>287</v>
      </c>
      <c r="B92" s="89" t="s">
        <v>288</v>
      </c>
      <c r="C92" s="29">
        <f>C93</f>
        <v>0</v>
      </c>
      <c r="D92" s="29">
        <f>D93</f>
        <v>0</v>
      </c>
      <c r="E92" s="29">
        <f t="shared" ref="E92:F92" si="17">E93</f>
        <v>360</v>
      </c>
      <c r="F92" s="29">
        <f t="shared" si="17"/>
        <v>0</v>
      </c>
      <c r="G92" s="273" t="e">
        <f t="shared" si="14"/>
        <v>#DIV/0!</v>
      </c>
      <c r="H92" s="28"/>
    </row>
    <row r="93" spans="1:8" ht="60.75" thickBot="1" x14ac:dyDescent="0.25">
      <c r="A93" s="276" t="s">
        <v>289</v>
      </c>
      <c r="B93" s="277" t="s">
        <v>290</v>
      </c>
      <c r="C93" s="269"/>
      <c r="D93" s="269"/>
      <c r="E93" s="113">
        <v>360</v>
      </c>
      <c r="F93" s="269"/>
      <c r="G93" s="278" t="e">
        <f t="shared" si="14"/>
        <v>#DIV/0!</v>
      </c>
      <c r="H93" s="113"/>
    </row>
    <row r="94" spans="1:8" ht="12.75" thickBot="1" x14ac:dyDescent="0.25">
      <c r="A94" s="17" t="s">
        <v>160</v>
      </c>
      <c r="B94" s="18" t="s">
        <v>161</v>
      </c>
      <c r="C94" s="264">
        <f>C95+C96+C97+C98+C99</f>
        <v>1881.6444999999999</v>
      </c>
      <c r="D94" s="264">
        <f>D95+D96+D97+D98+D99</f>
        <v>2031.6444999999999</v>
      </c>
      <c r="E94" s="264">
        <f>E95+E96+E97+E98+E99</f>
        <v>270.40696000000003</v>
      </c>
      <c r="F94" s="264">
        <f t="shared" ref="F94" si="18">F95+F96+F97+F98</f>
        <v>304.15354000000002</v>
      </c>
      <c r="G94" s="274">
        <f>E94/D94*100</f>
        <v>13.309757686445636</v>
      </c>
      <c r="H94" s="170">
        <f t="shared" si="4"/>
        <v>-1761.2375399999999</v>
      </c>
    </row>
    <row r="95" spans="1:8" x14ac:dyDescent="0.2">
      <c r="A95" s="22" t="s">
        <v>162</v>
      </c>
      <c r="B95" s="22" t="s">
        <v>163</v>
      </c>
      <c r="C95" s="33"/>
      <c r="D95" s="33"/>
      <c r="E95" s="169"/>
      <c r="F95" s="47"/>
      <c r="G95" s="30" t="e">
        <f t="shared" ref="G95:G106" si="19">E95/D95*100</f>
        <v>#DIV/0!</v>
      </c>
      <c r="H95" s="25">
        <f t="shared" si="4"/>
        <v>0</v>
      </c>
    </row>
    <row r="96" spans="1:8" x14ac:dyDescent="0.2">
      <c r="A96" s="83" t="s">
        <v>164</v>
      </c>
      <c r="B96" s="87" t="s">
        <v>165</v>
      </c>
      <c r="C96" s="73"/>
      <c r="D96" s="73"/>
      <c r="E96" s="73">
        <v>4.8</v>
      </c>
      <c r="F96" s="47"/>
      <c r="G96" s="30" t="e">
        <f t="shared" si="19"/>
        <v>#DIV/0!</v>
      </c>
      <c r="H96" s="31">
        <f t="shared" si="4"/>
        <v>4.8</v>
      </c>
    </row>
    <row r="97" spans="1:8" x14ac:dyDescent="0.2">
      <c r="A97" s="83" t="s">
        <v>166</v>
      </c>
      <c r="B97" s="83" t="s">
        <v>167</v>
      </c>
      <c r="C97" s="37"/>
      <c r="D97" s="37"/>
      <c r="E97" s="37">
        <v>115.60696</v>
      </c>
      <c r="F97" s="38">
        <v>56.753540000000001</v>
      </c>
      <c r="G97" s="30"/>
      <c r="H97" s="31"/>
    </row>
    <row r="98" spans="1:8" x14ac:dyDescent="0.2">
      <c r="A98" s="83" t="s">
        <v>168</v>
      </c>
      <c r="B98" s="83" t="s">
        <v>169</v>
      </c>
      <c r="C98" s="37">
        <v>761.69349999999997</v>
      </c>
      <c r="D98" s="37">
        <v>398.69049999999999</v>
      </c>
      <c r="E98" s="84"/>
      <c r="F98" s="71">
        <v>247.4</v>
      </c>
      <c r="G98" s="79">
        <f t="shared" si="19"/>
        <v>0</v>
      </c>
      <c r="H98" s="31">
        <f t="shared" si="4"/>
        <v>-398.69049999999999</v>
      </c>
    </row>
    <row r="99" spans="1:8" x14ac:dyDescent="0.2">
      <c r="A99" s="70" t="s">
        <v>291</v>
      </c>
      <c r="B99" s="70" t="s">
        <v>293</v>
      </c>
      <c r="C99" s="28">
        <f>C100</f>
        <v>1119.951</v>
      </c>
      <c r="D99" s="28">
        <f>D100</f>
        <v>1632.954</v>
      </c>
      <c r="E99" s="28">
        <f>E100</f>
        <v>150</v>
      </c>
      <c r="F99" s="28">
        <f t="shared" ref="F99" si="20">F100</f>
        <v>0</v>
      </c>
      <c r="G99" s="79">
        <f t="shared" si="19"/>
        <v>9.1858068261567691</v>
      </c>
      <c r="H99" s="31">
        <f t="shared" si="4"/>
        <v>-1482.954</v>
      </c>
    </row>
    <row r="100" spans="1:8" ht="12.75" thickBot="1" x14ac:dyDescent="0.25">
      <c r="A100" s="279" t="s">
        <v>292</v>
      </c>
      <c r="B100" s="279" t="s">
        <v>294</v>
      </c>
      <c r="C100" s="113">
        <v>1119.951</v>
      </c>
      <c r="D100" s="113">
        <v>1632.954</v>
      </c>
      <c r="E100" s="113">
        <v>150</v>
      </c>
      <c r="F100" s="269"/>
      <c r="G100" s="39">
        <f t="shared" si="19"/>
        <v>9.1858068261567691</v>
      </c>
      <c r="H100" s="40">
        <f t="shared" si="4"/>
        <v>-1482.954</v>
      </c>
    </row>
    <row r="101" spans="1:8" ht="12.75" thickBot="1" x14ac:dyDescent="0.25">
      <c r="A101" s="295" t="s">
        <v>170</v>
      </c>
      <c r="B101" s="114" t="s">
        <v>171</v>
      </c>
      <c r="C101" s="299">
        <f>C102+C155+C157</f>
        <v>385304.09999999992</v>
      </c>
      <c r="D101" s="299">
        <f>D102+D155+D157</f>
        <v>388516.41526999994</v>
      </c>
      <c r="E101" s="13">
        <f>E102+E155+E157+E160+E162</f>
        <v>148185.99815000003</v>
      </c>
      <c r="F101" s="13">
        <f>F102+F155+F157</f>
        <v>136328.27575999999</v>
      </c>
      <c r="G101" s="234">
        <f t="shared" si="19"/>
        <v>38.141502476032571</v>
      </c>
      <c r="H101" s="265">
        <f t="shared" si="4"/>
        <v>-240330.41711999991</v>
      </c>
    </row>
    <row r="102" spans="1:8" ht="12.75" thickBot="1" x14ac:dyDescent="0.25">
      <c r="A102" s="302" t="s">
        <v>172</v>
      </c>
      <c r="B102" s="303" t="s">
        <v>173</v>
      </c>
      <c r="C102" s="304">
        <f>C103+C106+C129+C152</f>
        <v>385304.09999999992</v>
      </c>
      <c r="D102" s="304">
        <f>D103+D106+D129+D152</f>
        <v>388504.09999999992</v>
      </c>
      <c r="E102" s="305">
        <f>E103+E106+E129+E152</f>
        <v>148179.00566000002</v>
      </c>
      <c r="F102" s="305">
        <f>F103+F106+F129</f>
        <v>136328.27575999999</v>
      </c>
      <c r="G102" s="240">
        <f t="shared" si="19"/>
        <v>38.140911681498359</v>
      </c>
      <c r="H102" s="15">
        <f t="shared" si="4"/>
        <v>-240325.09433999989</v>
      </c>
    </row>
    <row r="103" spans="1:8" ht="12.75" thickBot="1" x14ac:dyDescent="0.25">
      <c r="A103" s="295" t="s">
        <v>174</v>
      </c>
      <c r="B103" s="114" t="s">
        <v>175</v>
      </c>
      <c r="C103" s="299">
        <f>C104+C105</f>
        <v>139797</v>
      </c>
      <c r="D103" s="299">
        <f>D104+D105</f>
        <v>139797</v>
      </c>
      <c r="E103" s="13">
        <f>E104+E105</f>
        <v>55648.6</v>
      </c>
      <c r="F103" s="13">
        <f>F104+F105</f>
        <v>63694.9</v>
      </c>
      <c r="G103" s="240">
        <f t="shared" si="19"/>
        <v>39.806719743628264</v>
      </c>
      <c r="H103" s="15">
        <f t="shared" si="4"/>
        <v>-84148.4</v>
      </c>
    </row>
    <row r="104" spans="1:8" x14ac:dyDescent="0.2">
      <c r="A104" s="72" t="s">
        <v>176</v>
      </c>
      <c r="B104" s="171" t="s">
        <v>177</v>
      </c>
      <c r="C104" s="172">
        <v>139797</v>
      </c>
      <c r="D104" s="172">
        <v>139797</v>
      </c>
      <c r="E104" s="173">
        <v>55648.6</v>
      </c>
      <c r="F104" s="174">
        <v>63694.9</v>
      </c>
      <c r="G104" s="48">
        <f t="shared" si="19"/>
        <v>39.806719743628264</v>
      </c>
      <c r="H104" s="25">
        <f t="shared" si="4"/>
        <v>-84148.4</v>
      </c>
    </row>
    <row r="105" spans="1:8" ht="24.75" thickBot="1" x14ac:dyDescent="0.25">
      <c r="A105" s="175" t="s">
        <v>178</v>
      </c>
      <c r="B105" s="176" t="s">
        <v>179</v>
      </c>
      <c r="C105" s="177"/>
      <c r="D105" s="177"/>
      <c r="E105" s="112"/>
      <c r="F105" s="137"/>
      <c r="G105" s="85" t="e">
        <f t="shared" si="19"/>
        <v>#DIV/0!</v>
      </c>
      <c r="H105" s="40">
        <f t="shared" si="4"/>
        <v>0</v>
      </c>
    </row>
    <row r="106" spans="1:8" ht="12.75" thickBot="1" x14ac:dyDescent="0.25">
      <c r="A106" s="295" t="s">
        <v>180</v>
      </c>
      <c r="B106" s="114" t="s">
        <v>181</v>
      </c>
      <c r="C106" s="299">
        <f>C108+C118+C114+C109+C115+C107+C113+C112+C111+C117</f>
        <v>53484.9</v>
      </c>
      <c r="D106" s="299">
        <f>D108+D118+D114+D109+D115+D107+D113+D112+D111+D117</f>
        <v>56684.9</v>
      </c>
      <c r="E106" s="13">
        <f>E108+E118+E114+E109+E115+E107+E113+E112+E111</f>
        <v>29305.693139999999</v>
      </c>
      <c r="F106" s="13">
        <f>F108+F118+F114+F109+F115+F107+F116+F110+F111</f>
        <v>13106.966399999999</v>
      </c>
      <c r="G106" s="240">
        <f t="shared" si="19"/>
        <v>51.699294062439904</v>
      </c>
      <c r="H106" s="15">
        <f t="shared" si="4"/>
        <v>-27379.206860000002</v>
      </c>
    </row>
    <row r="107" spans="1:8" ht="24" x14ac:dyDescent="0.2">
      <c r="A107" s="178" t="s">
        <v>182</v>
      </c>
      <c r="B107" s="64" t="s">
        <v>183</v>
      </c>
      <c r="C107" s="172"/>
      <c r="D107" s="172"/>
      <c r="E107" s="173"/>
      <c r="F107" s="174"/>
      <c r="G107" s="48" t="e">
        <f>E107/D107*100</f>
        <v>#DIV/0!</v>
      </c>
      <c r="H107" s="25">
        <f>E107-D107</f>
        <v>0</v>
      </c>
    </row>
    <row r="108" spans="1:8" x14ac:dyDescent="0.2">
      <c r="A108" s="179" t="s">
        <v>184</v>
      </c>
      <c r="B108" s="70" t="s">
        <v>185</v>
      </c>
      <c r="C108" s="51">
        <v>3178.2</v>
      </c>
      <c r="D108" s="51">
        <v>3178.2</v>
      </c>
      <c r="E108" s="28"/>
      <c r="F108" s="29"/>
      <c r="G108" s="30">
        <f>E108/D108*100</f>
        <v>0</v>
      </c>
      <c r="H108" s="31">
        <f>E108-D108</f>
        <v>-3178.2</v>
      </c>
    </row>
    <row r="109" spans="1:8" s="10" customFormat="1" x14ac:dyDescent="0.2">
      <c r="A109" s="180" t="s">
        <v>186</v>
      </c>
      <c r="B109" s="70" t="s">
        <v>187</v>
      </c>
      <c r="C109" s="51"/>
      <c r="D109" s="51"/>
      <c r="E109" s="28"/>
      <c r="F109" s="181"/>
      <c r="G109" s="30" t="e">
        <f>E109/D109*100</f>
        <v>#DIV/0!</v>
      </c>
      <c r="H109" s="122">
        <f>E109-D109</f>
        <v>0</v>
      </c>
    </row>
    <row r="110" spans="1:8" s="10" customFormat="1" x14ac:dyDescent="0.2">
      <c r="A110" s="180" t="s">
        <v>188</v>
      </c>
      <c r="B110" s="87" t="s">
        <v>189</v>
      </c>
      <c r="C110" s="51"/>
      <c r="D110" s="51"/>
      <c r="E110" s="28"/>
      <c r="F110" s="28"/>
      <c r="G110" s="30"/>
      <c r="H110" s="122"/>
    </row>
    <row r="111" spans="1:8" s="10" customFormat="1" x14ac:dyDescent="0.2">
      <c r="A111" s="180" t="s">
        <v>190</v>
      </c>
      <c r="B111" s="87" t="s">
        <v>191</v>
      </c>
      <c r="C111" s="51">
        <v>27154.799999999999</v>
      </c>
      <c r="D111" s="51">
        <v>27154.799999999999</v>
      </c>
      <c r="E111" s="28">
        <v>21957.738290000001</v>
      </c>
      <c r="F111" s="28"/>
      <c r="G111" s="30">
        <f>E111/D111*100</f>
        <v>80.861351547424391</v>
      </c>
      <c r="H111" s="122">
        <f>E111-D111</f>
        <v>-5197.0617099999981</v>
      </c>
    </row>
    <row r="112" spans="1:8" s="10" customFormat="1" ht="36" x14ac:dyDescent="0.2">
      <c r="A112" s="182" t="s">
        <v>192</v>
      </c>
      <c r="B112" s="123" t="s">
        <v>193</v>
      </c>
      <c r="C112" s="58">
        <v>5976.5</v>
      </c>
      <c r="D112" s="58">
        <v>5976.5</v>
      </c>
      <c r="E112" s="84">
        <v>2307.5929999999998</v>
      </c>
      <c r="F112" s="183"/>
      <c r="G112" s="30">
        <f>E112/D112*100</f>
        <v>38.611110181544376</v>
      </c>
      <c r="H112" s="122">
        <f t="shared" si="4"/>
        <v>-3668.9070000000002</v>
      </c>
    </row>
    <row r="113" spans="1:8" s="10" customFormat="1" ht="24" x14ac:dyDescent="0.2">
      <c r="A113" s="184" t="s">
        <v>194</v>
      </c>
      <c r="B113" s="89" t="s">
        <v>195</v>
      </c>
      <c r="C113" s="51"/>
      <c r="D113" s="51"/>
      <c r="E113" s="28"/>
      <c r="F113" s="29"/>
      <c r="G113" s="30"/>
      <c r="H113" s="31">
        <f t="shared" si="4"/>
        <v>0</v>
      </c>
    </row>
    <row r="114" spans="1:8" s="10" customFormat="1" x14ac:dyDescent="0.2">
      <c r="A114" s="72" t="s">
        <v>196</v>
      </c>
      <c r="B114" s="63" t="s">
        <v>197</v>
      </c>
      <c r="C114" s="185">
        <v>3236.5</v>
      </c>
      <c r="D114" s="185">
        <v>3236.5</v>
      </c>
      <c r="E114" s="46">
        <v>3236.5</v>
      </c>
      <c r="F114" s="183">
        <v>792.42972999999995</v>
      </c>
      <c r="G114" s="55">
        <f>E114/D114*100</f>
        <v>100</v>
      </c>
      <c r="H114" s="122">
        <f>E114-D114</f>
        <v>0</v>
      </c>
    </row>
    <row r="115" spans="1:8" s="10" customFormat="1" x14ac:dyDescent="0.2">
      <c r="A115" s="180" t="s">
        <v>198</v>
      </c>
      <c r="B115" s="186" t="s">
        <v>199</v>
      </c>
      <c r="C115" s="117"/>
      <c r="D115" s="117"/>
      <c r="E115" s="23"/>
      <c r="F115" s="187"/>
      <c r="G115" s="79" t="e">
        <f>E115/D115*100</f>
        <v>#DIV/0!</v>
      </c>
      <c r="H115" s="90">
        <f t="shared" si="4"/>
        <v>0</v>
      </c>
    </row>
    <row r="116" spans="1:8" s="10" customFormat="1" ht="24" x14ac:dyDescent="0.2">
      <c r="A116" s="188" t="s">
        <v>200</v>
      </c>
      <c r="B116" s="192" t="s">
        <v>201</v>
      </c>
      <c r="C116" s="58"/>
      <c r="D116" s="58"/>
      <c r="E116" s="84"/>
      <c r="F116" s="282"/>
      <c r="G116" s="79"/>
      <c r="H116" s="110"/>
    </row>
    <row r="117" spans="1:8" s="10" customFormat="1" ht="12.75" thickBot="1" x14ac:dyDescent="0.25">
      <c r="A117" s="283" t="s">
        <v>295</v>
      </c>
      <c r="B117" s="176" t="s">
        <v>296</v>
      </c>
      <c r="C117" s="113">
        <v>4989.1000000000004</v>
      </c>
      <c r="D117" s="113">
        <v>4989.1000000000004</v>
      </c>
      <c r="E117" s="112"/>
      <c r="F117" s="137"/>
      <c r="G117" s="39"/>
      <c r="H117" s="208"/>
    </row>
    <row r="118" spans="1:8" ht="12.75" thickBot="1" x14ac:dyDescent="0.25">
      <c r="A118" s="295" t="s">
        <v>202</v>
      </c>
      <c r="B118" s="306" t="s">
        <v>203</v>
      </c>
      <c r="C118" s="299">
        <f>C119+C120+C121+C122+C124+C126+C127+C128+C123+C125</f>
        <v>8949.7999999999993</v>
      </c>
      <c r="D118" s="299">
        <f>D119+D120+D121+D122+D124+D126+D127+D128+D123+D125</f>
        <v>12149.8</v>
      </c>
      <c r="E118" s="13">
        <f>E119+E120+E121+E122+E124+E126+E127+E128+E123</f>
        <v>1803.8618499999998</v>
      </c>
      <c r="F118" s="13">
        <f>F119+F120+F121+F122+F124+F126+F127+F128+F125</f>
        <v>12314.53667</v>
      </c>
      <c r="G118" s="234">
        <f t="shared" ref="G118:G124" si="21">E118/D118*100</f>
        <v>14.846843980970878</v>
      </c>
      <c r="H118" s="265">
        <f t="shared" si="4"/>
        <v>-10345.93815</v>
      </c>
    </row>
    <row r="119" spans="1:8" x14ac:dyDescent="0.2">
      <c r="A119" s="22" t="s">
        <v>202</v>
      </c>
      <c r="B119" s="171" t="s">
        <v>204</v>
      </c>
      <c r="C119" s="173">
        <v>907.8</v>
      </c>
      <c r="D119" s="173">
        <v>907.8</v>
      </c>
      <c r="E119" s="173">
        <v>249.03064000000001</v>
      </c>
      <c r="F119" s="190">
        <v>129.11546999999999</v>
      </c>
      <c r="G119" s="48">
        <f t="shared" si="21"/>
        <v>27.432324300506721</v>
      </c>
      <c r="H119" s="25">
        <f t="shared" si="4"/>
        <v>-658.76936000000001</v>
      </c>
    </row>
    <row r="120" spans="1:8" ht="24" x14ac:dyDescent="0.2">
      <c r="A120" s="191" t="s">
        <v>202</v>
      </c>
      <c r="B120" s="192" t="s">
        <v>205</v>
      </c>
      <c r="C120" s="28">
        <v>1147.9000000000001</v>
      </c>
      <c r="D120" s="28">
        <v>1147.9000000000001</v>
      </c>
      <c r="E120" s="28">
        <v>443.71499999999997</v>
      </c>
      <c r="F120" s="190">
        <v>781.74</v>
      </c>
      <c r="G120" s="30">
        <f t="shared" si="21"/>
        <v>38.654499520864185</v>
      </c>
      <c r="H120" s="122">
        <f t="shared" si="4"/>
        <v>-704.18500000000017</v>
      </c>
    </row>
    <row r="121" spans="1:8" x14ac:dyDescent="0.2">
      <c r="A121" s="83" t="s">
        <v>202</v>
      </c>
      <c r="B121" s="166" t="s">
        <v>206</v>
      </c>
      <c r="C121" s="28"/>
      <c r="D121" s="28"/>
      <c r="E121" s="190"/>
      <c r="F121" s="71">
        <v>320</v>
      </c>
      <c r="G121" s="30" t="e">
        <f t="shared" si="21"/>
        <v>#DIV/0!</v>
      </c>
      <c r="H121" s="122">
        <f t="shared" si="4"/>
        <v>0</v>
      </c>
    </row>
    <row r="122" spans="1:8" x14ac:dyDescent="0.2">
      <c r="A122" s="83" t="s">
        <v>207</v>
      </c>
      <c r="B122" s="166" t="s">
        <v>208</v>
      </c>
      <c r="C122" s="37"/>
      <c r="D122" s="37"/>
      <c r="E122" s="37"/>
      <c r="F122" s="29"/>
      <c r="G122" s="30" t="e">
        <f t="shared" si="21"/>
        <v>#DIV/0!</v>
      </c>
      <c r="H122" s="122">
        <f t="shared" si="4"/>
        <v>0</v>
      </c>
    </row>
    <row r="123" spans="1:8" x14ac:dyDescent="0.2">
      <c r="A123" s="108" t="s">
        <v>207</v>
      </c>
      <c r="B123" s="193" t="s">
        <v>308</v>
      </c>
      <c r="C123" s="37"/>
      <c r="D123" s="37">
        <v>3200</v>
      </c>
      <c r="E123" s="37"/>
      <c r="F123" s="71"/>
      <c r="G123" s="30"/>
      <c r="H123" s="122"/>
    </row>
    <row r="124" spans="1:8" ht="24" x14ac:dyDescent="0.2">
      <c r="A124" s="108" t="s">
        <v>207</v>
      </c>
      <c r="B124" s="193" t="s">
        <v>210</v>
      </c>
      <c r="C124" s="84">
        <v>2531.6999999999998</v>
      </c>
      <c r="D124" s="84">
        <v>2531.6999999999998</v>
      </c>
      <c r="E124" s="84"/>
      <c r="F124" s="84"/>
      <c r="G124" s="30">
        <f t="shared" si="21"/>
        <v>0</v>
      </c>
      <c r="H124" s="122">
        <f t="shared" si="4"/>
        <v>-2531.6999999999998</v>
      </c>
    </row>
    <row r="125" spans="1:8" ht="36" x14ac:dyDescent="0.2">
      <c r="A125" s="108" t="s">
        <v>207</v>
      </c>
      <c r="B125" s="284" t="s">
        <v>297</v>
      </c>
      <c r="C125" s="84">
        <v>1230.4000000000001</v>
      </c>
      <c r="D125" s="84">
        <v>1230.4000000000001</v>
      </c>
      <c r="E125" s="84"/>
      <c r="F125" s="190"/>
      <c r="G125" s="30"/>
      <c r="H125" s="122"/>
    </row>
    <row r="126" spans="1:8" ht="24" x14ac:dyDescent="0.2">
      <c r="A126" s="70" t="s">
        <v>202</v>
      </c>
      <c r="B126" s="194" t="s">
        <v>211</v>
      </c>
      <c r="C126" s="28"/>
      <c r="D126" s="28"/>
      <c r="E126" s="28"/>
      <c r="F126" s="28"/>
      <c r="G126" s="30" t="e">
        <f>E126/D126*100</f>
        <v>#DIV/0!</v>
      </c>
      <c r="H126" s="122">
        <f t="shared" si="4"/>
        <v>0</v>
      </c>
    </row>
    <row r="127" spans="1:8" ht="24" x14ac:dyDescent="0.2">
      <c r="A127" s="70" t="s">
        <v>202</v>
      </c>
      <c r="B127" s="195" t="s">
        <v>212</v>
      </c>
      <c r="C127" s="84">
        <v>3132</v>
      </c>
      <c r="D127" s="84">
        <v>3132</v>
      </c>
      <c r="E127" s="84">
        <v>1111.1162099999999</v>
      </c>
      <c r="F127" s="29">
        <v>1055.8812</v>
      </c>
      <c r="G127" s="30"/>
      <c r="H127" s="122"/>
    </row>
    <row r="128" spans="1:8" ht="24.75" thickBot="1" x14ac:dyDescent="0.25">
      <c r="A128" s="196" t="s">
        <v>202</v>
      </c>
      <c r="B128" s="197" t="s">
        <v>213</v>
      </c>
      <c r="C128" s="84"/>
      <c r="D128" s="84"/>
      <c r="E128" s="84"/>
      <c r="F128" s="198">
        <v>10027.799999999999</v>
      </c>
      <c r="G128" s="85"/>
      <c r="H128" s="122">
        <f t="shared" si="4"/>
        <v>0</v>
      </c>
    </row>
    <row r="129" spans="1:8" ht="12.75" thickBot="1" x14ac:dyDescent="0.25">
      <c r="A129" s="295" t="s">
        <v>214</v>
      </c>
      <c r="B129" s="114" t="s">
        <v>215</v>
      </c>
      <c r="C129" s="299">
        <f>C130+C142+C144+C146+C148+C149+C150+C145+C143+C147</f>
        <v>179714.39999999997</v>
      </c>
      <c r="D129" s="299">
        <f>D130+D142+D144+D146+D148+D149+D150+D145+D143+D147</f>
        <v>179714.39999999997</v>
      </c>
      <c r="E129" s="13">
        <f>E130+E142+E144+E146+E148+E149+E150+E145+E143</f>
        <v>58984.41952000001</v>
      </c>
      <c r="F129" s="13">
        <f>F130+F142+F144+F146+F148+F149+F150+F145+F143</f>
        <v>59526.409360000005</v>
      </c>
      <c r="G129" s="240">
        <f>E129/D129*100</f>
        <v>32.821198256789671</v>
      </c>
      <c r="H129" s="15">
        <f t="shared" si="4"/>
        <v>-120729.98047999995</v>
      </c>
    </row>
    <row r="130" spans="1:8" ht="12.75" thickBot="1" x14ac:dyDescent="0.25">
      <c r="A130" s="295" t="s">
        <v>216</v>
      </c>
      <c r="B130" s="114" t="s">
        <v>217</v>
      </c>
      <c r="C130" s="307">
        <f>C133+C137+C132+C131+C134+C139+C135+C136+C140+C141+C138</f>
        <v>132753.1</v>
      </c>
      <c r="D130" s="307">
        <f>D133+D137+D132+D131+D134+D139+D135+D136+D140+D141+D138</f>
        <v>132753.1</v>
      </c>
      <c r="E130" s="127">
        <f>E133+E137+E132+E131+E134+E139+E135+E136+E140+E141+E138</f>
        <v>42595.331240000007</v>
      </c>
      <c r="F130" s="127">
        <f>F133+F137+F132+F131+F134+F139+F135+F136+F140+F141</f>
        <v>42818.934699999998</v>
      </c>
      <c r="G130" s="240">
        <f>E130/D130*100</f>
        <v>32.086129242932934</v>
      </c>
      <c r="H130" s="15">
        <f t="shared" si="4"/>
        <v>-90157.768760000006</v>
      </c>
    </row>
    <row r="131" spans="1:8" ht="24" x14ac:dyDescent="0.2">
      <c r="A131" s="199" t="s">
        <v>218</v>
      </c>
      <c r="B131" s="64" t="s">
        <v>219</v>
      </c>
      <c r="C131" s="200">
        <v>1523.5</v>
      </c>
      <c r="D131" s="200">
        <v>1523.5</v>
      </c>
      <c r="E131" s="173"/>
      <c r="F131" s="201"/>
      <c r="G131" s="48">
        <f>E131/D131*100</f>
        <v>0</v>
      </c>
      <c r="H131" s="25">
        <f t="shared" si="4"/>
        <v>-1523.5</v>
      </c>
    </row>
    <row r="132" spans="1:8" ht="24" x14ac:dyDescent="0.2">
      <c r="A132" s="202" t="s">
        <v>218</v>
      </c>
      <c r="B132" s="166" t="s">
        <v>220</v>
      </c>
      <c r="C132" s="203">
        <v>9.6999999999999993</v>
      </c>
      <c r="D132" s="203">
        <v>9.6999999999999993</v>
      </c>
      <c r="E132" s="46"/>
      <c r="F132" s="183"/>
      <c r="G132" s="30">
        <f t="shared" ref="G132:G149" si="22">E132/D132*100</f>
        <v>0</v>
      </c>
      <c r="H132" s="122">
        <f t="shared" ref="H132:H149" si="23">E132-D132</f>
        <v>-9.6999999999999993</v>
      </c>
    </row>
    <row r="133" spans="1:8" x14ac:dyDescent="0.2">
      <c r="A133" s="72" t="s">
        <v>218</v>
      </c>
      <c r="B133" s="70" t="s">
        <v>221</v>
      </c>
      <c r="C133" s="28">
        <v>96609.4</v>
      </c>
      <c r="D133" s="28">
        <v>96609.4</v>
      </c>
      <c r="E133" s="46">
        <v>32725</v>
      </c>
      <c r="F133" s="204">
        <v>32695</v>
      </c>
      <c r="G133" s="30">
        <f t="shared" si="22"/>
        <v>33.873515413613994</v>
      </c>
      <c r="H133" s="122">
        <f t="shared" si="23"/>
        <v>-63884.399999999994</v>
      </c>
    </row>
    <row r="134" spans="1:8" x14ac:dyDescent="0.2">
      <c r="A134" s="72" t="s">
        <v>218</v>
      </c>
      <c r="B134" s="70" t="s">
        <v>222</v>
      </c>
      <c r="C134" s="28">
        <v>15126.8</v>
      </c>
      <c r="D134" s="28">
        <v>15126.8</v>
      </c>
      <c r="E134" s="46">
        <v>4966</v>
      </c>
      <c r="F134" s="204">
        <v>5384</v>
      </c>
      <c r="G134" s="30">
        <f t="shared" si="22"/>
        <v>32.829150910965971</v>
      </c>
      <c r="H134" s="122">
        <f t="shared" si="23"/>
        <v>-10160.799999999999</v>
      </c>
    </row>
    <row r="135" spans="1:8" x14ac:dyDescent="0.2">
      <c r="A135" s="72" t="s">
        <v>218</v>
      </c>
      <c r="B135" s="70" t="s">
        <v>223</v>
      </c>
      <c r="C135" s="28">
        <v>543.20000000000005</v>
      </c>
      <c r="D135" s="28">
        <v>543.20000000000005</v>
      </c>
      <c r="E135" s="46">
        <v>34.096800000000002</v>
      </c>
      <c r="F135" s="204"/>
      <c r="G135" s="55">
        <f t="shared" si="22"/>
        <v>6.2770250368188503</v>
      </c>
      <c r="H135" s="122">
        <f t="shared" si="23"/>
        <v>-509.10320000000002</v>
      </c>
    </row>
    <row r="136" spans="1:8" x14ac:dyDescent="0.2">
      <c r="A136" s="72" t="s">
        <v>218</v>
      </c>
      <c r="B136" s="123" t="s">
        <v>224</v>
      </c>
      <c r="C136" s="28">
        <v>225</v>
      </c>
      <c r="D136" s="28">
        <v>225</v>
      </c>
      <c r="E136" s="46"/>
      <c r="F136" s="204"/>
      <c r="G136" s="30">
        <f t="shared" si="22"/>
        <v>0</v>
      </c>
      <c r="H136" s="122">
        <f t="shared" si="23"/>
        <v>-225</v>
      </c>
    </row>
    <row r="137" spans="1:8" x14ac:dyDescent="0.2">
      <c r="A137" s="72" t="s">
        <v>218</v>
      </c>
      <c r="B137" s="70" t="s">
        <v>225</v>
      </c>
      <c r="C137" s="28">
        <v>305.10000000000002</v>
      </c>
      <c r="D137" s="28">
        <v>305.10000000000002</v>
      </c>
      <c r="E137" s="46">
        <v>41.311999999999998</v>
      </c>
      <c r="F137" s="181">
        <v>25.43</v>
      </c>
      <c r="G137" s="55">
        <f t="shared" si="22"/>
        <v>13.540478531628972</v>
      </c>
      <c r="H137" s="122">
        <f t="shared" si="23"/>
        <v>-263.78800000000001</v>
      </c>
    </row>
    <row r="138" spans="1:8" x14ac:dyDescent="0.2">
      <c r="A138" s="72" t="s">
        <v>218</v>
      </c>
      <c r="B138" s="205" t="s">
        <v>298</v>
      </c>
      <c r="C138" s="28">
        <v>1087.5999999999999</v>
      </c>
      <c r="D138" s="28">
        <v>1087.5999999999999</v>
      </c>
      <c r="E138" s="46">
        <v>381.19499999999999</v>
      </c>
      <c r="F138" s="189"/>
      <c r="G138" s="55"/>
      <c r="H138" s="122"/>
    </row>
    <row r="139" spans="1:8" ht="36" x14ac:dyDescent="0.2">
      <c r="A139" s="199" t="s">
        <v>218</v>
      </c>
      <c r="B139" s="166" t="s">
        <v>226</v>
      </c>
      <c r="C139" s="28">
        <v>1320.2</v>
      </c>
      <c r="D139" s="28">
        <v>1320.2</v>
      </c>
      <c r="E139" s="46"/>
      <c r="F139" s="204"/>
      <c r="G139" s="55">
        <f t="shared" si="22"/>
        <v>0</v>
      </c>
      <c r="H139" s="122">
        <f t="shared" si="23"/>
        <v>-1320.2</v>
      </c>
    </row>
    <row r="140" spans="1:8" x14ac:dyDescent="0.2">
      <c r="A140" s="72" t="s">
        <v>218</v>
      </c>
      <c r="B140" s="205" t="s">
        <v>227</v>
      </c>
      <c r="C140" s="28">
        <v>11413.3</v>
      </c>
      <c r="D140" s="28">
        <v>11413.3</v>
      </c>
      <c r="E140" s="46">
        <v>3555.9740000000002</v>
      </c>
      <c r="F140" s="190">
        <v>3666.1</v>
      </c>
      <c r="G140" s="30">
        <f t="shared" si="22"/>
        <v>31.156405246510655</v>
      </c>
      <c r="H140" s="122">
        <f t="shared" si="23"/>
        <v>-7857.3259999999991</v>
      </c>
    </row>
    <row r="141" spans="1:8" ht="36.75" thickBot="1" x14ac:dyDescent="0.25">
      <c r="A141" s="206" t="s">
        <v>218</v>
      </c>
      <c r="B141" s="207" t="s">
        <v>228</v>
      </c>
      <c r="C141" s="112">
        <v>4589.3</v>
      </c>
      <c r="D141" s="112">
        <v>4589.3</v>
      </c>
      <c r="E141" s="112">
        <v>891.75343999999996</v>
      </c>
      <c r="F141" s="112">
        <v>1048.4047</v>
      </c>
      <c r="G141" s="39">
        <f t="shared" si="22"/>
        <v>19.431142875819841</v>
      </c>
      <c r="H141" s="208">
        <f t="shared" si="23"/>
        <v>-3697.5465600000002</v>
      </c>
    </row>
    <row r="142" spans="1:8" x14ac:dyDescent="0.2">
      <c r="A142" s="72" t="s">
        <v>229</v>
      </c>
      <c r="B142" s="209" t="s">
        <v>230</v>
      </c>
      <c r="C142" s="46">
        <v>1765.9</v>
      </c>
      <c r="D142" s="46">
        <v>1765.9</v>
      </c>
      <c r="E142" s="210">
        <v>310.08699999999999</v>
      </c>
      <c r="F142" s="95">
        <v>370.47</v>
      </c>
      <c r="G142" s="55">
        <f t="shared" si="22"/>
        <v>17.559714593125317</v>
      </c>
      <c r="H142" s="122">
        <f t="shared" si="23"/>
        <v>-1455.8130000000001</v>
      </c>
    </row>
    <row r="143" spans="1:8" ht="36" x14ac:dyDescent="0.2">
      <c r="A143" s="199" t="s">
        <v>231</v>
      </c>
      <c r="B143" s="211" t="s">
        <v>232</v>
      </c>
      <c r="C143" s="28">
        <v>1173.5</v>
      </c>
      <c r="D143" s="28">
        <v>1173.5</v>
      </c>
      <c r="E143" s="190">
        <v>1043.2764400000001</v>
      </c>
      <c r="F143" s="29">
        <v>1211.3</v>
      </c>
      <c r="G143" s="30">
        <f t="shared" si="22"/>
        <v>88.902977417980409</v>
      </c>
      <c r="H143" s="122">
        <f t="shared" si="23"/>
        <v>-130.22355999999991</v>
      </c>
    </row>
    <row r="144" spans="1:8" x14ac:dyDescent="0.2">
      <c r="A144" s="87" t="s">
        <v>233</v>
      </c>
      <c r="B144" s="70" t="s">
        <v>234</v>
      </c>
      <c r="C144" s="212">
        <v>1733.3</v>
      </c>
      <c r="D144" s="212">
        <v>1733.3</v>
      </c>
      <c r="E144" s="212">
        <v>866.65</v>
      </c>
      <c r="F144" s="95">
        <v>783.55</v>
      </c>
      <c r="G144" s="30">
        <f t="shared" si="22"/>
        <v>50</v>
      </c>
      <c r="H144" s="122">
        <f t="shared" si="23"/>
        <v>-866.65</v>
      </c>
    </row>
    <row r="145" spans="1:8" ht="24" x14ac:dyDescent="0.2">
      <c r="A145" s="65" t="s">
        <v>235</v>
      </c>
      <c r="B145" s="192" t="s">
        <v>236</v>
      </c>
      <c r="C145" s="213"/>
      <c r="D145" s="213"/>
      <c r="E145" s="84"/>
      <c r="F145" s="71"/>
      <c r="G145" s="55" t="e">
        <f>E145/D145*100</f>
        <v>#DIV/0!</v>
      </c>
      <c r="H145" s="122">
        <f>E145-D145</f>
        <v>0</v>
      </c>
    </row>
    <row r="146" spans="1:8" ht="24" x14ac:dyDescent="0.2">
      <c r="A146" s="65" t="s">
        <v>237</v>
      </c>
      <c r="B146" s="123" t="s">
        <v>238</v>
      </c>
      <c r="C146" s="214">
        <v>234.3</v>
      </c>
      <c r="D146" s="214">
        <v>234.3</v>
      </c>
      <c r="E146" s="212">
        <v>220.31528</v>
      </c>
      <c r="F146" s="29"/>
      <c r="G146" s="55">
        <f t="shared" si="22"/>
        <v>94.031276141698669</v>
      </c>
      <c r="H146" s="122">
        <f t="shared" si="23"/>
        <v>-13.98472000000001</v>
      </c>
    </row>
    <row r="147" spans="1:8" ht="24" x14ac:dyDescent="0.2">
      <c r="A147" s="88" t="s">
        <v>299</v>
      </c>
      <c r="B147" s="89" t="s">
        <v>300</v>
      </c>
      <c r="C147" s="214">
        <v>212.2</v>
      </c>
      <c r="D147" s="214">
        <v>212.2</v>
      </c>
      <c r="E147" s="212"/>
      <c r="F147" s="29"/>
      <c r="G147" s="55"/>
      <c r="H147" s="122"/>
    </row>
    <row r="148" spans="1:8" x14ac:dyDescent="0.2">
      <c r="A148" s="87" t="s">
        <v>239</v>
      </c>
      <c r="B148" s="123" t="s">
        <v>240</v>
      </c>
      <c r="C148" s="214">
        <v>635.29999999999995</v>
      </c>
      <c r="D148" s="214">
        <v>635.29999999999995</v>
      </c>
      <c r="E148" s="212">
        <v>181.011</v>
      </c>
      <c r="F148" s="29">
        <v>185.95638</v>
      </c>
      <c r="G148" s="30">
        <f t="shared" si="22"/>
        <v>28.492208405477726</v>
      </c>
      <c r="H148" s="122">
        <f t="shared" si="23"/>
        <v>-454.28899999999999</v>
      </c>
    </row>
    <row r="149" spans="1:8" ht="12.75" thickBot="1" x14ac:dyDescent="0.25">
      <c r="A149" s="87" t="s">
        <v>241</v>
      </c>
      <c r="B149" s="70" t="s">
        <v>242</v>
      </c>
      <c r="C149" s="212">
        <v>1576.8</v>
      </c>
      <c r="D149" s="212">
        <v>1576.8</v>
      </c>
      <c r="E149" s="212">
        <v>553.74856</v>
      </c>
      <c r="F149" s="29">
        <v>441.19828000000001</v>
      </c>
      <c r="G149" s="30">
        <f t="shared" si="22"/>
        <v>35.118503297818364</v>
      </c>
      <c r="H149" s="122">
        <f t="shared" si="23"/>
        <v>-1023.05144</v>
      </c>
    </row>
    <row r="150" spans="1:8" ht="12.75" thickBot="1" x14ac:dyDescent="0.25">
      <c r="A150" s="295" t="s">
        <v>243</v>
      </c>
      <c r="B150" s="114" t="s">
        <v>244</v>
      </c>
      <c r="C150" s="307">
        <f>C151</f>
        <v>39630</v>
      </c>
      <c r="D150" s="307">
        <f>D151</f>
        <v>39630</v>
      </c>
      <c r="E150" s="127">
        <f>E151</f>
        <v>13214</v>
      </c>
      <c r="F150" s="126">
        <f>F151</f>
        <v>13715</v>
      </c>
      <c r="G150" s="240">
        <f>E150/D150*100</f>
        <v>33.343426696946757</v>
      </c>
      <c r="H150" s="15">
        <f>E150-D150</f>
        <v>-26416</v>
      </c>
    </row>
    <row r="151" spans="1:8" ht="12.75" thickBot="1" x14ac:dyDescent="0.25">
      <c r="A151" s="215" t="s">
        <v>245</v>
      </c>
      <c r="B151" s="216" t="s">
        <v>246</v>
      </c>
      <c r="C151" s="23">
        <v>39630</v>
      </c>
      <c r="D151" s="23">
        <v>39630</v>
      </c>
      <c r="E151" s="217">
        <v>13214</v>
      </c>
      <c r="F151" s="293">
        <v>13715</v>
      </c>
      <c r="G151" s="24">
        <f>E151/D151*100</f>
        <v>33.343426696946757</v>
      </c>
      <c r="H151" s="96">
        <f>E151-D151</f>
        <v>-26416</v>
      </c>
    </row>
    <row r="152" spans="1:8" ht="12.75" thickBot="1" x14ac:dyDescent="0.25">
      <c r="A152" s="218" t="s">
        <v>247</v>
      </c>
      <c r="B152" s="311" t="s">
        <v>248</v>
      </c>
      <c r="C152" s="309">
        <f>C153+C154</f>
        <v>12307.8</v>
      </c>
      <c r="D152" s="309">
        <f>D153+D154</f>
        <v>12307.8</v>
      </c>
      <c r="E152" s="310">
        <f>E153+E154</f>
        <v>4240.2929999999997</v>
      </c>
      <c r="F152" s="308"/>
      <c r="G152" s="240">
        <f>E152/D152*100</f>
        <v>34.452079169307268</v>
      </c>
      <c r="H152" s="15">
        <f>E152-D152</f>
        <v>-8067.5069999999996</v>
      </c>
    </row>
    <row r="153" spans="1:8" ht="36" x14ac:dyDescent="0.2">
      <c r="A153" s="219" t="s">
        <v>249</v>
      </c>
      <c r="B153" s="220" t="s">
        <v>250</v>
      </c>
      <c r="C153" s="221">
        <v>12307.8</v>
      </c>
      <c r="D153" s="221">
        <v>12307.8</v>
      </c>
      <c r="E153" s="222">
        <v>4240.2929999999997</v>
      </c>
      <c r="F153" s="223"/>
      <c r="G153" s="48">
        <f>E153/D153*100</f>
        <v>34.452079169307268</v>
      </c>
      <c r="H153" s="25">
        <f>E153-D153</f>
        <v>-8067.5069999999996</v>
      </c>
    </row>
    <row r="154" spans="1:8" ht="24.75" thickBot="1" x14ac:dyDescent="0.25">
      <c r="A154" s="224" t="s">
        <v>251</v>
      </c>
      <c r="B154" s="225" t="s">
        <v>252</v>
      </c>
      <c r="C154" s="226"/>
      <c r="D154" s="226"/>
      <c r="E154" s="226"/>
      <c r="F154" s="137"/>
      <c r="G154" s="35"/>
      <c r="H154" s="90">
        <f>E154-D154</f>
        <v>0</v>
      </c>
    </row>
    <row r="155" spans="1:8" ht="12.75" thickBot="1" x14ac:dyDescent="0.25">
      <c r="A155" s="295" t="s">
        <v>253</v>
      </c>
      <c r="B155" s="312" t="s">
        <v>254</v>
      </c>
      <c r="C155" s="307">
        <f t="shared" ref="C155:H155" si="24">C156</f>
        <v>0</v>
      </c>
      <c r="D155" s="307">
        <f t="shared" si="24"/>
        <v>0</v>
      </c>
      <c r="E155" s="127">
        <f t="shared" si="24"/>
        <v>0</v>
      </c>
      <c r="F155" s="127">
        <f t="shared" si="24"/>
        <v>0</v>
      </c>
      <c r="G155" s="128">
        <f t="shared" si="24"/>
        <v>0</v>
      </c>
      <c r="H155" s="290">
        <f t="shared" si="24"/>
        <v>0</v>
      </c>
    </row>
    <row r="156" spans="1:8" ht="24.75" thickBot="1" x14ac:dyDescent="0.25">
      <c r="A156" s="313" t="s">
        <v>255</v>
      </c>
      <c r="B156" s="227" t="s">
        <v>256</v>
      </c>
      <c r="C156" s="228"/>
      <c r="D156" s="228"/>
      <c r="E156" s="229"/>
      <c r="F156" s="230"/>
      <c r="G156" s="85"/>
      <c r="H156" s="40">
        <f>E156-D156</f>
        <v>0</v>
      </c>
    </row>
    <row r="157" spans="1:8" ht="12.75" thickBot="1" x14ac:dyDescent="0.25">
      <c r="A157" s="295" t="s">
        <v>257</v>
      </c>
      <c r="B157" s="301" t="s">
        <v>258</v>
      </c>
      <c r="C157" s="307">
        <f t="shared" ref="C157:H157" si="25">C158+C159</f>
        <v>0</v>
      </c>
      <c r="D157" s="307">
        <f t="shared" si="25"/>
        <v>12.31527</v>
      </c>
      <c r="E157" s="127">
        <f t="shared" si="25"/>
        <v>24.315270000000002</v>
      </c>
      <c r="F157" s="127">
        <f t="shared" si="25"/>
        <v>0</v>
      </c>
      <c r="G157" s="128">
        <f t="shared" si="25"/>
        <v>0</v>
      </c>
      <c r="H157" s="319">
        <f t="shared" si="25"/>
        <v>24.315270000000002</v>
      </c>
    </row>
    <row r="158" spans="1:8" x14ac:dyDescent="0.2">
      <c r="A158" s="67" t="s">
        <v>317</v>
      </c>
      <c r="B158" s="141" t="s">
        <v>318</v>
      </c>
      <c r="C158" s="28"/>
      <c r="D158" s="28"/>
      <c r="E158" s="28">
        <v>3</v>
      </c>
      <c r="F158" s="29"/>
      <c r="G158" s="30"/>
      <c r="H158" s="31">
        <f>E158-D158</f>
        <v>3</v>
      </c>
    </row>
    <row r="159" spans="1:8" ht="12.75" thickBot="1" x14ac:dyDescent="0.25">
      <c r="A159" s="231" t="s">
        <v>261</v>
      </c>
      <c r="B159" s="232" t="s">
        <v>262</v>
      </c>
      <c r="C159" s="112"/>
      <c r="D159" s="112">
        <v>12.31527</v>
      </c>
      <c r="E159" s="112">
        <v>21.315270000000002</v>
      </c>
      <c r="F159" s="137"/>
      <c r="G159" s="233">
        <v>0</v>
      </c>
      <c r="H159" s="208">
        <f>E159-C159</f>
        <v>21.315270000000002</v>
      </c>
    </row>
    <row r="160" spans="1:8" ht="12.75" thickBot="1" x14ac:dyDescent="0.25">
      <c r="A160" s="285" t="s">
        <v>263</v>
      </c>
      <c r="B160" s="286" t="s">
        <v>301</v>
      </c>
      <c r="C160" s="317"/>
      <c r="D160" s="317"/>
      <c r="E160" s="318">
        <f>E161</f>
        <v>0</v>
      </c>
      <c r="F160" s="318">
        <f>F161</f>
        <v>0</v>
      </c>
      <c r="G160" s="234">
        <v>0</v>
      </c>
      <c r="H160" s="235">
        <f>E160-D160</f>
        <v>0</v>
      </c>
    </row>
    <row r="161" spans="1:8" ht="12.75" thickBot="1" x14ac:dyDescent="0.25">
      <c r="A161" s="287" t="s">
        <v>302</v>
      </c>
      <c r="B161" s="289" t="s">
        <v>264</v>
      </c>
      <c r="C161" s="236"/>
      <c r="D161" s="236"/>
      <c r="E161" s="236"/>
      <c r="F161" s="316"/>
      <c r="G161" s="238">
        <v>0</v>
      </c>
      <c r="H161" s="239">
        <f>E161-D161</f>
        <v>0</v>
      </c>
    </row>
    <row r="162" spans="1:8" ht="12.75" thickBot="1" x14ac:dyDescent="0.25">
      <c r="A162" s="314" t="s">
        <v>265</v>
      </c>
      <c r="B162" s="315" t="s">
        <v>266</v>
      </c>
      <c r="C162" s="307">
        <f>C163</f>
        <v>0</v>
      </c>
      <c r="D162" s="307">
        <f>D163</f>
        <v>0</v>
      </c>
      <c r="E162" s="127">
        <f t="shared" ref="E162:F162" si="26">E163</f>
        <v>-17.322780000000002</v>
      </c>
      <c r="F162" s="127">
        <f t="shared" si="26"/>
        <v>0</v>
      </c>
      <c r="G162" s="240">
        <v>0</v>
      </c>
      <c r="H162" s="15">
        <f>E162-C162</f>
        <v>-17.322780000000002</v>
      </c>
    </row>
    <row r="163" spans="1:8" ht="12.75" thickBot="1" x14ac:dyDescent="0.25">
      <c r="A163" s="288" t="s">
        <v>303</v>
      </c>
      <c r="B163" s="291" t="s">
        <v>304</v>
      </c>
      <c r="C163" s="292"/>
      <c r="D163" s="292"/>
      <c r="E163" s="217">
        <v>-17.322780000000002</v>
      </c>
      <c r="F163" s="293"/>
      <c r="G163" s="238"/>
      <c r="H163" s="294"/>
    </row>
    <row r="164" spans="1:8" ht="12.75" thickBot="1" x14ac:dyDescent="0.25">
      <c r="A164" s="295"/>
      <c r="B164" s="320" t="s">
        <v>267</v>
      </c>
      <c r="C164" s="307">
        <f>C8+C101</f>
        <v>521356.55352999992</v>
      </c>
      <c r="D164" s="307">
        <f>D8+D101</f>
        <v>527098.30781999999</v>
      </c>
      <c r="E164" s="127">
        <f>E8+E101</f>
        <v>196084.33165000004</v>
      </c>
      <c r="F164" s="127">
        <f>F8+F101</f>
        <v>182574.42228999999</v>
      </c>
      <c r="G164" s="14">
        <f>E164/D164*100</f>
        <v>37.200713555878338</v>
      </c>
      <c r="H164" s="15">
        <f>E164-D164</f>
        <v>-331013.97616999992</v>
      </c>
    </row>
    <row r="165" spans="1:8" x14ac:dyDescent="0.2">
      <c r="A165" s="1"/>
      <c r="B165" s="241"/>
      <c r="C165" s="242"/>
      <c r="D165" s="242"/>
      <c r="E165" s="237"/>
      <c r="F165" s="243"/>
      <c r="G165" s="243"/>
      <c r="H165" s="244"/>
    </row>
    <row r="166" spans="1:8" x14ac:dyDescent="0.2">
      <c r="A166" s="16" t="s">
        <v>268</v>
      </c>
      <c r="B166" s="16"/>
      <c r="C166" s="245"/>
      <c r="D166" s="245"/>
      <c r="E166" s="246"/>
      <c r="F166" s="247"/>
      <c r="G166" s="248"/>
      <c r="H166" s="16"/>
    </row>
    <row r="167" spans="1:8" x14ac:dyDescent="0.2">
      <c r="A167" s="16" t="s">
        <v>269</v>
      </c>
      <c r="B167" s="249"/>
      <c r="C167" s="250"/>
      <c r="D167" s="250"/>
      <c r="E167" s="246" t="s">
        <v>270</v>
      </c>
      <c r="F167" s="251"/>
      <c r="G167" s="251"/>
      <c r="H167" s="16"/>
    </row>
    <row r="168" spans="1:8" x14ac:dyDescent="0.2">
      <c r="A168" s="16"/>
      <c r="B168" s="249"/>
      <c r="C168" s="250"/>
      <c r="D168" s="250"/>
      <c r="E168" s="246"/>
      <c r="F168" s="251"/>
      <c r="G168" s="251"/>
      <c r="H168" s="16"/>
    </row>
    <row r="169" spans="1:8" x14ac:dyDescent="0.2">
      <c r="A169" s="252" t="s">
        <v>271</v>
      </c>
      <c r="B169" s="16"/>
      <c r="C169" s="253"/>
      <c r="D169" s="253"/>
      <c r="E169" s="254"/>
      <c r="F169" s="255"/>
      <c r="G169" s="256"/>
      <c r="H169" s="1"/>
    </row>
    <row r="170" spans="1:8" x14ac:dyDescent="0.2">
      <c r="A170" s="252" t="s">
        <v>272</v>
      </c>
      <c r="C170" s="253"/>
      <c r="D170" s="253"/>
      <c r="E170" s="254"/>
      <c r="F170" s="255"/>
      <c r="G170" s="255"/>
      <c r="H170" s="1"/>
    </row>
    <row r="171" spans="1:8" x14ac:dyDescent="0.2">
      <c r="A171" s="1"/>
      <c r="E171" s="237"/>
      <c r="F171" s="258"/>
      <c r="G171" s="259"/>
      <c r="H171" s="1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</vt:lpstr>
      <vt:lpstr>февраль</vt:lpstr>
      <vt:lpstr>март</vt:lpstr>
      <vt:lpstr>апрель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2021-05-14T05:32:14Z</dcterms:modified>
</cp:coreProperties>
</file>