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январь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42" i="1" l="1"/>
  <c r="C140" i="1"/>
  <c r="C119" i="1" s="1"/>
  <c r="C120" i="1"/>
  <c r="C110" i="1"/>
  <c r="C103" i="1"/>
  <c r="C100" i="1"/>
  <c r="C95" i="1"/>
  <c r="C93" i="1"/>
  <c r="C90" i="1"/>
  <c r="C86" i="1"/>
  <c r="C84" i="1"/>
  <c r="C82" i="1"/>
  <c r="C80" i="1"/>
  <c r="C78" i="1"/>
  <c r="C76" i="1"/>
  <c r="C74" i="1"/>
  <c r="C72" i="1"/>
  <c r="C70" i="1"/>
  <c r="C68" i="1"/>
  <c r="C67" i="1" s="1"/>
  <c r="C63" i="1"/>
  <c r="C61" i="1"/>
  <c r="C60" i="1"/>
  <c r="C54" i="1"/>
  <c r="C53" i="1" s="1"/>
  <c r="C50" i="1"/>
  <c r="C47" i="1"/>
  <c r="C42" i="1" s="1"/>
  <c r="C40" i="1" s="1"/>
  <c r="C45" i="1"/>
  <c r="C43" i="1"/>
  <c r="C34" i="1"/>
  <c r="C31" i="1"/>
  <c r="C30" i="1"/>
  <c r="C21" i="1"/>
  <c r="C20" i="1" s="1"/>
  <c r="C15" i="1"/>
  <c r="C14" i="1"/>
  <c r="C10" i="1"/>
  <c r="C9" i="1" s="1"/>
  <c r="C8" i="1" l="1"/>
  <c r="C99" i="1"/>
  <c r="C98" i="1" s="1"/>
  <c r="G109" i="1"/>
  <c r="H109" i="1"/>
  <c r="H104" i="1"/>
  <c r="H107" i="1"/>
  <c r="C152" i="1" l="1"/>
  <c r="F78" i="1"/>
  <c r="E150" i="1"/>
  <c r="E120" i="1"/>
  <c r="G94" i="1" l="1"/>
  <c r="E93" i="1"/>
  <c r="D93" i="1"/>
  <c r="D120" i="1"/>
  <c r="G93" i="1" l="1"/>
  <c r="E86" i="1"/>
  <c r="F86" i="1"/>
  <c r="E84" i="1"/>
  <c r="F84" i="1"/>
  <c r="F82" i="1"/>
  <c r="F80" i="1"/>
  <c r="F74" i="1"/>
  <c r="F72" i="1"/>
  <c r="F70" i="1"/>
  <c r="F68" i="1"/>
  <c r="E76" i="1"/>
  <c r="F76" i="1"/>
  <c r="D76" i="1"/>
  <c r="E50" i="1"/>
  <c r="F50" i="1"/>
  <c r="D50" i="1"/>
  <c r="E34" i="1" l="1"/>
  <c r="F34" i="1"/>
  <c r="D34" i="1"/>
  <c r="D15" i="1"/>
  <c r="D14" i="1" s="1"/>
  <c r="E15" i="1"/>
  <c r="E14" i="1" s="1"/>
  <c r="F15" i="1"/>
  <c r="F14" i="1" s="1"/>
  <c r="H16" i="1"/>
  <c r="H17" i="1"/>
  <c r="H18" i="1"/>
  <c r="H19" i="1"/>
  <c r="G16" i="1"/>
  <c r="G17" i="1"/>
  <c r="G18" i="1"/>
  <c r="G19" i="1"/>
  <c r="G15" i="1" l="1"/>
  <c r="H15" i="1"/>
  <c r="G14" i="1"/>
  <c r="H14" i="1"/>
  <c r="G11" i="1" l="1"/>
  <c r="H150" i="1"/>
  <c r="H149" i="1"/>
  <c r="F148" i="1"/>
  <c r="E148" i="1"/>
  <c r="H148" i="1" s="1"/>
  <c r="H147" i="1"/>
  <c r="H146" i="1"/>
  <c r="H145" i="1"/>
  <c r="G145" i="1"/>
  <c r="H144" i="1"/>
  <c r="G144" i="1"/>
  <c r="H143" i="1"/>
  <c r="G143" i="1"/>
  <c r="F142" i="1"/>
  <c r="E142" i="1"/>
  <c r="D142" i="1"/>
  <c r="H141" i="1"/>
  <c r="G141" i="1"/>
  <c r="F140" i="1"/>
  <c r="E140" i="1"/>
  <c r="D140" i="1"/>
  <c r="D119" i="1" s="1"/>
  <c r="H139" i="1"/>
  <c r="G139" i="1"/>
  <c r="H138" i="1"/>
  <c r="G138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F120" i="1"/>
  <c r="H120" i="1"/>
  <c r="H118" i="1"/>
  <c r="H117" i="1"/>
  <c r="H116" i="1"/>
  <c r="H115" i="1"/>
  <c r="H114" i="1"/>
  <c r="G114" i="1"/>
  <c r="H113" i="1"/>
  <c r="G113" i="1"/>
  <c r="H112" i="1"/>
  <c r="G112" i="1"/>
  <c r="H111" i="1"/>
  <c r="G111" i="1"/>
  <c r="F110" i="1"/>
  <c r="F103" i="1" s="1"/>
  <c r="E110" i="1"/>
  <c r="D110" i="1"/>
  <c r="D103" i="1" s="1"/>
  <c r="H108" i="1"/>
  <c r="G108" i="1"/>
  <c r="H106" i="1"/>
  <c r="H102" i="1"/>
  <c r="G102" i="1"/>
  <c r="H101" i="1"/>
  <c r="G101" i="1"/>
  <c r="F100" i="1"/>
  <c r="E100" i="1"/>
  <c r="D100" i="1"/>
  <c r="H97" i="1"/>
  <c r="G97" i="1"/>
  <c r="H96" i="1"/>
  <c r="F95" i="1"/>
  <c r="E95" i="1"/>
  <c r="D95" i="1"/>
  <c r="H92" i="1"/>
  <c r="G92" i="1"/>
  <c r="H91" i="1"/>
  <c r="G91" i="1"/>
  <c r="F90" i="1"/>
  <c r="F67" i="1" s="1"/>
  <c r="E90" i="1"/>
  <c r="D90" i="1"/>
  <c r="E88" i="1"/>
  <c r="H87" i="1"/>
  <c r="G87" i="1"/>
  <c r="D86" i="1"/>
  <c r="G86" i="1" s="1"/>
  <c r="H85" i="1"/>
  <c r="G85" i="1"/>
  <c r="D84" i="1"/>
  <c r="H83" i="1"/>
  <c r="G83" i="1"/>
  <c r="E82" i="1"/>
  <c r="D82" i="1"/>
  <c r="H81" i="1"/>
  <c r="G81" i="1"/>
  <c r="E80" i="1"/>
  <c r="D80" i="1"/>
  <c r="G79" i="1"/>
  <c r="E78" i="1"/>
  <c r="D78" i="1"/>
  <c r="H75" i="1"/>
  <c r="G75" i="1"/>
  <c r="E74" i="1"/>
  <c r="D74" i="1"/>
  <c r="E72" i="1"/>
  <c r="D72" i="1"/>
  <c r="H71" i="1"/>
  <c r="G71" i="1"/>
  <c r="E70" i="1"/>
  <c r="D70" i="1"/>
  <c r="H69" i="1"/>
  <c r="G69" i="1"/>
  <c r="E68" i="1"/>
  <c r="D68" i="1"/>
  <c r="H66" i="1"/>
  <c r="G66" i="1"/>
  <c r="H65" i="1"/>
  <c r="G65" i="1"/>
  <c r="H64" i="1"/>
  <c r="F63" i="1"/>
  <c r="E63" i="1"/>
  <c r="D63" i="1"/>
  <c r="H62" i="1"/>
  <c r="G62" i="1"/>
  <c r="E61" i="1"/>
  <c r="E60" i="1" s="1"/>
  <c r="D61" i="1"/>
  <c r="H59" i="1"/>
  <c r="G59" i="1"/>
  <c r="H58" i="1"/>
  <c r="H57" i="1"/>
  <c r="G57" i="1"/>
  <c r="H56" i="1"/>
  <c r="H55" i="1"/>
  <c r="G55" i="1"/>
  <c r="F54" i="1"/>
  <c r="F53" i="1" s="1"/>
  <c r="E54" i="1"/>
  <c r="E53" i="1" s="1"/>
  <c r="D54" i="1"/>
  <c r="D53" i="1" s="1"/>
  <c r="H51" i="1"/>
  <c r="G51" i="1"/>
  <c r="H49" i="1"/>
  <c r="G49" i="1"/>
  <c r="H48" i="1"/>
  <c r="G48" i="1"/>
  <c r="F47" i="1"/>
  <c r="E47" i="1"/>
  <c r="D47" i="1"/>
  <c r="H46" i="1"/>
  <c r="G46" i="1"/>
  <c r="F45" i="1"/>
  <c r="E45" i="1"/>
  <c r="D45" i="1"/>
  <c r="H44" i="1"/>
  <c r="G44" i="1"/>
  <c r="F43" i="1"/>
  <c r="E43" i="1"/>
  <c r="D43" i="1"/>
  <c r="H39" i="1"/>
  <c r="H38" i="1"/>
  <c r="G38" i="1"/>
  <c r="H37" i="1"/>
  <c r="G37" i="1"/>
  <c r="H36" i="1"/>
  <c r="G36" i="1"/>
  <c r="H35" i="1"/>
  <c r="G35" i="1"/>
  <c r="H33" i="1"/>
  <c r="G33" i="1"/>
  <c r="H32" i="1"/>
  <c r="G32" i="1"/>
  <c r="F31" i="1"/>
  <c r="F30" i="1" s="1"/>
  <c r="E31" i="1"/>
  <c r="E30" i="1" s="1"/>
  <c r="D31" i="1"/>
  <c r="D30" i="1" s="1"/>
  <c r="H29" i="1"/>
  <c r="H28" i="1"/>
  <c r="G28" i="1"/>
  <c r="H27" i="1"/>
  <c r="G27" i="1"/>
  <c r="H25" i="1"/>
  <c r="G25" i="1"/>
  <c r="H24" i="1"/>
  <c r="G24" i="1"/>
  <c r="H23" i="1"/>
  <c r="G23" i="1"/>
  <c r="H22" i="1"/>
  <c r="G22" i="1"/>
  <c r="F21" i="1"/>
  <c r="F20" i="1" s="1"/>
  <c r="E21" i="1"/>
  <c r="D21" i="1"/>
  <c r="D20" i="1" s="1"/>
  <c r="H13" i="1"/>
  <c r="G13" i="1"/>
  <c r="H12" i="1"/>
  <c r="G12" i="1"/>
  <c r="H11" i="1"/>
  <c r="F10" i="1"/>
  <c r="F9" i="1" s="1"/>
  <c r="E10" i="1"/>
  <c r="E9" i="1" s="1"/>
  <c r="D10" i="1"/>
  <c r="D9" i="1" s="1"/>
  <c r="G47" i="1" l="1"/>
  <c r="F40" i="1"/>
  <c r="F8" i="1" s="1"/>
  <c r="D67" i="1"/>
  <c r="H140" i="1"/>
  <c r="E67" i="1"/>
  <c r="H86" i="1"/>
  <c r="G61" i="1"/>
  <c r="F119" i="1"/>
  <c r="F99" i="1" s="1"/>
  <c r="F98" i="1" s="1"/>
  <c r="F42" i="1"/>
  <c r="D60" i="1"/>
  <c r="H60" i="1" s="1"/>
  <c r="H63" i="1"/>
  <c r="H68" i="1"/>
  <c r="G90" i="1"/>
  <c r="H95" i="1"/>
  <c r="H45" i="1"/>
  <c r="H70" i="1"/>
  <c r="H78" i="1"/>
  <c r="G78" i="1"/>
  <c r="E42" i="1"/>
  <c r="E40" i="1" s="1"/>
  <c r="H142" i="1"/>
  <c r="G100" i="1"/>
  <c r="H90" i="1"/>
  <c r="H82" i="1"/>
  <c r="H79" i="1"/>
  <c r="H54" i="1"/>
  <c r="H53" i="1"/>
  <c r="H50" i="1"/>
  <c r="D42" i="1"/>
  <c r="D40" i="1" s="1"/>
  <c r="H47" i="1"/>
  <c r="H43" i="1"/>
  <c r="G34" i="1"/>
  <c r="H10" i="1"/>
  <c r="H21" i="1"/>
  <c r="G45" i="1"/>
  <c r="G54" i="1"/>
  <c r="H110" i="1"/>
  <c r="G142" i="1"/>
  <c r="G43" i="1"/>
  <c r="H61" i="1"/>
  <c r="G63" i="1"/>
  <c r="H100" i="1"/>
  <c r="G140" i="1"/>
  <c r="G10" i="1"/>
  <c r="H31" i="1"/>
  <c r="G9" i="1"/>
  <c r="E20" i="1"/>
  <c r="G21" i="1"/>
  <c r="H34" i="1"/>
  <c r="G50" i="1"/>
  <c r="G53" i="1"/>
  <c r="G95" i="1"/>
  <c r="D99" i="1"/>
  <c r="D98" i="1" s="1"/>
  <c r="G110" i="1"/>
  <c r="E119" i="1"/>
  <c r="G120" i="1"/>
  <c r="H9" i="1"/>
  <c r="G31" i="1"/>
  <c r="G68" i="1"/>
  <c r="E103" i="1"/>
  <c r="H67" i="1" l="1"/>
  <c r="G42" i="1"/>
  <c r="F152" i="1"/>
  <c r="G60" i="1"/>
  <c r="H42" i="1"/>
  <c r="E8" i="1"/>
  <c r="D8" i="1"/>
  <c r="G67" i="1"/>
  <c r="H30" i="1"/>
  <c r="G103" i="1"/>
  <c r="H103" i="1"/>
  <c r="E99" i="1"/>
  <c r="E98" i="1" s="1"/>
  <c r="H40" i="1"/>
  <c r="G40" i="1"/>
  <c r="G30" i="1"/>
  <c r="H119" i="1"/>
  <c r="G119" i="1"/>
  <c r="H20" i="1"/>
  <c r="G20" i="1"/>
  <c r="H8" i="1" l="1"/>
  <c r="D152" i="1"/>
  <c r="G8" i="1"/>
  <c r="G99" i="1"/>
  <c r="H99" i="1"/>
  <c r="H98" i="1" l="1"/>
  <c r="G98" i="1"/>
  <c r="E152" i="1"/>
  <c r="H152" i="1" l="1"/>
  <c r="G152" i="1"/>
</calcChain>
</file>

<file path=xl/sharedStrings.xml><?xml version="1.0" encoding="utf-8"?>
<sst xmlns="http://schemas.openxmlformats.org/spreadsheetml/2006/main" count="305" uniqueCount="282">
  <si>
    <t xml:space="preserve"> СПРАВКА ОБ ИСПОЛНЕНИИ РАЙОННОГО БЮДЖЕТА</t>
  </si>
  <si>
    <t xml:space="preserve"> по доходам </t>
  </si>
  <si>
    <t xml:space="preserve"> Александровского района</t>
  </si>
  <si>
    <t xml:space="preserve"> код бюджетной классификации</t>
  </si>
  <si>
    <t>Наименование доходов</t>
  </si>
  <si>
    <t>Откл. от год. плана</t>
  </si>
  <si>
    <t>в %</t>
  </si>
  <si>
    <t>в сумме</t>
  </si>
  <si>
    <t>000 1 00 0000 00 0000 000</t>
  </si>
  <si>
    <t xml:space="preserve"> ДОХОДЫ</t>
  </si>
  <si>
    <t>000 1 01 00000 00 0000 000</t>
  </si>
  <si>
    <t>Налоги на прибыль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</si>
  <si>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</si>
  <si>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</si>
  <si>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</si>
  <si>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облагаемых по налоговой ставке, установленной пунктом 1 статьи 224 Налогового кодекса РФ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</si>
  <si>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</si>
  <si>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</si>
  <si>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000 1 01 02030 01 0000 110</t>
  </si>
  <si>
    <t>Налог на доходы физических лиц с доходов, полученных физическими лицами в соответствии со ст. 228 Налогового Кодекса Российской Федерации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</si>
  <si>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</si>
  <si>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</si>
  <si>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</si>
  <si>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системой налогообложения</t>
  </si>
  <si>
    <t>000 1 05 01010 01 0000 110</t>
  </si>
  <si>
    <t>Налог, взимаемый с плательщиков, выбравших в качестве объекта налогообложения доходы</t>
  </si>
  <si>
    <t>000 1 05 01020 01 0000 110</t>
  </si>
  <si>
    <t>Налог, 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</si>
  <si>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000 1 05 01050 01 0000 110</t>
  </si>
  <si>
    <t>Минимальный налог(за налоговые периоды, истекшие до 1.01.16)</t>
  </si>
  <si>
    <t>000 1 05 02000 02 0000 110</t>
  </si>
  <si>
    <t>Единый налог на вмененный доход для отдельных видов деятельности</t>
  </si>
  <si>
    <t>000 1 05 02020 02 0000 110</t>
  </si>
  <si>
    <t>Единый налог на вмененный доход (истекшие до 1 января 2011г)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</si>
  <si>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</si>
  <si>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</si>
  <si>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</si>
  <si>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</si>
  <si>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000 1 05 03020 01 0000 110</t>
  </si>
  <si>
    <t>Единый сельскохозяйственный налог (за налоговые периоды, истекшие до 1.01.11 г.)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</si>
  <si>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</si>
  <si>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</si>
  <si>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</si>
  <si>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</t>
  </si>
  <si>
    <t>000 1 08 03010 01 1000 110</t>
  </si>
  <si>
    <t>Государственная пошлина по делам рассм. в судах общей юрисдикции</t>
  </si>
  <si>
    <t>000 1 08 06000 01 0000 110</t>
  </si>
  <si>
    <t>Государственная пошлина за совершение действий, связанных с приобретением гражданства РФ</t>
  </si>
  <si>
    <t>000 1 08 07000 01 0000 110</t>
  </si>
  <si>
    <t>Государственная пошлина за гос. регистрацию, а также за совершение прочих юр. значимых действий</t>
  </si>
  <si>
    <t>000 1 08 07010 01 0000 110</t>
  </si>
  <si>
    <t>Государственная пошлина за гос. регистрацию юр. лица, физлиц в качестве ИП</t>
  </si>
  <si>
    <t>000 1 08 07020 01 0000 110</t>
  </si>
  <si>
    <t>Государственная пошлина на гос. регистрацию прав, ограничений прав на недвижимое имущество</t>
  </si>
  <si>
    <t>000 1 08 07100 01 0000 110</t>
  </si>
  <si>
    <t>Государственная пошлина за выдачу и обмен паспорта гражданина Российской Федерации</t>
  </si>
  <si>
    <t>000 1 08 07140 01 0000 110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</si>
  <si>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</si>
  <si>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</si>
  <si>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</si>
  <si>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</si>
  <si>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</si>
  <si>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</si>
  <si>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</si>
  <si>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</si>
  <si>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</si>
  <si>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</si>
  <si>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000 1 11 05020 00 0000 120</t>
  </si>
  <si>
    <t>Доходы, получаемые в виде арендной платы за земельные участки государственная собственность на которые разграничена</t>
  </si>
  <si>
    <t>000 1 11 05025 05 0000 120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</si>
  <si>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</si>
  <si>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</si>
  <si>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</si>
  <si>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</si>
  <si>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000 1 11 05313 05 0000 120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</si>
  <si>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</si>
  <si>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000 1 11 09040 05 0000 120</t>
  </si>
  <si>
    <t>Прочие поступления от использования имущества</t>
  </si>
  <si>
    <t>000 1 11 09045 05 0000 120</t>
  </si>
  <si>
    <t>000 1 12 00000 00 0000 000</t>
  </si>
  <si>
    <t>Платежи при пользовании природными ресурсами</t>
  </si>
  <si>
    <t>000 1 12 01010 01 0000 120</t>
  </si>
  <si>
    <t>Платежи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</si>
  <si>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</si>
  <si>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000 1 12 01040 01 0000 120</t>
  </si>
  <si>
    <t>Плата за выбросы загрязняющих веществ в водные объекты</t>
  </si>
  <si>
    <t>000 1 12 01041 01 0000 120</t>
  </si>
  <si>
    <t>Плата за размещение отходов производства и потребления</t>
  </si>
  <si>
    <t>000 1 12 01050 01 0000 120</t>
  </si>
  <si>
    <t>Плата за иные виды негативного воздействия на окружающую среду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</si>
  <si>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</si>
  <si>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</si>
  <si>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000 1 13 00000 00 0000 000</t>
  </si>
  <si>
    <t xml:space="preserve">Доходы от оказания платных услуг и компенсации затрат государства </t>
  </si>
  <si>
    <t>000 1 13 02990 00 0000 130</t>
  </si>
  <si>
    <t>Прочие доходы от компенсации затрат государства</t>
  </si>
  <si>
    <t>000 1 13 02995 05 0000 130</t>
  </si>
  <si>
    <t>Прочие доходы от компенсации затрат бюджетов муниципальных районов</t>
  </si>
  <si>
    <t>000 1 14 000 00 0000 000</t>
  </si>
  <si>
    <t>Доходы от продажи земельных участков</t>
  </si>
  <si>
    <t>000 1 14 02052 05 0000 410</t>
  </si>
  <si>
    <t>Доходы от реализации иного имущества, находящегося в собственности муниципальных районов, в части реализации материальных запасов по указанному имуществу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</si>
  <si>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</si>
  <si>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районов</t>
  </si>
  <si>
    <t>000 1 14 06025 05 0000 430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</si>
  <si>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</si>
  <si>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000 1 16 00000 00 0000 000</t>
  </si>
  <si>
    <t>Штрафы, санкции, возмещение ущерба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</si>
  <si>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</si>
  <si>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</si>
  <si>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</si>
  <si>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</si>
  <si>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1 16 01060 01 0000 140 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</si>
  <si>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</si>
  <si>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</si>
  <si>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</si>
  <si>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</si>
  <si>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</si>
  <si>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</si>
  <si>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</si>
  <si>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</si>
  <si>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</si>
  <si>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</si>
  <si>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</si>
  <si>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</si>
  <si>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</si>
  <si>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</si>
  <si>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</si>
  <si>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</si>
  <si>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</si>
  <si>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</si>
  <si>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</si>
  <si>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</si>
  <si>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</si>
  <si>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</si>
  <si>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</si>
  <si>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</si>
  <si>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</si>
  <si>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</si>
  <si>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</si>
  <si>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</si>
  <si>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</si>
  <si>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</si>
  <si>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</si>
  <si>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1 16 07010 01 0000 140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</si>
  <si>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</si>
  <si>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</si>
  <si>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</si>
  <si>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</si>
  <si>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</si>
  <si>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</si>
  <si>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</si>
  <si>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</si>
  <si>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</si>
  <si>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000 1 17 00000 00 0000 000</t>
  </si>
  <si>
    <t>Прочие неналоговые доходы</t>
  </si>
  <si>
    <t>000 1 17 01050 05 0000 180</t>
  </si>
  <si>
    <t xml:space="preserve">Невыясненные поступления, зачисляемые в местные б-ты </t>
  </si>
  <si>
    <t>000 1 17 05050 05 0000 180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</si>
  <si>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</si>
  <si>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</si>
  <si>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</si>
  <si>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</si>
  <si>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</si>
  <si>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</si>
  <si>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</si>
  <si>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</si>
  <si>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</si>
  <si>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</si>
  <si>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</si>
  <si>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субъектов. РФ и МО (межбюджетные субсидии)</t>
  </si>
  <si>
    <t>000 2 02 25097 05 0000 150</t>
  </si>
  <si>
    <t>Субсидии на создание в общеобраз.орг..,условий для занятия физкультурой</t>
  </si>
  <si>
    <t>000 2 02 25228 05 0000 150</t>
  </si>
  <si>
    <t>Субсидии на оснащение объектов инфраструктуры спортивно-технологическим оборудованием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</si>
  <si>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</si>
  <si>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</si>
  <si>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000 2 02 25467 05 0000 150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</si>
  <si>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тыс. человек</t>
  </si>
  <si>
    <t>000 2 02 25497 05 0000 150</t>
  </si>
  <si>
    <t>Субсидии бюджетам на реализацию мероприятий по обеспечению жильем молодых семей.</t>
  </si>
  <si>
    <t>000 2 02 25519 05 0000 150</t>
  </si>
  <si>
    <t>Субсидия на поддержку отрасли культуры</t>
  </si>
  <si>
    <t>000 2 02 29999 05 0000 150</t>
  </si>
  <si>
    <t>Прочие субсидии</t>
  </si>
  <si>
    <t>Субсидия на реал.мер. ОЦП "Развитие торговли в Орен. Обл." на 2014-2016 гг. (ГСМ)</t>
  </si>
  <si>
    <t>Субсидии на совершенствование организации питания учащихся в общеобразовательных организациях</t>
  </si>
  <si>
    <t>Субсидии для центров образования цифрового и гуманитарного профилей "Точка роста"</t>
  </si>
  <si>
    <t>Субсидия на организацию подвоза обучающихся в муниципальных общеобразовательных организациях</t>
  </si>
  <si>
    <t>Субсидии на проведение кап ремонта в спортивных залах общеобразовательных организациях</t>
  </si>
  <si>
    <t>Субсидии на развитие инфраструктуры общего и дополн образования посредством кап ремонта школы</t>
  </si>
  <si>
    <t>Субсидии бюджетам мы на создание условий для развития с/х производства, расширения рынка с/х продукции, сырья и продовольствия</t>
  </si>
  <si>
    <t>Субсидии молодым семьям для отдельных категорий граждан</t>
  </si>
  <si>
    <t>000 2 02 30000 00 0000 150</t>
  </si>
  <si>
    <t>Субвенции бюджетам субъектов РФ и мун.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</si>
  <si>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</si>
  <si>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</si>
  <si>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</si>
  <si>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</si>
  <si>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 xml:space="preserve">Субвенции на водоснабжение, водоотведение и в области обращения с твердыми коммунальными отходами 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</si>
  <si>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</si>
  <si>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</si>
  <si>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Субвенции 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</si>
  <si>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</si>
  <si>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>Субвенции на обучение детей-инвалидов</t>
  </si>
  <si>
    <r>
      <t xml:space="preserve">Субвенции бюджетам муниципальных районов на осуществление переданных полномочий по обеспечению жильем социального найма отдельных категорий граждан в соответствии с законодательством </t>
    </r>
    <r>
      <rPr>
        <b/>
        <sz val="9"/>
        <rFont val="Times New Roman"/>
        <family val="1"/>
        <charset val="204"/>
      </rPr>
      <t xml:space="preserve">(80500) </t>
    </r>
  </si>
  <si>
    <t>Единая субвенция по содержанию детей в замещающих семьях</t>
  </si>
  <si>
    <r>
      <t xml:space="preserve">Субвенции бюджетам муниципальных районов на осуществление переданных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 </t>
    </r>
    <r>
      <rPr>
        <b/>
        <sz val="9"/>
        <rFont val="Times New Roman"/>
        <family val="1"/>
        <charset val="204"/>
      </rPr>
      <t xml:space="preserve">(80510) </t>
    </r>
  </si>
  <si>
    <t>000 2 02 30029 05 0000 150</t>
  </si>
  <si>
    <t>Выплата компенсации части родительской платы</t>
  </si>
  <si>
    <t>000 2 02 35082 05 0000 150</t>
  </si>
  <si>
    <r>
  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b/>
        <sz val="9"/>
        <color rgb="FF000000"/>
        <rFont val="Times New Roman"/>
        <family val="1"/>
        <charset val="204"/>
      </rPr>
      <t>Ф (R0820)</t>
    </r>
  </si>
  <si>
    <t>000 2 02 35118 05 0000 150</t>
  </si>
  <si>
    <r>
      <t xml:space="preserve">Субвенции на осущ. полном. по перв.воин. учету </t>
    </r>
    <r>
      <rPr>
        <b/>
        <sz val="9"/>
        <rFont val="Times New Roman"/>
        <family val="1"/>
        <charset val="204"/>
      </rPr>
      <t>Ф</t>
    </r>
  </si>
  <si>
    <t>000 2 02 35120 05 0000 150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</si>
  <si>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</si>
  <si>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000 2 02 35260 05 0000 150</t>
  </si>
  <si>
    <r>
      <t xml:space="preserve">Субвенции. на выплату пособия при всех формах устройства детей,лишен.родит.попечения в семью </t>
    </r>
    <r>
      <rPr>
        <b/>
        <sz val="9"/>
        <rFont val="Times New Roman"/>
        <family val="1"/>
        <charset val="204"/>
      </rPr>
      <t>Ф</t>
    </r>
  </si>
  <si>
    <t>000 2 02 35930 05 0000 150</t>
  </si>
  <si>
    <r>
      <t xml:space="preserve">ЗАГС </t>
    </r>
    <r>
      <rPr>
        <b/>
        <sz val="9"/>
        <rFont val="Times New Roman"/>
        <family val="1"/>
        <charset val="204"/>
      </rPr>
      <t>Ф</t>
    </r>
  </si>
  <si>
    <t>000 2 02 39998 05 0000 150</t>
  </si>
  <si>
    <t>Единая субвенция на осуществление отдельных гос. полномочий</t>
  </si>
  <si>
    <t>000 2 02 39999 00 0000 150</t>
  </si>
  <si>
    <t>Прочие субвенции</t>
  </si>
  <si>
    <t>000 2 02 39999 05 0000 150</t>
  </si>
  <si>
    <t>Прочие субвенции, зачисляемые. в бюджеты муниципальных. районов</t>
  </si>
  <si>
    <t>000 2 02 40000 00 0000 150</t>
  </si>
  <si>
    <t>Иные межбюджетные трансферты</t>
  </si>
  <si>
    <t>000 2 02 40014 05 0000 150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</si>
  <si>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 в соответствии с заключенными соглашениями</t>
  </si>
  <si>
    <t>000 2 02 45303 05 0000 150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</si>
  <si>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</si>
  <si>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000 2 02 45454 05 0000 150</t>
  </si>
  <si>
    <t>Межбюджетные трансферты, передаваемые бюджетам муниципальных районов на создание модельных муниципальных библиотек</t>
  </si>
  <si>
    <t>000 2 02 49999 00 0000 150</t>
  </si>
  <si>
    <t>Прочие межбюджетные трансферты</t>
  </si>
  <si>
    <t>000 2 07 50000 00 0000 000</t>
  </si>
  <si>
    <t>Прочие безвозмездные поступления в бюджеты муниц.районов</t>
  </si>
  <si>
    <t>000 2 18 00000 00 0000 000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</si>
  <si>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</si>
  <si>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</si>
  <si>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</si>
  <si>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 xml:space="preserve"> Всего доходов</t>
  </si>
  <si>
    <t>Начальник финансового отдела</t>
  </si>
  <si>
    <t>администрации Александровского района</t>
  </si>
  <si>
    <t>Н.А.Данилова</t>
  </si>
  <si>
    <t>Исполнитель: Е.М.Горяинова</t>
  </si>
  <si>
    <t>(2-17-99)</t>
  </si>
  <si>
    <t xml:space="preserve"> на 1 февраля 2021 года</t>
  </si>
  <si>
    <t>факт на 1 февраля 2021</t>
  </si>
  <si>
    <t>факт на 1 февраля 2020</t>
  </si>
  <si>
    <t xml:space="preserve"> план годовой</t>
  </si>
  <si>
    <t>000 1 03 00000 00 0000 110</t>
  </si>
  <si>
    <t xml:space="preserve">Налоги на товары (работы, услуги) реализуемые на территории РФ </t>
  </si>
  <si>
    <t>000 1 03 02000 01 0000 110</t>
  </si>
  <si>
    <t>Акцизы по подакцизным товарам производимые на территории РФ</t>
  </si>
  <si>
    <t>000 1 03 02230 01 0000 110</t>
  </si>
  <si>
    <t>Доходы от уплаты акцизов на дизельное топливо</t>
  </si>
  <si>
    <t>000 1 03 02240 01 0000 110</t>
  </si>
  <si>
    <t>Доходы от уплаты акцизов на моторные масла</t>
  </si>
  <si>
    <t>000 1 03 02250 01 0000 110</t>
  </si>
  <si>
    <t>Доходы от уплаты акцизов на автомобильный бензин</t>
  </si>
  <si>
    <t>000 1 03 02260 01 0000 110</t>
  </si>
  <si>
    <t>Доходы от уплаты акцизов на прямогонный бензин</t>
  </si>
  <si>
    <t>000 1 11 09080 05 0000 120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</si>
  <si>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</si>
  <si>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</si>
  <si>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</si>
  <si>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</si>
  <si>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</si>
  <si>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Субвенция на питание детей с ограниченными возможностями</t>
  </si>
  <si>
    <t>000 2 02 35469 05 0000 150</t>
  </si>
  <si>
    <t>Субвенция бюджетам муниципальных районов на проведение Всероссийской переписи населения 2020 года</t>
  </si>
  <si>
    <t>1 16 11000 01 0000 140</t>
  </si>
  <si>
    <t>1 16 11050 01 0000 140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</si>
  <si>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</si>
  <si>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</si>
  <si>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Доходы бюджетов от возврата субсидий и субвенций прошлых лет</t>
  </si>
  <si>
    <t>000 2 18 60010 05 0000 150</t>
  </si>
  <si>
    <t>000 2 19 60010 05 0000 150</t>
  </si>
  <si>
    <t>Возврат прочих остатков субсидий и субвенций из бюджетов муницип. районов</t>
  </si>
  <si>
    <t xml:space="preserve"> первоначальный 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</si>
</sst>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"/>
    <numFmt numFmtId="165" formatCode="#,##0.00000"/>
    <numFmt numFmtId="166" formatCode="#,##0.0"/>
    <numFmt numFmtId="167" formatCode="[$-419]General"/>
    <numFmt numFmtId="168" formatCode="0.0"/>
    <numFmt numFmtId="169" formatCode="0.000"/>
  </numFmts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7.5"/>
      <name val="Times New Roman"/>
      <family val="1"/>
      <charset val="204"/>
    </font>
    <font>
      <sz val="10"/>
      <color rgb="FF000000"/>
      <name val="Arial Cyr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7" fontId="9" fillId="0" borderId="0" applyBorder="0" applyProtection="0"/>
  </cellStyleXfs>
  <cellXfs count="225">
    <xf numFmtId="0" fontId="0" fillId="0" borderId="0" xfId="0"/>
    <xf numFmtId="0" fontId="1" fillId="2" borderId="0" xfId="0" applyFont="1" applyFill="1" applyBorder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" fillId="2" borderId="0" xfId="0" applyNumberFormat="1" applyFont="1" applyFill="1" applyBorder="1"/>
    <xf numFmtId="0" fontId="1" fillId="0" borderId="0" xfId="0" applyFont="1" applyFill="1" applyBorder="1"/>
    <xf numFmtId="0" fontId="1" fillId="2" borderId="0" xfId="0" applyFont="1" applyFill="1"/>
    <xf numFmtId="164" fontId="1" fillId="2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165" fontId="2" fillId="0" borderId="6" xfId="0" applyNumberFormat="1" applyFont="1" applyFill="1" applyBorder="1"/>
    <xf numFmtId="166" fontId="2" fillId="2" borderId="6" xfId="0" applyNumberFormat="1" applyFont="1" applyFill="1" applyBorder="1"/>
    <xf numFmtId="165" fontId="2" fillId="2" borderId="3" xfId="0" applyNumberFormat="1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4" fillId="2" borderId="0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65" fontId="1" fillId="0" borderId="8" xfId="0" applyNumberFormat="1" applyFont="1" applyFill="1" applyBorder="1"/>
    <xf numFmtId="166" fontId="1" fillId="2" borderId="8" xfId="0" applyNumberFormat="1" applyFont="1" applyFill="1" applyBorder="1"/>
    <xf numFmtId="165" fontId="1" fillId="2" borderId="8" xfId="0" applyNumberFormat="1" applyFont="1" applyFill="1" applyBorder="1"/>
    <xf numFmtId="49" fontId="1" fillId="2" borderId="9" xfId="1" applyNumberFormat="1" applyFont="1" applyFill="1" applyBorder="1" applyAlignment="1">
      <alignment vertical="center"/>
    </xf>
    <xf numFmtId="0" fontId="1" fillId="2" borderId="10" xfId="1" applyFont="1" applyFill="1" applyBorder="1" applyAlignment="1">
      <alignment horizontal="left" wrapText="1"/>
    </xf>
    <xf numFmtId="165" fontId="1" fillId="0" borderId="10" xfId="0" applyNumberFormat="1" applyFont="1" applyFill="1" applyBorder="1"/>
    <xf numFmtId="165" fontId="1" fillId="2" borderId="10" xfId="0" applyNumberFormat="1" applyFont="1" applyFill="1" applyBorder="1"/>
    <xf numFmtId="0" fontId="6" fillId="2" borderId="10" xfId="0" applyFont="1" applyFill="1" applyBorder="1" applyAlignment="1">
      <alignment horizontal="left" vertical="distributed" wrapText="1"/>
    </xf>
    <xf numFmtId="49" fontId="1" fillId="2" borderId="9" xfId="1" applyNumberFormat="1" applyFont="1" applyFill="1" applyBorder="1" applyAlignment="1">
      <alignment vertical="top"/>
    </xf>
    <xf numFmtId="0" fontId="1" fillId="2" borderId="10" xfId="1" applyFont="1" applyFill="1" applyBorder="1" applyAlignment="1">
      <alignment horizontal="left" vertical="distributed" wrapText="1"/>
    </xf>
    <xf numFmtId="0" fontId="2" fillId="2" borderId="2" xfId="0" applyFont="1" applyFill="1" applyBorder="1"/>
    <xf numFmtId="166" fontId="2" fillId="2" borderId="11" xfId="0" applyNumberFormat="1" applyFont="1" applyFill="1" applyBorder="1"/>
    <xf numFmtId="165" fontId="2" fillId="2" borderId="12" xfId="0" applyNumberFormat="1" applyFont="1" applyFill="1" applyBorder="1"/>
    <xf numFmtId="0" fontId="4" fillId="2" borderId="0" xfId="0" applyFont="1" applyFill="1"/>
    <xf numFmtId="0" fontId="1" fillId="2" borderId="8" xfId="0" applyFont="1" applyFill="1" applyBorder="1" applyAlignment="1">
      <alignment wrapText="1"/>
    </xf>
    <xf numFmtId="166" fontId="1" fillId="2" borderId="13" xfId="0" applyNumberFormat="1" applyFont="1" applyFill="1" applyBorder="1"/>
    <xf numFmtId="165" fontId="1" fillId="2" borderId="14" xfId="0" applyNumberFormat="1" applyFont="1" applyFill="1" applyBorder="1"/>
    <xf numFmtId="0" fontId="1" fillId="2" borderId="15" xfId="0" applyFont="1" applyFill="1" applyBorder="1"/>
    <xf numFmtId="0" fontId="3" fillId="2" borderId="10" xfId="0" applyFont="1" applyFill="1" applyBorder="1" applyAlignment="1">
      <alignment wrapText="1"/>
    </xf>
    <xf numFmtId="165" fontId="1" fillId="0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0" fontId="1" fillId="2" borderId="15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/>
    <xf numFmtId="0" fontId="1" fillId="2" borderId="8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wrapText="1"/>
    </xf>
    <xf numFmtId="166" fontId="1" fillId="2" borderId="17" xfId="0" applyNumberFormat="1" applyFont="1" applyFill="1" applyBorder="1"/>
    <xf numFmtId="0" fontId="1" fillId="2" borderId="9" xfId="0" applyFont="1" applyFill="1" applyBorder="1"/>
    <xf numFmtId="0" fontId="1" fillId="2" borderId="18" xfId="0" applyFont="1" applyFill="1" applyBorder="1"/>
    <xf numFmtId="165" fontId="1" fillId="0" borderId="18" xfId="0" applyNumberFormat="1" applyFont="1" applyFill="1" applyBorder="1"/>
    <xf numFmtId="165" fontId="1" fillId="2" borderId="18" xfId="0" applyNumberFormat="1" applyFont="1" applyFill="1" applyBorder="1"/>
    <xf numFmtId="165" fontId="2" fillId="2" borderId="6" xfId="0" applyNumberFormat="1" applyFont="1" applyFill="1" applyBorder="1"/>
    <xf numFmtId="0" fontId="1" fillId="2" borderId="19" xfId="0" applyFont="1" applyFill="1" applyBorder="1" applyAlignment="1">
      <alignment horizontal="left" vertical="center"/>
    </xf>
    <xf numFmtId="0" fontId="1" fillId="2" borderId="17" xfId="0" applyFont="1" applyFill="1" applyBorder="1"/>
    <xf numFmtId="165" fontId="1" fillId="0" borderId="19" xfId="0" applyNumberFormat="1" applyFont="1" applyFill="1" applyBorder="1"/>
    <xf numFmtId="0" fontId="3" fillId="2" borderId="10" xfId="0" applyFont="1" applyFill="1" applyBorder="1"/>
    <xf numFmtId="0" fontId="1" fillId="2" borderId="15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wrapText="1"/>
    </xf>
    <xf numFmtId="0" fontId="1" fillId="2" borderId="16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top" wrapText="1"/>
    </xf>
    <xf numFmtId="0" fontId="1" fillId="2" borderId="25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left" vertical="top" wrapText="1"/>
    </xf>
    <xf numFmtId="165" fontId="1" fillId="0" borderId="18" xfId="0" applyNumberFormat="1" applyFont="1" applyFill="1" applyBorder="1" applyAlignment="1">
      <alignment horizontal="right"/>
    </xf>
    <xf numFmtId="166" fontId="1" fillId="2" borderId="18" xfId="0" applyNumberFormat="1" applyFont="1" applyFill="1" applyBorder="1"/>
    <xf numFmtId="165" fontId="1" fillId="2" borderId="18" xfId="0" applyNumberFormat="1" applyFont="1" applyFill="1" applyBorder="1" applyAlignment="1">
      <alignment horizontal="right"/>
    </xf>
    <xf numFmtId="0" fontId="1" fillId="2" borderId="26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165" fontId="1" fillId="0" borderId="10" xfId="0" applyNumberFormat="1" applyFont="1" applyFill="1" applyBorder="1" applyAlignment="1">
      <alignment horizontal="right"/>
    </xf>
    <xf numFmtId="0" fontId="3" fillId="2" borderId="0" xfId="0" applyFont="1" applyFill="1"/>
    <xf numFmtId="0" fontId="1" fillId="0" borderId="10" xfId="0" applyFont="1" applyBorder="1" applyAlignment="1">
      <alignment wrapText="1"/>
    </xf>
    <xf numFmtId="165" fontId="1" fillId="0" borderId="29" xfId="0" applyNumberFormat="1" applyFont="1" applyFill="1" applyBorder="1"/>
    <xf numFmtId="165" fontId="1" fillId="2" borderId="29" xfId="0" applyNumberFormat="1" applyFont="1" applyFill="1" applyBorder="1"/>
    <xf numFmtId="165" fontId="1" fillId="0" borderId="29" xfId="0" applyNumberFormat="1" applyFont="1" applyFill="1" applyBorder="1" applyAlignment="1">
      <alignment horizontal="right"/>
    </xf>
    <xf numFmtId="0" fontId="1" fillId="2" borderId="2" xfId="0" applyFont="1" applyFill="1" applyBorder="1"/>
    <xf numFmtId="0" fontId="2" fillId="2" borderId="11" xfId="0" applyFont="1" applyFill="1" applyBorder="1" applyAlignment="1">
      <alignment horizontal="center" vertical="center"/>
    </xf>
    <xf numFmtId="165" fontId="2" fillId="0" borderId="30" xfId="0" applyNumberFormat="1" applyFont="1" applyFill="1" applyBorder="1"/>
    <xf numFmtId="165" fontId="2" fillId="2" borderId="30" xfId="0" applyNumberFormat="1" applyFont="1" applyFill="1" applyBorder="1"/>
    <xf numFmtId="0" fontId="3" fillId="2" borderId="31" xfId="0" applyFont="1" applyFill="1" applyBorder="1"/>
    <xf numFmtId="0" fontId="1" fillId="2" borderId="32" xfId="0" applyFont="1" applyFill="1" applyBorder="1"/>
    <xf numFmtId="165" fontId="1" fillId="0" borderId="17" xfId="0" applyNumberFormat="1" applyFont="1" applyFill="1" applyBorder="1"/>
    <xf numFmtId="165" fontId="1" fillId="2" borderId="17" xfId="0" applyNumberFormat="1" applyFont="1" applyFill="1" applyBorder="1"/>
    <xf numFmtId="165" fontId="1" fillId="0" borderId="7" xfId="0" applyNumberFormat="1" applyFont="1" applyFill="1" applyBorder="1"/>
    <xf numFmtId="0" fontId="2" fillId="2" borderId="33" xfId="0" applyFont="1" applyFill="1" applyBorder="1" applyAlignment="1">
      <alignment horizontal="center"/>
    </xf>
    <xf numFmtId="0" fontId="1" fillId="2" borderId="16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2" fillId="2" borderId="11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/>
    </xf>
    <xf numFmtId="0" fontId="6" fillId="0" borderId="0" xfId="0" applyFont="1"/>
    <xf numFmtId="0" fontId="1" fillId="2" borderId="29" xfId="0" applyFont="1" applyFill="1" applyBorder="1" applyAlignment="1">
      <alignment vertical="center"/>
    </xf>
    <xf numFmtId="0" fontId="1" fillId="2" borderId="29" xfId="0" applyFont="1" applyFill="1" applyBorder="1" applyAlignment="1">
      <alignment wrapText="1"/>
    </xf>
    <xf numFmtId="166" fontId="1" fillId="2" borderId="29" xfId="0" applyNumberFormat="1" applyFont="1" applyFill="1" applyBorder="1"/>
    <xf numFmtId="0" fontId="2" fillId="2" borderId="34" xfId="0" applyFont="1" applyFill="1" applyBorder="1"/>
    <xf numFmtId="0" fontId="2" fillId="2" borderId="34" xfId="0" applyFont="1" applyFill="1" applyBorder="1" applyAlignment="1">
      <alignment horizontal="center"/>
    </xf>
    <xf numFmtId="165" fontId="4" fillId="2" borderId="23" xfId="0" applyNumberFormat="1" applyFont="1" applyFill="1" applyBorder="1"/>
    <xf numFmtId="166" fontId="2" fillId="2" borderId="23" xfId="0" applyNumberFormat="1" applyFont="1" applyFill="1" applyBorder="1"/>
    <xf numFmtId="165" fontId="2" fillId="2" borderId="24" xfId="0" applyNumberFormat="1" applyFont="1" applyFill="1" applyBorder="1"/>
    <xf numFmtId="0" fontId="1" fillId="2" borderId="32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wrapText="1"/>
    </xf>
    <xf numFmtId="165" fontId="1" fillId="0" borderId="8" xfId="0" applyNumberFormat="1" applyFont="1" applyFill="1" applyBorder="1" applyAlignment="1">
      <alignment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/>
    </xf>
    <xf numFmtId="165" fontId="4" fillId="0" borderId="30" xfId="0" applyNumberFormat="1" applyFont="1" applyFill="1" applyBorder="1"/>
    <xf numFmtId="166" fontId="2" fillId="2" borderId="30" xfId="0" applyNumberFormat="1" applyFont="1" applyFill="1" applyBorder="1"/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top" wrapText="1"/>
    </xf>
    <xf numFmtId="0" fontId="1" fillId="0" borderId="0" xfId="0" applyFont="1" applyAlignment="1">
      <alignment wrapText="1"/>
    </xf>
    <xf numFmtId="0" fontId="3" fillId="0" borderId="10" xfId="0" applyFont="1" applyBorder="1" applyAlignment="1">
      <alignment wrapText="1"/>
    </xf>
    <xf numFmtId="165" fontId="1" fillId="2" borderId="10" xfId="0" applyNumberFormat="1" applyFont="1" applyFill="1" applyBorder="1" applyAlignment="1">
      <alignment horizontal="center"/>
    </xf>
    <xf numFmtId="165" fontId="1" fillId="2" borderId="8" xfId="0" applyNumberFormat="1" applyFont="1" applyFill="1" applyBorder="1" applyAlignment="1">
      <alignment horizontal="center"/>
    </xf>
    <xf numFmtId="165" fontId="1" fillId="2" borderId="1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top" wrapText="1"/>
    </xf>
    <xf numFmtId="0" fontId="1" fillId="2" borderId="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wrapText="1"/>
    </xf>
    <xf numFmtId="0" fontId="2" fillId="2" borderId="35" xfId="0" applyFont="1" applyFill="1" applyBorder="1" applyAlignment="1">
      <alignment horizontal="center"/>
    </xf>
    <xf numFmtId="165" fontId="2" fillId="0" borderId="36" xfId="0" applyNumberFormat="1" applyFont="1" applyFill="1" applyBorder="1"/>
    <xf numFmtId="166" fontId="2" fillId="2" borderId="36" xfId="0" applyNumberFormat="1" applyFont="1" applyFill="1" applyBorder="1"/>
    <xf numFmtId="165" fontId="2" fillId="2" borderId="37" xfId="0" applyNumberFormat="1" applyFont="1" applyFill="1" applyBorder="1"/>
    <xf numFmtId="0" fontId="2" fillId="2" borderId="27" xfId="0" applyFont="1" applyFill="1" applyBorder="1" applyAlignment="1">
      <alignment horizontal="center"/>
    </xf>
    <xf numFmtId="165" fontId="2" fillId="0" borderId="10" xfId="0" applyNumberFormat="1" applyFont="1" applyFill="1" applyBorder="1"/>
    <xf numFmtId="166" fontId="2" fillId="2" borderId="10" xfId="0" applyNumberFormat="1" applyFont="1" applyFill="1" applyBorder="1"/>
    <xf numFmtId="165" fontId="2" fillId="2" borderId="38" xfId="0" applyNumberFormat="1" applyFont="1" applyFill="1" applyBorder="1"/>
    <xf numFmtId="0" fontId="2" fillId="2" borderId="39" xfId="0" applyFont="1" applyFill="1" applyBorder="1" applyAlignment="1">
      <alignment horizontal="center"/>
    </xf>
    <xf numFmtId="165" fontId="2" fillId="0" borderId="29" xfId="0" applyNumberFormat="1" applyFont="1" applyFill="1" applyBorder="1"/>
    <xf numFmtId="165" fontId="2" fillId="2" borderId="29" xfId="0" applyNumberFormat="1" applyFont="1" applyFill="1" applyBorder="1"/>
    <xf numFmtId="166" fontId="2" fillId="2" borderId="29" xfId="0" applyNumberFormat="1" applyFont="1" applyFill="1" applyBorder="1"/>
    <xf numFmtId="165" fontId="2" fillId="2" borderId="40" xfId="0" applyNumberFormat="1" applyFont="1" applyFill="1" applyBorder="1"/>
    <xf numFmtId="165" fontId="1" fillId="0" borderId="18" xfId="0" applyNumberFormat="1" applyFont="1" applyFill="1" applyBorder="1" applyAlignment="1">
      <alignment wrapText="1"/>
    </xf>
    <xf numFmtId="0" fontId="1" fillId="2" borderId="15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7" fillId="0" borderId="9" xfId="0" applyFont="1" applyFill="1" applyBorder="1" applyAlignment="1">
      <alignment vertical="center" wrapText="1"/>
    </xf>
    <xf numFmtId="0" fontId="1" fillId="0" borderId="15" xfId="0" applyFont="1" applyBorder="1" applyAlignment="1">
      <alignment wrapText="1"/>
    </xf>
    <xf numFmtId="0" fontId="2" fillId="2" borderId="41" xfId="0" applyFont="1" applyFill="1" applyBorder="1" applyAlignment="1">
      <alignment horizontal="center"/>
    </xf>
    <xf numFmtId="165" fontId="2" fillId="2" borderId="36" xfId="0" applyNumberFormat="1" applyFont="1" applyFill="1" applyBorder="1"/>
    <xf numFmtId="0" fontId="2" fillId="2" borderId="42" xfId="0" applyFont="1" applyFill="1" applyBorder="1" applyAlignment="1">
      <alignment horizontal="center"/>
    </xf>
    <xf numFmtId="0" fontId="1" fillId="2" borderId="16" xfId="0" applyFont="1" applyFill="1" applyBorder="1" applyAlignment="1">
      <alignment wrapText="1"/>
    </xf>
    <xf numFmtId="165" fontId="8" fillId="0" borderId="10" xfId="0" applyNumberFormat="1" applyFont="1" applyFill="1" applyBorder="1"/>
    <xf numFmtId="0" fontId="1" fillId="2" borderId="42" xfId="0" applyFont="1" applyFill="1" applyBorder="1" applyAlignment="1">
      <alignment vertical="center"/>
    </xf>
    <xf numFmtId="0" fontId="1" fillId="2" borderId="42" xfId="0" applyFont="1" applyFill="1" applyBorder="1" applyAlignment="1">
      <alignment wrapText="1"/>
    </xf>
    <xf numFmtId="165" fontId="1" fillId="0" borderId="29" xfId="0" applyNumberFormat="1" applyFont="1" applyFill="1" applyBorder="1" applyAlignment="1">
      <alignment wrapText="1"/>
    </xf>
    <xf numFmtId="167" fontId="7" fillId="0" borderId="10" xfId="2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vertical="center"/>
    </xf>
    <xf numFmtId="0" fontId="1" fillId="2" borderId="43" xfId="0" applyFont="1" applyFill="1" applyBorder="1" applyAlignment="1">
      <alignment wrapText="1"/>
    </xf>
    <xf numFmtId="165" fontId="1" fillId="2" borderId="19" xfId="0" applyNumberFormat="1" applyFont="1" applyFill="1" applyBorder="1"/>
    <xf numFmtId="166" fontId="1" fillId="2" borderId="19" xfId="0" applyNumberFormat="1" applyFont="1" applyFill="1" applyBorder="1"/>
    <xf numFmtId="0" fontId="1" fillId="2" borderId="44" xfId="0" applyFont="1" applyFill="1" applyBorder="1" applyAlignment="1">
      <alignment wrapText="1"/>
    </xf>
    <xf numFmtId="0" fontId="1" fillId="2" borderId="45" xfId="0" applyFont="1" applyFill="1" applyBorder="1" applyAlignment="1">
      <alignment vertical="center"/>
    </xf>
    <xf numFmtId="0" fontId="1" fillId="2" borderId="46" xfId="0" applyFont="1" applyFill="1" applyBorder="1" applyAlignment="1">
      <alignment wrapText="1"/>
    </xf>
    <xf numFmtId="0" fontId="2" fillId="2" borderId="35" xfId="0" applyFont="1" applyFill="1" applyBorder="1"/>
    <xf numFmtId="0" fontId="2" fillId="2" borderId="39" xfId="0" applyFont="1" applyFill="1" applyBorder="1"/>
    <xf numFmtId="0" fontId="3" fillId="0" borderId="0" xfId="0" applyFont="1" applyFill="1" applyBorder="1"/>
    <xf numFmtId="2" fontId="1" fillId="0" borderId="0" xfId="0" applyNumberFormat="1" applyFont="1" applyFill="1" applyBorder="1"/>
    <xf numFmtId="168" fontId="2" fillId="2" borderId="0" xfId="0" applyNumberFormat="1" applyFont="1" applyFill="1" applyBorder="1"/>
    <xf numFmtId="1" fontId="2" fillId="2" borderId="0" xfId="0" applyNumberFormat="1" applyFont="1" applyFill="1" applyBorder="1"/>
    <xf numFmtId="169" fontId="2" fillId="0" borderId="0" xfId="0" applyNumberFormat="1" applyFont="1" applyFill="1" applyBorder="1"/>
    <xf numFmtId="164" fontId="2" fillId="2" borderId="0" xfId="0" applyNumberFormat="1" applyFont="1" applyFill="1" applyBorder="1"/>
    <xf numFmtId="164" fontId="2" fillId="0" borderId="0" xfId="0" applyNumberFormat="1" applyFont="1" applyFill="1" applyBorder="1"/>
    <xf numFmtId="0" fontId="4" fillId="0" borderId="0" xfId="0" applyFont="1" applyFill="1" applyBorder="1"/>
    <xf numFmtId="2" fontId="2" fillId="0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2" fillId="0" borderId="0" xfId="0" applyFont="1" applyFill="1" applyBorder="1"/>
    <xf numFmtId="164" fontId="2" fillId="2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49" fontId="2" fillId="0" borderId="11" xfId="1" applyNumberFormat="1" applyFont="1" applyBorder="1" applyAlignment="1">
      <alignment vertical="center"/>
    </xf>
    <xf numFmtId="49" fontId="1" fillId="0" borderId="8" xfId="1" applyNumberFormat="1" applyFont="1" applyBorder="1" applyAlignment="1"/>
    <xf numFmtId="0" fontId="1" fillId="0" borderId="0" xfId="0" applyFont="1"/>
    <xf numFmtId="49" fontId="3" fillId="0" borderId="8" xfId="1" applyNumberFormat="1" applyFont="1" applyBorder="1" applyAlignment="1"/>
    <xf numFmtId="0" fontId="3" fillId="0" borderId="9" xfId="1" applyFont="1" applyBorder="1" applyAlignment="1">
      <alignment horizontal="left" wrapText="1"/>
    </xf>
    <xf numFmtId="49" fontId="3" fillId="0" borderId="17" xfId="1" applyNumberFormat="1" applyFont="1" applyBorder="1" applyAlignment="1"/>
    <xf numFmtId="0" fontId="3" fillId="0" borderId="15" xfId="1" applyFont="1" applyBorder="1" applyAlignment="1">
      <alignment horizontal="left" wrapText="1"/>
    </xf>
    <xf numFmtId="0" fontId="2" fillId="0" borderId="30" xfId="1" applyFont="1" applyBorder="1" applyAlignment="1">
      <alignment horizontal="center" vertical="distributed" wrapText="1"/>
    </xf>
    <xf numFmtId="165" fontId="3" fillId="0" borderId="10" xfId="0" applyNumberFormat="1" applyFont="1" applyFill="1" applyBorder="1"/>
    <xf numFmtId="165" fontId="3" fillId="2" borderId="10" xfId="0" applyNumberFormat="1" applyFont="1" applyFill="1" applyBorder="1"/>
    <xf numFmtId="165" fontId="3" fillId="0" borderId="18" xfId="0" applyNumberFormat="1" applyFont="1" applyFill="1" applyBorder="1"/>
    <xf numFmtId="165" fontId="3" fillId="2" borderId="18" xfId="0" applyNumberFormat="1" applyFont="1" applyFill="1" applyBorder="1"/>
    <xf numFmtId="0" fontId="1" fillId="2" borderId="18" xfId="0" applyFont="1" applyFill="1" applyBorder="1" applyAlignment="1">
      <alignment wrapText="1"/>
    </xf>
    <xf numFmtId="0" fontId="1" fillId="2" borderId="18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wrapText="1"/>
    </xf>
    <xf numFmtId="0" fontId="3" fillId="2" borderId="1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/>
    <xf numFmtId="165" fontId="2" fillId="0" borderId="5" xfId="0" applyNumberFormat="1" applyFont="1" applyFill="1" applyBorder="1"/>
    <xf numFmtId="165" fontId="2" fillId="2" borderId="21" xfId="0" applyNumberFormat="1" applyFont="1" applyFill="1" applyBorder="1"/>
    <xf numFmtId="165" fontId="2" fillId="2" borderId="24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6" fontId="2" fillId="2" borderId="20" xfId="0" applyNumberFormat="1" applyFont="1" applyFill="1" applyBorder="1"/>
    <xf numFmtId="166" fontId="2" fillId="2" borderId="22" xfId="0" applyNumberFormat="1" applyFont="1" applyFill="1" applyBorder="1"/>
  </cellXfs>
  <cellStyles count="3">
    <cellStyle name="Excel Built-in Normal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5"/>
  <sheetViews>
    <sheetView tabSelected="1" workbookViewId="0">
      <selection activeCell="B163" sqref="B163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28515625" style="5" hidden="1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248</v>
      </c>
      <c r="C4" s="3"/>
      <c r="D4" s="3"/>
      <c r="G4" s="9"/>
      <c r="H4" s="9"/>
    </row>
    <row r="5" spans="1:8" s="10" customFormat="1" ht="12.75" customHeight="1" thickBot="1" x14ac:dyDescent="0.25">
      <c r="A5" s="201" t="s">
        <v>3</v>
      </c>
      <c r="B5" s="204" t="s">
        <v>4</v>
      </c>
      <c r="C5" s="207" t="s">
        <v>281</v>
      </c>
      <c r="D5" s="207" t="s">
        <v>251</v>
      </c>
      <c r="E5" s="210" t="s">
        <v>249</v>
      </c>
      <c r="F5" s="207" t="s">
        <v>250</v>
      </c>
      <c r="G5" s="221" t="s">
        <v>5</v>
      </c>
      <c r="H5" s="222"/>
    </row>
    <row r="6" spans="1:8" s="10" customFormat="1" x14ac:dyDescent="0.2">
      <c r="A6" s="202"/>
      <c r="B6" s="205"/>
      <c r="C6" s="208"/>
      <c r="D6" s="208"/>
      <c r="E6" s="211"/>
      <c r="F6" s="208"/>
      <c r="G6" s="204" t="s">
        <v>6</v>
      </c>
      <c r="H6" s="204" t="s">
        <v>7</v>
      </c>
    </row>
    <row r="7" spans="1:8" ht="12.75" thickBot="1" x14ac:dyDescent="0.25">
      <c r="A7" s="203"/>
      <c r="B7" s="206"/>
      <c r="C7" s="209"/>
      <c r="D7" s="209"/>
      <c r="E7" s="212"/>
      <c r="F7" s="209"/>
      <c r="G7" s="206"/>
      <c r="H7" s="206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C9+C20+C30+C53+C67+C95+C40+C63+C14</f>
        <v>85716.07</v>
      </c>
      <c r="D8" s="13">
        <f>D9+D20+D30+D53+D67+D95+D40+D63+D14</f>
        <v>85716.07</v>
      </c>
      <c r="E8" s="13">
        <f>E9+E20+E30+E53+E67+E95+E40+E63+E14</f>
        <v>3699.0501299999996</v>
      </c>
      <c r="F8" s="13">
        <f>F9+F20+F30+F53+F67+F95+F40+F63+F14</f>
        <v>5446.9976800000004</v>
      </c>
      <c r="G8" s="14">
        <f t="shared" ref="G8:G25" si="0">E8/D8*100</f>
        <v>4.3154686513275742</v>
      </c>
      <c r="H8" s="15">
        <f>E8-D8</f>
        <v>-82017.019870000004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2621.1585599999999</v>
      </c>
      <c r="F9" s="13">
        <f>F10</f>
        <v>4473.8463700000002</v>
      </c>
      <c r="G9" s="14">
        <f t="shared" si="0"/>
        <v>4.9910668164594316</v>
      </c>
      <c r="H9" s="15">
        <f t="shared" ref="H9:H25" si="1">E9-D9</f>
        <v>-49895.841440000004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2621.1585599999999</v>
      </c>
      <c r="F10" s="21">
        <f>F11+F12+F13</f>
        <v>4473.8463700000002</v>
      </c>
      <c r="G10" s="22">
        <f t="shared" si="0"/>
        <v>4.9910668164594316</v>
      </c>
      <c r="H10" s="23">
        <f t="shared" si="1"/>
        <v>-49895.841440000004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2566.9013</v>
      </c>
      <c r="F11" s="26">
        <v>4468.1345099999999</v>
      </c>
      <c r="G11" s="22">
        <f>E11/D11*100</f>
        <v>4.9302806161647199</v>
      </c>
      <c r="H11" s="27">
        <f t="shared" si="1"/>
        <v>-49497.098700000002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52.637929999999997</v>
      </c>
      <c r="F12" s="26"/>
      <c r="G12" s="22">
        <f t="shared" si="0"/>
        <v>23.291119469026548</v>
      </c>
      <c r="H12" s="27">
        <f t="shared" si="1"/>
        <v>-173.36207000000002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1.6193299999999999</v>
      </c>
      <c r="F13" s="50">
        <v>5.7118599999999997</v>
      </c>
      <c r="G13" s="47">
        <f t="shared" si="0"/>
        <v>0.71336123348017622</v>
      </c>
      <c r="H13" s="51">
        <f t="shared" si="1"/>
        <v>-225.38067000000001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1.19703</v>
      </c>
      <c r="F14" s="79">
        <f t="shared" si="2"/>
        <v>0</v>
      </c>
      <c r="G14" s="110">
        <f t="shared" si="0"/>
        <v>7.660624290034078</v>
      </c>
      <c r="H14" s="33">
        <f t="shared" si="1"/>
        <v>-14.428720000000002</v>
      </c>
    </row>
    <row r="15" spans="1:8" x14ac:dyDescent="0.2">
      <c r="A15" s="183" t="s">
        <v>254</v>
      </c>
      <c r="B15" s="184" t="s">
        <v>255</v>
      </c>
      <c r="C15" s="21">
        <f t="shared" ref="C15" si="3">C16+C17+C18+C19</f>
        <v>15.625750000000002</v>
      </c>
      <c r="D15" s="21">
        <f t="shared" ref="D15:F15" si="4">D16+D17+D18+D19</f>
        <v>15.625750000000002</v>
      </c>
      <c r="E15" s="21">
        <f t="shared" si="4"/>
        <v>1.19703</v>
      </c>
      <c r="F15" s="21">
        <f t="shared" si="4"/>
        <v>0</v>
      </c>
      <c r="G15" s="22">
        <f t="shared" si="0"/>
        <v>7.660624290034078</v>
      </c>
      <c r="H15" s="23">
        <f t="shared" si="1"/>
        <v>-14.428720000000002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0.54979</v>
      </c>
      <c r="F16" s="190"/>
      <c r="G16" s="22">
        <f t="shared" si="0"/>
        <v>7.6628133545558184</v>
      </c>
      <c r="H16" s="27">
        <f t="shared" si="1"/>
        <v>-6.6249900000000004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3.2399999999999998E-3</v>
      </c>
      <c r="F17" s="190"/>
      <c r="G17" s="22">
        <f t="shared" si="0"/>
        <v>7.9236977256052814</v>
      </c>
      <c r="H17" s="27">
        <f t="shared" si="1"/>
        <v>-3.7650000000000003E-2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0.73768</v>
      </c>
      <c r="F18" s="190"/>
      <c r="G18" s="22">
        <f t="shared" si="0"/>
        <v>7.816054443680394</v>
      </c>
      <c r="H18" s="27">
        <f t="shared" si="1"/>
        <v>-8.700330000000001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-9.3679999999999999E-2</v>
      </c>
      <c r="F19" s="192"/>
      <c r="G19" s="47">
        <f t="shared" si="0"/>
        <v>9.1134610333388455</v>
      </c>
      <c r="H19" s="51">
        <f t="shared" si="1"/>
        <v>0.93425000000000002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593.15969999999993</v>
      </c>
      <c r="F20" s="13">
        <f>F21+F25+F27+F28+F29+F26</f>
        <v>616.12723999999992</v>
      </c>
      <c r="G20" s="32">
        <f t="shared" si="0"/>
        <v>2.735724102942533</v>
      </c>
      <c r="H20" s="33">
        <f t="shared" si="1"/>
        <v>-21088.8403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201.63032999999999</v>
      </c>
      <c r="F21" s="21">
        <f>F22+F23+F24</f>
        <v>268.31943999999999</v>
      </c>
      <c r="G21" s="36">
        <f t="shared" si="0"/>
        <v>1.0575941778127458</v>
      </c>
      <c r="H21" s="37">
        <f t="shared" si="1"/>
        <v>-18863.36967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210.40382</v>
      </c>
      <c r="F22" s="26">
        <v>248.96986000000001</v>
      </c>
      <c r="G22" s="41">
        <f t="shared" si="0"/>
        <v>1.4545718631178708</v>
      </c>
      <c r="H22" s="27">
        <f t="shared" si="1"/>
        <v>-14254.59618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-8.7734900000000007</v>
      </c>
      <c r="F23" s="26">
        <v>19.34958</v>
      </c>
      <c r="G23" s="41">
        <f t="shared" si="0"/>
        <v>-0.19072804347826089</v>
      </c>
      <c r="H23" s="27">
        <f t="shared" si="1"/>
        <v>-4608.7734899999996</v>
      </c>
    </row>
    <row r="24" spans="1:8" ht="12" hidden="1" customHeight="1" x14ac:dyDescent="0.2">
      <c r="A24" s="38" t="s">
        <v>28</v>
      </c>
      <c r="B24" s="39" t="s">
        <v>29</v>
      </c>
      <c r="C24" s="40"/>
      <c r="D24" s="40"/>
      <c r="E24" s="27"/>
      <c r="F24" s="26"/>
      <c r="G24" s="41" t="e">
        <f t="shared" si="0"/>
        <v>#DIV/0!</v>
      </c>
      <c r="H24" s="27">
        <f t="shared" si="1"/>
        <v>0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95.571259999999995</v>
      </c>
      <c r="F25" s="26">
        <v>287.62277999999998</v>
      </c>
      <c r="G25" s="41">
        <f t="shared" si="0"/>
        <v>69.25453623188406</v>
      </c>
      <c r="H25" s="27">
        <f t="shared" si="1"/>
        <v>-42.428740000000005</v>
      </c>
    </row>
    <row r="26" spans="1:8" ht="12" hidden="1" customHeight="1" x14ac:dyDescent="0.2">
      <c r="A26" s="45" t="s">
        <v>32</v>
      </c>
      <c r="B26" s="46" t="s">
        <v>33</v>
      </c>
      <c r="C26" s="21"/>
      <c r="D26" s="21"/>
      <c r="E26" s="23"/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1726</v>
      </c>
      <c r="E27" s="27">
        <v>262.53107999999997</v>
      </c>
      <c r="F27" s="26">
        <v>25.283650000000002</v>
      </c>
      <c r="G27" s="41">
        <f>E27/D27*100</f>
        <v>15.210375434530704</v>
      </c>
      <c r="H27" s="27">
        <f t="shared" ref="H27:H40" si="5">E27-D27</f>
        <v>-1463.46892</v>
      </c>
    </row>
    <row r="28" spans="1:8" ht="12.75" thickBot="1" x14ac:dyDescent="0.25">
      <c r="A28" s="19" t="s">
        <v>36</v>
      </c>
      <c r="B28" s="49" t="s">
        <v>37</v>
      </c>
      <c r="C28" s="50">
        <v>753</v>
      </c>
      <c r="D28" s="50">
        <v>753</v>
      </c>
      <c r="E28" s="51">
        <v>33.427030000000002</v>
      </c>
      <c r="F28" s="50">
        <v>34.90137</v>
      </c>
      <c r="G28" s="41">
        <f>E28/D28*100</f>
        <v>4.4391806108897747</v>
      </c>
      <c r="H28" s="51">
        <f t="shared" si="5"/>
        <v>-719.57296999999994</v>
      </c>
    </row>
    <row r="29" spans="1:8" ht="12.75" hidden="1" customHeight="1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5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6">E31+E33+E34</f>
        <v>72.899990000000003</v>
      </c>
      <c r="F30" s="13">
        <f t="shared" si="6"/>
        <v>178.55351000000002</v>
      </c>
      <c r="G30" s="14">
        <f t="shared" ref="G30:G38" si="7">E30/D30*100</f>
        <v>7.2436397058823525</v>
      </c>
      <c r="H30" s="52">
        <f t="shared" si="5"/>
        <v>-933.50000999999997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67.624989999999997</v>
      </c>
      <c r="F31" s="21">
        <f>F32</f>
        <v>139.37351000000001</v>
      </c>
      <c r="G31" s="22">
        <f t="shared" si="7"/>
        <v>6.7530447373676843</v>
      </c>
      <c r="H31" s="23">
        <f t="shared" si="5"/>
        <v>-933.77500999999995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67.624989999999997</v>
      </c>
      <c r="F32" s="26">
        <v>139.37351000000001</v>
      </c>
      <c r="G32" s="41">
        <f t="shared" si="7"/>
        <v>6.7530447373676843</v>
      </c>
      <c r="H32" s="27">
        <f t="shared" si="5"/>
        <v>-933.77500999999995</v>
      </c>
    </row>
    <row r="33" spans="1:8" ht="12" hidden="1" customHeight="1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7"/>
        <v>#DIV/0!</v>
      </c>
      <c r="H33" s="27">
        <f t="shared" si="5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8">E35+E36+E37+E38+E39</f>
        <v>5.2750000000000004</v>
      </c>
      <c r="F34" s="26">
        <f t="shared" si="8"/>
        <v>39.18</v>
      </c>
      <c r="G34" s="41">
        <f t="shared" si="7"/>
        <v>105.50000000000001</v>
      </c>
      <c r="H34" s="27">
        <f t="shared" si="5"/>
        <v>0.27500000000000036</v>
      </c>
    </row>
    <row r="35" spans="1:8" ht="12" hidden="1" customHeight="1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7"/>
        <v>#DIV/0!</v>
      </c>
      <c r="H35" s="27">
        <f t="shared" si="5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>
        <v>2.3250000000000002</v>
      </c>
      <c r="F36" s="26">
        <v>16.074999999999999</v>
      </c>
      <c r="G36" s="41" t="e">
        <f t="shared" si="7"/>
        <v>#DIV/0!</v>
      </c>
      <c r="H36" s="27">
        <f t="shared" si="5"/>
        <v>2.3250000000000002</v>
      </c>
    </row>
    <row r="37" spans="1:8" x14ac:dyDescent="0.2">
      <c r="A37" s="38" t="s">
        <v>54</v>
      </c>
      <c r="B37" s="44" t="s">
        <v>55</v>
      </c>
      <c r="C37" s="26"/>
      <c r="D37" s="26"/>
      <c r="E37" s="27">
        <v>1.95</v>
      </c>
      <c r="F37" s="26">
        <v>6.1050000000000004</v>
      </c>
      <c r="G37" s="41" t="e">
        <f t="shared" si="7"/>
        <v>#DIV/0!</v>
      </c>
      <c r="H37" s="27">
        <f t="shared" si="5"/>
        <v>1.95</v>
      </c>
    </row>
    <row r="38" spans="1:8" ht="35.25" customHeight="1" x14ac:dyDescent="0.2">
      <c r="A38" s="42" t="s">
        <v>56</v>
      </c>
      <c r="B38" s="58" t="s">
        <v>57</v>
      </c>
      <c r="C38" s="26"/>
      <c r="D38" s="26"/>
      <c r="E38" s="27">
        <v>1</v>
      </c>
      <c r="F38" s="26">
        <v>17</v>
      </c>
      <c r="G38" s="41" t="e">
        <f t="shared" si="7"/>
        <v>#DIV/0!</v>
      </c>
      <c r="H38" s="27">
        <f t="shared" si="5"/>
        <v>1</v>
      </c>
    </row>
    <row r="39" spans="1:8" ht="12" customHeight="1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5"/>
        <v>-5</v>
      </c>
    </row>
    <row r="40" spans="1:8" x14ac:dyDescent="0.2">
      <c r="A40" s="213" t="s">
        <v>60</v>
      </c>
      <c r="B40" s="215" t="s">
        <v>61</v>
      </c>
      <c r="C40" s="217">
        <f>C42+C50</f>
        <v>10138.07425</v>
      </c>
      <c r="D40" s="217">
        <f>D42+D50</f>
        <v>10138.07425</v>
      </c>
      <c r="E40" s="217">
        <f>E42+E50</f>
        <v>212.51345999999998</v>
      </c>
      <c r="F40" s="217">
        <f>F44+F45+F47+F50</f>
        <v>46.418239999999997</v>
      </c>
      <c r="G40" s="223">
        <f>E40/D40*100</f>
        <v>2.0961915918104466</v>
      </c>
      <c r="H40" s="219">
        <f t="shared" si="5"/>
        <v>-9925.5607899999995</v>
      </c>
    </row>
    <row r="41" spans="1:8" ht="12.75" thickBot="1" x14ac:dyDescent="0.25">
      <c r="A41" s="214"/>
      <c r="B41" s="216"/>
      <c r="C41" s="218"/>
      <c r="D41" s="218"/>
      <c r="E41" s="218"/>
      <c r="F41" s="218"/>
      <c r="G41" s="224"/>
      <c r="H41" s="220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9828.0742499999997</v>
      </c>
      <c r="E42" s="21">
        <f>E43+E45+E47+E49</f>
        <v>194.62717999999998</v>
      </c>
      <c r="F42" s="21">
        <f t="shared" ref="F42" si="9">F43+F45+F47+F49</f>
        <v>35.808389999999996</v>
      </c>
      <c r="G42" s="41">
        <f t="shared" ref="G42:G55" si="10">E42/D42*100</f>
        <v>1.9803185756355066</v>
      </c>
      <c r="H42" s="23">
        <f t="shared" ref="H42:H71" si="11">E42-D42</f>
        <v>-9633.4470700000002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186.13086999999999</v>
      </c>
      <c r="F43" s="26">
        <f>F44</f>
        <v>23.661079999999998</v>
      </c>
      <c r="G43" s="41">
        <f t="shared" si="10"/>
        <v>2.0945823346049539</v>
      </c>
      <c r="H43" s="27">
        <f t="shared" si="11"/>
        <v>-8700.1691299999984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186.13086999999999</v>
      </c>
      <c r="F44" s="65">
        <v>23.661079999999998</v>
      </c>
      <c r="G44" s="66">
        <f t="shared" si="10"/>
        <v>2.0945823346049539</v>
      </c>
      <c r="H44" s="67">
        <f t="shared" si="11"/>
        <v>-8700.1691299999984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602.57425000000001</v>
      </c>
      <c r="E45" s="27">
        <f>E46</f>
        <v>0</v>
      </c>
      <c r="F45" s="26">
        <f>F46</f>
        <v>0</v>
      </c>
      <c r="G45" s="41">
        <f t="shared" si="10"/>
        <v>0</v>
      </c>
      <c r="H45" s="27">
        <f t="shared" si="11"/>
        <v>-602.57425000000001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602.57425000000001</v>
      </c>
      <c r="E46" s="27">
        <v>0</v>
      </c>
      <c r="F46" s="26"/>
      <c r="G46" s="41">
        <f t="shared" si="10"/>
        <v>0</v>
      </c>
      <c r="H46" s="27">
        <f t="shared" si="11"/>
        <v>-602.57425000000001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8.4963099999999994</v>
      </c>
      <c r="F47" s="26">
        <f>F48</f>
        <v>12.147309999999999</v>
      </c>
      <c r="G47" s="41">
        <f t="shared" si="10"/>
        <v>6.2426965466568696</v>
      </c>
      <c r="H47" s="67">
        <f t="shared" si="11"/>
        <v>-127.60369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8.4963099999999994</v>
      </c>
      <c r="F48" s="71">
        <v>12.147309999999999</v>
      </c>
      <c r="G48" s="41">
        <f t="shared" si="10"/>
        <v>6.2426965466568696</v>
      </c>
      <c r="H48" s="27">
        <f t="shared" si="11"/>
        <v>-127.60369</v>
      </c>
    </row>
    <row r="49" spans="1:234" s="72" customFormat="1" ht="60.75" customHeight="1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10"/>
        <v>0</v>
      </c>
      <c r="H49" s="27">
        <f t="shared" si="11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2">E51+E52</f>
        <v>17.886279999999999</v>
      </c>
      <c r="F50" s="79">
        <f t="shared" si="12"/>
        <v>10.60985</v>
      </c>
      <c r="G50" s="32">
        <f t="shared" si="10"/>
        <v>5.7697677419354836</v>
      </c>
      <c r="H50" s="33">
        <f t="shared" si="11"/>
        <v>-292.11372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17.886279999999999</v>
      </c>
      <c r="F51" s="85">
        <v>10.60985</v>
      </c>
      <c r="G51" s="47">
        <f t="shared" si="10"/>
        <v>5.9620933333333337</v>
      </c>
      <c r="H51" s="37">
        <f t="shared" si="11"/>
        <v>-282.11372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4.0400000000000002E-3</v>
      </c>
      <c r="F53" s="13">
        <f>F54</f>
        <v>0</v>
      </c>
      <c r="G53" s="32">
        <f t="shared" si="10"/>
        <v>3.5761706647782598E-3</v>
      </c>
      <c r="H53" s="33">
        <f t="shared" si="11"/>
        <v>-112.96596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4.0400000000000002E-3</v>
      </c>
      <c r="F54" s="23">
        <f>F55+F56+F57+F58+F59</f>
        <v>0</v>
      </c>
      <c r="G54" s="22">
        <f t="shared" si="10"/>
        <v>3.5761706647782598E-3</v>
      </c>
      <c r="H54" s="23">
        <f t="shared" si="11"/>
        <v>-112.96596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/>
      <c r="F55" s="26"/>
      <c r="G55" s="22">
        <f t="shared" si="10"/>
        <v>0</v>
      </c>
      <c r="H55" s="27">
        <f t="shared" si="11"/>
        <v>-102.76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1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4.0400000000000002E-3</v>
      </c>
      <c r="F57" s="26"/>
      <c r="G57" s="22">
        <f>E57/D57*100</f>
        <v>3.9569049951028404E-2</v>
      </c>
      <c r="H57" s="27">
        <f t="shared" si="11"/>
        <v>-10.205960000000001</v>
      </c>
    </row>
    <row r="58" spans="1:234" s="72" customFormat="1" ht="0.75" customHeight="1" thickBot="1" x14ac:dyDescent="0.25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1"/>
        <v>0</v>
      </c>
    </row>
    <row r="59" spans="1:234" s="72" customFormat="1" ht="24.75" hidden="1" customHeight="1" thickBot="1" x14ac:dyDescent="0.25">
      <c r="A59" s="42" t="s">
        <v>90</v>
      </c>
      <c r="B59" s="89" t="s">
        <v>91</v>
      </c>
      <c r="C59" s="50"/>
      <c r="D59" s="50"/>
      <c r="E59" s="51"/>
      <c r="F59" s="50"/>
      <c r="G59" s="66" t="e">
        <f>E59/D59*100</f>
        <v>#DIV/0!</v>
      </c>
      <c r="H59" s="51">
        <f t="shared" si="11"/>
        <v>0</v>
      </c>
    </row>
    <row r="60" spans="1:234" s="72" customFormat="1" ht="12.75" thickBot="1" x14ac:dyDescent="0.25">
      <c r="A60" s="90" t="s">
        <v>92</v>
      </c>
      <c r="B60" s="91" t="s">
        <v>93</v>
      </c>
      <c r="C60" s="79">
        <f t="shared" ref="C60:E61" si="13">C61</f>
        <v>0</v>
      </c>
      <c r="D60" s="79">
        <f t="shared" si="13"/>
        <v>0</v>
      </c>
      <c r="E60" s="80">
        <f t="shared" si="13"/>
        <v>0</v>
      </c>
      <c r="F60" s="79"/>
      <c r="G60" s="32" t="e">
        <f t="shared" ref="G60:G62" si="14">E60/D60*100</f>
        <v>#DIV/0!</v>
      </c>
      <c r="H60" s="33">
        <f t="shared" si="11"/>
        <v>0</v>
      </c>
    </row>
    <row r="61" spans="1:234" s="72" customFormat="1" x14ac:dyDescent="0.2">
      <c r="A61" s="92" t="s">
        <v>94</v>
      </c>
      <c r="B61" s="93" t="s">
        <v>95</v>
      </c>
      <c r="C61" s="21">
        <f t="shared" si="13"/>
        <v>0</v>
      </c>
      <c r="D61" s="21">
        <f t="shared" si="13"/>
        <v>0</v>
      </c>
      <c r="E61" s="23">
        <f t="shared" si="13"/>
        <v>0</v>
      </c>
      <c r="F61" s="21"/>
      <c r="G61" s="22" t="e">
        <f t="shared" si="14"/>
        <v>#DIV/0!</v>
      </c>
      <c r="H61" s="27">
        <f t="shared" si="11"/>
        <v>0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/>
      <c r="F62" s="74"/>
      <c r="G62" s="96" t="e">
        <f t="shared" si="14"/>
        <v>#DIV/0!</v>
      </c>
      <c r="H62" s="75">
        <f t="shared" si="11"/>
        <v>0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0</v>
      </c>
      <c r="F63" s="99">
        <f>F64+F65+F66</f>
        <v>99.837940000000003</v>
      </c>
      <c r="G63" s="100">
        <f>E63/D63*100</f>
        <v>0</v>
      </c>
      <c r="H63" s="101">
        <f t="shared" si="11"/>
        <v>-125</v>
      </c>
    </row>
    <row r="64" spans="1:234" s="10" customFormat="1" ht="24" hidden="1" customHeight="1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1"/>
        <v>0</v>
      </c>
    </row>
    <row r="65" spans="1:8" s="10" customFormat="1" ht="24.75" thickBot="1" x14ac:dyDescent="0.25">
      <c r="A65" s="70" t="s">
        <v>102</v>
      </c>
      <c r="B65" s="105" t="s">
        <v>103</v>
      </c>
      <c r="C65" s="50">
        <v>125</v>
      </c>
      <c r="D65" s="50">
        <v>125</v>
      </c>
      <c r="E65" s="51"/>
      <c r="F65" s="50">
        <v>99.837940000000003</v>
      </c>
      <c r="G65" s="22">
        <f>E65/D65*100</f>
        <v>0</v>
      </c>
      <c r="H65" s="51">
        <f t="shared" si="11"/>
        <v>-125</v>
      </c>
    </row>
    <row r="66" spans="1:8" s="10" customFormat="1" ht="24.75" hidden="1" customHeight="1" thickBot="1" x14ac:dyDescent="0.25">
      <c r="A66" s="106" t="s">
        <v>104</v>
      </c>
      <c r="B66" s="107" t="s">
        <v>105</v>
      </c>
      <c r="C66" s="26"/>
      <c r="D66" s="26"/>
      <c r="E66" s="27"/>
      <c r="F66" s="26"/>
      <c r="G66" s="22" t="e">
        <f>E66/D66*100</f>
        <v>#DIV/0!</v>
      </c>
      <c r="H66" s="27">
        <f t="shared" si="11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C68+C70+C72+C74+C78+C80+C82+C84+C86+C90+C76+C93</f>
        <v>119</v>
      </c>
      <c r="D67" s="109">
        <f>D68+D70+D72+D74+D78+D80+D82+D84+D86+D90+D76+D93</f>
        <v>119</v>
      </c>
      <c r="E67" s="109">
        <f>E68+E70+E72+E74+E78+E80+E82+E84+E86+E90+E76+E93</f>
        <v>134.21078</v>
      </c>
      <c r="F67" s="109">
        <f t="shared" ref="F67" si="15">F68+F70+F72+F74+F78+F80+F82+F84+F86+F90+F76</f>
        <v>7.7143800000000002</v>
      </c>
      <c r="G67" s="110">
        <f>E67/D67*100</f>
        <v>112.78216806722689</v>
      </c>
      <c r="H67" s="33">
        <f t="shared" si="11"/>
        <v>15.21078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</f>
        <v>8</v>
      </c>
      <c r="E68" s="21">
        <f t="shared" ref="E68:F68" si="16">E69</f>
        <v>0</v>
      </c>
      <c r="F68" s="21">
        <f t="shared" si="16"/>
        <v>0</v>
      </c>
      <c r="G68" s="22">
        <f>E68/D68*100</f>
        <v>0</v>
      </c>
      <c r="H68" s="23">
        <f t="shared" si="11"/>
        <v>-8</v>
      </c>
    </row>
    <row r="69" spans="1:8" s="10" customFormat="1" ht="33.75" customHeight="1" x14ac:dyDescent="0.2">
      <c r="A69" s="113" t="s">
        <v>110</v>
      </c>
      <c r="B69" s="114" t="s">
        <v>111</v>
      </c>
      <c r="C69" s="21">
        <v>8</v>
      </c>
      <c r="D69" s="21">
        <v>8</v>
      </c>
      <c r="E69" s="23"/>
      <c r="F69" s="71"/>
      <c r="G69" s="22">
        <f>E69/D69*100</f>
        <v>0</v>
      </c>
      <c r="H69" s="27">
        <f t="shared" si="11"/>
        <v>-8</v>
      </c>
    </row>
    <row r="70" spans="1:8" ht="36" x14ac:dyDescent="0.2">
      <c r="A70" s="111" t="s">
        <v>112</v>
      </c>
      <c r="B70" s="115" t="s">
        <v>113</v>
      </c>
      <c r="C70" s="21">
        <f>C71</f>
        <v>17</v>
      </c>
      <c r="D70" s="21">
        <f>D71</f>
        <v>17</v>
      </c>
      <c r="E70" s="21">
        <f>E71</f>
        <v>2.5</v>
      </c>
      <c r="F70" s="21">
        <f>F71</f>
        <v>0</v>
      </c>
      <c r="G70" s="41"/>
      <c r="H70" s="27">
        <f t="shared" si="11"/>
        <v>-14.5</v>
      </c>
    </row>
    <row r="71" spans="1:8" ht="48" x14ac:dyDescent="0.2">
      <c r="A71" s="113" t="s">
        <v>114</v>
      </c>
      <c r="B71" s="116" t="s">
        <v>115</v>
      </c>
      <c r="C71" s="21">
        <v>17</v>
      </c>
      <c r="D71" s="21">
        <v>17</v>
      </c>
      <c r="E71" s="23">
        <v>2.5</v>
      </c>
      <c r="F71" s="26"/>
      <c r="G71" s="41">
        <f>E71/D71*100</f>
        <v>14.705882352941178</v>
      </c>
      <c r="H71" s="117">
        <f t="shared" si="11"/>
        <v>-14.5</v>
      </c>
    </row>
    <row r="72" spans="1:8" ht="36" x14ac:dyDescent="0.2">
      <c r="A72" s="111" t="s">
        <v>116</v>
      </c>
      <c r="B72" s="73" t="s">
        <v>117</v>
      </c>
      <c r="C72" s="21">
        <f>C73</f>
        <v>4</v>
      </c>
      <c r="D72" s="21">
        <f>D73</f>
        <v>4</v>
      </c>
      <c r="E72" s="21">
        <f>E73</f>
        <v>0</v>
      </c>
      <c r="F72" s="21">
        <f>F73</f>
        <v>0</v>
      </c>
      <c r="G72" s="22"/>
      <c r="H72" s="118"/>
    </row>
    <row r="73" spans="1:8" ht="48" x14ac:dyDescent="0.2">
      <c r="A73" s="113" t="s">
        <v>118</v>
      </c>
      <c r="B73" s="116" t="s">
        <v>119</v>
      </c>
      <c r="C73" s="21">
        <v>4</v>
      </c>
      <c r="D73" s="21">
        <v>4</v>
      </c>
      <c r="E73" s="23"/>
      <c r="F73" s="26"/>
      <c r="G73" s="41"/>
      <c r="H73" s="27"/>
    </row>
    <row r="74" spans="1:8" ht="36" x14ac:dyDescent="0.2">
      <c r="A74" s="111" t="s">
        <v>120</v>
      </c>
      <c r="B74" s="73" t="s">
        <v>121</v>
      </c>
      <c r="C74" s="21">
        <f>C75</f>
        <v>3</v>
      </c>
      <c r="D74" s="21">
        <f>D75</f>
        <v>3</v>
      </c>
      <c r="E74" s="21">
        <f>E75</f>
        <v>0</v>
      </c>
      <c r="F74" s="21">
        <f>F75</f>
        <v>0</v>
      </c>
      <c r="G74" s="41"/>
      <c r="H74" s="27"/>
    </row>
    <row r="75" spans="1:8" ht="48" x14ac:dyDescent="0.2">
      <c r="A75" s="113" t="s">
        <v>122</v>
      </c>
      <c r="B75" s="116" t="s">
        <v>123</v>
      </c>
      <c r="C75" s="21">
        <v>3</v>
      </c>
      <c r="D75" s="21">
        <v>3</v>
      </c>
      <c r="E75" s="23"/>
      <c r="F75" s="27"/>
      <c r="G75" s="41">
        <f>E75/D75*100</f>
        <v>0</v>
      </c>
      <c r="H75" s="27">
        <f>E75-D75</f>
        <v>-3</v>
      </c>
    </row>
    <row r="76" spans="1:8" ht="36" x14ac:dyDescent="0.2">
      <c r="A76" s="111" t="s">
        <v>266</v>
      </c>
      <c r="B76" s="73" t="s">
        <v>267</v>
      </c>
      <c r="C76" s="21">
        <f>C77</f>
        <v>5</v>
      </c>
      <c r="D76" s="21">
        <f>D77</f>
        <v>5</v>
      </c>
      <c r="E76" s="21">
        <f t="shared" ref="E76:F76" si="17">E77</f>
        <v>0</v>
      </c>
      <c r="F76" s="21">
        <f t="shared" si="17"/>
        <v>0</v>
      </c>
      <c r="G76" s="41"/>
      <c r="H76" s="27"/>
    </row>
    <row r="77" spans="1:8" ht="48" x14ac:dyDescent="0.2">
      <c r="A77" s="113" t="s">
        <v>268</v>
      </c>
      <c r="B77" s="116" t="s">
        <v>269</v>
      </c>
      <c r="C77" s="21">
        <v>5</v>
      </c>
      <c r="D77" s="21">
        <v>5</v>
      </c>
      <c r="E77" s="23"/>
      <c r="F77" s="27"/>
      <c r="G77" s="41"/>
      <c r="H77" s="27"/>
    </row>
    <row r="78" spans="1:8" ht="36" x14ac:dyDescent="0.2">
      <c r="A78" s="111" t="s">
        <v>124</v>
      </c>
      <c r="B78" s="73" t="s">
        <v>125</v>
      </c>
      <c r="C78" s="21">
        <f>C79</f>
        <v>3</v>
      </c>
      <c r="D78" s="21">
        <f>D79</f>
        <v>3</v>
      </c>
      <c r="E78" s="21">
        <f>E79</f>
        <v>6.9995000000000003</v>
      </c>
      <c r="F78" s="21">
        <f>F79</f>
        <v>0</v>
      </c>
      <c r="G78" s="41">
        <f>E78/D78*100</f>
        <v>233.31666666666666</v>
      </c>
      <c r="H78" s="27">
        <f>E78-D78</f>
        <v>3.9995000000000003</v>
      </c>
    </row>
    <row r="79" spans="1:8" ht="48" x14ac:dyDescent="0.2">
      <c r="A79" s="113" t="s">
        <v>126</v>
      </c>
      <c r="B79" s="116" t="s">
        <v>127</v>
      </c>
      <c r="C79" s="21">
        <v>3</v>
      </c>
      <c r="D79" s="21">
        <v>3</v>
      </c>
      <c r="E79" s="23">
        <v>6.9995000000000003</v>
      </c>
      <c r="F79" s="23"/>
      <c r="G79" s="41">
        <f>E79/D79*100</f>
        <v>233.31666666666666</v>
      </c>
      <c r="H79" s="27">
        <f>E80-D79</f>
        <v>-2.85</v>
      </c>
    </row>
    <row r="80" spans="1:8" ht="36" x14ac:dyDescent="0.2">
      <c r="A80" s="111" t="s">
        <v>128</v>
      </c>
      <c r="B80" s="73" t="s">
        <v>129</v>
      </c>
      <c r="C80" s="21">
        <f>C81</f>
        <v>2</v>
      </c>
      <c r="D80" s="21">
        <f>D81</f>
        <v>2</v>
      </c>
      <c r="E80" s="21">
        <f>E81</f>
        <v>0.15</v>
      </c>
      <c r="F80" s="21">
        <f>F81</f>
        <v>0</v>
      </c>
      <c r="G80" s="22"/>
      <c r="H80" s="27"/>
    </row>
    <row r="81" spans="1:8" ht="60" x14ac:dyDescent="0.2">
      <c r="A81" s="113" t="s">
        <v>130</v>
      </c>
      <c r="B81" s="116" t="s">
        <v>131</v>
      </c>
      <c r="C81" s="21">
        <v>2</v>
      </c>
      <c r="D81" s="21">
        <v>2</v>
      </c>
      <c r="E81" s="23">
        <v>0.15</v>
      </c>
      <c r="F81" s="26"/>
      <c r="G81" s="41">
        <f>E81/D81*100</f>
        <v>7.5</v>
      </c>
      <c r="H81" s="27">
        <f>E81-D81</f>
        <v>-1.85</v>
      </c>
    </row>
    <row r="82" spans="1:8" ht="36" x14ac:dyDescent="0.2">
      <c r="A82" s="111" t="s">
        <v>132</v>
      </c>
      <c r="B82" s="73" t="s">
        <v>133</v>
      </c>
      <c r="C82" s="21">
        <f>C83</f>
        <v>1</v>
      </c>
      <c r="D82" s="21">
        <f>D83</f>
        <v>1</v>
      </c>
      <c r="E82" s="21">
        <f>E83</f>
        <v>0</v>
      </c>
      <c r="F82" s="21">
        <f>F83</f>
        <v>0</v>
      </c>
      <c r="G82" s="41"/>
      <c r="H82" s="27">
        <f>E82-D82</f>
        <v>-1</v>
      </c>
    </row>
    <row r="83" spans="1:8" ht="48" x14ac:dyDescent="0.2">
      <c r="A83" s="113" t="s">
        <v>134</v>
      </c>
      <c r="B83" s="116" t="s">
        <v>135</v>
      </c>
      <c r="C83" s="21">
        <v>1</v>
      </c>
      <c r="D83" s="21">
        <v>1</v>
      </c>
      <c r="E83" s="23"/>
      <c r="F83" s="26"/>
      <c r="G83" s="41">
        <f>E83/D83*100</f>
        <v>0</v>
      </c>
      <c r="H83" s="119">
        <f>E83-D83</f>
        <v>-1</v>
      </c>
    </row>
    <row r="84" spans="1:8" ht="36" x14ac:dyDescent="0.2">
      <c r="A84" s="111" t="s">
        <v>136</v>
      </c>
      <c r="B84" s="73" t="s">
        <v>137</v>
      </c>
      <c r="C84" s="21">
        <f>C85</f>
        <v>48</v>
      </c>
      <c r="D84" s="21">
        <f>D85</f>
        <v>48</v>
      </c>
      <c r="E84" s="21">
        <f t="shared" ref="E84:F84" si="18">E85</f>
        <v>0</v>
      </c>
      <c r="F84" s="21">
        <f t="shared" si="18"/>
        <v>0</v>
      </c>
      <c r="G84" s="22"/>
      <c r="H84" s="120"/>
    </row>
    <row r="85" spans="1:8" ht="48" x14ac:dyDescent="0.2">
      <c r="A85" s="113" t="s">
        <v>138</v>
      </c>
      <c r="B85" s="116" t="s">
        <v>139</v>
      </c>
      <c r="C85" s="21">
        <v>48</v>
      </c>
      <c r="D85" s="21">
        <v>48</v>
      </c>
      <c r="E85" s="23"/>
      <c r="F85" s="26"/>
      <c r="G85" s="41">
        <f t="shared" ref="G85:G95" si="19">E85/D85*100</f>
        <v>0</v>
      </c>
      <c r="H85" s="27">
        <f t="shared" ref="H85:H115" si="20">E85-D85</f>
        <v>-48</v>
      </c>
    </row>
    <row r="86" spans="1:8" ht="36" x14ac:dyDescent="0.2">
      <c r="A86" s="111" t="s">
        <v>140</v>
      </c>
      <c r="B86" s="115" t="s">
        <v>141</v>
      </c>
      <c r="C86" s="21">
        <f>C87</f>
        <v>28</v>
      </c>
      <c r="D86" s="21">
        <f>D87</f>
        <v>28</v>
      </c>
      <c r="E86" s="21">
        <f t="shared" ref="E86:F86" si="21">E87</f>
        <v>3.2059799999999998</v>
      </c>
      <c r="F86" s="21">
        <f t="shared" si="21"/>
        <v>0</v>
      </c>
      <c r="G86" s="41">
        <f t="shared" si="19"/>
        <v>11.44992857142857</v>
      </c>
      <c r="H86" s="27">
        <f t="shared" si="20"/>
        <v>-24.79402</v>
      </c>
    </row>
    <row r="87" spans="1:8" ht="47.25" customHeight="1" x14ac:dyDescent="0.2">
      <c r="A87" s="121" t="s">
        <v>142</v>
      </c>
      <c r="B87" s="122" t="s">
        <v>143</v>
      </c>
      <c r="C87" s="21">
        <v>28</v>
      </c>
      <c r="D87" s="21">
        <v>28</v>
      </c>
      <c r="E87" s="23">
        <v>3.2059799999999998</v>
      </c>
      <c r="F87" s="26"/>
      <c r="G87" s="41">
        <f t="shared" si="19"/>
        <v>11.44992857142857</v>
      </c>
      <c r="H87" s="27">
        <f t="shared" si="20"/>
        <v>-24.79402</v>
      </c>
    </row>
    <row r="88" spans="1:8" ht="24" hidden="1" customHeight="1" x14ac:dyDescent="0.2">
      <c r="A88" s="123" t="s">
        <v>144</v>
      </c>
      <c r="B88" s="124" t="s">
        <v>145</v>
      </c>
      <c r="C88" s="44"/>
      <c r="D88" s="44"/>
      <c r="E88" s="21">
        <f>E89</f>
        <v>0</v>
      </c>
      <c r="F88" s="26"/>
      <c r="G88" s="41"/>
      <c r="H88" s="27"/>
    </row>
    <row r="89" spans="1:8" ht="36" hidden="1" customHeight="1" x14ac:dyDescent="0.2">
      <c r="A89" s="125" t="s">
        <v>146</v>
      </c>
      <c r="B89" s="126" t="s">
        <v>147</v>
      </c>
      <c r="C89" s="21"/>
      <c r="D89" s="21"/>
      <c r="E89" s="21"/>
      <c r="F89" s="26"/>
      <c r="G89" s="41"/>
      <c r="H89" s="27"/>
    </row>
    <row r="90" spans="1:8" ht="36" x14ac:dyDescent="0.2">
      <c r="A90" s="127" t="s">
        <v>148</v>
      </c>
      <c r="B90" s="88" t="s">
        <v>149</v>
      </c>
      <c r="C90" s="26">
        <f>C91+C92</f>
        <v>0</v>
      </c>
      <c r="D90" s="26">
        <f>D91+D92</f>
        <v>0</v>
      </c>
      <c r="E90" s="26">
        <f>E91+E92</f>
        <v>1.3553000000000002</v>
      </c>
      <c r="F90" s="26">
        <f>F91+F92</f>
        <v>7.7143800000000002</v>
      </c>
      <c r="G90" s="41" t="e">
        <f t="shared" si="19"/>
        <v>#DIV/0!</v>
      </c>
      <c r="H90" s="27">
        <f t="shared" si="20"/>
        <v>1.3553000000000002</v>
      </c>
    </row>
    <row r="91" spans="1:8" ht="36" x14ac:dyDescent="0.2">
      <c r="A91" s="128" t="s">
        <v>150</v>
      </c>
      <c r="B91" s="129" t="s">
        <v>151</v>
      </c>
      <c r="C91" s="50"/>
      <c r="D91" s="50"/>
      <c r="E91" s="50">
        <v>1.1088100000000001</v>
      </c>
      <c r="F91" s="50">
        <v>5.5018799999999999</v>
      </c>
      <c r="G91" s="41" t="e">
        <f t="shared" si="19"/>
        <v>#DIV/0!</v>
      </c>
      <c r="H91" s="27">
        <f t="shared" si="20"/>
        <v>1.1088100000000001</v>
      </c>
    </row>
    <row r="92" spans="1:8" ht="36" x14ac:dyDescent="0.2">
      <c r="A92" s="128" t="s">
        <v>152</v>
      </c>
      <c r="B92" s="129" t="s">
        <v>153</v>
      </c>
      <c r="C92" s="50"/>
      <c r="D92" s="50"/>
      <c r="E92" s="51">
        <v>0.24648999999999999</v>
      </c>
      <c r="F92" s="50">
        <v>2.2124999999999999</v>
      </c>
      <c r="G92" s="66" t="e">
        <f t="shared" si="19"/>
        <v>#DIV/0!</v>
      </c>
      <c r="H92" s="51">
        <f t="shared" si="20"/>
        <v>0.24648999999999999</v>
      </c>
    </row>
    <row r="93" spans="1:8" x14ac:dyDescent="0.2">
      <c r="A93" s="196" t="s">
        <v>273</v>
      </c>
      <c r="B93" s="58" t="s">
        <v>275</v>
      </c>
      <c r="C93" s="26">
        <f>C94</f>
        <v>0</v>
      </c>
      <c r="D93" s="26">
        <f>D94</f>
        <v>0</v>
      </c>
      <c r="E93" s="26">
        <f>E94</f>
        <v>120</v>
      </c>
      <c r="F93" s="26"/>
      <c r="G93" s="66" t="e">
        <f t="shared" si="19"/>
        <v>#DIV/0!</v>
      </c>
      <c r="H93" s="27"/>
    </row>
    <row r="94" spans="1:8" ht="60.75" thickBot="1" x14ac:dyDescent="0.25">
      <c r="A94" s="198" t="s">
        <v>274</v>
      </c>
      <c r="B94" s="197" t="s">
        <v>276</v>
      </c>
      <c r="C94" s="192"/>
      <c r="D94" s="192"/>
      <c r="E94" s="193">
        <v>120</v>
      </c>
      <c r="F94" s="192"/>
      <c r="G94" s="66" t="e">
        <f t="shared" si="19"/>
        <v>#DIV/0!</v>
      </c>
      <c r="H94" s="193"/>
    </row>
    <row r="95" spans="1:8" ht="12.75" thickBot="1" x14ac:dyDescent="0.25">
      <c r="A95" s="31" t="s">
        <v>154</v>
      </c>
      <c r="B95" s="108" t="s">
        <v>155</v>
      </c>
      <c r="C95" s="79">
        <f>C96+C97</f>
        <v>0</v>
      </c>
      <c r="D95" s="79">
        <f>D96+D97</f>
        <v>0</v>
      </c>
      <c r="E95" s="79">
        <f t="shared" ref="E95:F95" si="22">E96+E97</f>
        <v>63.906570000000002</v>
      </c>
      <c r="F95" s="79">
        <f t="shared" si="22"/>
        <v>24.5</v>
      </c>
      <c r="G95" s="110" t="e">
        <f t="shared" si="19"/>
        <v>#DIV/0!</v>
      </c>
      <c r="H95" s="33">
        <f t="shared" si="20"/>
        <v>63.906570000000002</v>
      </c>
    </row>
    <row r="96" spans="1:8" x14ac:dyDescent="0.2">
      <c r="A96" s="19" t="s">
        <v>156</v>
      </c>
      <c r="B96" s="87" t="s">
        <v>157</v>
      </c>
      <c r="C96" s="21"/>
      <c r="D96" s="21"/>
      <c r="E96" s="23">
        <v>7.1530300000000002</v>
      </c>
      <c r="F96" s="21">
        <v>24.5</v>
      </c>
      <c r="G96" s="22">
        <v>0</v>
      </c>
      <c r="H96" s="23">
        <f t="shared" si="20"/>
        <v>7.1530300000000002</v>
      </c>
    </row>
    <row r="97" spans="1:8" ht="12.75" thickBot="1" x14ac:dyDescent="0.25">
      <c r="A97" s="38" t="s">
        <v>158</v>
      </c>
      <c r="B97" s="38" t="s">
        <v>155</v>
      </c>
      <c r="C97" s="50"/>
      <c r="D97" s="50"/>
      <c r="E97" s="51">
        <v>56.753540000000001</v>
      </c>
      <c r="F97" s="50"/>
      <c r="G97" s="66" t="e">
        <f t="shared" ref="G97:G103" si="23">E97/D97*100</f>
        <v>#DIV/0!</v>
      </c>
      <c r="H97" s="51">
        <f t="shared" si="20"/>
        <v>56.753540000000001</v>
      </c>
    </row>
    <row r="98" spans="1:8" ht="12.75" thickBot="1" x14ac:dyDescent="0.25">
      <c r="A98" s="31" t="s">
        <v>159</v>
      </c>
      <c r="B98" s="130" t="s">
        <v>160</v>
      </c>
      <c r="C98" s="131">
        <f>C99+C150+C148+C147+C142</f>
        <v>372867.02899999998</v>
      </c>
      <c r="D98" s="131">
        <f>D99+D150+D148+D147+D142</f>
        <v>372867.02899999998</v>
      </c>
      <c r="E98" s="131">
        <f>E99+E150+E148+E147+E142</f>
        <v>24818.67452</v>
      </c>
      <c r="F98" s="131">
        <f>F99+F150+F148+F147</f>
        <v>31476.6266</v>
      </c>
      <c r="G98" s="132">
        <f t="shared" si="23"/>
        <v>6.656173002628238</v>
      </c>
      <c r="H98" s="133">
        <f t="shared" si="20"/>
        <v>-348048.35447999998</v>
      </c>
    </row>
    <row r="99" spans="1:8" ht="12.75" thickBot="1" x14ac:dyDescent="0.25">
      <c r="A99" s="97" t="s">
        <v>161</v>
      </c>
      <c r="B99" s="134" t="s">
        <v>162</v>
      </c>
      <c r="C99" s="135">
        <f>C100+C103+C119</f>
        <v>333912.09999999998</v>
      </c>
      <c r="D99" s="135">
        <f>D100+D103+D119</f>
        <v>333912.09999999998</v>
      </c>
      <c r="E99" s="135">
        <f>E100+E103+E119</f>
        <v>23899.498520000001</v>
      </c>
      <c r="F99" s="135">
        <f>F100+F103+F119+F142</f>
        <v>31476.6266</v>
      </c>
      <c r="G99" s="136">
        <f t="shared" si="23"/>
        <v>7.1574221239661586</v>
      </c>
      <c r="H99" s="137">
        <f t="shared" si="20"/>
        <v>-310012.60147999995</v>
      </c>
    </row>
    <row r="100" spans="1:8" ht="12.75" thickBot="1" x14ac:dyDescent="0.25">
      <c r="A100" s="31" t="s">
        <v>163</v>
      </c>
      <c r="B100" s="138" t="s">
        <v>164</v>
      </c>
      <c r="C100" s="139">
        <f>C101+C102</f>
        <v>139797</v>
      </c>
      <c r="D100" s="139">
        <f>D101+D102</f>
        <v>139797</v>
      </c>
      <c r="E100" s="140">
        <f>E101+E102</f>
        <v>9443</v>
      </c>
      <c r="F100" s="139">
        <f>SUM(F101+F102)</f>
        <v>16421</v>
      </c>
      <c r="G100" s="141">
        <f t="shared" si="23"/>
        <v>6.7547944519553358</v>
      </c>
      <c r="H100" s="142">
        <f t="shared" si="20"/>
        <v>-130354</v>
      </c>
    </row>
    <row r="101" spans="1:8" x14ac:dyDescent="0.2">
      <c r="A101" s="87" t="s">
        <v>165</v>
      </c>
      <c r="B101" s="87" t="s">
        <v>166</v>
      </c>
      <c r="C101" s="21">
        <v>139797</v>
      </c>
      <c r="D101" s="21">
        <v>139797</v>
      </c>
      <c r="E101" s="23">
        <v>9443</v>
      </c>
      <c r="F101" s="21">
        <v>16421</v>
      </c>
      <c r="G101" s="22">
        <f t="shared" si="23"/>
        <v>6.7547944519553358</v>
      </c>
      <c r="H101" s="23">
        <f t="shared" si="20"/>
        <v>-130354</v>
      </c>
    </row>
    <row r="102" spans="1:8" ht="24.75" thickBot="1" x14ac:dyDescent="0.25">
      <c r="A102" s="102" t="s">
        <v>167</v>
      </c>
      <c r="B102" s="89" t="s">
        <v>168</v>
      </c>
      <c r="C102" s="143"/>
      <c r="D102" s="143"/>
      <c r="E102" s="51"/>
      <c r="F102" s="50"/>
      <c r="G102" s="22" t="e">
        <f t="shared" si="23"/>
        <v>#DIV/0!</v>
      </c>
      <c r="H102" s="51">
        <f t="shared" si="20"/>
        <v>0</v>
      </c>
    </row>
    <row r="103" spans="1:8" ht="12.75" thickBot="1" x14ac:dyDescent="0.25">
      <c r="A103" s="31" t="s">
        <v>169</v>
      </c>
      <c r="B103" s="108" t="s">
        <v>170</v>
      </c>
      <c r="C103" s="79">
        <f>C104+C108+C109+C110+C107+C106</f>
        <v>14400.7</v>
      </c>
      <c r="D103" s="79">
        <f>D104+D108+D109+D110+D107+D106</f>
        <v>14400.7</v>
      </c>
      <c r="E103" s="79">
        <f>E104+E108+E109+E110+E107+E106</f>
        <v>307.83383000000003</v>
      </c>
      <c r="F103" s="79">
        <f>F105+F108+F109+F110</f>
        <v>382.36662000000001</v>
      </c>
      <c r="G103" s="110">
        <f t="shared" si="23"/>
        <v>2.137631017936628</v>
      </c>
      <c r="H103" s="33">
        <f t="shared" si="20"/>
        <v>-14092.866170000001</v>
      </c>
    </row>
    <row r="104" spans="1:8" s="10" customFormat="1" ht="12" hidden="1" customHeight="1" x14ac:dyDescent="0.2">
      <c r="A104" s="38" t="s">
        <v>171</v>
      </c>
      <c r="B104" s="48" t="s">
        <v>172</v>
      </c>
      <c r="C104" s="26"/>
      <c r="D104" s="26"/>
      <c r="E104" s="27"/>
      <c r="F104" s="26"/>
      <c r="G104" s="41">
        <v>0</v>
      </c>
      <c r="H104" s="27">
        <f t="shared" si="20"/>
        <v>0</v>
      </c>
    </row>
    <row r="105" spans="1:8" s="10" customFormat="1" ht="12" hidden="1" customHeight="1" x14ac:dyDescent="0.2">
      <c r="A105" s="42" t="s">
        <v>173</v>
      </c>
      <c r="B105" s="88" t="s">
        <v>174</v>
      </c>
      <c r="C105" s="26"/>
      <c r="D105" s="26"/>
      <c r="E105" s="27"/>
      <c r="F105" s="26"/>
      <c r="G105" s="41"/>
      <c r="H105" s="27"/>
    </row>
    <row r="106" spans="1:8" s="10" customFormat="1" ht="36" x14ac:dyDescent="0.2">
      <c r="A106" s="42" t="s">
        <v>175</v>
      </c>
      <c r="B106" s="88" t="s">
        <v>176</v>
      </c>
      <c r="C106" s="26">
        <v>5976.5</v>
      </c>
      <c r="D106" s="26">
        <v>5976.5</v>
      </c>
      <c r="E106" s="27"/>
      <c r="F106" s="26"/>
      <c r="G106" s="41">
        <v>0</v>
      </c>
      <c r="H106" s="27">
        <f>E106-D106</f>
        <v>-5976.5</v>
      </c>
    </row>
    <row r="107" spans="1:8" s="10" customFormat="1" ht="24" hidden="1" customHeight="1" x14ac:dyDescent="0.2">
      <c r="A107" s="42" t="s">
        <v>177</v>
      </c>
      <c r="B107" s="88" t="s">
        <v>178</v>
      </c>
      <c r="C107" s="26"/>
      <c r="D107" s="26"/>
      <c r="E107" s="27"/>
      <c r="F107" s="26"/>
      <c r="G107" s="41">
        <v>0</v>
      </c>
      <c r="H107" s="27">
        <f t="shared" si="20"/>
        <v>0</v>
      </c>
    </row>
    <row r="108" spans="1:8" s="10" customFormat="1" ht="12" customHeight="1" thickBot="1" x14ac:dyDescent="0.25">
      <c r="A108" s="48" t="s">
        <v>179</v>
      </c>
      <c r="B108" s="48" t="s">
        <v>180</v>
      </c>
      <c r="C108" s="26">
        <v>3236.5</v>
      </c>
      <c r="D108" s="26">
        <v>3236.5</v>
      </c>
      <c r="E108" s="27"/>
      <c r="F108" s="26"/>
      <c r="G108" s="41">
        <f>E108/D108*100</f>
        <v>0</v>
      </c>
      <c r="H108" s="27">
        <f>E108-D108</f>
        <v>-3236.5</v>
      </c>
    </row>
    <row r="109" spans="1:8" s="10" customFormat="1" ht="12.75" hidden="1" customHeight="1" thickBot="1" x14ac:dyDescent="0.25">
      <c r="A109" s="42" t="s">
        <v>181</v>
      </c>
      <c r="B109" s="89" t="s">
        <v>182</v>
      </c>
      <c r="C109" s="50"/>
      <c r="D109" s="50"/>
      <c r="E109" s="51"/>
      <c r="F109" s="50"/>
      <c r="G109" s="66" t="e">
        <f t="shared" ref="G109:G114" si="24">E109/D109*100</f>
        <v>#DIV/0!</v>
      </c>
      <c r="H109" s="27">
        <f t="shared" si="20"/>
        <v>0</v>
      </c>
    </row>
    <row r="110" spans="1:8" ht="12.75" thickBot="1" x14ac:dyDescent="0.25">
      <c r="A110" s="31" t="s">
        <v>183</v>
      </c>
      <c r="B110" s="86" t="s">
        <v>184</v>
      </c>
      <c r="C110" s="79">
        <f>C111+C112+C113+C114+C116+C115+C117</f>
        <v>5187.7</v>
      </c>
      <c r="D110" s="79">
        <f>D111+D112+D113+D114+D116+D115+D117</f>
        <v>5187.7</v>
      </c>
      <c r="E110" s="79">
        <f>E111+E112+E113+E114+E116+E115+E117</f>
        <v>307.83383000000003</v>
      </c>
      <c r="F110" s="79">
        <f>F111+F112+F113+F114+F116+F115+F117+F118</f>
        <v>382.36662000000001</v>
      </c>
      <c r="G110" s="110">
        <f t="shared" si="24"/>
        <v>5.933917342945815</v>
      </c>
      <c r="H110" s="33">
        <f t="shared" si="20"/>
        <v>-4879.8661699999993</v>
      </c>
    </row>
    <row r="111" spans="1:8" x14ac:dyDescent="0.2">
      <c r="A111" s="19" t="s">
        <v>183</v>
      </c>
      <c r="B111" s="87" t="s">
        <v>185</v>
      </c>
      <c r="C111" s="21">
        <v>907.8</v>
      </c>
      <c r="D111" s="21">
        <v>907.8</v>
      </c>
      <c r="E111" s="23"/>
      <c r="F111" s="21"/>
      <c r="G111" s="22">
        <f t="shared" si="24"/>
        <v>0</v>
      </c>
      <c r="H111" s="23">
        <f t="shared" si="20"/>
        <v>-907.8</v>
      </c>
    </row>
    <row r="112" spans="1:8" ht="12.75" customHeight="1" x14ac:dyDescent="0.2">
      <c r="A112" s="42" t="s">
        <v>183</v>
      </c>
      <c r="B112" s="88" t="s">
        <v>186</v>
      </c>
      <c r="C112" s="26">
        <v>1147.9000000000001</v>
      </c>
      <c r="D112" s="26">
        <v>1147.9000000000001</v>
      </c>
      <c r="E112" s="27">
        <v>101.88</v>
      </c>
      <c r="F112" s="26">
        <v>186.12</v>
      </c>
      <c r="G112" s="41">
        <f t="shared" si="24"/>
        <v>8.8753375729593156</v>
      </c>
      <c r="H112" s="27">
        <f t="shared" si="20"/>
        <v>-1046.02</v>
      </c>
    </row>
    <row r="113" spans="1:8" ht="12" hidden="1" customHeight="1" x14ac:dyDescent="0.2">
      <c r="A113" s="38" t="s">
        <v>183</v>
      </c>
      <c r="B113" s="88" t="s">
        <v>187</v>
      </c>
      <c r="C113" s="26"/>
      <c r="D113" s="26"/>
      <c r="E113" s="27"/>
      <c r="F113" s="26"/>
      <c r="G113" s="41" t="e">
        <f t="shared" si="24"/>
        <v>#DIV/0!</v>
      </c>
      <c r="H113" s="27">
        <f t="shared" si="20"/>
        <v>0</v>
      </c>
    </row>
    <row r="114" spans="1:8" ht="12" hidden="1" customHeight="1" x14ac:dyDescent="0.2">
      <c r="A114" s="144" t="s">
        <v>183</v>
      </c>
      <c r="B114" s="145" t="s">
        <v>188</v>
      </c>
      <c r="C114" s="26"/>
      <c r="D114" s="26"/>
      <c r="E114" s="27"/>
      <c r="F114" s="26"/>
      <c r="G114" s="41" t="e">
        <f t="shared" si="24"/>
        <v>#DIV/0!</v>
      </c>
      <c r="H114" s="27">
        <f t="shared" si="20"/>
        <v>0</v>
      </c>
    </row>
    <row r="115" spans="1:8" ht="12" hidden="1" customHeight="1" x14ac:dyDescent="0.2">
      <c r="A115" s="38" t="s">
        <v>183</v>
      </c>
      <c r="B115" s="88" t="s">
        <v>189</v>
      </c>
      <c r="C115" s="26"/>
      <c r="D115" s="26"/>
      <c r="E115" s="27"/>
      <c r="F115" s="26"/>
      <c r="G115" s="41"/>
      <c r="H115" s="27">
        <f t="shared" si="20"/>
        <v>0</v>
      </c>
    </row>
    <row r="116" spans="1:8" ht="14.25" hidden="1" customHeight="1" x14ac:dyDescent="0.2">
      <c r="A116" s="42" t="s">
        <v>183</v>
      </c>
      <c r="B116" s="146" t="s">
        <v>190</v>
      </c>
      <c r="C116" s="26"/>
      <c r="D116" s="26"/>
      <c r="E116" s="27"/>
      <c r="F116" s="26"/>
      <c r="G116" s="41">
        <v>0</v>
      </c>
      <c r="H116" s="27">
        <f>E116-C116</f>
        <v>0</v>
      </c>
    </row>
    <row r="117" spans="1:8" ht="24" customHeight="1" thickBot="1" x14ac:dyDescent="0.25">
      <c r="A117" s="61" t="s">
        <v>183</v>
      </c>
      <c r="B117" s="147" t="s">
        <v>191</v>
      </c>
      <c r="C117" s="26">
        <v>3132</v>
      </c>
      <c r="D117" s="26">
        <v>3132</v>
      </c>
      <c r="E117" s="27">
        <v>205.95383000000001</v>
      </c>
      <c r="F117" s="26">
        <v>196.24662000000001</v>
      </c>
      <c r="G117" s="41">
        <v>0</v>
      </c>
      <c r="H117" s="27">
        <f>E117-C117</f>
        <v>-2926.0461700000001</v>
      </c>
    </row>
    <row r="118" spans="1:8" ht="12.75" hidden="1" customHeight="1" thickBot="1" x14ac:dyDescent="0.25">
      <c r="A118" s="38" t="s">
        <v>183</v>
      </c>
      <c r="B118" s="148" t="s">
        <v>192</v>
      </c>
      <c r="C118" s="50"/>
      <c r="D118" s="50"/>
      <c r="E118" s="51"/>
      <c r="F118" s="50"/>
      <c r="G118" s="66">
        <v>0</v>
      </c>
      <c r="H118" s="51">
        <f>E118-C118</f>
        <v>0</v>
      </c>
    </row>
    <row r="119" spans="1:8" ht="12.75" thickBot="1" x14ac:dyDescent="0.25">
      <c r="A119" s="31" t="s">
        <v>193</v>
      </c>
      <c r="B119" s="149" t="s">
        <v>194</v>
      </c>
      <c r="C119" s="131">
        <f>C120+C132+C134+C136+C138+C139+C140+C133+C135+C137</f>
        <v>179714.39999999997</v>
      </c>
      <c r="D119" s="131">
        <f>D120+D132+D134+D136+D138+D139+D140+D133+D135+D137</f>
        <v>179714.39999999997</v>
      </c>
      <c r="E119" s="150">
        <f>E120+E132+E134+E136+E138+E139+E140+E133+E135</f>
        <v>14148.66469</v>
      </c>
      <c r="F119" s="131">
        <f>F120+F132+F134+F136+F138+F139+F140+F133+F135</f>
        <v>14335.832969999999</v>
      </c>
      <c r="G119" s="132">
        <f t="shared" ref="G119:G126" si="25">E119/D119*100</f>
        <v>7.8728608781488862</v>
      </c>
      <c r="H119" s="133">
        <f t="shared" ref="H119:H126" si="26">E119-D119</f>
        <v>-165565.73530999996</v>
      </c>
    </row>
    <row r="120" spans="1:8" ht="12.75" thickBot="1" x14ac:dyDescent="0.25">
      <c r="A120" s="31" t="s">
        <v>195</v>
      </c>
      <c r="B120" s="151" t="s">
        <v>196</v>
      </c>
      <c r="C120" s="139">
        <f>C123+C127+C122+C121+C124+C129+C125+C126+C130+C131+C128</f>
        <v>132753.1</v>
      </c>
      <c r="D120" s="139">
        <f>D123+D127+D122+D121+D124+D129+D125+D126+D130+D131+D128</f>
        <v>132753.1</v>
      </c>
      <c r="E120" s="139">
        <f>E123+E127+E122+E121+E124+E129+E125+E126+E130+E131+E128</f>
        <v>10284.125</v>
      </c>
      <c r="F120" s="139">
        <f t="shared" ref="F120" si="27">F123+F127+F122+F121+F124+F129+F125+F126+F130+F131</f>
        <v>10290.84</v>
      </c>
      <c r="G120" s="141">
        <f t="shared" si="25"/>
        <v>7.7468059126302888</v>
      </c>
      <c r="H120" s="142">
        <f t="shared" si="26"/>
        <v>-122468.97500000001</v>
      </c>
    </row>
    <row r="121" spans="1:8" ht="24" x14ac:dyDescent="0.2">
      <c r="A121" s="59" t="s">
        <v>197</v>
      </c>
      <c r="B121" s="152" t="s">
        <v>198</v>
      </c>
      <c r="C121" s="104">
        <v>1523.5</v>
      </c>
      <c r="D121" s="104">
        <v>1523.5</v>
      </c>
      <c r="E121" s="23"/>
      <c r="F121" s="21"/>
      <c r="G121" s="22">
        <f t="shared" si="25"/>
        <v>0</v>
      </c>
      <c r="H121" s="23">
        <f t="shared" si="26"/>
        <v>-1523.5</v>
      </c>
    </row>
    <row r="122" spans="1:8" ht="24" x14ac:dyDescent="0.2">
      <c r="A122" s="59" t="s">
        <v>197</v>
      </c>
      <c r="B122" s="88" t="s">
        <v>199</v>
      </c>
      <c r="C122" s="40">
        <v>9.6999999999999993</v>
      </c>
      <c r="D122" s="40">
        <v>9.6999999999999993</v>
      </c>
      <c r="E122" s="27"/>
      <c r="F122" s="26"/>
      <c r="G122" s="41">
        <f t="shared" si="25"/>
        <v>0</v>
      </c>
      <c r="H122" s="27">
        <f t="shared" si="26"/>
        <v>-9.6999999999999993</v>
      </c>
    </row>
    <row r="123" spans="1:8" x14ac:dyDescent="0.2">
      <c r="A123" s="87" t="s">
        <v>197</v>
      </c>
      <c r="B123" s="48" t="s">
        <v>200</v>
      </c>
      <c r="C123" s="26">
        <v>96609.4</v>
      </c>
      <c r="D123" s="26">
        <v>96609.4</v>
      </c>
      <c r="E123" s="27">
        <v>8043</v>
      </c>
      <c r="F123" s="26">
        <v>8035</v>
      </c>
      <c r="G123" s="41">
        <f t="shared" si="25"/>
        <v>8.3252768364155045</v>
      </c>
      <c r="H123" s="27">
        <f t="shared" si="26"/>
        <v>-88566.399999999994</v>
      </c>
    </row>
    <row r="124" spans="1:8" x14ac:dyDescent="0.2">
      <c r="A124" s="87" t="s">
        <v>197</v>
      </c>
      <c r="B124" s="48" t="s">
        <v>201</v>
      </c>
      <c r="C124" s="26">
        <v>15126.8</v>
      </c>
      <c r="D124" s="26">
        <v>15126.8</v>
      </c>
      <c r="E124" s="27">
        <v>1259</v>
      </c>
      <c r="F124" s="26">
        <v>1365</v>
      </c>
      <c r="G124" s="41">
        <f t="shared" si="25"/>
        <v>8.3229764391675705</v>
      </c>
      <c r="H124" s="27">
        <f t="shared" si="26"/>
        <v>-13867.8</v>
      </c>
    </row>
    <row r="125" spans="1:8" x14ac:dyDescent="0.2">
      <c r="A125" s="87" t="s">
        <v>197</v>
      </c>
      <c r="B125" s="48" t="s">
        <v>202</v>
      </c>
      <c r="C125" s="26">
        <v>543.20000000000005</v>
      </c>
      <c r="D125" s="26">
        <v>543.20000000000005</v>
      </c>
      <c r="E125" s="27"/>
      <c r="F125" s="26"/>
      <c r="G125" s="41">
        <f t="shared" si="25"/>
        <v>0</v>
      </c>
      <c r="H125" s="27">
        <f t="shared" si="26"/>
        <v>-543.20000000000005</v>
      </c>
    </row>
    <row r="126" spans="1:8" x14ac:dyDescent="0.2">
      <c r="A126" s="87" t="s">
        <v>197</v>
      </c>
      <c r="B126" s="88" t="s">
        <v>203</v>
      </c>
      <c r="C126" s="26">
        <v>225</v>
      </c>
      <c r="D126" s="26">
        <v>225</v>
      </c>
      <c r="E126" s="27"/>
      <c r="F126" s="26"/>
      <c r="G126" s="41">
        <f t="shared" si="25"/>
        <v>0</v>
      </c>
      <c r="H126" s="27">
        <f t="shared" si="26"/>
        <v>-225</v>
      </c>
    </row>
    <row r="127" spans="1:8" x14ac:dyDescent="0.2">
      <c r="A127" s="87" t="s">
        <v>197</v>
      </c>
      <c r="B127" s="48" t="s">
        <v>204</v>
      </c>
      <c r="C127" s="26">
        <v>305.10000000000002</v>
      </c>
      <c r="D127" s="26">
        <v>305.10000000000002</v>
      </c>
      <c r="E127" s="27"/>
      <c r="F127" s="26">
        <v>25.43</v>
      </c>
      <c r="G127" s="41">
        <v>0</v>
      </c>
      <c r="H127" s="27">
        <f>E127-C127</f>
        <v>-305.10000000000002</v>
      </c>
    </row>
    <row r="128" spans="1:8" x14ac:dyDescent="0.2">
      <c r="A128" s="87" t="s">
        <v>197</v>
      </c>
      <c r="B128" s="48" t="s">
        <v>270</v>
      </c>
      <c r="C128" s="26">
        <v>1087.5999999999999</v>
      </c>
      <c r="D128" s="26">
        <v>1087.5999999999999</v>
      </c>
      <c r="E128" s="27">
        <v>96.525000000000006</v>
      </c>
      <c r="F128" s="153"/>
      <c r="G128" s="41"/>
      <c r="H128" s="27"/>
    </row>
    <row r="129" spans="1:8" ht="36" x14ac:dyDescent="0.2">
      <c r="A129" s="59" t="s">
        <v>197</v>
      </c>
      <c r="B129" s="88" t="s">
        <v>205</v>
      </c>
      <c r="C129" s="26">
        <v>1320.2</v>
      </c>
      <c r="D129" s="26">
        <v>1320.2</v>
      </c>
      <c r="E129" s="27"/>
      <c r="F129" s="26"/>
      <c r="G129" s="41">
        <f t="shared" ref="G129:G145" si="28">E129/D129*100</f>
        <v>0</v>
      </c>
      <c r="H129" s="27">
        <f t="shared" ref="H129:H145" si="29">E129-D129</f>
        <v>-1320.2</v>
      </c>
    </row>
    <row r="130" spans="1:8" x14ac:dyDescent="0.2">
      <c r="A130" s="87" t="s">
        <v>197</v>
      </c>
      <c r="B130" s="48" t="s">
        <v>206</v>
      </c>
      <c r="C130" s="26">
        <v>11413.3</v>
      </c>
      <c r="D130" s="26">
        <v>11413.3</v>
      </c>
      <c r="E130" s="27">
        <v>885.6</v>
      </c>
      <c r="F130" s="26">
        <v>865.41</v>
      </c>
      <c r="G130" s="41">
        <f t="shared" si="28"/>
        <v>7.7593684560994634</v>
      </c>
      <c r="H130" s="27">
        <f t="shared" si="29"/>
        <v>-10527.699999999999</v>
      </c>
    </row>
    <row r="131" spans="1:8" ht="36.75" thickBot="1" x14ac:dyDescent="0.25">
      <c r="A131" s="154" t="s">
        <v>197</v>
      </c>
      <c r="B131" s="155" t="s">
        <v>207</v>
      </c>
      <c r="C131" s="156">
        <v>4589.3</v>
      </c>
      <c r="D131" s="156">
        <v>4589.3</v>
      </c>
      <c r="E131" s="75"/>
      <c r="F131" s="74"/>
      <c r="G131" s="96">
        <f t="shared" si="28"/>
        <v>0</v>
      </c>
      <c r="H131" s="75">
        <f t="shared" si="29"/>
        <v>-4589.3</v>
      </c>
    </row>
    <row r="132" spans="1:8" x14ac:dyDescent="0.2">
      <c r="A132" s="87" t="s">
        <v>208</v>
      </c>
      <c r="B132" s="152" t="s">
        <v>209</v>
      </c>
      <c r="C132" s="21">
        <v>1765.9</v>
      </c>
      <c r="D132" s="21">
        <v>1765.9</v>
      </c>
      <c r="E132" s="23"/>
      <c r="F132" s="21"/>
      <c r="G132" s="22">
        <f t="shared" si="28"/>
        <v>0</v>
      </c>
      <c r="H132" s="23">
        <f t="shared" si="29"/>
        <v>-1765.9</v>
      </c>
    </row>
    <row r="133" spans="1:8" ht="24" x14ac:dyDescent="0.2">
      <c r="A133" s="61" t="s">
        <v>210</v>
      </c>
      <c r="B133" s="157" t="s">
        <v>211</v>
      </c>
      <c r="C133" s="40">
        <v>1173.5</v>
      </c>
      <c r="D133" s="40">
        <v>1173.5</v>
      </c>
      <c r="E133" s="27"/>
      <c r="F133" s="26"/>
      <c r="G133" s="41">
        <f t="shared" si="28"/>
        <v>0</v>
      </c>
      <c r="H133" s="27">
        <f t="shared" si="29"/>
        <v>-1173.5</v>
      </c>
    </row>
    <row r="134" spans="1:8" ht="11.25" customHeight="1" x14ac:dyDescent="0.2">
      <c r="A134" s="48" t="s">
        <v>212</v>
      </c>
      <c r="B134" s="48" t="s">
        <v>213</v>
      </c>
      <c r="C134" s="26">
        <v>1733.3</v>
      </c>
      <c r="D134" s="26">
        <v>1733.3</v>
      </c>
      <c r="E134" s="27">
        <v>433.32499999999999</v>
      </c>
      <c r="F134" s="26">
        <v>391.77499999999998</v>
      </c>
      <c r="G134" s="41">
        <f t="shared" si="28"/>
        <v>25</v>
      </c>
      <c r="H134" s="27">
        <f t="shared" si="29"/>
        <v>-1299.9749999999999</v>
      </c>
    </row>
    <row r="135" spans="1:8" ht="24" hidden="1" customHeight="1" x14ac:dyDescent="0.2">
      <c r="A135" s="61" t="s">
        <v>214</v>
      </c>
      <c r="B135" s="88" t="s">
        <v>215</v>
      </c>
      <c r="C135" s="40"/>
      <c r="D135" s="40"/>
      <c r="E135" s="27"/>
      <c r="F135" s="26"/>
      <c r="G135" s="41" t="e">
        <f>E135/D135*100</f>
        <v>#DIV/0!</v>
      </c>
      <c r="H135" s="27">
        <f>E135-D135</f>
        <v>0</v>
      </c>
    </row>
    <row r="136" spans="1:8" ht="13.5" customHeight="1" x14ac:dyDescent="0.2">
      <c r="A136" s="61" t="s">
        <v>216</v>
      </c>
      <c r="B136" s="88" t="s">
        <v>217</v>
      </c>
      <c r="C136" s="40">
        <v>234.3</v>
      </c>
      <c r="D136" s="40">
        <v>234.3</v>
      </c>
      <c r="E136" s="27"/>
      <c r="F136" s="26"/>
      <c r="G136" s="41">
        <f t="shared" si="28"/>
        <v>0</v>
      </c>
      <c r="H136" s="27">
        <f t="shared" si="29"/>
        <v>-234.3</v>
      </c>
    </row>
    <row r="137" spans="1:8" ht="24" x14ac:dyDescent="0.2">
      <c r="A137" s="61" t="s">
        <v>271</v>
      </c>
      <c r="B137" s="88" t="s">
        <v>272</v>
      </c>
      <c r="C137" s="40">
        <v>212.2</v>
      </c>
      <c r="D137" s="40">
        <v>212.2</v>
      </c>
      <c r="E137" s="27"/>
      <c r="F137" s="26"/>
      <c r="G137" s="41"/>
      <c r="H137" s="27"/>
    </row>
    <row r="138" spans="1:8" x14ac:dyDescent="0.2">
      <c r="A138" s="48" t="s">
        <v>218</v>
      </c>
      <c r="B138" s="88" t="s">
        <v>219</v>
      </c>
      <c r="C138" s="40">
        <v>635.29999999999995</v>
      </c>
      <c r="D138" s="40">
        <v>635.29999999999995</v>
      </c>
      <c r="E138" s="27">
        <v>28.724810000000002</v>
      </c>
      <c r="F138" s="26">
        <v>50.157940000000004</v>
      </c>
      <c r="G138" s="41">
        <f t="shared" si="28"/>
        <v>4.521456005036991</v>
      </c>
      <c r="H138" s="27">
        <f t="shared" si="29"/>
        <v>-606.57518999999991</v>
      </c>
    </row>
    <row r="139" spans="1:8" ht="12.75" thickBot="1" x14ac:dyDescent="0.25">
      <c r="A139" s="48" t="s">
        <v>220</v>
      </c>
      <c r="B139" s="48" t="s">
        <v>221</v>
      </c>
      <c r="C139" s="26">
        <v>1576.8</v>
      </c>
      <c r="D139" s="26">
        <v>1576.8</v>
      </c>
      <c r="E139" s="27">
        <v>94.489879999999999</v>
      </c>
      <c r="F139" s="26">
        <v>92.060029999999998</v>
      </c>
      <c r="G139" s="41">
        <f t="shared" si="28"/>
        <v>5.9925088787417558</v>
      </c>
      <c r="H139" s="27">
        <f t="shared" si="29"/>
        <v>-1482.3101199999999</v>
      </c>
    </row>
    <row r="140" spans="1:8" ht="12.75" thickBot="1" x14ac:dyDescent="0.25">
      <c r="A140" s="31" t="s">
        <v>222</v>
      </c>
      <c r="B140" s="86" t="s">
        <v>223</v>
      </c>
      <c r="C140" s="79">
        <f>C141</f>
        <v>39630</v>
      </c>
      <c r="D140" s="79">
        <f>D141</f>
        <v>39630</v>
      </c>
      <c r="E140" s="80">
        <f>E141</f>
        <v>3308</v>
      </c>
      <c r="F140" s="79">
        <f>F141</f>
        <v>3511</v>
      </c>
      <c r="G140" s="110">
        <f t="shared" si="28"/>
        <v>8.3472117083017903</v>
      </c>
      <c r="H140" s="33">
        <f t="shared" si="29"/>
        <v>-36322</v>
      </c>
    </row>
    <row r="141" spans="1:8" ht="12.75" thickBot="1" x14ac:dyDescent="0.25">
      <c r="A141" s="82" t="s">
        <v>224</v>
      </c>
      <c r="B141" s="19" t="s">
        <v>225</v>
      </c>
      <c r="C141" s="83">
        <v>39630</v>
      </c>
      <c r="D141" s="83">
        <v>39630</v>
      </c>
      <c r="E141" s="84">
        <v>3308</v>
      </c>
      <c r="F141" s="83">
        <v>3511</v>
      </c>
      <c r="G141" s="47">
        <f t="shared" si="28"/>
        <v>8.3472117083017903</v>
      </c>
      <c r="H141" s="84">
        <f t="shared" si="29"/>
        <v>-36322</v>
      </c>
    </row>
    <row r="142" spans="1:8" ht="12.75" thickBot="1" x14ac:dyDescent="0.25">
      <c r="A142" s="31" t="s">
        <v>226</v>
      </c>
      <c r="B142" s="158" t="s">
        <v>227</v>
      </c>
      <c r="C142" s="79">
        <f>C143+C144+C145</f>
        <v>38954.929000000004</v>
      </c>
      <c r="D142" s="79">
        <f>D143+D144+D145</f>
        <v>38954.929000000004</v>
      </c>
      <c r="E142" s="79">
        <f>E143+E144+E145</f>
        <v>919.17600000000004</v>
      </c>
      <c r="F142" s="79">
        <f t="shared" ref="F142" si="30">F143</f>
        <v>337.42701</v>
      </c>
      <c r="G142" s="110">
        <f t="shared" si="28"/>
        <v>2.3595884361642656</v>
      </c>
      <c r="H142" s="33">
        <f t="shared" si="29"/>
        <v>-38035.753000000004</v>
      </c>
    </row>
    <row r="143" spans="1:8" ht="36" x14ac:dyDescent="0.2">
      <c r="A143" s="159" t="s">
        <v>228</v>
      </c>
      <c r="B143" s="160" t="s">
        <v>229</v>
      </c>
      <c r="C143" s="55">
        <v>26647.129000000001</v>
      </c>
      <c r="D143" s="55">
        <v>26647.129000000001</v>
      </c>
      <c r="E143" s="161">
        <v>919.17600000000004</v>
      </c>
      <c r="F143" s="55">
        <v>337.42701</v>
      </c>
      <c r="G143" s="162">
        <f t="shared" si="28"/>
        <v>3.4494372733362755</v>
      </c>
      <c r="H143" s="161">
        <f t="shared" si="29"/>
        <v>-25727.953000000001</v>
      </c>
    </row>
    <row r="144" spans="1:8" ht="37.5" customHeight="1" x14ac:dyDescent="0.2">
      <c r="A144" s="63" t="s">
        <v>230</v>
      </c>
      <c r="B144" s="163" t="s">
        <v>231</v>
      </c>
      <c r="C144" s="50">
        <v>12307.8</v>
      </c>
      <c r="D144" s="50">
        <v>12307.8</v>
      </c>
      <c r="E144" s="51"/>
      <c r="F144" s="50"/>
      <c r="G144" s="66">
        <f t="shared" si="28"/>
        <v>0</v>
      </c>
      <c r="H144" s="51">
        <f t="shared" si="29"/>
        <v>-12307.8</v>
      </c>
    </row>
    <row r="145" spans="1:8" ht="0.75" customHeight="1" thickBot="1" x14ac:dyDescent="0.25">
      <c r="A145" s="164" t="s">
        <v>232</v>
      </c>
      <c r="B145" s="165" t="s">
        <v>233</v>
      </c>
      <c r="C145" s="74"/>
      <c r="D145" s="74"/>
      <c r="E145" s="75"/>
      <c r="F145" s="74"/>
      <c r="G145" s="96" t="e">
        <f t="shared" si="28"/>
        <v>#DIV/0!</v>
      </c>
      <c r="H145" s="75">
        <f t="shared" si="29"/>
        <v>0</v>
      </c>
    </row>
    <row r="146" spans="1:8" ht="12.75" thickBot="1" x14ac:dyDescent="0.25">
      <c r="A146" s="31" t="s">
        <v>234</v>
      </c>
      <c r="B146" s="138" t="s">
        <v>235</v>
      </c>
      <c r="C146" s="139"/>
      <c r="D146" s="139"/>
      <c r="E146" s="140"/>
      <c r="F146" s="139"/>
      <c r="G146" s="100">
        <v>0</v>
      </c>
      <c r="H146" s="101">
        <f t="shared" ref="H146:H150" si="31">E146-C146</f>
        <v>0</v>
      </c>
    </row>
    <row r="147" spans="1:8" x14ac:dyDescent="0.2">
      <c r="A147" s="166" t="s">
        <v>236</v>
      </c>
      <c r="B147" s="149" t="s">
        <v>237</v>
      </c>
      <c r="C147" s="131"/>
      <c r="D147" s="131"/>
      <c r="E147" s="150"/>
      <c r="F147" s="131"/>
      <c r="G147" s="132">
        <v>0</v>
      </c>
      <c r="H147" s="133">
        <f t="shared" si="31"/>
        <v>0</v>
      </c>
    </row>
    <row r="148" spans="1:8" ht="12.75" thickBot="1" x14ac:dyDescent="0.25">
      <c r="A148" s="167" t="s">
        <v>238</v>
      </c>
      <c r="B148" s="151" t="s">
        <v>277</v>
      </c>
      <c r="C148" s="139"/>
      <c r="D148" s="139"/>
      <c r="E148" s="140">
        <f>E149</f>
        <v>2.6188600000000002</v>
      </c>
      <c r="F148" s="139">
        <f>F149</f>
        <v>0</v>
      </c>
      <c r="G148" s="141">
        <v>0</v>
      </c>
      <c r="H148" s="142">
        <f t="shared" si="31"/>
        <v>2.6188600000000002</v>
      </c>
    </row>
    <row r="149" spans="1:8" ht="12.75" thickBot="1" x14ac:dyDescent="0.25">
      <c r="A149" s="199" t="s">
        <v>278</v>
      </c>
      <c r="B149" s="19" t="s">
        <v>239</v>
      </c>
      <c r="C149" s="83"/>
      <c r="D149" s="83"/>
      <c r="E149" s="84">
        <v>2.6188600000000002</v>
      </c>
      <c r="F149" s="83"/>
      <c r="G149" s="47">
        <v>0</v>
      </c>
      <c r="H149" s="84">
        <f t="shared" si="31"/>
        <v>2.6188600000000002</v>
      </c>
    </row>
    <row r="150" spans="1:8" ht="12.75" thickBot="1" x14ac:dyDescent="0.25">
      <c r="A150" s="31" t="s">
        <v>240</v>
      </c>
      <c r="B150" s="108" t="s">
        <v>241</v>
      </c>
      <c r="C150" s="79"/>
      <c r="D150" s="79"/>
      <c r="E150" s="80">
        <f>E151</f>
        <v>-2.6188600000000002</v>
      </c>
      <c r="F150" s="79"/>
      <c r="G150" s="110">
        <v>0</v>
      </c>
      <c r="H150" s="33">
        <f t="shared" si="31"/>
        <v>-2.6188600000000002</v>
      </c>
    </row>
    <row r="151" spans="1:8" ht="12.75" thickBot="1" x14ac:dyDescent="0.25">
      <c r="A151" s="54" t="s">
        <v>279</v>
      </c>
      <c r="B151" s="200" t="s">
        <v>280</v>
      </c>
      <c r="C151" s="83"/>
      <c r="D151" s="83"/>
      <c r="E151" s="84">
        <v>-2.6188600000000002</v>
      </c>
      <c r="F151" s="83"/>
      <c r="G151" s="47"/>
      <c r="H151" s="84"/>
    </row>
    <row r="152" spans="1:8" ht="12.75" thickBot="1" x14ac:dyDescent="0.25">
      <c r="A152" s="31"/>
      <c r="B152" s="108" t="s">
        <v>242</v>
      </c>
      <c r="C152" s="79">
        <f>C8+C98</f>
        <v>458583.09899999999</v>
      </c>
      <c r="D152" s="79">
        <f>D8+D98</f>
        <v>458583.09899999999</v>
      </c>
      <c r="E152" s="80">
        <f>E98+E8</f>
        <v>28517.72465</v>
      </c>
      <c r="F152" s="79">
        <f>F8+F98</f>
        <v>36923.624280000004</v>
      </c>
      <c r="G152" s="110">
        <f>E152/D152*100</f>
        <v>6.2186601975054474</v>
      </c>
      <c r="H152" s="33">
        <f>E152-D152</f>
        <v>-430065.37435</v>
      </c>
    </row>
    <row r="153" spans="1:8" x14ac:dyDescent="0.2">
      <c r="A153" s="1"/>
      <c r="B153" s="9"/>
      <c r="C153" s="168"/>
      <c r="D153" s="168"/>
      <c r="F153" s="169"/>
      <c r="G153" s="170"/>
      <c r="H153" s="171"/>
    </row>
    <row r="154" spans="1:8" x14ac:dyDescent="0.2">
      <c r="A154" s="16" t="s">
        <v>243</v>
      </c>
      <c r="B154" s="16"/>
      <c r="C154" s="172"/>
      <c r="D154" s="172"/>
      <c r="E154" s="173"/>
      <c r="F154" s="174"/>
      <c r="G154" s="16"/>
    </row>
    <row r="155" spans="1:8" x14ac:dyDescent="0.2">
      <c r="A155" s="16" t="s">
        <v>244</v>
      </c>
      <c r="B155" s="18"/>
      <c r="C155" s="175"/>
      <c r="D155" s="175"/>
      <c r="E155" s="173" t="s">
        <v>245</v>
      </c>
      <c r="F155" s="176"/>
      <c r="G155" s="16"/>
    </row>
    <row r="156" spans="1:8" x14ac:dyDescent="0.2">
      <c r="A156" s="16"/>
      <c r="B156" s="18"/>
      <c r="C156" s="175"/>
      <c r="D156" s="175"/>
      <c r="E156" s="173"/>
      <c r="F156" s="176"/>
      <c r="G156" s="16"/>
    </row>
    <row r="157" spans="1:8" x14ac:dyDescent="0.2">
      <c r="A157" s="177" t="s">
        <v>246</v>
      </c>
      <c r="B157" s="16"/>
      <c r="C157" s="178"/>
      <c r="D157" s="178"/>
      <c r="E157" s="179"/>
      <c r="F157" s="180"/>
    </row>
    <row r="158" spans="1:8" x14ac:dyDescent="0.2">
      <c r="A158" s="177" t="s">
        <v>247</v>
      </c>
      <c r="C158" s="178"/>
      <c r="D158" s="178"/>
      <c r="E158" s="179"/>
      <c r="F158" s="181"/>
    </row>
    <row r="159" spans="1:8" x14ac:dyDescent="0.2">
      <c r="A159" s="1"/>
    </row>
    <row r="160" spans="1:8" x14ac:dyDescent="0.2">
      <c r="A160" s="1"/>
    </row>
    <row r="161" spans="1:8" x14ac:dyDescent="0.2">
      <c r="A161" s="1"/>
    </row>
    <row r="162" spans="1:8" x14ac:dyDescent="0.2">
      <c r="A162" s="1"/>
    </row>
    <row r="163" spans="1:8" x14ac:dyDescent="0.2">
      <c r="A163" s="1"/>
    </row>
    <row r="164" spans="1:8" x14ac:dyDescent="0.2">
      <c r="A164" s="1"/>
    </row>
    <row r="165" spans="1:8" x14ac:dyDescent="0.2">
      <c r="A165" s="1"/>
      <c r="B165" s="6"/>
      <c r="C165" s="6"/>
      <c r="D165" s="6"/>
      <c r="E165" s="6"/>
      <c r="F165" s="6"/>
      <c r="G165" s="6"/>
      <c r="H165" s="6"/>
    </row>
  </sheetData>
  <mergeCells count="17">
    <mergeCell ref="F5:F7"/>
    <mergeCell ref="H40:H41"/>
    <mergeCell ref="G5:H5"/>
    <mergeCell ref="G6:G7"/>
    <mergeCell ref="H6:H7"/>
    <mergeCell ref="F40:F41"/>
    <mergeCell ref="G40:G41"/>
    <mergeCell ref="A40:A41"/>
    <mergeCell ref="B40:B41"/>
    <mergeCell ref="C40:C41"/>
    <mergeCell ref="D40:D41"/>
    <mergeCell ref="E40:E41"/>
    <mergeCell ref="A5:A7"/>
    <mergeCell ref="B5:B7"/>
    <mergeCell ref="C5:C7"/>
    <mergeCell ref="D5:D7"/>
    <mergeCell ref="E5:E7"/>
  </mergeCells>
  <pageMargins left="0.11811023622047245" right="0.11811023622047245" top="0.15748031496062992" bottom="0.15748031496062992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2021-02-09T09:53:03Z</dcterms:modified>
</cp:coreProperties>
</file>