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0" windowWidth="11340" windowHeight="4890" tabRatio="571" activeTab="1"/>
  </bookViews>
  <sheets>
    <sheet name="1 января" sheetId="1" r:id="rId1"/>
    <sheet name="1 ФЕВРАЛЯ" sheetId="2" r:id="rId2"/>
  </sheets>
  <definedNames/>
  <calcPr fullCalcOnLoad="1"/>
</workbook>
</file>

<file path=xl/sharedStrings.xml><?xml version="1.0" encoding="utf-8"?>
<sst xmlns="http://schemas.openxmlformats.org/spreadsheetml/2006/main" count="626" uniqueCount="277">
  <si>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</si>
  <si>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</si>
  <si>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</si>
  <si>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</si>
  <si>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</si>
  <si>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</si>
  <si>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</si>
  <si>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</si>
  <si>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</si>
  <si>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</si>
  <si>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</si>
  <si>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</si>
  <si>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</si>
  <si>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</si>
  <si>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</si>
  <si>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</si>
  <si>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</si>
  <si>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</si>
  <si>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</si>
  <si>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</si>
  <si>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</si>
  <si>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</si>
  <si>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</si>
  <si>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</si>
  <si>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</si>
  <si>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</si>
  <si>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</si>
  <si>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</si>
  <si>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000 1 08 04020 01 1000 110</t>
  </si>
  <si>
    <t>000 1 11 00000 00 0000 000</t>
  </si>
  <si>
    <t xml:space="preserve">в т.ч. арендная плата и поступления от продажи права на 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</si>
  <si>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</si>
  <si>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</si>
  <si>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</si>
  <si>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</si>
  <si>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</si>
  <si>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</si>
  <si>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</si>
  <si>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000 1 12 00000 00 0000 000</t>
  </si>
  <si>
    <t>Платежи при пользовании природными ресурсами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</si>
  <si>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</si>
  <si>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</si>
  <si>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</si>
  <si>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</si>
  <si>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</si>
  <si>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</si>
  <si>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</si>
  <si>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контрольно-кассовой техники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</si>
  <si>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</si>
  <si>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</si>
  <si>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</si>
  <si>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</si>
  <si>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</si>
  <si>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</si>
  <si>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</si>
  <si>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</si>
  <si>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</si>
  <si>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</si>
  <si>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</si>
  <si>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</si>
  <si>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</si>
  <si>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</si>
  <si>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</si>
  <si>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</si>
  <si>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</si>
  <si>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</si>
  <si>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</si>
  <si>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</si>
  <si>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</si>
  <si>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</si>
  <si>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</si>
  <si>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</si>
  <si>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000 2 00 00000 00 0000 000</t>
  </si>
  <si>
    <t>Безвозмездные перечисления</t>
  </si>
  <si>
    <t>Дотации от других уровней бюджетной системы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</si>
  <si>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</si>
  <si>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</si>
  <si>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</si>
  <si>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Субсидии молодым семьям</t>
  </si>
  <si>
    <t>Адресные инвестиции</t>
  </si>
  <si>
    <t>Прочие субсидии</t>
  </si>
  <si>
    <t>Субсид.на проведение текущего ремонта дорожной сети</t>
  </si>
  <si>
    <t>Субвенции бюджетам суб.РФ и мун. образований</t>
  </si>
  <si>
    <t>000 2 02 03024 05 0000 151</t>
  </si>
  <si>
    <t xml:space="preserve">Созд.и орг. комиссии по делам несовершеннолетних </t>
  </si>
  <si>
    <t>Субвенц. на орг. вып по соц. найму</t>
  </si>
  <si>
    <t>Прочие субвенции</t>
  </si>
  <si>
    <t>Прочие субвенции, зачисл. в бюджеты мун. районов</t>
  </si>
  <si>
    <t>000 2 02 04000 00 0000 151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</si>
  <si>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</si>
  <si>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</si>
  <si>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</si>
  <si>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</si>
  <si>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</si>
  <si>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</si>
  <si>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</si>
  <si>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план</t>
  </si>
  <si>
    <t>Откл. от год. плана</t>
  </si>
  <si>
    <t>Доходы от использования имущества, находящегося в госу-</t>
  </si>
  <si>
    <t>дарственной и муниципальной собственности</t>
  </si>
  <si>
    <t>000 2 02 04014 05 0000 151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</si>
  <si>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</si>
  <si>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</si>
  <si>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</si>
  <si>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Иные межбюджетные трансферты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</si>
  <si>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</si>
  <si>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</si>
  <si>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</si>
  <si>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</si>
  <si>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</si>
  <si>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</si>
  <si>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</si>
  <si>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</si>
  <si>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</si>
  <si>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</si>
  <si>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</si>
  <si>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</si>
  <si>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</si>
  <si>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первонач.</t>
  </si>
  <si>
    <t>000 1 16 33050 05 0000 140</t>
  </si>
  <si>
    <t>000 2 07 05000 05 0000 000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</si>
  <si>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</si>
  <si>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</si>
  <si>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</si>
  <si>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</si>
  <si>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000 1 14 06013 10 0000 430</t>
  </si>
  <si>
    <t>000 1 16 03010 01 0000 140</t>
  </si>
  <si>
    <t>Субвенции на формирование торгового реестра</t>
  </si>
  <si>
    <t>000 1 16 35030 05 0000 140</t>
  </si>
  <si>
    <t>000 1 05 04000 02 0000 110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</si>
  <si>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</si>
  <si>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</si>
  <si>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</si>
  <si>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Платежи за негативное воздействие на окружающую среду</t>
  </si>
  <si>
    <t>000 1 08 07150 01 1000 110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</si>
  <si>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</si>
  <si>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</si>
  <si>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</si>
  <si>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</si>
  <si>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</si>
  <si>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Акцизы по подакцизным товарам производимые на территории РФ</t>
  </si>
  <si>
    <t>000 1   03  02000  01 0000   110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</si>
  <si>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</si>
  <si>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</si>
  <si>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</si>
  <si>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Ден. взыскания (штрафы) за нарушение зак-ва РФ об адм-х правонарушениях,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</si>
  <si>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</si>
  <si>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</si>
  <si>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</si>
  <si>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</si>
  <si>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Субв.по ведению списка подлежащих обеспеч.жилыми помещ.детей-сирот и детей,оставшихся без попечения родителей</t>
  </si>
  <si>
    <t>МТ для компенсации доп.расходов,возникших в результате решений принятых органами власти другого уровня</t>
  </si>
  <si>
    <t>000 1 16 43000 10 0000 140</t>
  </si>
  <si>
    <t>Государственная пошлина по делам рассм. в судах общей юрисдикции</t>
  </si>
  <si>
    <t>Государственная пошлина за совершение нотариальных действий</t>
  </si>
  <si>
    <t>Государственная пошлина за установку рекламной конструкции</t>
  </si>
  <si>
    <t>Субсидия на реал.мер. ОЦП "Развитие торговли в Орен. Обл." на 2014-2016 гг.</t>
  </si>
  <si>
    <t>Налог, взимаемый в связи с применением патентной системы налогообложения</t>
  </si>
  <si>
    <t>заключение договоров аренды за земли до разграничения собственности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</si>
  <si>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</si>
  <si>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1 1 11 05020 00 0000 120</t>
  </si>
  <si>
    <t>1 1 11 05025 05 0000 120</t>
  </si>
  <si>
    <t>1 1 12 01010 01 0000 120</t>
  </si>
  <si>
    <t>Денежные взыскания за нарушение законодательства о налогах и сборах</t>
  </si>
  <si>
    <t>Денежные взыскания за нарушение законодательства о применении</t>
  </si>
  <si>
    <t>в области государственного регулирования производства алкогольной продукции</t>
  </si>
  <si>
    <t>Доходы бюджетов мун.районов от возврата субсидий и субвенций прошлых лет</t>
  </si>
  <si>
    <t>Субвенции для организации опеки и попечительства над несовершеннолетними</t>
  </si>
  <si>
    <t xml:space="preserve">Субвенции на госстандарт по общему образованию </t>
  </si>
  <si>
    <t>Субвенции на сельскохозяйственное производство</t>
  </si>
  <si>
    <t>Единый сельскохозяйственный налог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</si>
  <si>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</si>
  <si>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</si>
  <si>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</si>
  <si>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</si>
  <si>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</si>
  <si>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(2-17-99)</t>
  </si>
  <si>
    <t>Прочие межбюджетные трансферты</t>
  </si>
  <si>
    <t>На проведение кап.ремонта зданий учреждений культуры</t>
  </si>
  <si>
    <t>Субсидии на кап.ремонт обьектов ком. инфрастрктуры в рамках подпрогр."Модерниз.объектов ком.инфр. На 2014-2020гг"</t>
  </si>
  <si>
    <t xml:space="preserve">Средства резервного фонда </t>
  </si>
  <si>
    <t>1 1 12 01030 01 0000 120</t>
  </si>
  <si>
    <t>Плата за выбросы загрязняющих веществ в водные объекты</t>
  </si>
  <si>
    <t>Социально-значимые мероприятия</t>
  </si>
  <si>
    <t>012 1 17 02020 05 0000 180</t>
  </si>
  <si>
    <t>МТ На уплату процентов по кредиту на газификацию</t>
  </si>
  <si>
    <t>МТ Содействие в создании условий для обеспеченияобразовательного процесса в мун.общеобраз.организациях</t>
  </si>
  <si>
    <t>Денежные взыскания за нарушение бюджетного законодательства</t>
  </si>
  <si>
    <t>000 2 02 04041 05 0000 151</t>
  </si>
  <si>
    <t>МТ на подключение общедоступных библиотек к сети интернет</t>
  </si>
  <si>
    <t>000 2 02 04061 05 0000 151</t>
  </si>
  <si>
    <t>МТ на завершение работ по созданию МФЦ</t>
  </si>
  <si>
    <t>000 2 02 04070 05 0000 151</t>
  </si>
  <si>
    <t>МТ на гос.поддержку(грант) комплексного развития учреждений культуры</t>
  </si>
  <si>
    <t>000 1 14 02053 05 0000 410</t>
  </si>
  <si>
    <t>Субсидии на совершенствование организации питания учащихся в общеобразовательных организациях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</si>
  <si>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</si>
  <si>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Единая субвенция по содержанию детей в замещающих семьях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</si>
  <si>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</si>
  <si>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Начальник финансового отдела</t>
  </si>
  <si>
    <t>Н.А.Данилова</t>
  </si>
  <si>
    <t>Выплата компенсации части родительской платы</t>
  </si>
  <si>
    <t>000 2 02 04025 05 0000 151</t>
  </si>
  <si>
    <t>МТ на комплектование книжных фондов библиотек</t>
  </si>
  <si>
    <t>Субс.на соф.расх.по подгот.документов для внесения в гос.кадастр недвижимости</t>
  </si>
  <si>
    <t>000 1 16 180005 00 0000 140</t>
  </si>
  <si>
    <t>000 1 09 00000 00 1000 110</t>
  </si>
  <si>
    <t>Задолженность и перерасчеты по отмененным налогам и сборам</t>
  </si>
  <si>
    <t>МТ на повышение эффективности расходов</t>
  </si>
  <si>
    <t>на 1 января</t>
  </si>
  <si>
    <t>Единая субвенция на осуществление отдельных гос.полномочий</t>
  </si>
  <si>
    <r>
      <rPr>
        <sz val="9"/>
        <rFont val="Times New Roman"/>
        <family val="1"/>
      </rPr>
      <t xml:space="preserve">   СПРАВКА ОБ ИСПОЛНЕНИИ</t>
    </r>
    <r>
      <rPr>
        <b/>
        <sz val="9"/>
        <rFont val="Times New Roman"/>
        <family val="1"/>
      </rPr>
      <t xml:space="preserve"> РАЙОННОГО </t>
    </r>
    <r>
      <rPr>
        <sz val="9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</si>
  <si>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</si>
  <si>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</si>
  <si>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</si>
  <si>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</si>
  <si>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</si>
  <si>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>уточненный</t>
  </si>
  <si>
    <t>000 2 02 03007 05 0000 151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</si>
  <si>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</si>
  <si>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</si>
  <si>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</si>
  <si>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проведение Всероссийской сельскохозяйственной переписи в 2016 году</t>
  </si>
  <si>
    <t>Субс.на создание в общеобраз.орг.,условий для занятия физ.культурой</t>
  </si>
  <si>
    <t>000 1 11 09045 05 0000 120</t>
  </si>
  <si>
    <t>000 1 11 09040 05 0000 120</t>
  </si>
  <si>
    <t>Прочие поступления от использования имущества</t>
  </si>
  <si>
    <t>000 1 05 01050 01 0000 110</t>
  </si>
  <si>
    <t>000 2 02 20077 05 0000 151</t>
  </si>
  <si>
    <t>000 2 02 20216 05 0000 151</t>
  </si>
  <si>
    <t>000 2 02 29999 05 0000 151</t>
  </si>
  <si>
    <t>Субсидии молодым семьям для отдельных категорий граждан</t>
  </si>
  <si>
    <t>000 2 02 15001 05 0000 151</t>
  </si>
  <si>
    <t>000 2 02 15002 05 0000 151</t>
  </si>
  <si>
    <t>000 2 02 15000 00 0000 151</t>
  </si>
  <si>
    <t>000 2 02 30024 05 0000 151</t>
  </si>
  <si>
    <t>000 2 02 30000 00 0000 151</t>
  </si>
  <si>
    <t>Субвенции на осуществление переданных полномочий</t>
  </si>
  <si>
    <t>000 2 02 30029 05 0000 151</t>
  </si>
  <si>
    <t>000 2 02 35082 05 0000 151</t>
  </si>
  <si>
    <t>000 2 02 35118 05 0000 151</t>
  </si>
  <si>
    <t>000 2 02 35260 05 0000 151</t>
  </si>
  <si>
    <t>Субвенции бюджетам муниципальных районов на повышение продуктивности в молочном скотоводстве</t>
  </si>
  <si>
    <t>000 2 02 35542 05 0000 151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</si>
  <si>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</si>
  <si>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</si>
  <si>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000 2 02 35930 05 0000 151</t>
  </si>
  <si>
    <t>000 2 02 39998 05 0000 151</t>
  </si>
  <si>
    <t>000 2 02 39999 00 0000 151</t>
  </si>
  <si>
    <t>000 2 02 39999 05 0000 151</t>
  </si>
  <si>
    <t>000 2 02 20051 05 0000 151</t>
  </si>
  <si>
    <t xml:space="preserve">000 2 02 25097 05 0000 151   </t>
  </si>
  <si>
    <r>
      <t xml:space="preserve">Субс.на создание в общеобраз.орг.,условий для занятия физ.культурой </t>
    </r>
    <r>
      <rPr>
        <b/>
        <i/>
        <sz val="9"/>
        <rFont val="Times New Roman"/>
        <family val="1"/>
      </rPr>
      <t>Ф</t>
    </r>
  </si>
  <si>
    <t>000 2 02 25027 05 0000 151</t>
  </si>
  <si>
    <t>Субсидии по программе "Доступная среда"</t>
  </si>
  <si>
    <t>Налог,взимаемый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</si>
  <si>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Минимальный налог(за налоговые периоды, истекшие до 1.01.16)</t>
  </si>
  <si>
    <t>на 1 апреля</t>
  </si>
  <si>
    <t>000 2 02 25519 05 0000 151</t>
  </si>
  <si>
    <t>Субсидии на поддержку отрасли культуры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</si>
  <si>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</si>
  <si>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000 2 02 29999 05 9000 151</t>
  </si>
  <si>
    <t>Субсидии на повышение заработной платы педагогических и культ.работников</t>
  </si>
  <si>
    <t>000 1 11 05013 05 0000 120</t>
  </si>
  <si>
    <t>Исполнитель:  З.Р. Ибрагимова</t>
  </si>
  <si>
    <t xml:space="preserve">          на 1 января 2018 года</t>
  </si>
  <si>
    <t>Прочие доходы от компенсации затрат бюджетов муниципальных районов</t>
  </si>
  <si>
    <t>000 11302995050000130</t>
  </si>
  <si>
    <t>000 1 14 02052 10 0000 430</t>
  </si>
  <si>
    <t>Доходы от реализации имущества</t>
  </si>
  <si>
    <t xml:space="preserve">          на 1 февраля 2018 года</t>
  </si>
  <si>
    <t>на 1 февраля</t>
  </si>
  <si>
    <t>Государственная пошлина за выдачу и обмен паспорта гражданина Российской Федерации</t>
  </si>
  <si>
    <t>000 1 08 07100 01 0000 110</t>
  </si>
  <si>
    <t>000 2 02 40014 05 0000 151</t>
  </si>
  <si>
    <t>000 1 08 06000 01 1000 110</t>
  </si>
  <si>
    <t>Государственная пошлина за совершение действий,связанных с приобретением гражданства РФ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</si>
</sst>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#,##0.0000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170" fontId="5" fillId="33" borderId="10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0" fontId="9" fillId="0" borderId="12" xfId="0" applyFont="1" applyBorder="1" applyAlignment="1">
      <alignment wrapText="1"/>
    </xf>
    <xf numFmtId="0" fontId="9" fillId="0" borderId="11" xfId="0" applyFont="1" applyBorder="1" applyAlignment="1">
      <alignment wrapText="1"/>
    </xf>
    <xf numFmtId="170" fontId="5" fillId="0" borderId="10" xfId="0" applyNumberFormat="1" applyFont="1" applyFill="1" applyBorder="1" applyAlignment="1">
      <alignment/>
    </xf>
    <xf numFmtId="170" fontId="5" fillId="0" borderId="13" xfId="0" applyNumberFormat="1" applyFont="1" applyFill="1" applyBorder="1" applyAlignment="1">
      <alignment/>
    </xf>
    <xf numFmtId="170" fontId="4" fillId="0" borderId="14" xfId="0" applyNumberFormat="1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3" xfId="0" applyNumberFormat="1" applyFont="1" applyFill="1" applyBorder="1" applyAlignment="1">
      <alignment/>
    </xf>
    <xf numFmtId="170" fontId="4" fillId="0" borderId="16" xfId="0" applyNumberFormat="1" applyFont="1" applyFill="1" applyBorder="1" applyAlignment="1">
      <alignment/>
    </xf>
    <xf numFmtId="170" fontId="4" fillId="0" borderId="17" xfId="0" applyNumberFormat="1" applyFont="1" applyFill="1" applyBorder="1" applyAlignment="1">
      <alignment/>
    </xf>
    <xf numFmtId="170" fontId="4" fillId="0" borderId="18" xfId="0" applyNumberFormat="1" applyFont="1" applyFill="1" applyBorder="1" applyAlignment="1">
      <alignment/>
    </xf>
    <xf numFmtId="170" fontId="5" fillId="0" borderId="11" xfId="0" applyNumberFormat="1" applyFont="1" applyFill="1" applyBorder="1" applyAlignment="1">
      <alignment/>
    </xf>
    <xf numFmtId="170" fontId="9" fillId="0" borderId="14" xfId="0" applyNumberFormat="1" applyFont="1" applyFill="1" applyBorder="1" applyAlignment="1">
      <alignment/>
    </xf>
    <xf numFmtId="170" fontId="9" fillId="0" borderId="16" xfId="0" applyNumberFormat="1" applyFont="1" applyFill="1" applyBorder="1" applyAlignment="1">
      <alignment/>
    </xf>
    <xf numFmtId="170" fontId="4" fillId="0" borderId="19" xfId="0" applyNumberFormat="1" applyFont="1" applyFill="1" applyBorder="1" applyAlignment="1">
      <alignment/>
    </xf>
    <xf numFmtId="170" fontId="6" fillId="0" borderId="10" xfId="0" applyNumberFormat="1" applyFont="1" applyFill="1" applyBorder="1" applyAlignment="1">
      <alignment/>
    </xf>
    <xf numFmtId="170" fontId="5" fillId="0" borderId="15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70" fontId="4" fillId="0" borderId="15" xfId="0" applyNumberFormat="1" applyFont="1" applyFill="1" applyBorder="1" applyAlignment="1">
      <alignment wrapText="1"/>
    </xf>
    <xf numFmtId="170" fontId="5" fillId="0" borderId="18" xfId="0" applyNumberFormat="1" applyFont="1" applyFill="1" applyBorder="1" applyAlignment="1">
      <alignment/>
    </xf>
    <xf numFmtId="170" fontId="4" fillId="0" borderId="20" xfId="0" applyNumberFormat="1" applyFont="1" applyFill="1" applyBorder="1" applyAlignment="1">
      <alignment/>
    </xf>
    <xf numFmtId="170" fontId="9" fillId="0" borderId="13" xfId="0" applyNumberFormat="1" applyFont="1" applyFill="1" applyBorder="1" applyAlignment="1">
      <alignment/>
    </xf>
    <xf numFmtId="170" fontId="9" fillId="0" borderId="14" xfId="0" applyNumberFormat="1" applyFont="1" applyFill="1" applyBorder="1" applyAlignment="1">
      <alignment wrapText="1"/>
    </xf>
    <xf numFmtId="170" fontId="9" fillId="0" borderId="15" xfId="0" applyNumberFormat="1" applyFont="1" applyFill="1" applyBorder="1" applyAlignment="1">
      <alignment/>
    </xf>
    <xf numFmtId="170" fontId="9" fillId="0" borderId="13" xfId="0" applyNumberFormat="1" applyFont="1" applyFill="1" applyBorder="1" applyAlignment="1">
      <alignment wrapText="1"/>
    </xf>
    <xf numFmtId="170" fontId="4" fillId="0" borderId="17" xfId="0" applyNumberFormat="1" applyFont="1" applyFill="1" applyBorder="1" applyAlignment="1">
      <alignment wrapText="1"/>
    </xf>
    <xf numFmtId="170" fontId="9" fillId="0" borderId="15" xfId="0" applyNumberFormat="1" applyFont="1" applyFill="1" applyBorder="1" applyAlignment="1">
      <alignment wrapText="1"/>
    </xf>
    <xf numFmtId="170" fontId="9" fillId="0" borderId="16" xfId="0" applyNumberFormat="1" applyFont="1" applyFill="1" applyBorder="1" applyAlignment="1">
      <alignment wrapText="1"/>
    </xf>
    <xf numFmtId="170" fontId="5" fillId="0" borderId="16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21" xfId="0" applyFont="1" applyBorder="1" applyAlignment="1">
      <alignment wrapText="1"/>
    </xf>
    <xf numFmtId="0" fontId="4" fillId="33" borderId="0" xfId="0" applyFont="1" applyFill="1" applyBorder="1" applyAlignment="1">
      <alignment/>
    </xf>
    <xf numFmtId="170" fontId="4" fillId="33" borderId="17" xfId="0" applyNumberFormat="1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170" fontId="4" fillId="33" borderId="23" xfId="0" applyNumberFormat="1" applyFont="1" applyFill="1" applyBorder="1" applyAlignment="1">
      <alignment/>
    </xf>
    <xf numFmtId="170" fontId="6" fillId="33" borderId="10" xfId="0" applyNumberFormat="1" applyFont="1" applyFill="1" applyBorder="1" applyAlignment="1">
      <alignment/>
    </xf>
    <xf numFmtId="170" fontId="9" fillId="33" borderId="14" xfId="0" applyNumberFormat="1" applyFont="1" applyFill="1" applyBorder="1" applyAlignment="1">
      <alignment/>
    </xf>
    <xf numFmtId="170" fontId="4" fillId="33" borderId="16" xfId="0" applyNumberFormat="1" applyFont="1" applyFill="1" applyBorder="1" applyAlignment="1">
      <alignment/>
    </xf>
    <xf numFmtId="170" fontId="5" fillId="33" borderId="15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3" borderId="13" xfId="0" applyNumberFormat="1" applyFont="1" applyFill="1" applyBorder="1" applyAlignment="1">
      <alignment/>
    </xf>
    <xf numFmtId="170" fontId="4" fillId="33" borderId="14" xfId="0" applyNumberFormat="1" applyFont="1" applyFill="1" applyBorder="1" applyAlignment="1">
      <alignment/>
    </xf>
    <xf numFmtId="170" fontId="5" fillId="33" borderId="14" xfId="0" applyNumberFormat="1" applyFont="1" applyFill="1" applyBorder="1" applyAlignment="1">
      <alignment/>
    </xf>
    <xf numFmtId="170" fontId="4" fillId="33" borderId="24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170" fontId="5" fillId="33" borderId="13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 wrapText="1"/>
    </xf>
    <xf numFmtId="170" fontId="5" fillId="33" borderId="18" xfId="0" applyNumberFormat="1" applyFont="1" applyFill="1" applyBorder="1" applyAlignment="1">
      <alignment/>
    </xf>
    <xf numFmtId="170" fontId="4" fillId="33" borderId="18" xfId="0" applyNumberFormat="1" applyFont="1" applyFill="1" applyBorder="1" applyAlignment="1">
      <alignment/>
    </xf>
    <xf numFmtId="170" fontId="4" fillId="33" borderId="20" xfId="0" applyNumberFormat="1" applyFont="1" applyFill="1" applyBorder="1" applyAlignment="1">
      <alignment/>
    </xf>
    <xf numFmtId="170" fontId="4" fillId="33" borderId="19" xfId="0" applyNumberFormat="1" applyFont="1" applyFill="1" applyBorder="1" applyAlignment="1">
      <alignment/>
    </xf>
    <xf numFmtId="170" fontId="9" fillId="33" borderId="16" xfId="0" applyNumberFormat="1" applyFont="1" applyFill="1" applyBorder="1" applyAlignment="1">
      <alignment/>
    </xf>
    <xf numFmtId="170" fontId="4" fillId="33" borderId="17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 horizontal="center"/>
    </xf>
    <xf numFmtId="170" fontId="5" fillId="33" borderId="18" xfId="0" applyNumberFormat="1" applyFont="1" applyFill="1" applyBorder="1" applyAlignment="1">
      <alignment horizontal="center"/>
    </xf>
    <xf numFmtId="170" fontId="5" fillId="33" borderId="14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170" fontId="6" fillId="33" borderId="14" xfId="0" applyNumberFormat="1" applyFont="1" applyFill="1" applyBorder="1" applyAlignment="1">
      <alignment/>
    </xf>
    <xf numFmtId="170" fontId="5" fillId="33" borderId="20" xfId="0" applyNumberFormat="1" applyFont="1" applyFill="1" applyBorder="1" applyAlignment="1">
      <alignment/>
    </xf>
    <xf numFmtId="170" fontId="6" fillId="33" borderId="16" xfId="0" applyNumberFormat="1" applyFont="1" applyFill="1" applyBorder="1" applyAlignment="1">
      <alignment/>
    </xf>
    <xf numFmtId="170" fontId="5" fillId="33" borderId="0" xfId="0" applyNumberFormat="1" applyFont="1" applyFill="1" applyBorder="1" applyAlignment="1">
      <alignment/>
    </xf>
    <xf numFmtId="170" fontId="5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170" fontId="8" fillId="33" borderId="10" xfId="0" applyNumberFormat="1" applyFont="1" applyFill="1" applyBorder="1" applyAlignment="1">
      <alignment/>
    </xf>
    <xf numFmtId="170" fontId="7" fillId="33" borderId="14" xfId="0" applyNumberFormat="1" applyFont="1" applyFill="1" applyBorder="1" applyAlignment="1">
      <alignment/>
    </xf>
    <xf numFmtId="170" fontId="7" fillId="33" borderId="15" xfId="0" applyNumberFormat="1" applyFont="1" applyFill="1" applyBorder="1" applyAlignment="1">
      <alignment/>
    </xf>
    <xf numFmtId="170" fontId="7" fillId="33" borderId="13" xfId="0" applyNumberFormat="1" applyFont="1" applyFill="1" applyBorder="1" applyAlignment="1">
      <alignment/>
    </xf>
    <xf numFmtId="170" fontId="7" fillId="33" borderId="16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25" xfId="0" applyFont="1" applyFill="1" applyBorder="1" applyAlignment="1">
      <alignment horizontal="center"/>
    </xf>
    <xf numFmtId="0" fontId="5" fillId="33" borderId="18" xfId="0" applyFont="1" applyFill="1" applyBorder="1" applyAlignment="1">
      <alignment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64" fontId="5" fillId="33" borderId="29" xfId="0" applyNumberFormat="1" applyFont="1" applyFill="1" applyBorder="1" applyAlignment="1">
      <alignment/>
    </xf>
    <xf numFmtId="170" fontId="5" fillId="33" borderId="30" xfId="0" applyNumberFormat="1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164" fontId="5" fillId="33" borderId="32" xfId="0" applyNumberFormat="1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49" fontId="4" fillId="33" borderId="31" xfId="53" applyNumberFormat="1" applyFont="1" applyFill="1" applyBorder="1" applyAlignment="1">
      <alignment/>
      <protection/>
    </xf>
    <xf numFmtId="0" fontId="9" fillId="33" borderId="15" xfId="53" applyFont="1" applyFill="1" applyBorder="1" applyAlignment="1">
      <alignment horizontal="distributed" wrapText="1"/>
      <protection/>
    </xf>
    <xf numFmtId="164" fontId="4" fillId="33" borderId="33" xfId="0" applyNumberFormat="1" applyFont="1" applyFill="1" applyBorder="1" applyAlignment="1">
      <alignment/>
    </xf>
    <xf numFmtId="0" fontId="46" fillId="33" borderId="14" xfId="0" applyFont="1" applyFill="1" applyBorder="1" applyAlignment="1">
      <alignment horizontal="distributed" vertical="distributed" wrapText="1"/>
    </xf>
    <xf numFmtId="164" fontId="4" fillId="33" borderId="32" xfId="0" applyNumberFormat="1" applyFont="1" applyFill="1" applyBorder="1" applyAlignment="1">
      <alignment/>
    </xf>
    <xf numFmtId="0" fontId="9" fillId="33" borderId="15" xfId="53" applyFont="1" applyFill="1" applyBorder="1" applyAlignment="1">
      <alignment horizontal="distributed" vertical="distributed" wrapText="1"/>
      <protection/>
    </xf>
    <xf numFmtId="49" fontId="5" fillId="33" borderId="28" xfId="53" applyNumberFormat="1" applyFont="1" applyFill="1" applyBorder="1" applyAlignment="1">
      <alignment/>
      <protection/>
    </xf>
    <xf numFmtId="0" fontId="6" fillId="33" borderId="14" xfId="0" applyFont="1" applyFill="1" applyBorder="1" applyAlignment="1">
      <alignment horizontal="left"/>
    </xf>
    <xf numFmtId="164" fontId="4" fillId="33" borderId="0" xfId="0" applyNumberFormat="1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9" fillId="33" borderId="13" xfId="0" applyFont="1" applyFill="1" applyBorder="1" applyAlignment="1">
      <alignment wrapText="1"/>
    </xf>
    <xf numFmtId="0" fontId="4" fillId="33" borderId="25" xfId="0" applyFont="1" applyFill="1" applyBorder="1" applyAlignment="1">
      <alignment/>
    </xf>
    <xf numFmtId="0" fontId="9" fillId="33" borderId="15" xfId="0" applyFont="1" applyFill="1" applyBorder="1" applyAlignment="1">
      <alignment wrapText="1"/>
    </xf>
    <xf numFmtId="164" fontId="6" fillId="33" borderId="33" xfId="0" applyNumberFormat="1" applyFont="1" applyFill="1" applyBorder="1" applyAlignment="1">
      <alignment/>
    </xf>
    <xf numFmtId="0" fontId="9" fillId="33" borderId="21" xfId="0" applyFont="1" applyFill="1" applyBorder="1" applyAlignment="1">
      <alignment wrapText="1"/>
    </xf>
    <xf numFmtId="0" fontId="9" fillId="33" borderId="35" xfId="0" applyFont="1" applyFill="1" applyBorder="1" applyAlignment="1">
      <alignment wrapText="1"/>
    </xf>
    <xf numFmtId="0" fontId="9" fillId="33" borderId="16" xfId="0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164" fontId="5" fillId="33" borderId="37" xfId="0" applyNumberFormat="1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38" xfId="0" applyFont="1" applyFill="1" applyBorder="1" applyAlignment="1">
      <alignment horizontal="center"/>
    </xf>
    <xf numFmtId="164" fontId="4" fillId="33" borderId="39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6" fillId="33" borderId="22" xfId="0" applyFont="1" applyFill="1" applyBorder="1" applyAlignment="1">
      <alignment horizontal="center"/>
    </xf>
    <xf numFmtId="0" fontId="6" fillId="33" borderId="40" xfId="0" applyFont="1" applyFill="1" applyBorder="1" applyAlignment="1">
      <alignment/>
    </xf>
    <xf numFmtId="0" fontId="9" fillId="33" borderId="32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9" fillId="33" borderId="0" xfId="0" applyFont="1" applyFill="1" applyBorder="1" applyAlignment="1">
      <alignment wrapText="1"/>
    </xf>
    <xf numFmtId="0" fontId="4" fillId="33" borderId="15" xfId="0" applyFont="1" applyFill="1" applyBorder="1" applyAlignment="1">
      <alignment/>
    </xf>
    <xf numFmtId="0" fontId="9" fillId="33" borderId="33" xfId="0" applyFont="1" applyFill="1" applyBorder="1" applyAlignment="1">
      <alignment wrapText="1"/>
    </xf>
    <xf numFmtId="164" fontId="4" fillId="33" borderId="41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9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4" fillId="33" borderId="32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4" fillId="33" borderId="42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164" fontId="9" fillId="33" borderId="19" xfId="0" applyNumberFormat="1" applyFont="1" applyFill="1" applyBorder="1" applyAlignment="1">
      <alignment/>
    </xf>
    <xf numFmtId="0" fontId="6" fillId="33" borderId="43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164" fontId="6" fillId="33" borderId="40" xfId="0" applyNumberFormat="1" applyFont="1" applyFill="1" applyBorder="1" applyAlignment="1">
      <alignment/>
    </xf>
    <xf numFmtId="0" fontId="4" fillId="33" borderId="15" xfId="0" applyFont="1" applyFill="1" applyBorder="1" applyAlignment="1">
      <alignment wrapText="1"/>
    </xf>
    <xf numFmtId="164" fontId="9" fillId="33" borderId="33" xfId="0" applyNumberFormat="1" applyFont="1" applyFill="1" applyBorder="1" applyAlignment="1">
      <alignment/>
    </xf>
    <xf numFmtId="164" fontId="9" fillId="33" borderId="26" xfId="0" applyNumberFormat="1" applyFont="1" applyFill="1" applyBorder="1" applyAlignment="1">
      <alignment/>
    </xf>
    <xf numFmtId="0" fontId="4" fillId="33" borderId="16" xfId="0" applyFont="1" applyFill="1" applyBorder="1" applyAlignment="1">
      <alignment wrapText="1"/>
    </xf>
    <xf numFmtId="164" fontId="9" fillId="33" borderId="37" xfId="0" applyNumberFormat="1" applyFont="1" applyFill="1" applyBorder="1" applyAlignment="1">
      <alignment/>
    </xf>
    <xf numFmtId="1" fontId="6" fillId="33" borderId="26" xfId="0" applyNumberFormat="1" applyFont="1" applyFill="1" applyBorder="1" applyAlignment="1">
      <alignment/>
    </xf>
    <xf numFmtId="0" fontId="9" fillId="33" borderId="14" xfId="0" applyFont="1" applyFill="1" applyBorder="1" applyAlignment="1">
      <alignment wrapText="1"/>
    </xf>
    <xf numFmtId="0" fontId="9" fillId="33" borderId="15" xfId="0" applyFont="1" applyFill="1" applyBorder="1" applyAlignment="1">
      <alignment vertical="distributed" wrapText="1"/>
    </xf>
    <xf numFmtId="0" fontId="47" fillId="33" borderId="15" xfId="0" applyFont="1" applyFill="1" applyBorder="1" applyAlignment="1">
      <alignment vertical="distributed" wrapText="1"/>
    </xf>
    <xf numFmtId="2" fontId="4" fillId="33" borderId="33" xfId="0" applyNumberFormat="1" applyFont="1" applyFill="1" applyBorder="1" applyAlignment="1">
      <alignment/>
    </xf>
    <xf numFmtId="164" fontId="6" fillId="33" borderId="37" xfId="0" applyNumberFormat="1" applyFont="1" applyFill="1" applyBorder="1" applyAlignment="1">
      <alignment/>
    </xf>
    <xf numFmtId="0" fontId="5" fillId="33" borderId="34" xfId="0" applyFont="1" applyFill="1" applyBorder="1" applyAlignment="1">
      <alignment/>
    </xf>
    <xf numFmtId="0" fontId="5" fillId="33" borderId="43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/>
    </xf>
    <xf numFmtId="2" fontId="4" fillId="33" borderId="32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9" fillId="33" borderId="16" xfId="0" applyFont="1" applyFill="1" applyBorder="1" applyAlignment="1">
      <alignment wrapText="1"/>
    </xf>
    <xf numFmtId="2" fontId="5" fillId="33" borderId="26" xfId="0" applyNumberFormat="1" applyFont="1" applyFill="1" applyBorder="1" applyAlignment="1">
      <alignment/>
    </xf>
    <xf numFmtId="2" fontId="5" fillId="33" borderId="17" xfId="0" applyNumberFormat="1" applyFont="1" applyFill="1" applyBorder="1" applyAlignment="1">
      <alignment/>
    </xf>
    <xf numFmtId="2" fontId="5" fillId="33" borderId="32" xfId="0" applyNumberFormat="1" applyFont="1" applyFill="1" applyBorder="1" applyAlignment="1">
      <alignment/>
    </xf>
    <xf numFmtId="0" fontId="4" fillId="33" borderId="33" xfId="0" applyFont="1" applyFill="1" applyBorder="1" applyAlignment="1">
      <alignment/>
    </xf>
    <xf numFmtId="164" fontId="4" fillId="33" borderId="17" xfId="0" applyNumberFormat="1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5" fillId="33" borderId="43" xfId="0" applyFont="1" applyFill="1" applyBorder="1" applyAlignment="1">
      <alignment horizontal="center"/>
    </xf>
    <xf numFmtId="0" fontId="4" fillId="33" borderId="44" xfId="0" applyFont="1" applyFill="1" applyBorder="1" applyAlignment="1">
      <alignment/>
    </xf>
    <xf numFmtId="0" fontId="9" fillId="33" borderId="44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164" fontId="5" fillId="33" borderId="45" xfId="0" applyNumberFormat="1" applyFont="1" applyFill="1" applyBorder="1" applyAlignment="1">
      <alignment/>
    </xf>
    <xf numFmtId="170" fontId="4" fillId="33" borderId="46" xfId="0" applyNumberFormat="1" applyFont="1" applyFill="1" applyBorder="1" applyAlignment="1">
      <alignment/>
    </xf>
    <xf numFmtId="0" fontId="9" fillId="33" borderId="47" xfId="0" applyFont="1" applyFill="1" applyBorder="1" applyAlignment="1">
      <alignment wrapText="1"/>
    </xf>
    <xf numFmtId="0" fontId="9" fillId="33" borderId="46" xfId="0" applyFont="1" applyFill="1" applyBorder="1" applyAlignment="1">
      <alignment wrapText="1"/>
    </xf>
    <xf numFmtId="0" fontId="9" fillId="33" borderId="21" xfId="0" applyFont="1" applyFill="1" applyBorder="1" applyAlignment="1">
      <alignment/>
    </xf>
    <xf numFmtId="0" fontId="9" fillId="33" borderId="31" xfId="0" applyFont="1" applyFill="1" applyBorder="1" applyAlignment="1">
      <alignment wrapText="1"/>
    </xf>
    <xf numFmtId="0" fontId="9" fillId="33" borderId="31" xfId="0" applyFont="1" applyFill="1" applyBorder="1" applyAlignment="1">
      <alignment/>
    </xf>
    <xf numFmtId="0" fontId="10" fillId="33" borderId="31" xfId="0" applyFont="1" applyFill="1" applyBorder="1" applyAlignment="1">
      <alignment wrapText="1"/>
    </xf>
    <xf numFmtId="0" fontId="9" fillId="33" borderId="47" xfId="0" applyFont="1" applyFill="1" applyBorder="1" applyAlignment="1">
      <alignment/>
    </xf>
    <xf numFmtId="0" fontId="9" fillId="33" borderId="42" xfId="0" applyFont="1" applyFill="1" applyBorder="1" applyAlignment="1">
      <alignment/>
    </xf>
    <xf numFmtId="0" fontId="9" fillId="33" borderId="42" xfId="0" applyFont="1" applyFill="1" applyBorder="1" applyAlignment="1">
      <alignment wrapText="1"/>
    </xf>
    <xf numFmtId="0" fontId="9" fillId="33" borderId="43" xfId="0" applyFont="1" applyFill="1" applyBorder="1" applyAlignment="1">
      <alignment wrapText="1"/>
    </xf>
    <xf numFmtId="0" fontId="5" fillId="33" borderId="34" xfId="0" applyFont="1" applyFill="1" applyBorder="1" applyAlignment="1">
      <alignment horizontal="center" wrapText="1"/>
    </xf>
    <xf numFmtId="0" fontId="6" fillId="33" borderId="34" xfId="0" applyFont="1" applyFill="1" applyBorder="1" applyAlignment="1">
      <alignment horizontal="center"/>
    </xf>
    <xf numFmtId="0" fontId="9" fillId="33" borderId="46" xfId="0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9" fillId="33" borderId="35" xfId="0" applyFont="1" applyFill="1" applyBorder="1" applyAlignment="1">
      <alignment/>
    </xf>
    <xf numFmtId="170" fontId="5" fillId="33" borderId="34" xfId="0" applyNumberFormat="1" applyFont="1" applyFill="1" applyBorder="1" applyAlignment="1">
      <alignment/>
    </xf>
    <xf numFmtId="170" fontId="5" fillId="33" borderId="43" xfId="0" applyNumberFormat="1" applyFont="1" applyFill="1" applyBorder="1" applyAlignment="1">
      <alignment/>
    </xf>
    <xf numFmtId="170" fontId="9" fillId="33" borderId="46" xfId="0" applyNumberFormat="1" applyFont="1" applyFill="1" applyBorder="1" applyAlignment="1">
      <alignment/>
    </xf>
    <xf numFmtId="170" fontId="9" fillId="33" borderId="42" xfId="0" applyNumberFormat="1" applyFont="1" applyFill="1" applyBorder="1" applyAlignment="1">
      <alignment wrapText="1"/>
    </xf>
    <xf numFmtId="170" fontId="9" fillId="33" borderId="21" xfId="0" applyNumberFormat="1" applyFont="1" applyFill="1" applyBorder="1" applyAlignment="1">
      <alignment/>
    </xf>
    <xf numFmtId="170" fontId="9" fillId="33" borderId="35" xfId="0" applyNumberFormat="1" applyFont="1" applyFill="1" applyBorder="1" applyAlignment="1">
      <alignment/>
    </xf>
    <xf numFmtId="170" fontId="9" fillId="33" borderId="42" xfId="0" applyNumberFormat="1" applyFont="1" applyFill="1" applyBorder="1" applyAlignment="1">
      <alignment/>
    </xf>
    <xf numFmtId="170" fontId="4" fillId="33" borderId="35" xfId="0" applyNumberFormat="1" applyFont="1" applyFill="1" applyBorder="1" applyAlignment="1">
      <alignment/>
    </xf>
    <xf numFmtId="170" fontId="9" fillId="33" borderId="46" xfId="0" applyNumberFormat="1" applyFont="1" applyFill="1" applyBorder="1" applyAlignment="1">
      <alignment wrapText="1"/>
    </xf>
    <xf numFmtId="170" fontId="4" fillId="33" borderId="21" xfId="0" applyNumberFormat="1" applyFont="1" applyFill="1" applyBorder="1" applyAlignment="1">
      <alignment wrapText="1"/>
    </xf>
    <xf numFmtId="170" fontId="9" fillId="33" borderId="21" xfId="0" applyNumberFormat="1" applyFont="1" applyFill="1" applyBorder="1" applyAlignment="1">
      <alignment wrapText="1"/>
    </xf>
    <xf numFmtId="0" fontId="4" fillId="33" borderId="21" xfId="0" applyFont="1" applyFill="1" applyBorder="1" applyAlignment="1">
      <alignment/>
    </xf>
    <xf numFmtId="170" fontId="4" fillId="33" borderId="42" xfId="0" applyNumberFormat="1" applyFont="1" applyFill="1" applyBorder="1" applyAlignment="1">
      <alignment/>
    </xf>
    <xf numFmtId="170" fontId="9" fillId="33" borderId="35" xfId="0" applyNumberFormat="1" applyFont="1" applyFill="1" applyBorder="1" applyAlignment="1">
      <alignment wrapText="1"/>
    </xf>
    <xf numFmtId="170" fontId="6" fillId="33" borderId="34" xfId="0" applyNumberFormat="1" applyFont="1" applyFill="1" applyBorder="1" applyAlignment="1">
      <alignment/>
    </xf>
    <xf numFmtId="170" fontId="5" fillId="33" borderId="35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/>
    </xf>
    <xf numFmtId="170" fontId="5" fillId="33" borderId="36" xfId="0" applyNumberFormat="1" applyFont="1" applyFill="1" applyBorder="1" applyAlignment="1">
      <alignment/>
    </xf>
    <xf numFmtId="170" fontId="4" fillId="33" borderId="48" xfId="0" applyNumberFormat="1" applyFont="1" applyFill="1" applyBorder="1" applyAlignment="1">
      <alignment/>
    </xf>
    <xf numFmtId="170" fontId="4" fillId="33" borderId="49" xfId="0" applyNumberFormat="1" applyFont="1" applyFill="1" applyBorder="1" applyAlignment="1">
      <alignment/>
    </xf>
    <xf numFmtId="170" fontId="4" fillId="33" borderId="50" xfId="0" applyNumberFormat="1" applyFont="1" applyFill="1" applyBorder="1" applyAlignment="1">
      <alignment/>
    </xf>
    <xf numFmtId="170" fontId="4" fillId="33" borderId="41" xfId="0" applyNumberFormat="1" applyFont="1" applyFill="1" applyBorder="1" applyAlignment="1">
      <alignment/>
    </xf>
    <xf numFmtId="170" fontId="6" fillId="33" borderId="36" xfId="0" applyNumberFormat="1" applyFont="1" applyFill="1" applyBorder="1" applyAlignment="1">
      <alignment/>
    </xf>
    <xf numFmtId="170" fontId="5" fillId="33" borderId="48" xfId="0" applyNumberFormat="1" applyFont="1" applyFill="1" applyBorder="1" applyAlignment="1">
      <alignment/>
    </xf>
    <xf numFmtId="170" fontId="5" fillId="33" borderId="49" xfId="0" applyNumberFormat="1" applyFont="1" applyFill="1" applyBorder="1" applyAlignment="1">
      <alignment/>
    </xf>
    <xf numFmtId="170" fontId="9" fillId="33" borderId="0" xfId="0" applyNumberFormat="1" applyFont="1" applyFill="1" applyBorder="1" applyAlignment="1">
      <alignment/>
    </xf>
    <xf numFmtId="170" fontId="4" fillId="33" borderId="25" xfId="0" applyNumberFormat="1" applyFont="1" applyFill="1" applyBorder="1" applyAlignment="1">
      <alignment/>
    </xf>
    <xf numFmtId="170" fontId="4" fillId="33" borderId="51" xfId="0" applyNumberFormat="1" applyFont="1" applyFill="1" applyBorder="1" applyAlignment="1">
      <alignment/>
    </xf>
    <xf numFmtId="2" fontId="5" fillId="33" borderId="52" xfId="0" applyNumberFormat="1" applyFont="1" applyFill="1" applyBorder="1" applyAlignment="1">
      <alignment/>
    </xf>
    <xf numFmtId="164" fontId="5" fillId="33" borderId="53" xfId="0" applyNumberFormat="1" applyFont="1" applyFill="1" applyBorder="1" applyAlignment="1">
      <alignment/>
    </xf>
    <xf numFmtId="170" fontId="5" fillId="33" borderId="54" xfId="0" applyNumberFormat="1" applyFont="1" applyFill="1" applyBorder="1" applyAlignment="1">
      <alignment/>
    </xf>
    <xf numFmtId="164" fontId="5" fillId="33" borderId="55" xfId="0" applyNumberFormat="1" applyFont="1" applyFill="1" applyBorder="1" applyAlignment="1">
      <alignment/>
    </xf>
    <xf numFmtId="170" fontId="5" fillId="33" borderId="56" xfId="0" applyNumberFormat="1" applyFont="1" applyFill="1" applyBorder="1" applyAlignment="1">
      <alignment/>
    </xf>
    <xf numFmtId="164" fontId="5" fillId="33" borderId="17" xfId="0" applyNumberFormat="1" applyFont="1" applyFill="1" applyBorder="1" applyAlignment="1">
      <alignment/>
    </xf>
    <xf numFmtId="170" fontId="5" fillId="33" borderId="17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70" fontId="4" fillId="33" borderId="52" xfId="0" applyNumberFormat="1" applyFont="1" applyFill="1" applyBorder="1" applyAlignment="1">
      <alignment/>
    </xf>
    <xf numFmtId="0" fontId="47" fillId="0" borderId="24" xfId="0" applyFont="1" applyFill="1" applyBorder="1" applyAlignment="1">
      <alignment vertical="center" wrapText="1"/>
    </xf>
    <xf numFmtId="170" fontId="4" fillId="33" borderId="57" xfId="0" applyNumberFormat="1" applyFont="1" applyFill="1" applyBorder="1" applyAlignment="1">
      <alignment/>
    </xf>
    <xf numFmtId="170" fontId="4" fillId="0" borderId="57" xfId="0" applyNumberFormat="1" applyFont="1" applyFill="1" applyBorder="1" applyAlignment="1">
      <alignment/>
    </xf>
    <xf numFmtId="2" fontId="5" fillId="33" borderId="57" xfId="0" applyNumberFormat="1" applyFont="1" applyFill="1" applyBorder="1" applyAlignment="1">
      <alignment/>
    </xf>
    <xf numFmtId="164" fontId="5" fillId="33" borderId="57" xfId="0" applyNumberFormat="1" applyFont="1" applyFill="1" applyBorder="1" applyAlignment="1">
      <alignment/>
    </xf>
    <xf numFmtId="170" fontId="5" fillId="33" borderId="58" xfId="0" applyNumberFormat="1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0" fontId="6" fillId="33" borderId="43" xfId="0" applyFont="1" applyFill="1" applyBorder="1" applyAlignment="1">
      <alignment vertical="top"/>
    </xf>
    <xf numFmtId="0" fontId="6" fillId="33" borderId="11" xfId="0" applyFont="1" applyFill="1" applyBorder="1" applyAlignment="1">
      <alignment horizontal="center" wrapText="1"/>
    </xf>
    <xf numFmtId="170" fontId="6" fillId="33" borderId="11" xfId="0" applyNumberFormat="1" applyFont="1" applyFill="1" applyBorder="1" applyAlignment="1">
      <alignment wrapText="1"/>
    </xf>
    <xf numFmtId="170" fontId="6" fillId="0" borderId="11" xfId="0" applyNumberFormat="1" applyFont="1" applyFill="1" applyBorder="1" applyAlignment="1">
      <alignment wrapText="1"/>
    </xf>
    <xf numFmtId="164" fontId="5" fillId="33" borderId="40" xfId="0" applyNumberFormat="1" applyFont="1" applyFill="1" applyBorder="1" applyAlignment="1">
      <alignment/>
    </xf>
    <xf numFmtId="0" fontId="4" fillId="33" borderId="17" xfId="0" applyFont="1" applyFill="1" applyBorder="1" applyAlignment="1">
      <alignment wrapText="1"/>
    </xf>
    <xf numFmtId="164" fontId="9" fillId="33" borderId="17" xfId="0" applyNumberFormat="1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170" fontId="5" fillId="0" borderId="34" xfId="0" applyNumberFormat="1" applyFont="1" applyFill="1" applyBorder="1" applyAlignment="1">
      <alignment/>
    </xf>
    <xf numFmtId="170" fontId="5" fillId="0" borderId="43" xfId="0" applyNumberFormat="1" applyFont="1" applyFill="1" applyBorder="1" applyAlignment="1">
      <alignment/>
    </xf>
    <xf numFmtId="170" fontId="9" fillId="0" borderId="46" xfId="0" applyNumberFormat="1" applyFont="1" applyFill="1" applyBorder="1" applyAlignment="1">
      <alignment/>
    </xf>
    <xf numFmtId="170" fontId="9" fillId="0" borderId="42" xfId="0" applyNumberFormat="1" applyFont="1" applyFill="1" applyBorder="1" applyAlignment="1">
      <alignment wrapText="1"/>
    </xf>
    <xf numFmtId="170" fontId="9" fillId="0" borderId="21" xfId="0" applyNumberFormat="1" applyFont="1" applyFill="1" applyBorder="1" applyAlignment="1">
      <alignment/>
    </xf>
    <xf numFmtId="170" fontId="9" fillId="0" borderId="35" xfId="0" applyNumberFormat="1" applyFont="1" applyFill="1" applyBorder="1" applyAlignment="1">
      <alignment/>
    </xf>
    <xf numFmtId="170" fontId="9" fillId="0" borderId="42" xfId="0" applyNumberFormat="1" applyFont="1" applyFill="1" applyBorder="1" applyAlignment="1">
      <alignment/>
    </xf>
    <xf numFmtId="170" fontId="4" fillId="0" borderId="35" xfId="0" applyNumberFormat="1" applyFont="1" applyFill="1" applyBorder="1" applyAlignment="1">
      <alignment/>
    </xf>
    <xf numFmtId="170" fontId="4" fillId="0" borderId="31" xfId="0" applyNumberFormat="1" applyFont="1" applyFill="1" applyBorder="1" applyAlignment="1">
      <alignment/>
    </xf>
    <xf numFmtId="170" fontId="4" fillId="0" borderId="27" xfId="0" applyNumberFormat="1" applyFont="1" applyFill="1" applyBorder="1" applyAlignment="1">
      <alignment/>
    </xf>
    <xf numFmtId="170" fontId="9" fillId="0" borderId="46" xfId="0" applyNumberFormat="1" applyFont="1" applyFill="1" applyBorder="1" applyAlignment="1">
      <alignment wrapText="1"/>
    </xf>
    <xf numFmtId="0" fontId="4" fillId="0" borderId="42" xfId="0" applyFont="1" applyFill="1" applyBorder="1" applyAlignment="1">
      <alignment/>
    </xf>
    <xf numFmtId="170" fontId="4" fillId="0" borderId="21" xfId="0" applyNumberFormat="1" applyFont="1" applyFill="1" applyBorder="1" applyAlignment="1">
      <alignment wrapText="1"/>
    </xf>
    <xf numFmtId="170" fontId="9" fillId="0" borderId="21" xfId="0" applyNumberFormat="1" applyFont="1" applyFill="1" applyBorder="1" applyAlignment="1">
      <alignment wrapText="1"/>
    </xf>
    <xf numFmtId="0" fontId="4" fillId="0" borderId="21" xfId="0" applyFont="1" applyFill="1" applyBorder="1" applyAlignment="1">
      <alignment/>
    </xf>
    <xf numFmtId="170" fontId="4" fillId="0" borderId="42" xfId="0" applyNumberFormat="1" applyFont="1" applyFill="1" applyBorder="1" applyAlignment="1">
      <alignment/>
    </xf>
    <xf numFmtId="170" fontId="9" fillId="0" borderId="35" xfId="0" applyNumberFormat="1" applyFont="1" applyFill="1" applyBorder="1" applyAlignment="1">
      <alignment wrapText="1"/>
    </xf>
    <xf numFmtId="170" fontId="6" fillId="0" borderId="34" xfId="0" applyNumberFormat="1" applyFont="1" applyFill="1" applyBorder="1" applyAlignment="1">
      <alignment/>
    </xf>
    <xf numFmtId="170" fontId="5" fillId="0" borderId="35" xfId="0" applyNumberFormat="1" applyFont="1" applyFill="1" applyBorder="1" applyAlignment="1">
      <alignment/>
    </xf>
    <xf numFmtId="170" fontId="5" fillId="0" borderId="21" xfId="0" applyNumberFormat="1" applyFont="1" applyFill="1" applyBorder="1" applyAlignment="1">
      <alignment/>
    </xf>
    <xf numFmtId="2" fontId="5" fillId="33" borderId="36" xfId="0" applyNumberFormat="1" applyFont="1" applyFill="1" applyBorder="1" applyAlignment="1">
      <alignment/>
    </xf>
    <xf numFmtId="2" fontId="5" fillId="33" borderId="51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/>
    </xf>
    <xf numFmtId="2" fontId="5" fillId="33" borderId="59" xfId="0" applyNumberFormat="1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102" customWidth="1"/>
    <col min="2" max="2" width="61.125" style="40" customWidth="1"/>
    <col min="3" max="3" width="11.125" style="40" customWidth="1"/>
    <col min="4" max="4" width="11.125" style="38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20"/>
    </row>
    <row r="2" spans="1:4" ht="11.25" customHeight="1">
      <c r="A2" s="40"/>
      <c r="B2" s="58" t="s">
        <v>0</v>
      </c>
      <c r="C2" s="58"/>
      <c r="D2" s="20"/>
    </row>
    <row r="3" spans="1:7" ht="11.25" customHeight="1">
      <c r="A3" s="40"/>
      <c r="B3" s="58" t="s">
        <v>1</v>
      </c>
      <c r="C3" s="58"/>
      <c r="D3" s="20"/>
      <c r="E3" s="69"/>
      <c r="G3" s="78"/>
    </row>
    <row r="4" spans="1:9" ht="11.25" customHeight="1" thickBot="1">
      <c r="A4" s="40"/>
      <c r="B4" s="58" t="s">
        <v>265</v>
      </c>
      <c r="C4" s="58"/>
      <c r="D4" s="20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21" t="s">
        <v>217</v>
      </c>
      <c r="E5" s="70" t="s">
        <v>3</v>
      </c>
      <c r="F5" s="90"/>
      <c r="G5" s="59" t="s">
        <v>3</v>
      </c>
      <c r="H5" s="286" t="s">
        <v>97</v>
      </c>
      <c r="I5" s="287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22" t="s">
        <v>96</v>
      </c>
      <c r="E6" s="71" t="s">
        <v>209</v>
      </c>
      <c r="F6" s="71" t="s">
        <v>257</v>
      </c>
      <c r="G6" s="71" t="s">
        <v>209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22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59117.5</v>
      </c>
      <c r="D8" s="6">
        <f>D9+D15+D24+D44+D55+D81+D32+D54+D52+D30+D51+D53</f>
        <v>70622.20000000001</v>
      </c>
      <c r="E8" s="1">
        <f>E9+E15+E24+E44+E55+E81+E32+E54+E52+E30+E51</f>
        <v>70586.84344</v>
      </c>
      <c r="F8" s="1">
        <f>F9+F15+F24+F44+F55+F81+F32+F54+F52</f>
        <v>0</v>
      </c>
      <c r="G8" s="1">
        <f>G9+G15+G24+G44+G55+G81+G32+G54+G52+G14+G30</f>
        <v>62640.160330000006</v>
      </c>
      <c r="H8" s="97">
        <f>E8/D8*100</f>
        <v>99.94993562930634</v>
      </c>
      <c r="I8" s="98">
        <f>E8-D8</f>
        <v>-35.356560000014724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39172.6</v>
      </c>
      <c r="D9" s="7">
        <f>D10</f>
        <v>40602.31</v>
      </c>
      <c r="E9" s="61">
        <f>E10</f>
        <v>41191.19724</v>
      </c>
      <c r="F9" s="101">
        <f>F10</f>
        <v>0</v>
      </c>
      <c r="G9" s="61">
        <f>G10</f>
        <v>41552.21152</v>
      </c>
      <c r="H9" s="97">
        <f>E9/D9*100</f>
        <v>101.45037866072153</v>
      </c>
      <c r="I9" s="98">
        <f aca="true" t="shared" si="0" ref="I9:I74">E9-D9</f>
        <v>588.8872400000037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39172.6</v>
      </c>
      <c r="D10" s="8">
        <f>D11+D12+D13</f>
        <v>40602.31</v>
      </c>
      <c r="E10" s="55">
        <f>E11+E12+E13</f>
        <v>41191.19724</v>
      </c>
      <c r="F10" s="55">
        <f>F11+F12+F13</f>
        <v>0</v>
      </c>
      <c r="G10" s="55">
        <f>G11+G12+G13</f>
        <v>41552.21152</v>
      </c>
      <c r="H10" s="97">
        <f aca="true" t="shared" si="1" ref="H10:H74">E10/D10*100</f>
        <v>101.45037866072153</v>
      </c>
      <c r="I10" s="98">
        <f t="shared" si="0"/>
        <v>588.8872400000037</v>
      </c>
    </row>
    <row r="11" spans="1:9" ht="26.25" customHeight="1" thickBot="1">
      <c r="A11" s="104" t="s">
        <v>121</v>
      </c>
      <c r="B11" s="105" t="s">
        <v>130</v>
      </c>
      <c r="C11" s="53">
        <v>38830.8</v>
      </c>
      <c r="D11" s="9">
        <v>40312.71</v>
      </c>
      <c r="E11" s="53">
        <v>40896.51542</v>
      </c>
      <c r="F11" s="106"/>
      <c r="G11" s="53">
        <v>41261.09931</v>
      </c>
      <c r="H11" s="97">
        <f t="shared" si="1"/>
        <v>101.4481919474032</v>
      </c>
      <c r="I11" s="98">
        <f t="shared" si="0"/>
        <v>583.8054200000042</v>
      </c>
    </row>
    <row r="12" spans="1:9" ht="63.75" customHeight="1" thickBot="1">
      <c r="A12" s="104" t="s">
        <v>122</v>
      </c>
      <c r="B12" s="107" t="s">
        <v>131</v>
      </c>
      <c r="C12" s="54">
        <v>47.6</v>
      </c>
      <c r="D12" s="10">
        <v>122.6</v>
      </c>
      <c r="E12" s="54">
        <v>130.26876</v>
      </c>
      <c r="F12" s="108"/>
      <c r="G12" s="54">
        <v>106.50024</v>
      </c>
      <c r="H12" s="97">
        <f t="shared" si="1"/>
        <v>106.25510603588906</v>
      </c>
      <c r="I12" s="98">
        <f t="shared" si="0"/>
        <v>7.668759999999992</v>
      </c>
    </row>
    <row r="13" spans="1:9" ht="24" customHeight="1" thickBot="1">
      <c r="A13" s="104" t="s">
        <v>123</v>
      </c>
      <c r="B13" s="109" t="s">
        <v>124</v>
      </c>
      <c r="C13" s="53">
        <v>294.2</v>
      </c>
      <c r="D13" s="9">
        <v>167</v>
      </c>
      <c r="E13" s="53">
        <v>164.41306</v>
      </c>
      <c r="F13" s="106"/>
      <c r="G13" s="53">
        <v>184.61197</v>
      </c>
      <c r="H13" s="97">
        <f t="shared" si="1"/>
        <v>98.45093413173652</v>
      </c>
      <c r="I13" s="98">
        <f t="shared" si="0"/>
        <v>-2.5869399999999985</v>
      </c>
    </row>
    <row r="14" spans="1:9" ht="16.5" customHeight="1" thickBot="1">
      <c r="A14" s="110" t="s">
        <v>141</v>
      </c>
      <c r="B14" s="111" t="s">
        <v>140</v>
      </c>
      <c r="C14" s="55"/>
      <c r="D14" s="8"/>
      <c r="E14" s="55"/>
      <c r="F14" s="112"/>
      <c r="G14" s="56">
        <v>32.07216</v>
      </c>
      <c r="H14" s="97"/>
      <c r="I14" s="98">
        <f t="shared" si="0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8504.8</v>
      </c>
      <c r="D15" s="6">
        <f>D16+D21+D22+D23</f>
        <v>18635.5</v>
      </c>
      <c r="E15" s="1">
        <f>E16+E21+E22+E23</f>
        <v>18094.07755</v>
      </c>
      <c r="F15" s="168">
        <f>F16+F21+F22+F23</f>
        <v>0</v>
      </c>
      <c r="G15" s="1">
        <f>G16+G21+G22+G23</f>
        <v>8285.09092</v>
      </c>
      <c r="H15" s="190">
        <f t="shared" si="1"/>
        <v>97.09467172868987</v>
      </c>
      <c r="I15" s="98">
        <f t="shared" si="0"/>
        <v>-541.4224499999982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4674.3</v>
      </c>
      <c r="D16" s="10">
        <f>D17+D18+D19</f>
        <v>14098.3</v>
      </c>
      <c r="E16" s="54">
        <f>E17+E18+E19</f>
        <v>14169.027370000002</v>
      </c>
      <c r="F16" s="191">
        <f>F17+F18</f>
        <v>0</v>
      </c>
      <c r="G16" s="54">
        <f>G17+G18</f>
        <v>4079.78394</v>
      </c>
      <c r="H16" s="190">
        <f t="shared" si="1"/>
        <v>100.50167303859332</v>
      </c>
      <c r="I16" s="98">
        <f t="shared" si="0"/>
        <v>70.72737000000234</v>
      </c>
    </row>
    <row r="17" spans="1:9" s="116" customFormat="1" ht="25.5" customHeight="1" thickBot="1">
      <c r="A17" s="118" t="s">
        <v>94</v>
      </c>
      <c r="B17" s="119" t="s">
        <v>103</v>
      </c>
      <c r="C17" s="62">
        <v>1028</v>
      </c>
      <c r="D17" s="23">
        <v>9694</v>
      </c>
      <c r="E17" s="53">
        <v>9736.27308</v>
      </c>
      <c r="F17" s="120"/>
      <c r="G17" s="53">
        <v>1552.99806</v>
      </c>
      <c r="H17" s="190">
        <f t="shared" si="1"/>
        <v>100.43607468537242</v>
      </c>
      <c r="I17" s="98">
        <f t="shared" si="0"/>
        <v>42.273080000000846</v>
      </c>
    </row>
    <row r="18" spans="1:9" ht="38.25" customHeight="1" thickBot="1">
      <c r="A18" s="118" t="s">
        <v>95</v>
      </c>
      <c r="B18" s="121" t="s">
        <v>255</v>
      </c>
      <c r="C18" s="41">
        <v>3646.3</v>
      </c>
      <c r="D18" s="30">
        <v>4464.3</v>
      </c>
      <c r="E18" s="68">
        <v>4492.36193</v>
      </c>
      <c r="F18" s="130"/>
      <c r="G18" s="55">
        <v>2526.78588</v>
      </c>
      <c r="H18" s="190">
        <f t="shared" si="1"/>
        <v>100.62858522052728</v>
      </c>
      <c r="I18" s="98">
        <f t="shared" si="0"/>
        <v>28.061929999999847</v>
      </c>
    </row>
    <row r="19" spans="1:9" ht="12.75" customHeight="1" thickBot="1">
      <c r="A19" s="118" t="s">
        <v>227</v>
      </c>
      <c r="B19" s="122" t="s">
        <v>256</v>
      </c>
      <c r="C19" s="41"/>
      <c r="D19" s="30">
        <v>-60</v>
      </c>
      <c r="E19" s="68">
        <v>-59.60764</v>
      </c>
      <c r="F19" s="130"/>
      <c r="G19" s="53"/>
      <c r="H19" s="190">
        <f t="shared" si="1"/>
        <v>99.34606666666667</v>
      </c>
      <c r="I19" s="98">
        <f t="shared" si="0"/>
        <v>0.3923599999999965</v>
      </c>
    </row>
    <row r="20" spans="1:9" ht="11.25" customHeight="1" thickBot="1">
      <c r="A20" s="118" t="s">
        <v>18</v>
      </c>
      <c r="B20" s="123" t="s">
        <v>19</v>
      </c>
      <c r="C20" s="47"/>
      <c r="D20" s="11"/>
      <c r="E20" s="47"/>
      <c r="F20" s="124"/>
      <c r="G20" s="54"/>
      <c r="H20" s="190"/>
      <c r="I20" s="98">
        <f t="shared" si="0"/>
        <v>0</v>
      </c>
    </row>
    <row r="21" spans="1:9" ht="11.25" customHeight="1" thickBot="1">
      <c r="A21" s="125"/>
      <c r="B21" s="126" t="s">
        <v>20</v>
      </c>
      <c r="C21" s="54">
        <v>2097.5</v>
      </c>
      <c r="D21" s="10">
        <v>2097.5</v>
      </c>
      <c r="E21" s="54">
        <v>1436.95602</v>
      </c>
      <c r="F21" s="108"/>
      <c r="G21" s="54">
        <v>2316.48739</v>
      </c>
      <c r="H21" s="190">
        <f t="shared" si="1"/>
        <v>68.50803432657926</v>
      </c>
      <c r="I21" s="98">
        <f t="shared" si="0"/>
        <v>-660.5439799999999</v>
      </c>
    </row>
    <row r="22" spans="1:9" ht="11.25" customHeight="1" thickBot="1">
      <c r="A22" s="127" t="s">
        <v>21</v>
      </c>
      <c r="B22" s="128" t="s">
        <v>170</v>
      </c>
      <c r="C22" s="54">
        <v>1240</v>
      </c>
      <c r="D22" s="10">
        <v>1681</v>
      </c>
      <c r="E22" s="53">
        <v>1680.72483</v>
      </c>
      <c r="F22" s="108"/>
      <c r="G22" s="53">
        <v>1299.33473</v>
      </c>
      <c r="H22" s="190">
        <f t="shared" si="1"/>
        <v>99.98363057703749</v>
      </c>
      <c r="I22" s="98">
        <f t="shared" si="0"/>
        <v>-0.2751699999998891</v>
      </c>
    </row>
    <row r="23" spans="1:9" ht="11.25" customHeight="1" thickBot="1">
      <c r="A23" s="102" t="s">
        <v>129</v>
      </c>
      <c r="B23" s="103" t="s">
        <v>157</v>
      </c>
      <c r="C23" s="55">
        <v>493</v>
      </c>
      <c r="D23" s="8">
        <v>758.7</v>
      </c>
      <c r="E23" s="47">
        <v>807.36933</v>
      </c>
      <c r="F23" s="112"/>
      <c r="G23" s="47">
        <v>589.48486</v>
      </c>
      <c r="H23" s="190">
        <f t="shared" si="1"/>
        <v>106.4148319493871</v>
      </c>
      <c r="I23" s="98">
        <f t="shared" si="0"/>
        <v>48.669329999999945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1184.4</v>
      </c>
      <c r="D24" s="6">
        <f>D26+D28+D29</f>
        <v>1288.4</v>
      </c>
      <c r="E24" s="1">
        <f>E26+E28+E29</f>
        <v>1312.43555</v>
      </c>
      <c r="F24" s="115">
        <f>F26+F28+F29</f>
        <v>0</v>
      </c>
      <c r="G24" s="1">
        <f>G26+G28+G29</f>
        <v>1111.56224</v>
      </c>
      <c r="H24" s="97">
        <f t="shared" si="1"/>
        <v>101.86553477180998</v>
      </c>
      <c r="I24" s="98">
        <f t="shared" si="0"/>
        <v>24.03554999999983</v>
      </c>
    </row>
    <row r="25" spans="1:9" ht="11.25" customHeight="1" thickBot="1">
      <c r="A25" s="102" t="s">
        <v>24</v>
      </c>
      <c r="B25" s="103" t="s">
        <v>25</v>
      </c>
      <c r="C25" s="55"/>
      <c r="D25" s="8"/>
      <c r="E25" s="55"/>
      <c r="F25" s="112"/>
      <c r="G25" s="55"/>
      <c r="H25" s="97"/>
      <c r="I25" s="98">
        <f t="shared" si="0"/>
        <v>0</v>
      </c>
    </row>
    <row r="26" spans="2:9" ht="11.25" customHeight="1" thickBot="1">
      <c r="B26" s="103" t="s">
        <v>26</v>
      </c>
      <c r="C26" s="55">
        <f>C27</f>
        <v>1184.4</v>
      </c>
      <c r="D26" s="8">
        <f>D27</f>
        <v>1288.4</v>
      </c>
      <c r="E26" s="68">
        <f>E27</f>
        <v>1312.43555</v>
      </c>
      <c r="F26" s="40">
        <f>F27</f>
        <v>0</v>
      </c>
      <c r="G26" s="68">
        <f>G27</f>
        <v>1111.56224</v>
      </c>
      <c r="H26" s="97">
        <f t="shared" si="1"/>
        <v>101.86553477180998</v>
      </c>
      <c r="I26" s="98">
        <f t="shared" si="0"/>
        <v>24.03554999999983</v>
      </c>
    </row>
    <row r="27" spans="1:9" ht="11.25" customHeight="1" thickBot="1">
      <c r="A27" s="118" t="s">
        <v>27</v>
      </c>
      <c r="B27" s="129" t="s">
        <v>153</v>
      </c>
      <c r="C27" s="53">
        <v>1184.4</v>
      </c>
      <c r="D27" s="9">
        <v>1288.4</v>
      </c>
      <c r="E27" s="47">
        <v>1312.43555</v>
      </c>
      <c r="F27" s="112"/>
      <c r="G27" s="47">
        <v>1111.56224</v>
      </c>
      <c r="H27" s="97">
        <f t="shared" si="1"/>
        <v>101.86553477180998</v>
      </c>
      <c r="I27" s="98">
        <f t="shared" si="0"/>
        <v>24.03554999999983</v>
      </c>
    </row>
    <row r="28" spans="1:9" ht="11.25" customHeight="1" thickBot="1">
      <c r="A28" s="130" t="s">
        <v>28</v>
      </c>
      <c r="B28" s="129" t="s">
        <v>154</v>
      </c>
      <c r="C28" s="47"/>
      <c r="D28" s="11"/>
      <c r="E28" s="53"/>
      <c r="F28" s="124"/>
      <c r="G28" s="53"/>
      <c r="H28" s="97"/>
      <c r="I28" s="98">
        <f t="shared" si="0"/>
        <v>0</v>
      </c>
    </row>
    <row r="29" spans="1:9" ht="11.25" customHeight="1" thickBot="1">
      <c r="A29" s="118" t="s">
        <v>134</v>
      </c>
      <c r="B29" s="123" t="s">
        <v>155</v>
      </c>
      <c r="C29" s="47"/>
      <c r="D29" s="11"/>
      <c r="E29" s="47"/>
      <c r="F29" s="124"/>
      <c r="G29" s="47"/>
      <c r="H29" s="97"/>
      <c r="I29" s="98">
        <f t="shared" si="0"/>
        <v>0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6">
        <v>15.6</v>
      </c>
      <c r="E30" s="1">
        <v>15.57147</v>
      </c>
      <c r="F30" s="132"/>
      <c r="G30" s="79">
        <v>15.63889</v>
      </c>
      <c r="H30" s="97"/>
      <c r="I30" s="98">
        <f t="shared" si="0"/>
        <v>-0.028529999999999944</v>
      </c>
    </row>
    <row r="31" spans="1:9" ht="11.25" customHeight="1" thickBot="1">
      <c r="A31" s="133" t="s">
        <v>29</v>
      </c>
      <c r="B31" s="134" t="s">
        <v>98</v>
      </c>
      <c r="C31" s="63"/>
      <c r="D31" s="24"/>
      <c r="E31" s="64"/>
      <c r="F31" s="135"/>
      <c r="G31" s="64"/>
      <c r="H31" s="97"/>
      <c r="I31" s="98">
        <f t="shared" si="0"/>
        <v>0</v>
      </c>
    </row>
    <row r="32" spans="1:9" ht="11.25" customHeight="1" thickBot="1">
      <c r="A32" s="136"/>
      <c r="B32" s="137" t="s">
        <v>99</v>
      </c>
      <c r="C32" s="3">
        <f>C34+C35+C39+C42</f>
        <v>4665</v>
      </c>
      <c r="D32" s="14">
        <f>D34+D35+D39+D42</f>
        <v>6620.400000000001</v>
      </c>
      <c r="E32" s="3">
        <f>E34+E35+E39+E42</f>
        <v>6626.70378</v>
      </c>
      <c r="F32" s="138">
        <f>F34+F35+F39</f>
        <v>0</v>
      </c>
      <c r="G32" s="3">
        <f>G34+G35+G39+G42</f>
        <v>5838.92263</v>
      </c>
      <c r="H32" s="97">
        <f t="shared" si="1"/>
        <v>100.09521750951602</v>
      </c>
      <c r="I32" s="98">
        <f t="shared" si="0"/>
        <v>6.3037799999992785</v>
      </c>
    </row>
    <row r="33" spans="1:9" ht="11.25" customHeight="1" thickBot="1">
      <c r="A33" s="93" t="s">
        <v>263</v>
      </c>
      <c r="B33" s="49" t="s">
        <v>30</v>
      </c>
      <c r="C33" s="64"/>
      <c r="D33" s="13"/>
      <c r="E33" s="64"/>
      <c r="F33" s="112"/>
      <c r="G33" s="55"/>
      <c r="H33" s="97"/>
      <c r="I33" s="98">
        <f t="shared" si="0"/>
        <v>0</v>
      </c>
    </row>
    <row r="34" spans="1:9" ht="11.25" customHeight="1" thickBot="1">
      <c r="A34" s="93"/>
      <c r="B34" s="139" t="s">
        <v>158</v>
      </c>
      <c r="C34" s="54">
        <v>3981</v>
      </c>
      <c r="D34" s="10">
        <v>5519.6</v>
      </c>
      <c r="E34" s="54">
        <v>5522.66057</v>
      </c>
      <c r="F34" s="112"/>
      <c r="G34" s="54">
        <v>5120.13083</v>
      </c>
      <c r="H34" s="97">
        <f t="shared" si="1"/>
        <v>100.05544912674831</v>
      </c>
      <c r="I34" s="98">
        <f t="shared" si="0"/>
        <v>3.060569999999643</v>
      </c>
    </row>
    <row r="35" spans="1:9" ht="27.75" customHeight="1" thickBot="1">
      <c r="A35" s="140" t="s">
        <v>160</v>
      </c>
      <c r="B35" s="141" t="s">
        <v>159</v>
      </c>
      <c r="C35" s="55">
        <f>C36</f>
        <v>512</v>
      </c>
      <c r="D35" s="8">
        <f>D36</f>
        <v>780.3</v>
      </c>
      <c r="E35" s="55">
        <f>E36</f>
        <v>780.37876</v>
      </c>
      <c r="F35" s="40">
        <f>F36</f>
        <v>0</v>
      </c>
      <c r="G35" s="55">
        <f>G36</f>
        <v>502.24175</v>
      </c>
      <c r="H35" s="97">
        <f t="shared" si="1"/>
        <v>100.01009355376138</v>
      </c>
      <c r="I35" s="98">
        <f t="shared" si="0"/>
        <v>0.07876000000010208</v>
      </c>
    </row>
    <row r="36" spans="1:9" ht="22.5" customHeight="1" thickBot="1">
      <c r="A36" s="142" t="s">
        <v>161</v>
      </c>
      <c r="B36" s="143" t="s">
        <v>159</v>
      </c>
      <c r="C36" s="53">
        <v>512</v>
      </c>
      <c r="D36" s="9">
        <v>780.3</v>
      </c>
      <c r="E36" s="53">
        <v>780.37876</v>
      </c>
      <c r="F36" s="144"/>
      <c r="G36" s="53">
        <v>502.24175</v>
      </c>
      <c r="H36" s="97">
        <f t="shared" si="1"/>
        <v>100.01009355376138</v>
      </c>
      <c r="I36" s="98">
        <f t="shared" si="0"/>
        <v>0.07876000000010208</v>
      </c>
    </row>
    <row r="37" spans="1:10" ht="11.25" customHeight="1" thickBot="1">
      <c r="A37" s="93" t="s">
        <v>31</v>
      </c>
      <c r="B37" s="49" t="s">
        <v>32</v>
      </c>
      <c r="C37" s="55"/>
      <c r="D37" s="8"/>
      <c r="E37" s="73"/>
      <c r="F37" s="145"/>
      <c r="G37" s="73"/>
      <c r="H37" s="97"/>
      <c r="I37" s="98">
        <f t="shared" si="0"/>
        <v>0</v>
      </c>
      <c r="J37" s="116"/>
    </row>
    <row r="38" spans="1:10" ht="11.25" customHeight="1" thickBot="1">
      <c r="A38" s="103"/>
      <c r="B38" s="49" t="s">
        <v>33</v>
      </c>
      <c r="C38" s="55"/>
      <c r="D38" s="8"/>
      <c r="E38" s="46"/>
      <c r="F38" s="146"/>
      <c r="G38" s="46"/>
      <c r="H38" s="97"/>
      <c r="I38" s="98">
        <f t="shared" si="0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152</v>
      </c>
      <c r="D39" s="10">
        <f>D41</f>
        <v>262.5</v>
      </c>
      <c r="E39" s="54">
        <f>E41</f>
        <v>265.6997</v>
      </c>
      <c r="F39" s="148">
        <f>F41</f>
        <v>0</v>
      </c>
      <c r="G39" s="54">
        <f>G41</f>
        <v>193.83255</v>
      </c>
      <c r="H39" s="97">
        <f t="shared" si="1"/>
        <v>101.21893333333334</v>
      </c>
      <c r="I39" s="98">
        <f t="shared" si="0"/>
        <v>3.199700000000007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11"/>
      <c r="E40" s="67"/>
      <c r="F40" s="146"/>
      <c r="G40" s="67"/>
      <c r="H40" s="97"/>
      <c r="I40" s="98">
        <f t="shared" si="0"/>
        <v>0</v>
      </c>
    </row>
    <row r="41" spans="1:9" s="147" customFormat="1" ht="11.25" customHeight="1" thickBot="1">
      <c r="A41" s="103"/>
      <c r="B41" s="49" t="s">
        <v>37</v>
      </c>
      <c r="C41" s="55">
        <v>152</v>
      </c>
      <c r="D41" s="8">
        <v>262.5</v>
      </c>
      <c r="E41" s="55">
        <v>265.6997</v>
      </c>
      <c r="F41" s="146"/>
      <c r="G41" s="55">
        <v>193.83255</v>
      </c>
      <c r="H41" s="97">
        <f t="shared" si="1"/>
        <v>101.21893333333334</v>
      </c>
      <c r="I41" s="98">
        <f t="shared" si="0"/>
        <v>3.199700000000007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20</v>
      </c>
      <c r="D42" s="25">
        <f>D43</f>
        <v>58</v>
      </c>
      <c r="E42" s="74">
        <f>E43</f>
        <v>57.96475</v>
      </c>
      <c r="F42" s="74">
        <f>F43</f>
        <v>0</v>
      </c>
      <c r="G42" s="74">
        <f>G43</f>
        <v>22.7175</v>
      </c>
      <c r="H42" s="97">
        <f t="shared" si="1"/>
        <v>99.93922413793103</v>
      </c>
      <c r="I42" s="98">
        <f t="shared" si="0"/>
        <v>-0.03524999999999778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20</v>
      </c>
      <c r="D43" s="17">
        <v>58</v>
      </c>
      <c r="E43" s="66">
        <v>57.96475</v>
      </c>
      <c r="F43" s="153"/>
      <c r="G43" s="66">
        <v>22.7175</v>
      </c>
      <c r="H43" s="97">
        <f t="shared" si="1"/>
        <v>99.93922413793103</v>
      </c>
      <c r="I43" s="98">
        <f t="shared" si="0"/>
        <v>-0.03524999999999778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3572.4</v>
      </c>
      <c r="D44" s="14">
        <f>D45+D46+D47+D48+D50+D49</f>
        <v>1467</v>
      </c>
      <c r="E44" s="3">
        <f>E45+E46+E47+E48+E50+E49</f>
        <v>1469.63071</v>
      </c>
      <c r="F44" s="156"/>
      <c r="G44" s="3">
        <f>G45+G46+G48+G47+G50+G49</f>
        <v>3133.5823</v>
      </c>
      <c r="H44" s="97">
        <f t="shared" si="1"/>
        <v>100.17932583503747</v>
      </c>
      <c r="I44" s="98">
        <f t="shared" si="0"/>
        <v>2.630709999999908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8">
        <v>63.5</v>
      </c>
      <c r="E45" s="55">
        <v>63.57778</v>
      </c>
      <c r="F45" s="146"/>
      <c r="G45" s="55">
        <v>-777.9291</v>
      </c>
      <c r="H45" s="97"/>
      <c r="I45" s="98">
        <f t="shared" si="0"/>
        <v>0.07777999999999707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134.5</v>
      </c>
      <c r="D46" s="9">
        <v>0.5</v>
      </c>
      <c r="E46" s="53">
        <v>0.44199</v>
      </c>
      <c r="F46" s="158"/>
      <c r="G46" s="53">
        <v>2.62768</v>
      </c>
      <c r="H46" s="97">
        <f t="shared" si="1"/>
        <v>88.398</v>
      </c>
      <c r="I46" s="98">
        <f t="shared" si="0"/>
        <v>-0.058010000000000006</v>
      </c>
    </row>
    <row r="47" spans="1:9" s="147" customFormat="1" ht="11.25" customHeight="1" thickBot="1">
      <c r="A47" s="118" t="s">
        <v>181</v>
      </c>
      <c r="B47" s="157" t="s">
        <v>182</v>
      </c>
      <c r="C47" s="53"/>
      <c r="D47" s="9"/>
      <c r="E47" s="53"/>
      <c r="F47" s="158"/>
      <c r="G47" s="53"/>
      <c r="H47" s="97"/>
      <c r="I47" s="98">
        <f t="shared" si="0"/>
        <v>0</v>
      </c>
    </row>
    <row r="48" spans="1:9" s="147" customFormat="1" ht="11.25" customHeight="1" thickBot="1">
      <c r="A48" s="118" t="s">
        <v>147</v>
      </c>
      <c r="B48" s="142" t="s">
        <v>149</v>
      </c>
      <c r="C48" s="53">
        <v>200</v>
      </c>
      <c r="D48" s="9">
        <v>158</v>
      </c>
      <c r="E48" s="53">
        <v>160.90327</v>
      </c>
      <c r="F48" s="158"/>
      <c r="G48" s="53">
        <v>192.92208</v>
      </c>
      <c r="H48" s="97">
        <f t="shared" si="1"/>
        <v>101.83751265822785</v>
      </c>
      <c r="I48" s="98">
        <f t="shared" si="0"/>
        <v>2.903269999999992</v>
      </c>
    </row>
    <row r="49" spans="1:9" s="147" customFormat="1" ht="11.25" customHeight="1" thickBot="1">
      <c r="A49" s="118" t="s">
        <v>171</v>
      </c>
      <c r="B49" s="140" t="s">
        <v>172</v>
      </c>
      <c r="C49" s="47">
        <v>237.9</v>
      </c>
      <c r="D49" s="11"/>
      <c r="E49" s="47"/>
      <c r="F49" s="159"/>
      <c r="G49" s="47"/>
      <c r="H49" s="97" t="e">
        <f t="shared" si="1"/>
        <v>#DIV/0!</v>
      </c>
      <c r="I49" s="98">
        <f t="shared" si="0"/>
        <v>0</v>
      </c>
    </row>
    <row r="50" spans="1:9" s="147" customFormat="1" ht="23.25" customHeight="1">
      <c r="A50" s="118" t="s">
        <v>173</v>
      </c>
      <c r="B50" s="160" t="s">
        <v>174</v>
      </c>
      <c r="C50" s="47">
        <v>3000</v>
      </c>
      <c r="D50" s="11">
        <v>1245</v>
      </c>
      <c r="E50" s="47">
        <v>1244.70767</v>
      </c>
      <c r="F50" s="159"/>
      <c r="G50" s="47">
        <v>3715.96164</v>
      </c>
      <c r="H50" s="237">
        <f t="shared" si="1"/>
        <v>99.97651967871487</v>
      </c>
      <c r="I50" s="238">
        <f t="shared" si="0"/>
        <v>-0.29232999999999265</v>
      </c>
    </row>
    <row r="51" spans="1:9" s="147" customFormat="1" ht="13.5" customHeight="1">
      <c r="A51" s="42" t="s">
        <v>267</v>
      </c>
      <c r="B51" s="258" t="s">
        <v>266</v>
      </c>
      <c r="C51" s="68"/>
      <c r="D51" s="12">
        <v>22.5</v>
      </c>
      <c r="E51" s="68">
        <v>22.5</v>
      </c>
      <c r="F51" s="259"/>
      <c r="G51" s="68"/>
      <c r="H51" s="241">
        <f t="shared" si="1"/>
        <v>100</v>
      </c>
      <c r="I51" s="242">
        <f t="shared" si="0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6"/>
      <c r="E52" s="3"/>
      <c r="F52" s="257"/>
      <c r="G52" s="3"/>
      <c r="H52" s="239"/>
      <c r="I52" s="240">
        <f t="shared" si="0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18">
        <v>4.69</v>
      </c>
      <c r="E53" s="45"/>
      <c r="F53" s="161"/>
      <c r="G53" s="45"/>
      <c r="H53" s="97">
        <f>E53/D53*100</f>
        <v>0</v>
      </c>
      <c r="I53" s="98">
        <f>E53-D53</f>
        <v>-4.69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1017</v>
      </c>
      <c r="D54" s="18">
        <v>456.5</v>
      </c>
      <c r="E54" s="45">
        <v>437.9205</v>
      </c>
      <c r="F54" s="161"/>
      <c r="G54" s="45">
        <v>1494.43015</v>
      </c>
      <c r="H54" s="97">
        <f t="shared" si="1"/>
        <v>95.93001095290252</v>
      </c>
      <c r="I54" s="98">
        <f t="shared" si="0"/>
        <v>-18.579499999999996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1001.3000000000001</v>
      </c>
      <c r="D55" s="18">
        <f>D58+D60+D62+D64+D65+D67+D68+D69+D71+D73+D80+D56+D76+D77</f>
        <v>1051.3000000000002</v>
      </c>
      <c r="E55" s="45">
        <f>E58+E60+E62+E64+E65+E67+E68+E69+E71+E73+E56+E76+E77+E78</f>
        <v>858.61262</v>
      </c>
      <c r="F55" s="45">
        <f>F58+F60+F62+F64+F65+F67+F68+F69+F71+F73+F56+F76+F77+F78</f>
        <v>0</v>
      </c>
      <c r="G55" s="45">
        <f>G58+G60+G62+G64+G65+G67+G68+G69+G71+G73+G56+G76+G77+G78+G70</f>
        <v>1093.80203</v>
      </c>
      <c r="H55" s="97">
        <f t="shared" si="1"/>
        <v>81.67151336440595</v>
      </c>
      <c r="I55" s="98">
        <f t="shared" si="0"/>
        <v>-192.6873800000002</v>
      </c>
    </row>
    <row r="56" spans="1:9" ht="11.25" customHeight="1" thickBot="1">
      <c r="A56" s="125" t="s">
        <v>126</v>
      </c>
      <c r="B56" s="126" t="s">
        <v>163</v>
      </c>
      <c r="C56" s="54">
        <v>55.9</v>
      </c>
      <c r="D56" s="10">
        <v>55.9</v>
      </c>
      <c r="E56" s="54">
        <v>44.08361</v>
      </c>
      <c r="F56" s="108"/>
      <c r="G56" s="54">
        <v>55.67461</v>
      </c>
      <c r="H56" s="97">
        <f t="shared" si="1"/>
        <v>78.86155635062612</v>
      </c>
      <c r="I56" s="98">
        <f t="shared" si="0"/>
        <v>-11.816389999999998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11"/>
      <c r="E57" s="75"/>
      <c r="F57" s="162"/>
      <c r="G57" s="75"/>
      <c r="H57" s="97"/>
      <c r="I57" s="98">
        <f t="shared" si="0"/>
        <v>0</v>
      </c>
      <c r="J57" s="87"/>
    </row>
    <row r="58" spans="2:9" ht="11.25" customHeight="1" thickBot="1">
      <c r="B58" s="103" t="s">
        <v>45</v>
      </c>
      <c r="C58" s="54">
        <v>1.3</v>
      </c>
      <c r="D58" s="10">
        <v>1.3</v>
      </c>
      <c r="E58" s="55">
        <v>15.275</v>
      </c>
      <c r="F58" s="112"/>
      <c r="G58" s="55">
        <v>1.405</v>
      </c>
      <c r="H58" s="97">
        <f t="shared" si="1"/>
        <v>1175</v>
      </c>
      <c r="I58" s="98">
        <f t="shared" si="0"/>
        <v>13.975</v>
      </c>
    </row>
    <row r="59" spans="1:9" ht="11.25" customHeight="1" thickBot="1">
      <c r="A59" s="118" t="s">
        <v>46</v>
      </c>
      <c r="B59" s="123" t="s">
        <v>164</v>
      </c>
      <c r="C59" s="47"/>
      <c r="D59" s="11"/>
      <c r="E59" s="47"/>
      <c r="F59" s="124"/>
      <c r="G59" s="47"/>
      <c r="H59" s="97"/>
      <c r="I59" s="98">
        <f t="shared" si="0"/>
        <v>0</v>
      </c>
    </row>
    <row r="60" spans="1:9" ht="11.25" customHeight="1" thickBot="1">
      <c r="A60" s="125"/>
      <c r="B60" s="126" t="s">
        <v>47</v>
      </c>
      <c r="C60" s="54">
        <v>33</v>
      </c>
      <c r="D60" s="10">
        <v>33</v>
      </c>
      <c r="E60" s="54">
        <v>10</v>
      </c>
      <c r="F60" s="112"/>
      <c r="G60" s="54">
        <v>58</v>
      </c>
      <c r="H60" s="97">
        <f t="shared" si="1"/>
        <v>30.303030303030305</v>
      </c>
      <c r="I60" s="98">
        <f t="shared" si="0"/>
        <v>-23</v>
      </c>
    </row>
    <row r="61" spans="1:9" ht="11.25" customHeight="1" thickBot="1">
      <c r="A61" s="118" t="s">
        <v>64</v>
      </c>
      <c r="B61" s="123" t="s">
        <v>44</v>
      </c>
      <c r="C61" s="55"/>
      <c r="D61" s="8"/>
      <c r="E61" s="55"/>
      <c r="F61" s="112"/>
      <c r="G61" s="55"/>
      <c r="H61" s="97"/>
      <c r="I61" s="98">
        <f t="shared" si="0"/>
        <v>0</v>
      </c>
    </row>
    <row r="62" spans="1:9" ht="11.25" customHeight="1" thickBot="1">
      <c r="A62" s="125"/>
      <c r="B62" s="126" t="s">
        <v>165</v>
      </c>
      <c r="C62" s="55"/>
      <c r="D62" s="8"/>
      <c r="E62" s="55"/>
      <c r="F62" s="112"/>
      <c r="G62" s="55">
        <v>10</v>
      </c>
      <c r="H62" s="97"/>
      <c r="I62" s="98">
        <f t="shared" si="0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11"/>
      <c r="E63" s="47"/>
      <c r="F63" s="112"/>
      <c r="G63" s="47"/>
      <c r="H63" s="97"/>
      <c r="I63" s="98">
        <f t="shared" si="0"/>
        <v>0</v>
      </c>
    </row>
    <row r="64" spans="2:9" ht="3" customHeight="1" thickBot="1">
      <c r="B64" s="126"/>
      <c r="C64" s="54"/>
      <c r="D64" s="10"/>
      <c r="E64" s="54"/>
      <c r="F64" s="112"/>
      <c r="G64" s="54"/>
      <c r="H64" s="97"/>
      <c r="I64" s="98">
        <f t="shared" si="0"/>
        <v>0</v>
      </c>
    </row>
    <row r="65" spans="1:9" ht="11.25" customHeight="1" thickBot="1">
      <c r="A65" s="118" t="s">
        <v>110</v>
      </c>
      <c r="B65" s="123" t="s">
        <v>112</v>
      </c>
      <c r="C65" s="47"/>
      <c r="D65" s="11">
        <v>40</v>
      </c>
      <c r="E65" s="53">
        <v>30</v>
      </c>
      <c r="F65" s="112"/>
      <c r="G65" s="81"/>
      <c r="H65" s="97">
        <f t="shared" si="1"/>
        <v>75</v>
      </c>
      <c r="I65" s="98">
        <f t="shared" si="0"/>
        <v>-10</v>
      </c>
    </row>
    <row r="66" spans="1:9" ht="11.25" customHeight="1" thickBot="1">
      <c r="A66" s="118" t="s">
        <v>48</v>
      </c>
      <c r="B66" s="123" t="s">
        <v>49</v>
      </c>
      <c r="C66" s="47"/>
      <c r="D66" s="11"/>
      <c r="E66" s="47"/>
      <c r="F66" s="124"/>
      <c r="G66" s="83"/>
      <c r="H66" s="97"/>
      <c r="I66" s="98">
        <f t="shared" si="0"/>
        <v>0</v>
      </c>
    </row>
    <row r="67" spans="1:9" ht="11.25" customHeight="1" thickBot="1">
      <c r="A67" s="125"/>
      <c r="B67" s="126" t="s">
        <v>50</v>
      </c>
      <c r="C67" s="54">
        <v>103</v>
      </c>
      <c r="D67" s="10">
        <v>103</v>
      </c>
      <c r="E67" s="54">
        <v>12.3</v>
      </c>
      <c r="F67" s="108"/>
      <c r="G67" s="54">
        <v>83</v>
      </c>
      <c r="H67" s="97">
        <f t="shared" si="1"/>
        <v>11.941747572815535</v>
      </c>
      <c r="I67" s="98">
        <f t="shared" si="0"/>
        <v>-90.7</v>
      </c>
    </row>
    <row r="68" spans="1:9" ht="11.25" customHeight="1" thickBot="1">
      <c r="A68" s="118" t="s">
        <v>51</v>
      </c>
      <c r="B68" s="123" t="s">
        <v>111</v>
      </c>
      <c r="C68" s="47">
        <v>209.9</v>
      </c>
      <c r="D68" s="11">
        <v>209.9</v>
      </c>
      <c r="E68" s="53">
        <v>131.02001</v>
      </c>
      <c r="F68" s="108"/>
      <c r="G68" s="53">
        <v>160.4</v>
      </c>
      <c r="H68" s="97">
        <f t="shared" si="1"/>
        <v>62.42020485945689</v>
      </c>
      <c r="I68" s="98">
        <f t="shared" si="0"/>
        <v>-78.87998999999999</v>
      </c>
    </row>
    <row r="69" spans="1:9" ht="11.25" customHeight="1" thickBot="1">
      <c r="A69" s="118" t="s">
        <v>52</v>
      </c>
      <c r="B69" s="123" t="s">
        <v>53</v>
      </c>
      <c r="C69" s="53"/>
      <c r="D69" s="9"/>
      <c r="E69" s="53"/>
      <c r="F69" s="106"/>
      <c r="G69" s="53"/>
      <c r="H69" s="97"/>
      <c r="I69" s="98">
        <f t="shared" si="0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8"/>
      <c r="E70" s="55"/>
      <c r="F70" s="112"/>
      <c r="G70" s="55"/>
      <c r="H70" s="97"/>
      <c r="I70" s="98">
        <f t="shared" si="0"/>
        <v>0</v>
      </c>
    </row>
    <row r="71" spans="2:9" ht="11.25" customHeight="1" thickBot="1">
      <c r="B71" s="103" t="s">
        <v>55</v>
      </c>
      <c r="C71" s="55">
        <v>1</v>
      </c>
      <c r="D71" s="8">
        <v>1</v>
      </c>
      <c r="E71" s="55">
        <v>4.01</v>
      </c>
      <c r="F71" s="112"/>
      <c r="G71" s="55">
        <v>2.5</v>
      </c>
      <c r="H71" s="97">
        <f t="shared" si="1"/>
        <v>401</v>
      </c>
      <c r="I71" s="98">
        <f t="shared" si="0"/>
        <v>3.01</v>
      </c>
    </row>
    <row r="72" spans="1:9" ht="11.25" customHeight="1" thickBot="1">
      <c r="A72" s="118" t="s">
        <v>56</v>
      </c>
      <c r="B72" s="123" t="s">
        <v>57</v>
      </c>
      <c r="C72" s="47"/>
      <c r="D72" s="11"/>
      <c r="E72" s="47"/>
      <c r="F72" s="112"/>
      <c r="G72" s="47"/>
      <c r="H72" s="97"/>
      <c r="I72" s="98">
        <f t="shared" si="0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10">
        <f>D74+D75</f>
        <v>10</v>
      </c>
      <c r="E73" s="54">
        <f>E74+E75</f>
        <v>5.491</v>
      </c>
      <c r="F73" s="54">
        <f>F74+F75</f>
        <v>0</v>
      </c>
      <c r="G73" s="54">
        <f>G74+G75</f>
        <v>3</v>
      </c>
      <c r="H73" s="97">
        <f t="shared" si="1"/>
        <v>54.90999999999999</v>
      </c>
      <c r="I73" s="98">
        <f t="shared" si="0"/>
        <v>-4.509</v>
      </c>
    </row>
    <row r="74" spans="1:9" ht="11.25" customHeight="1" thickBot="1">
      <c r="A74" s="102" t="s">
        <v>144</v>
      </c>
      <c r="B74" s="163" t="s">
        <v>143</v>
      </c>
      <c r="C74" s="55"/>
      <c r="D74" s="8">
        <v>10</v>
      </c>
      <c r="E74" s="55">
        <v>4.5</v>
      </c>
      <c r="F74" s="112"/>
      <c r="G74" s="53">
        <v>3</v>
      </c>
      <c r="H74" s="97">
        <f t="shared" si="1"/>
        <v>45</v>
      </c>
      <c r="I74" s="98">
        <f t="shared" si="0"/>
        <v>-5.5</v>
      </c>
    </row>
    <row r="75" spans="1:9" ht="11.25" customHeight="1" thickBot="1">
      <c r="A75" s="130" t="s">
        <v>128</v>
      </c>
      <c r="B75" s="164" t="s">
        <v>132</v>
      </c>
      <c r="C75" s="53"/>
      <c r="D75" s="9"/>
      <c r="E75" s="53">
        <v>0.991</v>
      </c>
      <c r="F75" s="106"/>
      <c r="G75" s="53"/>
      <c r="H75" s="97"/>
      <c r="I75" s="98">
        <f aca="true" t="shared" si="2" ref="I75:I140">E75-D75</f>
        <v>0.991</v>
      </c>
    </row>
    <row r="76" spans="1:9" ht="11.25" customHeight="1" thickBot="1">
      <c r="A76" s="130" t="s">
        <v>119</v>
      </c>
      <c r="B76" s="165" t="s">
        <v>145</v>
      </c>
      <c r="C76" s="53"/>
      <c r="D76" s="9"/>
      <c r="E76" s="53">
        <v>3</v>
      </c>
      <c r="F76" s="106"/>
      <c r="G76" s="53">
        <v>25</v>
      </c>
      <c r="H76" s="97"/>
      <c r="I76" s="98">
        <f t="shared" si="2"/>
        <v>3</v>
      </c>
    </row>
    <row r="77" spans="1:9" ht="11.25" customHeight="1" thickBot="1">
      <c r="A77" s="130" t="s">
        <v>152</v>
      </c>
      <c r="B77" s="165" t="s">
        <v>145</v>
      </c>
      <c r="C77" s="53">
        <v>70</v>
      </c>
      <c r="D77" s="9">
        <v>70</v>
      </c>
      <c r="E77" s="53">
        <v>42.04</v>
      </c>
      <c r="F77" s="106"/>
      <c r="G77" s="53">
        <v>28.6</v>
      </c>
      <c r="H77" s="97">
        <f aca="true" t="shared" si="3" ref="H77:H138">E77/D77*100</f>
        <v>60.05714285714285</v>
      </c>
      <c r="I77" s="98">
        <f t="shared" si="2"/>
        <v>-27.96</v>
      </c>
    </row>
    <row r="78" spans="1:9" ht="11.25" customHeight="1" thickBot="1">
      <c r="A78" s="130" t="s">
        <v>59</v>
      </c>
      <c r="B78" s="129" t="s">
        <v>60</v>
      </c>
      <c r="C78" s="53">
        <f>C80</f>
        <v>527.2</v>
      </c>
      <c r="D78" s="9">
        <f>D80</f>
        <v>527.2</v>
      </c>
      <c r="E78" s="53">
        <f>E80</f>
        <v>561.393</v>
      </c>
      <c r="F78" s="166">
        <f>F80</f>
        <v>0</v>
      </c>
      <c r="G78" s="53">
        <f>G80</f>
        <v>666.22242</v>
      </c>
      <c r="H78" s="97">
        <f t="shared" si="3"/>
        <v>106.48577389984825</v>
      </c>
      <c r="I78" s="98">
        <f t="shared" si="2"/>
        <v>34.192999999999984</v>
      </c>
    </row>
    <row r="79" spans="1:9" ht="11.25" customHeight="1" thickBot="1">
      <c r="A79" s="118" t="s">
        <v>61</v>
      </c>
      <c r="B79" s="123" t="s">
        <v>62</v>
      </c>
      <c r="C79" s="47"/>
      <c r="D79" s="11"/>
      <c r="E79" s="47"/>
      <c r="F79" s="124"/>
      <c r="G79" s="47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527.2</v>
      </c>
      <c r="D80" s="8">
        <v>527.2</v>
      </c>
      <c r="E80" s="47">
        <v>561.393</v>
      </c>
      <c r="F80" s="112"/>
      <c r="G80" s="47">
        <v>666.22242</v>
      </c>
      <c r="H80" s="97">
        <f t="shared" si="3"/>
        <v>106.48577389984825</v>
      </c>
      <c r="I80" s="98">
        <f t="shared" si="2"/>
        <v>34.192999999999984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18">
        <f>D82+D83+D84</f>
        <v>458</v>
      </c>
      <c r="E81" s="45">
        <f>E82+E83+E84</f>
        <v>558.19402</v>
      </c>
      <c r="F81" s="167">
        <f>F82+F83+F84</f>
        <v>0</v>
      </c>
      <c r="G81" s="45">
        <f>G82+G83+G84</f>
        <v>82.84749</v>
      </c>
      <c r="H81" s="97">
        <f t="shared" si="3"/>
        <v>121.87642358078602</v>
      </c>
      <c r="I81" s="98">
        <f t="shared" si="2"/>
        <v>100.19402000000002</v>
      </c>
    </row>
    <row r="82" spans="1:9" ht="11.25" customHeight="1" thickBot="1">
      <c r="A82" s="102" t="s">
        <v>67</v>
      </c>
      <c r="B82" s="103" t="s">
        <v>68</v>
      </c>
      <c r="C82" s="54"/>
      <c r="D82" s="10"/>
      <c r="E82" s="54">
        <v>119.96602</v>
      </c>
      <c r="F82" s="108"/>
      <c r="G82" s="54">
        <v>-123.25285</v>
      </c>
      <c r="H82" s="97"/>
      <c r="I82" s="98">
        <f t="shared" si="2"/>
        <v>119.96602</v>
      </c>
    </row>
    <row r="83" spans="1:9" ht="11.25" customHeight="1" thickBot="1">
      <c r="A83" s="118" t="s">
        <v>184</v>
      </c>
      <c r="B83" s="129" t="s">
        <v>68</v>
      </c>
      <c r="C83" s="53"/>
      <c r="D83" s="9"/>
      <c r="E83" s="53"/>
      <c r="F83" s="106"/>
      <c r="G83" s="53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11">
        <v>458</v>
      </c>
      <c r="E84" s="47">
        <v>438.228</v>
      </c>
      <c r="F84" s="124"/>
      <c r="G84" s="47">
        <v>206.10034</v>
      </c>
      <c r="H84" s="97">
        <f t="shared" si="3"/>
        <v>95.68296943231441</v>
      </c>
      <c r="I84" s="98">
        <f t="shared" si="2"/>
        <v>-19.77199999999999</v>
      </c>
    </row>
    <row r="85" spans="1:9" ht="11.25" customHeight="1" thickBot="1">
      <c r="A85" s="168" t="s">
        <v>72</v>
      </c>
      <c r="B85" s="96" t="s">
        <v>73</v>
      </c>
      <c r="C85" s="208">
        <f>C86+C159+C157+C156</f>
        <v>314887.2052</v>
      </c>
      <c r="D85" s="6">
        <f>D86+D159+D157+D156</f>
        <v>334422.54389</v>
      </c>
      <c r="E85" s="1">
        <f>E86+E159+E157+E156+E158</f>
        <v>333654.49592</v>
      </c>
      <c r="F85" s="1">
        <f>F86+F159+F157+F156+F158</f>
        <v>0</v>
      </c>
      <c r="G85" s="1">
        <f>G86+G159+G157+G156+G158</f>
        <v>345625.57369</v>
      </c>
      <c r="H85" s="97">
        <f t="shared" si="3"/>
        <v>99.77033606614374</v>
      </c>
      <c r="I85" s="98">
        <f t="shared" si="2"/>
        <v>-768.047969999956</v>
      </c>
    </row>
    <row r="86" spans="1:9" ht="11.25" customHeight="1" thickBot="1">
      <c r="A86" s="169" t="s">
        <v>115</v>
      </c>
      <c r="B86" s="170" t="s">
        <v>116</v>
      </c>
      <c r="C86" s="209">
        <f>C87+C90+C107+C138</f>
        <v>314887.2052</v>
      </c>
      <c r="D86" s="14">
        <f>D87+D90+D107+D138</f>
        <v>334422.54389</v>
      </c>
      <c r="E86" s="3">
        <f>E87+E90+E107+E138</f>
        <v>333653.45156</v>
      </c>
      <c r="F86" s="3">
        <f>F87+F90+F107+F138</f>
        <v>0</v>
      </c>
      <c r="G86" s="3">
        <f>G87+G90+G107+G138</f>
        <v>341457.31924</v>
      </c>
      <c r="H86" s="97">
        <f t="shared" si="3"/>
        <v>99.77002377858446</v>
      </c>
      <c r="I86" s="98">
        <f t="shared" si="2"/>
        <v>-769.0923299999558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110671</v>
      </c>
      <c r="D87" s="6">
        <f>D88+D89</f>
        <v>112795.7</v>
      </c>
      <c r="E87" s="225">
        <f>E88+E89</f>
        <v>112795.7</v>
      </c>
      <c r="F87" s="171">
        <f>F88+F89</f>
        <v>0</v>
      </c>
      <c r="G87" s="1">
        <f>G88+G89</f>
        <v>102241.9</v>
      </c>
      <c r="H87" s="97">
        <f t="shared" si="3"/>
        <v>100</v>
      </c>
      <c r="I87" s="98">
        <f t="shared" si="2"/>
        <v>0</v>
      </c>
    </row>
    <row r="88" spans="1:9" ht="11.25" customHeight="1" thickBot="1">
      <c r="A88" s="125" t="s">
        <v>232</v>
      </c>
      <c r="B88" s="126" t="s">
        <v>75</v>
      </c>
      <c r="C88" s="210">
        <v>109214</v>
      </c>
      <c r="D88" s="26">
        <v>109214</v>
      </c>
      <c r="E88" s="226">
        <v>109214</v>
      </c>
      <c r="G88" s="54">
        <v>102241.9</v>
      </c>
      <c r="H88" s="97">
        <f t="shared" si="3"/>
        <v>100</v>
      </c>
      <c r="I88" s="98">
        <f t="shared" si="2"/>
        <v>0</v>
      </c>
    </row>
    <row r="89" spans="1:9" ht="11.25" customHeight="1" thickBot="1">
      <c r="A89" s="151" t="s">
        <v>233</v>
      </c>
      <c r="B89" s="163" t="s">
        <v>107</v>
      </c>
      <c r="C89" s="211">
        <v>1457</v>
      </c>
      <c r="D89" s="27">
        <v>3581.7</v>
      </c>
      <c r="E89" s="44">
        <v>3581.7</v>
      </c>
      <c r="G89" s="55"/>
      <c r="H89" s="97">
        <f t="shared" si="3"/>
        <v>100</v>
      </c>
      <c r="I89" s="98">
        <f t="shared" si="2"/>
        <v>0</v>
      </c>
    </row>
    <row r="90" spans="1:10" ht="11.25" customHeight="1" thickBot="1">
      <c r="A90" s="168" t="s">
        <v>76</v>
      </c>
      <c r="B90" s="96" t="s">
        <v>77</v>
      </c>
      <c r="C90" s="208">
        <f>C93+C96+C99</f>
        <v>11424.5</v>
      </c>
      <c r="D90" s="6">
        <f>D93+D96+D99+D91+D92+D94+D95+D97+D98</f>
        <v>23363.999999999996</v>
      </c>
      <c r="E90" s="225">
        <f>E93+E96+E99+E91+E92+E94+E95+E97+E98</f>
        <v>23337.104819999997</v>
      </c>
      <c r="F90" s="1">
        <f>F93+F96+F99</f>
        <v>0</v>
      </c>
      <c r="G90" s="1">
        <f>G93+G96+G99+G91+G92+G94+G95</f>
        <v>23904.771</v>
      </c>
      <c r="H90" s="97">
        <f t="shared" si="3"/>
        <v>99.8848862352337</v>
      </c>
      <c r="I90" s="98">
        <f t="shared" si="2"/>
        <v>-26.895179999999527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6">
        <v>1654.2</v>
      </c>
      <c r="E91" s="226">
        <v>1654.2</v>
      </c>
      <c r="F91" s="172"/>
      <c r="G91" s="54">
        <v>1300.2</v>
      </c>
      <c r="H91" s="97">
        <f t="shared" si="3"/>
        <v>100</v>
      </c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/>
      <c r="D92" s="28">
        <v>2078.8</v>
      </c>
      <c r="E92" s="227">
        <v>2078.8</v>
      </c>
      <c r="F92" s="166"/>
      <c r="G92" s="53">
        <v>4956.6</v>
      </c>
      <c r="H92" s="97">
        <f t="shared" si="3"/>
        <v>100</v>
      </c>
      <c r="I92" s="98">
        <f t="shared" si="2"/>
        <v>0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>
        <v>4500</v>
      </c>
      <c r="D93" s="26">
        <v>4500</v>
      </c>
      <c r="E93" s="226">
        <v>4500</v>
      </c>
      <c r="F93" s="148"/>
      <c r="G93" s="54">
        <v>1563.951</v>
      </c>
      <c r="H93" s="97">
        <f t="shared" si="3"/>
        <v>100</v>
      </c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16">
        <v>1763.3</v>
      </c>
      <c r="E94" s="228">
        <v>1763.3</v>
      </c>
      <c r="F94" s="173"/>
      <c r="G94" s="47"/>
      <c r="H94" s="97">
        <f t="shared" si="3"/>
        <v>100</v>
      </c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16">
        <v>777.6</v>
      </c>
      <c r="E95" s="228">
        <v>777.6</v>
      </c>
      <c r="F95" s="173"/>
      <c r="G95" s="47">
        <v>3317.8</v>
      </c>
      <c r="H95" s="97">
        <f t="shared" si="3"/>
        <v>100</v>
      </c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29" t="s">
        <v>81</v>
      </c>
      <c r="C96" s="213">
        <v>3173.6</v>
      </c>
      <c r="D96" s="16">
        <v>3173.6</v>
      </c>
      <c r="E96" s="228">
        <v>3173.6</v>
      </c>
      <c r="F96" s="173"/>
      <c r="G96" s="47">
        <v>3221.9</v>
      </c>
      <c r="H96" s="97">
        <f t="shared" si="3"/>
        <v>100</v>
      </c>
      <c r="I96" s="98">
        <f t="shared" si="2"/>
        <v>0</v>
      </c>
      <c r="J96" s="87"/>
    </row>
    <row r="97" spans="1:10" s="86" customFormat="1" ht="11.25" customHeight="1" thickBot="1">
      <c r="A97" s="118" t="s">
        <v>253</v>
      </c>
      <c r="B97" s="103" t="s">
        <v>254</v>
      </c>
      <c r="C97" s="214"/>
      <c r="D97" s="15">
        <v>600</v>
      </c>
      <c r="E97" s="44">
        <v>600</v>
      </c>
      <c r="F97" s="40"/>
      <c r="G97" s="80"/>
      <c r="H97" s="97">
        <f t="shared" si="3"/>
        <v>100</v>
      </c>
      <c r="I97" s="98">
        <f t="shared" si="2"/>
        <v>0</v>
      </c>
      <c r="J97" s="87"/>
    </row>
    <row r="98" spans="1:10" s="86" customFormat="1" ht="11.25" customHeight="1" thickBot="1">
      <c r="A98" s="118" t="s">
        <v>258</v>
      </c>
      <c r="B98" s="181" t="s">
        <v>259</v>
      </c>
      <c r="C98" s="233"/>
      <c r="D98" s="15">
        <v>203.3</v>
      </c>
      <c r="E98" s="44">
        <v>203.3</v>
      </c>
      <c r="F98" s="40"/>
      <c r="G98" s="80"/>
      <c r="H98" s="97">
        <f t="shared" si="3"/>
        <v>100</v>
      </c>
      <c r="I98" s="98">
        <f t="shared" si="2"/>
        <v>0</v>
      </c>
      <c r="J98" s="87"/>
    </row>
    <row r="99" spans="1:9" ht="11.25" customHeight="1" thickBot="1">
      <c r="A99" s="174" t="s">
        <v>230</v>
      </c>
      <c r="B99" s="170" t="s">
        <v>80</v>
      </c>
      <c r="C99" s="208">
        <f>C100+C101+C102+C103</f>
        <v>3750.9</v>
      </c>
      <c r="D99" s="6">
        <f>D100+D101+D102+D103+D105</f>
        <v>8613.199999999999</v>
      </c>
      <c r="E99" s="225">
        <f>E100+E101+E102+E103+E105</f>
        <v>8586.30482</v>
      </c>
      <c r="F99" s="1">
        <f>F100+F101+F102+F103</f>
        <v>0</v>
      </c>
      <c r="G99" s="1">
        <f>G100+G101+G102+G103+G104+G106</f>
        <v>9544.32</v>
      </c>
      <c r="H99" s="97">
        <f t="shared" si="3"/>
        <v>99.6877446245298</v>
      </c>
      <c r="I99" s="98">
        <f t="shared" si="2"/>
        <v>-26.895179999999527</v>
      </c>
    </row>
    <row r="100" spans="1:9" ht="11.25" customHeight="1" thickBot="1">
      <c r="A100" s="118" t="s">
        <v>230</v>
      </c>
      <c r="B100" s="126" t="s">
        <v>156</v>
      </c>
      <c r="C100" s="213"/>
      <c r="D100" s="16"/>
      <c r="E100" s="228"/>
      <c r="F100" s="124"/>
      <c r="G100" s="47">
        <v>970</v>
      </c>
      <c r="H100" s="97"/>
      <c r="I100" s="98">
        <f t="shared" si="2"/>
        <v>0</v>
      </c>
    </row>
    <row r="101" spans="1:9" ht="24.75" customHeight="1" thickBot="1">
      <c r="A101" s="118" t="s">
        <v>230</v>
      </c>
      <c r="B101" s="175" t="s">
        <v>195</v>
      </c>
      <c r="C101" s="215">
        <v>2205.9</v>
      </c>
      <c r="D101" s="11">
        <v>2205.9</v>
      </c>
      <c r="E101" s="228">
        <v>2179.032</v>
      </c>
      <c r="F101" s="176"/>
      <c r="G101" s="47">
        <v>2242.32</v>
      </c>
      <c r="H101" s="97">
        <f t="shared" si="3"/>
        <v>98.78199374405004</v>
      </c>
      <c r="I101" s="98">
        <f t="shared" si="2"/>
        <v>-26.867999999999938</v>
      </c>
    </row>
    <row r="102" spans="1:9" ht="11.25" customHeight="1" thickBot="1">
      <c r="A102" s="118" t="s">
        <v>230</v>
      </c>
      <c r="B102" s="175" t="s">
        <v>231</v>
      </c>
      <c r="C102" s="215">
        <v>1545</v>
      </c>
      <c r="D102" s="11">
        <v>1545</v>
      </c>
      <c r="E102" s="228">
        <v>1545</v>
      </c>
      <c r="F102" s="176"/>
      <c r="G102" s="47"/>
      <c r="H102" s="97">
        <f t="shared" si="3"/>
        <v>100</v>
      </c>
      <c r="I102" s="98">
        <f t="shared" si="2"/>
        <v>0</v>
      </c>
    </row>
    <row r="103" spans="1:9" ht="13.5" customHeight="1" thickBot="1">
      <c r="A103" s="118" t="s">
        <v>230</v>
      </c>
      <c r="B103" s="175" t="s">
        <v>262</v>
      </c>
      <c r="C103" s="234"/>
      <c r="D103" s="11">
        <v>4010</v>
      </c>
      <c r="E103" s="235">
        <v>4010</v>
      </c>
      <c r="F103" s="236"/>
      <c r="G103" s="245"/>
      <c r="H103" s="237">
        <f t="shared" si="3"/>
        <v>100</v>
      </c>
      <c r="I103" s="238">
        <f t="shared" si="2"/>
        <v>0</v>
      </c>
    </row>
    <row r="104" spans="1:9" ht="27" customHeight="1">
      <c r="A104" s="118" t="s">
        <v>230</v>
      </c>
      <c r="B104" s="4" t="s">
        <v>179</v>
      </c>
      <c r="C104" s="68"/>
      <c r="D104" s="12"/>
      <c r="E104" s="68"/>
      <c r="F104" s="177"/>
      <c r="G104" s="68">
        <v>4000</v>
      </c>
      <c r="H104" s="241"/>
      <c r="I104" s="242"/>
    </row>
    <row r="105" spans="1:9" ht="24" customHeight="1">
      <c r="A105" s="42" t="s">
        <v>261</v>
      </c>
      <c r="B105" s="246" t="s">
        <v>260</v>
      </c>
      <c r="C105" s="247"/>
      <c r="D105" s="248">
        <v>852.3</v>
      </c>
      <c r="E105" s="247">
        <v>852.27282</v>
      </c>
      <c r="F105" s="249"/>
      <c r="G105" s="247"/>
      <c r="H105" s="250"/>
      <c r="I105" s="251">
        <f t="shared" si="2"/>
        <v>-0.02717999999993026</v>
      </c>
    </row>
    <row r="106" spans="1:9" ht="24" customHeight="1">
      <c r="A106" s="42" t="s">
        <v>261</v>
      </c>
      <c r="B106" s="39" t="s">
        <v>204</v>
      </c>
      <c r="C106" s="68"/>
      <c r="D106" s="12"/>
      <c r="E106" s="68"/>
      <c r="F106" s="177"/>
      <c r="G106" s="68">
        <v>2332</v>
      </c>
      <c r="H106" s="241"/>
      <c r="I106" s="242"/>
    </row>
    <row r="107" spans="1:9" ht="11.25" customHeight="1" thickBot="1">
      <c r="A107" s="169" t="s">
        <v>236</v>
      </c>
      <c r="B107" s="170" t="s">
        <v>82</v>
      </c>
      <c r="C107" s="209">
        <f>C108+C125+C128+C129+C130+C131+C132+C133+C136+C127</f>
        <v>170968.2</v>
      </c>
      <c r="D107" s="14">
        <f>D108+D125+D128+D129+D130+D131+D132+D133+D136+D127+D126</f>
        <v>171349.8</v>
      </c>
      <c r="E107" s="43">
        <f>E108+E125+E128+E129+E130+E131+E132+E133+E136+E127+E126</f>
        <v>171181.4432</v>
      </c>
      <c r="F107" s="3">
        <f>F108+F125+F128+F129+F130+F131+F132+F133+F136+F127+F126</f>
        <v>0</v>
      </c>
      <c r="G107" s="3">
        <f>G108+G125+G128+G129+G130+G131+G132+G133+G136+G127+G126+G135+G134</f>
        <v>176952.15416999997</v>
      </c>
      <c r="H107" s="239">
        <f t="shared" si="3"/>
        <v>99.90174671928419</v>
      </c>
      <c r="I107" s="240">
        <f t="shared" si="2"/>
        <v>-168.35679999997956</v>
      </c>
    </row>
    <row r="108" spans="1:9" ht="11.25" customHeight="1" thickBot="1">
      <c r="A108" s="168" t="s">
        <v>83</v>
      </c>
      <c r="B108" s="252" t="s">
        <v>237</v>
      </c>
      <c r="C108" s="208">
        <f>C111+C112+C117+C120+C119+C110+C109+C118+C113+C121+C122+C133+C115+C116+C123</f>
        <v>125721.2</v>
      </c>
      <c r="D108" s="6">
        <f>D111+D112+D117+D120+D119+D110+D109+D118+D113+D121+D122+D115+D116+D123+D124</f>
        <v>127385.09999999999</v>
      </c>
      <c r="E108" s="225">
        <f>E111+E112+E117+E120+E119+E110+E109+E118+E113+E121+E122+E115+E116+E123+E124</f>
        <v>127363.73642999999</v>
      </c>
      <c r="F108" s="1">
        <f>F111+F112+F117+F120+F119+F110+F109+F118+F113+F121+F122+F115+F116+F123</f>
        <v>0</v>
      </c>
      <c r="G108" s="1">
        <f>G111+G112+G117+G120+G119+G110+G109+G118+G113+G121+G122+G115+G116+G123</f>
        <v>129660.72222</v>
      </c>
      <c r="H108" s="97">
        <f t="shared" si="3"/>
        <v>99.9832291453239</v>
      </c>
      <c r="I108" s="98">
        <f t="shared" si="2"/>
        <v>-21.363570000001346</v>
      </c>
    </row>
    <row r="109" spans="1:9" ht="25.5" customHeight="1" thickBot="1">
      <c r="A109" s="125" t="s">
        <v>235</v>
      </c>
      <c r="B109" s="192" t="s">
        <v>105</v>
      </c>
      <c r="C109" s="216">
        <v>1384.2</v>
      </c>
      <c r="D109" s="29">
        <v>1384.2</v>
      </c>
      <c r="E109" s="226">
        <v>1383.8573</v>
      </c>
      <c r="F109" s="178"/>
      <c r="G109" s="54">
        <v>1383.8573</v>
      </c>
      <c r="H109" s="97">
        <f t="shared" si="3"/>
        <v>99.97524201704955</v>
      </c>
      <c r="I109" s="98">
        <f t="shared" si="2"/>
        <v>-0.3427000000001499</v>
      </c>
    </row>
    <row r="110" spans="1:9" ht="11.25" customHeight="1" thickBot="1">
      <c r="A110" s="125" t="s">
        <v>235</v>
      </c>
      <c r="B110" s="193" t="s">
        <v>109</v>
      </c>
      <c r="C110" s="216">
        <v>45</v>
      </c>
      <c r="D110" s="29">
        <v>36</v>
      </c>
      <c r="E110" s="226">
        <v>36</v>
      </c>
      <c r="F110" s="178"/>
      <c r="G110" s="54"/>
      <c r="H110" s="97">
        <f t="shared" si="3"/>
        <v>100</v>
      </c>
      <c r="I110" s="98">
        <f t="shared" si="2"/>
        <v>0</v>
      </c>
    </row>
    <row r="111" spans="1:9" ht="11.25" customHeight="1" thickBot="1">
      <c r="A111" s="125" t="s">
        <v>235</v>
      </c>
      <c r="B111" s="193" t="s">
        <v>169</v>
      </c>
      <c r="C111" s="216">
        <v>2441.9</v>
      </c>
      <c r="D111" s="29">
        <v>3552.9</v>
      </c>
      <c r="E111" s="226">
        <v>3552.9</v>
      </c>
      <c r="F111" s="108"/>
      <c r="G111" s="54">
        <v>5596</v>
      </c>
      <c r="H111" s="97">
        <f t="shared" si="3"/>
        <v>100</v>
      </c>
      <c r="I111" s="98">
        <f t="shared" si="2"/>
        <v>0</v>
      </c>
    </row>
    <row r="112" spans="1:9" ht="11.25" customHeight="1" thickBot="1">
      <c r="A112" s="125" t="s">
        <v>235</v>
      </c>
      <c r="B112" s="194" t="s">
        <v>168</v>
      </c>
      <c r="C112" s="212">
        <v>89502</v>
      </c>
      <c r="D112" s="28">
        <v>89502</v>
      </c>
      <c r="E112" s="227">
        <v>89502</v>
      </c>
      <c r="F112" s="179"/>
      <c r="G112" s="53">
        <v>92696.4</v>
      </c>
      <c r="H112" s="97">
        <f t="shared" si="3"/>
        <v>100</v>
      </c>
      <c r="I112" s="98">
        <f t="shared" si="2"/>
        <v>0</v>
      </c>
    </row>
    <row r="113" spans="1:9" ht="11.25" customHeight="1" thickBot="1">
      <c r="A113" s="125" t="s">
        <v>235</v>
      </c>
      <c r="B113" s="194" t="s">
        <v>142</v>
      </c>
      <c r="C113" s="212">
        <v>16165.8</v>
      </c>
      <c r="D113" s="28">
        <v>16165.8</v>
      </c>
      <c r="E113" s="227">
        <v>16165.8</v>
      </c>
      <c r="F113" s="179"/>
      <c r="G113" s="53">
        <v>16325.4</v>
      </c>
      <c r="H113" s="97">
        <f t="shared" si="3"/>
        <v>100</v>
      </c>
      <c r="I113" s="98">
        <f t="shared" si="2"/>
        <v>0</v>
      </c>
    </row>
    <row r="114" spans="3:9" ht="12.75" thickBot="1">
      <c r="C114" s="151"/>
      <c r="D114" s="243"/>
      <c r="H114" s="97"/>
      <c r="I114" s="98">
        <f t="shared" si="2"/>
        <v>0</v>
      </c>
    </row>
    <row r="115" spans="1:9" ht="11.25" customHeight="1" thickBot="1">
      <c r="A115" s="125" t="s">
        <v>235</v>
      </c>
      <c r="B115" s="194" t="s">
        <v>220</v>
      </c>
      <c r="C115" s="212">
        <v>485.2</v>
      </c>
      <c r="D115" s="28">
        <v>467.5</v>
      </c>
      <c r="E115" s="227">
        <v>446.54013</v>
      </c>
      <c r="F115" s="179"/>
      <c r="G115" s="53">
        <v>346.83332</v>
      </c>
      <c r="H115" s="97">
        <f t="shared" si="3"/>
        <v>95.51660534759357</v>
      </c>
      <c r="I115" s="98">
        <f t="shared" si="2"/>
        <v>-20.959870000000024</v>
      </c>
    </row>
    <row r="116" spans="1:9" ht="24.75" customHeight="1" thickBot="1">
      <c r="A116" s="125" t="s">
        <v>235</v>
      </c>
      <c r="B116" s="121" t="s">
        <v>221</v>
      </c>
      <c r="C116" s="212">
        <v>150.6</v>
      </c>
      <c r="D116" s="28">
        <v>80.3</v>
      </c>
      <c r="E116" s="227">
        <v>80.3</v>
      </c>
      <c r="F116" s="179"/>
      <c r="G116" s="53">
        <v>100</v>
      </c>
      <c r="H116" s="97">
        <f t="shared" si="3"/>
        <v>100</v>
      </c>
      <c r="I116" s="98">
        <f t="shared" si="2"/>
        <v>0</v>
      </c>
    </row>
    <row r="117" spans="1:9" ht="11.25" customHeight="1" thickBot="1">
      <c r="A117" s="125" t="s">
        <v>235</v>
      </c>
      <c r="B117" s="194" t="s">
        <v>84</v>
      </c>
      <c r="C117" s="212"/>
      <c r="D117" s="28"/>
      <c r="E117" s="227"/>
      <c r="F117" s="179"/>
      <c r="G117" s="81"/>
      <c r="H117" s="97"/>
      <c r="I117" s="98">
        <f t="shared" si="2"/>
        <v>0</v>
      </c>
    </row>
    <row r="118" spans="1:9" ht="11.25" customHeight="1" thickBot="1">
      <c r="A118" s="125" t="s">
        <v>235</v>
      </c>
      <c r="B118" s="194" t="s">
        <v>127</v>
      </c>
      <c r="C118" s="212"/>
      <c r="D118" s="28"/>
      <c r="E118" s="227"/>
      <c r="F118" s="179"/>
      <c r="G118" s="81"/>
      <c r="H118" s="97"/>
      <c r="I118" s="98">
        <f t="shared" si="2"/>
        <v>0</v>
      </c>
    </row>
    <row r="119" spans="1:9" ht="11.25" customHeight="1" thickBot="1">
      <c r="A119" s="125" t="s">
        <v>235</v>
      </c>
      <c r="B119" s="194" t="s">
        <v>85</v>
      </c>
      <c r="C119" s="212">
        <v>1160.9</v>
      </c>
      <c r="D119" s="28">
        <v>1289.9</v>
      </c>
      <c r="E119" s="229">
        <v>1289.862</v>
      </c>
      <c r="F119" s="42"/>
      <c r="G119" s="68">
        <v>918.0246</v>
      </c>
      <c r="H119" s="97">
        <f t="shared" si="3"/>
        <v>99.99705403519653</v>
      </c>
      <c r="I119" s="98">
        <f t="shared" si="2"/>
        <v>-0.038000000000010914</v>
      </c>
    </row>
    <row r="120" spans="1:9" ht="11.25" customHeight="1" thickBot="1">
      <c r="A120" s="125" t="s">
        <v>235</v>
      </c>
      <c r="B120" s="194" t="s">
        <v>167</v>
      </c>
      <c r="C120" s="212"/>
      <c r="D120" s="28"/>
      <c r="E120" s="227"/>
      <c r="F120" s="179"/>
      <c r="G120" s="81"/>
      <c r="H120" s="97"/>
      <c r="I120" s="98">
        <f t="shared" si="2"/>
        <v>0</v>
      </c>
    </row>
    <row r="121" spans="1:9" ht="36" customHeight="1" thickBot="1">
      <c r="A121" s="125" t="s">
        <v>235</v>
      </c>
      <c r="B121" s="121" t="s">
        <v>196</v>
      </c>
      <c r="C121" s="210"/>
      <c r="D121" s="26"/>
      <c r="E121" s="228"/>
      <c r="F121" s="173"/>
      <c r="G121" s="83"/>
      <c r="H121" s="97"/>
      <c r="I121" s="98">
        <f t="shared" si="2"/>
        <v>0</v>
      </c>
    </row>
    <row r="122" spans="1:9" ht="24" customHeight="1" thickBot="1">
      <c r="A122" s="125" t="s">
        <v>235</v>
      </c>
      <c r="B122" s="193" t="s">
        <v>150</v>
      </c>
      <c r="C122" s="210"/>
      <c r="D122" s="26"/>
      <c r="E122" s="228"/>
      <c r="F122" s="124"/>
      <c r="G122" s="83"/>
      <c r="H122" s="97"/>
      <c r="I122" s="98">
        <f t="shared" si="2"/>
        <v>0</v>
      </c>
    </row>
    <row r="123" spans="1:9" ht="13.5" customHeight="1" thickBot="1">
      <c r="A123" s="125" t="s">
        <v>235</v>
      </c>
      <c r="B123" s="194" t="s">
        <v>197</v>
      </c>
      <c r="C123" s="210">
        <v>13121.1</v>
      </c>
      <c r="D123" s="26">
        <v>12452.1</v>
      </c>
      <c r="E123" s="228">
        <v>12452.077</v>
      </c>
      <c r="F123" s="124"/>
      <c r="G123" s="57">
        <v>12294.207</v>
      </c>
      <c r="H123" s="190">
        <f t="shared" si="3"/>
        <v>99.9998152921997</v>
      </c>
      <c r="I123" s="98">
        <f t="shared" si="2"/>
        <v>-0.023000000001047738</v>
      </c>
    </row>
    <row r="124" spans="1:9" ht="47.25" customHeight="1" thickBot="1">
      <c r="A124" s="42" t="s">
        <v>235</v>
      </c>
      <c r="B124" s="195" t="s">
        <v>108</v>
      </c>
      <c r="C124" s="217"/>
      <c r="D124" s="23">
        <v>2454.4</v>
      </c>
      <c r="E124" s="229">
        <v>2454.4</v>
      </c>
      <c r="F124" s="180"/>
      <c r="G124" s="47">
        <v>2990.1</v>
      </c>
      <c r="H124" s="97">
        <f t="shared" si="3"/>
        <v>100</v>
      </c>
      <c r="I124" s="98">
        <f t="shared" si="2"/>
        <v>0</v>
      </c>
    </row>
    <row r="125" spans="1:9" ht="12.75" customHeight="1" thickBot="1">
      <c r="A125" s="130" t="s">
        <v>238</v>
      </c>
      <c r="B125" s="193" t="s">
        <v>201</v>
      </c>
      <c r="C125" s="210">
        <v>1207.9</v>
      </c>
      <c r="D125" s="26">
        <v>1452.9</v>
      </c>
      <c r="E125" s="228">
        <v>1330</v>
      </c>
      <c r="F125" s="124"/>
      <c r="G125" s="47">
        <v>1070</v>
      </c>
      <c r="H125" s="97">
        <f t="shared" si="3"/>
        <v>91.5410558193957</v>
      </c>
      <c r="I125" s="98">
        <f t="shared" si="2"/>
        <v>-122.90000000000009</v>
      </c>
    </row>
    <row r="126" spans="1:9" ht="48" customHeight="1" thickBot="1">
      <c r="A126" s="125" t="s">
        <v>239</v>
      </c>
      <c r="B126" s="193" t="s">
        <v>216</v>
      </c>
      <c r="C126" s="210"/>
      <c r="D126" s="26">
        <v>959.7</v>
      </c>
      <c r="E126" s="228">
        <v>959.7</v>
      </c>
      <c r="F126" s="124"/>
      <c r="G126" s="47">
        <v>2214</v>
      </c>
      <c r="H126" s="97">
        <f t="shared" si="3"/>
        <v>100</v>
      </c>
      <c r="I126" s="98">
        <f t="shared" si="2"/>
        <v>0</v>
      </c>
    </row>
    <row r="127" spans="1:9" ht="47.25" customHeight="1" thickBot="1">
      <c r="A127" s="42" t="s">
        <v>239</v>
      </c>
      <c r="B127" s="195" t="s">
        <v>108</v>
      </c>
      <c r="C127" s="217">
        <v>3094.2</v>
      </c>
      <c r="D127" s="23">
        <v>639.8</v>
      </c>
      <c r="E127" s="229">
        <v>639.8</v>
      </c>
      <c r="F127" s="180"/>
      <c r="G127" s="47">
        <v>4376</v>
      </c>
      <c r="H127" s="97">
        <f t="shared" si="3"/>
        <v>100</v>
      </c>
      <c r="I127" s="98">
        <f t="shared" si="2"/>
        <v>0</v>
      </c>
    </row>
    <row r="128" spans="1:10" ht="11.25" customHeight="1" thickBot="1">
      <c r="A128" s="42" t="s">
        <v>240</v>
      </c>
      <c r="B128" s="196" t="s">
        <v>214</v>
      </c>
      <c r="C128" s="212">
        <v>1048.1</v>
      </c>
      <c r="D128" s="28">
        <v>1048.1</v>
      </c>
      <c r="E128" s="229">
        <v>1048.1</v>
      </c>
      <c r="F128" s="42"/>
      <c r="G128" s="53">
        <v>1257.3</v>
      </c>
      <c r="H128" s="97">
        <f t="shared" si="3"/>
        <v>100</v>
      </c>
      <c r="I128" s="98">
        <f t="shared" si="2"/>
        <v>0</v>
      </c>
      <c r="J128" s="86"/>
    </row>
    <row r="129" spans="1:10" ht="23.25" customHeight="1" thickBot="1">
      <c r="A129" s="42" t="s">
        <v>241</v>
      </c>
      <c r="B129" s="195" t="s">
        <v>215</v>
      </c>
      <c r="C129" s="218">
        <v>245.6</v>
      </c>
      <c r="D129" s="31">
        <v>205.9</v>
      </c>
      <c r="E129" s="229">
        <v>205.86835</v>
      </c>
      <c r="F129" s="42"/>
      <c r="G129" s="53">
        <v>160.55595</v>
      </c>
      <c r="H129" s="97">
        <f t="shared" si="3"/>
        <v>99.98462846041767</v>
      </c>
      <c r="I129" s="98">
        <f t="shared" si="2"/>
        <v>-0.03165000000001328</v>
      </c>
      <c r="J129" s="86"/>
    </row>
    <row r="130" spans="1:10" ht="23.25" customHeight="1" thickBot="1">
      <c r="A130" s="42" t="s">
        <v>243</v>
      </c>
      <c r="B130" s="197" t="s">
        <v>242</v>
      </c>
      <c r="C130" s="218">
        <v>5022.3</v>
      </c>
      <c r="D130" s="31">
        <v>4361.2</v>
      </c>
      <c r="E130" s="229">
        <v>4361.16079</v>
      </c>
      <c r="F130" s="42"/>
      <c r="G130" s="47">
        <v>4987.3</v>
      </c>
      <c r="H130" s="97">
        <f t="shared" si="3"/>
        <v>99.99910093552234</v>
      </c>
      <c r="I130" s="98">
        <f t="shared" si="2"/>
        <v>-0.039209999999911815</v>
      </c>
      <c r="J130" s="86"/>
    </row>
    <row r="131" spans="1:10" ht="45" customHeight="1" thickBot="1">
      <c r="A131" s="42" t="s">
        <v>244</v>
      </c>
      <c r="B131" s="197" t="s">
        <v>245</v>
      </c>
      <c r="C131" s="218">
        <v>1167.8</v>
      </c>
      <c r="D131" s="31">
        <v>1836</v>
      </c>
      <c r="E131" s="229">
        <v>1836</v>
      </c>
      <c r="F131" s="42"/>
      <c r="G131" s="47">
        <v>196.9</v>
      </c>
      <c r="H131" s="97">
        <f t="shared" si="3"/>
        <v>100</v>
      </c>
      <c r="I131" s="98">
        <f t="shared" si="2"/>
        <v>0</v>
      </c>
      <c r="J131" s="86"/>
    </row>
    <row r="132" spans="1:9" ht="14.25" customHeight="1" thickBot="1">
      <c r="A132" s="42" t="s">
        <v>246</v>
      </c>
      <c r="B132" s="195" t="s">
        <v>213</v>
      </c>
      <c r="C132" s="218">
        <v>591.6</v>
      </c>
      <c r="D132" s="31">
        <v>591.6</v>
      </c>
      <c r="E132" s="229">
        <v>591.6</v>
      </c>
      <c r="F132" s="42"/>
      <c r="G132" s="55">
        <v>669.5</v>
      </c>
      <c r="H132" s="97">
        <f t="shared" si="3"/>
        <v>100</v>
      </c>
      <c r="I132" s="98">
        <f t="shared" si="2"/>
        <v>0</v>
      </c>
    </row>
    <row r="133" spans="1:9" ht="11.25" customHeight="1" thickBot="1">
      <c r="A133" s="42" t="s">
        <v>247</v>
      </c>
      <c r="B133" s="196" t="s">
        <v>210</v>
      </c>
      <c r="C133" s="212">
        <v>1264.5</v>
      </c>
      <c r="D133" s="28">
        <v>1264.5</v>
      </c>
      <c r="E133" s="229">
        <v>1240.47763</v>
      </c>
      <c r="F133" s="42"/>
      <c r="G133" s="53">
        <v>1186.69</v>
      </c>
      <c r="H133" s="97">
        <f t="shared" si="3"/>
        <v>98.10024752866747</v>
      </c>
      <c r="I133" s="98">
        <f t="shared" si="2"/>
        <v>-24.02236999999991</v>
      </c>
    </row>
    <row r="134" spans="1:9" ht="24.75" customHeight="1" thickBot="1">
      <c r="A134" s="42" t="s">
        <v>218</v>
      </c>
      <c r="B134" s="195" t="s">
        <v>219</v>
      </c>
      <c r="C134" s="218"/>
      <c r="D134" s="31"/>
      <c r="E134" s="229"/>
      <c r="F134" s="42"/>
      <c r="G134" s="68">
        <v>3.9</v>
      </c>
      <c r="H134" s="97"/>
      <c r="I134" s="98">
        <f t="shared" si="2"/>
        <v>0</v>
      </c>
    </row>
    <row r="135" spans="1:9" ht="24.75" thickBot="1">
      <c r="A135" s="42"/>
      <c r="B135" s="5" t="s">
        <v>222</v>
      </c>
      <c r="C135" s="219"/>
      <c r="D135" s="244"/>
      <c r="E135" s="229"/>
      <c r="F135" s="42"/>
      <c r="G135" s="68">
        <v>481.446</v>
      </c>
      <c r="H135" s="97"/>
      <c r="I135" s="98">
        <f t="shared" si="2"/>
        <v>0</v>
      </c>
    </row>
    <row r="136" spans="1:9" ht="11.25" customHeight="1" thickBot="1">
      <c r="A136" s="169" t="s">
        <v>248</v>
      </c>
      <c r="B136" s="182" t="s">
        <v>86</v>
      </c>
      <c r="C136" s="209">
        <f>C137</f>
        <v>31605</v>
      </c>
      <c r="D136" s="14">
        <f>D137</f>
        <v>31605</v>
      </c>
      <c r="E136" s="43">
        <f>E137</f>
        <v>31605</v>
      </c>
      <c r="F136" s="43">
        <f>F137</f>
        <v>0</v>
      </c>
      <c r="G136" s="43">
        <f>G137</f>
        <v>30687.84</v>
      </c>
      <c r="H136" s="97">
        <f t="shared" si="3"/>
        <v>100</v>
      </c>
      <c r="I136" s="98">
        <f t="shared" si="2"/>
        <v>0</v>
      </c>
    </row>
    <row r="137" spans="1:9" ht="11.25" customHeight="1" thickBot="1">
      <c r="A137" s="183" t="s">
        <v>249</v>
      </c>
      <c r="B137" s="184" t="s">
        <v>87</v>
      </c>
      <c r="C137" s="220">
        <v>31605</v>
      </c>
      <c r="D137" s="8">
        <v>31605</v>
      </c>
      <c r="E137" s="44">
        <v>31605</v>
      </c>
      <c r="G137" s="55">
        <v>30687.84</v>
      </c>
      <c r="H137" s="97">
        <f t="shared" si="3"/>
        <v>100</v>
      </c>
      <c r="I137" s="98">
        <f t="shared" si="2"/>
        <v>0</v>
      </c>
    </row>
    <row r="138" spans="1:9" ht="11.25" customHeight="1" thickBot="1">
      <c r="A138" s="168" t="s">
        <v>88</v>
      </c>
      <c r="B138" s="252" t="s">
        <v>104</v>
      </c>
      <c r="C138" s="208">
        <f>C149+C150+C140+C144+C142</f>
        <v>21823.5052</v>
      </c>
      <c r="D138" s="6">
        <f>D149</f>
        <v>26913.04389</v>
      </c>
      <c r="E138" s="225">
        <f>E149+E150+E140+E144+E142+E141+E143+E147+E148+E145+E146</f>
        <v>26339.20354</v>
      </c>
      <c r="F138" s="171">
        <f>F149+F150+F140+F144+F142+F141+F143+F147+F148</f>
        <v>0</v>
      </c>
      <c r="G138" s="1">
        <f>G139+G143+G145+G149+G150+G144+G147+G148+G146</f>
        <v>38358.49407</v>
      </c>
      <c r="H138" s="97">
        <f t="shared" si="3"/>
        <v>97.86779840903384</v>
      </c>
      <c r="I138" s="98">
        <f t="shared" si="2"/>
        <v>-573.8403500000022</v>
      </c>
    </row>
    <row r="139" spans="1:9" ht="11.25" customHeight="1" thickBot="1">
      <c r="A139" s="168" t="s">
        <v>89</v>
      </c>
      <c r="B139" s="252" t="s">
        <v>104</v>
      </c>
      <c r="C139" s="208"/>
      <c r="D139" s="6"/>
      <c r="E139" s="225">
        <f>E140+E141+E143</f>
        <v>0</v>
      </c>
      <c r="F139" s="132"/>
      <c r="G139" s="1">
        <f>G140+G141+G142</f>
        <v>1479.2</v>
      </c>
      <c r="H139" s="97"/>
      <c r="I139" s="98">
        <f t="shared" si="2"/>
        <v>0</v>
      </c>
    </row>
    <row r="140" spans="1:9" ht="11.25" customHeight="1" thickBot="1">
      <c r="A140" s="125" t="s">
        <v>89</v>
      </c>
      <c r="B140" s="198" t="s">
        <v>183</v>
      </c>
      <c r="C140" s="210"/>
      <c r="D140" s="26"/>
      <c r="E140" s="226"/>
      <c r="F140" s="108"/>
      <c r="G140" s="54">
        <v>1479.2</v>
      </c>
      <c r="H140" s="97"/>
      <c r="I140" s="98">
        <f t="shared" si="2"/>
        <v>0</v>
      </c>
    </row>
    <row r="141" spans="1:9" ht="11.25" customHeight="1" thickBot="1">
      <c r="A141" s="125" t="s">
        <v>89</v>
      </c>
      <c r="B141" s="199" t="s">
        <v>180</v>
      </c>
      <c r="C141" s="212"/>
      <c r="D141" s="28"/>
      <c r="E141" s="226"/>
      <c r="F141" s="108"/>
      <c r="G141" s="82"/>
      <c r="H141" s="97"/>
      <c r="I141" s="98">
        <f aca="true" t="shared" si="4" ref="I141:I160">E141-D141</f>
        <v>0</v>
      </c>
    </row>
    <row r="142" spans="1:9" ht="24" customHeight="1" thickBot="1">
      <c r="A142" s="125" t="s">
        <v>89</v>
      </c>
      <c r="B142" s="121" t="s">
        <v>151</v>
      </c>
      <c r="C142" s="212"/>
      <c r="D142" s="28"/>
      <c r="E142" s="226"/>
      <c r="F142" s="108"/>
      <c r="G142" s="54"/>
      <c r="H142" s="97"/>
      <c r="I142" s="98">
        <f t="shared" si="4"/>
        <v>0</v>
      </c>
    </row>
    <row r="143" spans="1:9" ht="11.25" customHeight="1" thickBot="1">
      <c r="A143" s="125" t="s">
        <v>188</v>
      </c>
      <c r="B143" s="194" t="s">
        <v>189</v>
      </c>
      <c r="C143" s="212"/>
      <c r="D143" s="28"/>
      <c r="E143" s="226"/>
      <c r="F143" s="108"/>
      <c r="G143" s="54">
        <v>60.8</v>
      </c>
      <c r="H143" s="97"/>
      <c r="I143" s="98">
        <f t="shared" si="4"/>
        <v>0</v>
      </c>
    </row>
    <row r="144" spans="1:9" ht="11.25" customHeight="1" thickBot="1">
      <c r="A144" s="130" t="s">
        <v>202</v>
      </c>
      <c r="B144" s="122" t="s">
        <v>203</v>
      </c>
      <c r="C144" s="218"/>
      <c r="D144" s="31"/>
      <c r="E144" s="226"/>
      <c r="F144" s="108"/>
      <c r="G144" s="82">
        <v>13.59006</v>
      </c>
      <c r="H144" s="97"/>
      <c r="I144" s="98">
        <f t="shared" si="4"/>
        <v>0</v>
      </c>
    </row>
    <row r="145" spans="1:9" ht="24" customHeight="1" thickBot="1">
      <c r="A145" s="130" t="s">
        <v>135</v>
      </c>
      <c r="B145" s="121" t="s">
        <v>136</v>
      </c>
      <c r="C145" s="218"/>
      <c r="D145" s="31"/>
      <c r="E145" s="227"/>
      <c r="F145" s="106"/>
      <c r="G145" s="53">
        <v>100</v>
      </c>
      <c r="H145" s="97"/>
      <c r="I145" s="98">
        <f t="shared" si="4"/>
        <v>0</v>
      </c>
    </row>
    <row r="146" spans="1:9" ht="25.5" customHeight="1" thickBot="1">
      <c r="A146" s="118" t="s">
        <v>137</v>
      </c>
      <c r="B146" s="121" t="s">
        <v>138</v>
      </c>
      <c r="C146" s="221"/>
      <c r="D146" s="32"/>
      <c r="E146" s="228"/>
      <c r="F146" s="124"/>
      <c r="G146" s="47">
        <v>100</v>
      </c>
      <c r="H146" s="97"/>
      <c r="I146" s="98">
        <f t="shared" si="4"/>
        <v>0</v>
      </c>
    </row>
    <row r="147" spans="1:9" ht="11.25" customHeight="1" thickBot="1">
      <c r="A147" s="130" t="s">
        <v>190</v>
      </c>
      <c r="B147" s="200" t="s">
        <v>191</v>
      </c>
      <c r="C147" s="211"/>
      <c r="D147" s="27"/>
      <c r="E147" s="44"/>
      <c r="F147" s="112"/>
      <c r="G147" s="80"/>
      <c r="H147" s="97"/>
      <c r="I147" s="98">
        <f t="shared" si="4"/>
        <v>0</v>
      </c>
    </row>
    <row r="148" spans="1:9" ht="11.25" customHeight="1" thickBot="1">
      <c r="A148" s="130" t="s">
        <v>192</v>
      </c>
      <c r="B148" s="201" t="s">
        <v>193</v>
      </c>
      <c r="C148" s="211"/>
      <c r="D148" s="27"/>
      <c r="E148" s="44"/>
      <c r="F148" s="112"/>
      <c r="G148" s="55"/>
      <c r="H148" s="97"/>
      <c r="I148" s="98">
        <f t="shared" si="4"/>
        <v>0</v>
      </c>
    </row>
    <row r="149" spans="1:9" ht="11.25" customHeight="1" thickBot="1">
      <c r="A149" s="168" t="s">
        <v>100</v>
      </c>
      <c r="B149" s="202" t="s">
        <v>101</v>
      </c>
      <c r="C149" s="208">
        <v>21823.5052</v>
      </c>
      <c r="D149" s="6">
        <v>26913.04389</v>
      </c>
      <c r="E149" s="225">
        <v>26339.20354</v>
      </c>
      <c r="F149" s="132"/>
      <c r="G149" s="1">
        <v>26641.60502</v>
      </c>
      <c r="H149" s="97">
        <f>E149/D149*100</f>
        <v>97.86779840903384</v>
      </c>
      <c r="I149" s="98">
        <f t="shared" si="4"/>
        <v>-573.8403500000022</v>
      </c>
    </row>
    <row r="150" spans="1:9" ht="11.25" customHeight="1" thickBot="1">
      <c r="A150" s="113" t="s">
        <v>90</v>
      </c>
      <c r="B150" s="203" t="s">
        <v>177</v>
      </c>
      <c r="C150" s="222">
        <f>C153+C151+C154</f>
        <v>0</v>
      </c>
      <c r="D150" s="18">
        <f>D153+D151+D154</f>
        <v>0</v>
      </c>
      <c r="E150" s="230">
        <f>E153+E151+E154+E152+E155</f>
        <v>0</v>
      </c>
      <c r="F150" s="156"/>
      <c r="G150" s="45">
        <f>G153+G151+G154+G152+G155</f>
        <v>9963.29899</v>
      </c>
      <c r="H150" s="97"/>
      <c r="I150" s="98">
        <f t="shared" si="4"/>
        <v>0</v>
      </c>
    </row>
    <row r="151" spans="1:9" ht="24" customHeight="1" thickBot="1">
      <c r="A151" s="125" t="s">
        <v>91</v>
      </c>
      <c r="B151" s="193" t="s">
        <v>198</v>
      </c>
      <c r="C151" s="216"/>
      <c r="D151" s="29"/>
      <c r="E151" s="226"/>
      <c r="F151" s="101"/>
      <c r="G151" s="54">
        <v>8777.97994</v>
      </c>
      <c r="H151" s="97"/>
      <c r="I151" s="98">
        <f t="shared" si="4"/>
        <v>0</v>
      </c>
    </row>
    <row r="152" spans="1:9" ht="25.5" customHeight="1" thickBot="1">
      <c r="A152" s="125" t="s">
        <v>91</v>
      </c>
      <c r="B152" s="193" t="s">
        <v>186</v>
      </c>
      <c r="C152" s="216"/>
      <c r="D152" s="29"/>
      <c r="E152" s="226"/>
      <c r="F152" s="101"/>
      <c r="G152" s="54"/>
      <c r="H152" s="97"/>
      <c r="I152" s="98">
        <f t="shared" si="4"/>
        <v>0</v>
      </c>
    </row>
    <row r="153" spans="1:9" ht="11.25" customHeight="1" thickBot="1">
      <c r="A153" s="125" t="s">
        <v>91</v>
      </c>
      <c r="B153" s="204" t="s">
        <v>178</v>
      </c>
      <c r="C153" s="210"/>
      <c r="D153" s="26"/>
      <c r="E153" s="226"/>
      <c r="F153" s="108"/>
      <c r="G153" s="54"/>
      <c r="H153" s="97"/>
      <c r="I153" s="98">
        <f t="shared" si="4"/>
        <v>0</v>
      </c>
    </row>
    <row r="154" spans="1:9" ht="11.25" customHeight="1" thickBot="1">
      <c r="A154" s="125" t="s">
        <v>91</v>
      </c>
      <c r="B154" s="121" t="s">
        <v>185</v>
      </c>
      <c r="C154" s="214"/>
      <c r="D154" s="15"/>
      <c r="E154" s="226"/>
      <c r="F154" s="108"/>
      <c r="G154" s="54">
        <v>16.31905</v>
      </c>
      <c r="H154" s="97"/>
      <c r="I154" s="98">
        <f t="shared" si="4"/>
        <v>0</v>
      </c>
    </row>
    <row r="155" spans="1:9" ht="11.25" customHeight="1" thickBot="1">
      <c r="A155" s="125" t="s">
        <v>91</v>
      </c>
      <c r="B155" s="200" t="s">
        <v>208</v>
      </c>
      <c r="C155" s="214"/>
      <c r="D155" s="15"/>
      <c r="E155" s="226"/>
      <c r="F155" s="108"/>
      <c r="G155" s="54">
        <v>1169</v>
      </c>
      <c r="H155" s="97"/>
      <c r="I155" s="98">
        <f t="shared" si="4"/>
        <v>0</v>
      </c>
    </row>
    <row r="156" spans="1:9" ht="11.25" customHeight="1" thickBot="1">
      <c r="A156" s="185" t="s">
        <v>120</v>
      </c>
      <c r="B156" s="205" t="s">
        <v>117</v>
      </c>
      <c r="C156" s="223"/>
      <c r="D156" s="33"/>
      <c r="E156" s="231"/>
      <c r="F156" s="108"/>
      <c r="G156" s="61">
        <v>4180.25445</v>
      </c>
      <c r="H156" s="97"/>
      <c r="I156" s="98">
        <f t="shared" si="4"/>
        <v>0</v>
      </c>
    </row>
    <row r="157" spans="1:9" ht="11.25" customHeight="1" thickBot="1">
      <c r="A157" s="185" t="s">
        <v>113</v>
      </c>
      <c r="B157" s="206" t="s">
        <v>70</v>
      </c>
      <c r="C157" s="223"/>
      <c r="D157" s="33"/>
      <c r="E157" s="232"/>
      <c r="F157" s="186"/>
      <c r="G157" s="48"/>
      <c r="H157" s="97"/>
      <c r="I157" s="98">
        <f t="shared" si="4"/>
        <v>0</v>
      </c>
    </row>
    <row r="158" spans="1:9" ht="11.25" customHeight="1" thickBot="1">
      <c r="A158" s="118" t="s">
        <v>139</v>
      </c>
      <c r="B158" s="207" t="s">
        <v>166</v>
      </c>
      <c r="C158" s="215"/>
      <c r="D158" s="11"/>
      <c r="E158" s="227">
        <v>4</v>
      </c>
      <c r="F158" s="106"/>
      <c r="G158" s="53">
        <v>27.3398</v>
      </c>
      <c r="H158" s="97"/>
      <c r="I158" s="98">
        <f t="shared" si="4"/>
        <v>4</v>
      </c>
    </row>
    <row r="159" spans="1:9" ht="11.25" customHeight="1" thickBot="1">
      <c r="A159" s="185" t="s">
        <v>114</v>
      </c>
      <c r="B159" s="206" t="s">
        <v>71</v>
      </c>
      <c r="C159" s="224"/>
      <c r="D159" s="19"/>
      <c r="E159" s="232">
        <v>-2.95564</v>
      </c>
      <c r="F159" s="186"/>
      <c r="G159" s="48">
        <v>-39.3398</v>
      </c>
      <c r="H159" s="97"/>
      <c r="I159" s="98">
        <f t="shared" si="4"/>
        <v>-2.95564</v>
      </c>
    </row>
    <row r="160" spans="1:9" ht="11.25" customHeight="1" thickBot="1">
      <c r="A160" s="168"/>
      <c r="B160" s="252" t="s">
        <v>92</v>
      </c>
      <c r="C160" s="208">
        <f>C8+C85</f>
        <v>374004.7052</v>
      </c>
      <c r="D160" s="6">
        <f>D8+D85</f>
        <v>405044.74389</v>
      </c>
      <c r="E160" s="225">
        <f>E85+E8</f>
        <v>404241.33936</v>
      </c>
      <c r="F160" s="1">
        <f>F85+F8</f>
        <v>0</v>
      </c>
      <c r="G160" s="1">
        <f>G8+G85</f>
        <v>408265.73402</v>
      </c>
      <c r="H160" s="97">
        <f>E160/D160*100</f>
        <v>99.80165042452244</v>
      </c>
      <c r="I160" s="98">
        <f t="shared" si="4"/>
        <v>-803.4045299999998</v>
      </c>
    </row>
    <row r="161" spans="1:9" ht="11.25" customHeight="1">
      <c r="A161" s="40"/>
      <c r="B161" s="49"/>
      <c r="C161" s="49"/>
      <c r="D161" s="34"/>
      <c r="F161" s="84"/>
      <c r="G161" s="84"/>
      <c r="H161" s="187"/>
      <c r="I161" s="188"/>
    </row>
    <row r="162" spans="1:8" ht="11.25" customHeight="1">
      <c r="A162" s="52" t="s">
        <v>199</v>
      </c>
      <c r="B162" s="52"/>
      <c r="C162" s="50"/>
      <c r="D162" s="35"/>
      <c r="E162" s="76"/>
      <c r="F162" s="187"/>
      <c r="G162" s="76"/>
      <c r="H162" s="52"/>
    </row>
    <row r="163" spans="1:8" ht="11.25" customHeight="1">
      <c r="A163" s="52" t="s">
        <v>175</v>
      </c>
      <c r="B163" s="51"/>
      <c r="C163" s="51"/>
      <c r="D163" s="36"/>
      <c r="E163" s="76" t="s">
        <v>200</v>
      </c>
      <c r="F163" s="85"/>
      <c r="G163" s="85"/>
      <c r="H163" s="52"/>
    </row>
    <row r="164" spans="1:8" ht="11.25" customHeight="1">
      <c r="A164" s="52"/>
      <c r="B164" s="51"/>
      <c r="C164" s="51"/>
      <c r="D164" s="36"/>
      <c r="E164" s="76"/>
      <c r="F164" s="85"/>
      <c r="G164" s="85"/>
      <c r="H164" s="52"/>
    </row>
    <row r="165" spans="1:7" ht="11.25" customHeight="1">
      <c r="A165" s="189" t="s">
        <v>264</v>
      </c>
      <c r="B165" s="52"/>
      <c r="C165" s="52"/>
      <c r="D165" s="37"/>
      <c r="E165" s="77"/>
      <c r="F165" s="86"/>
      <c r="G165" s="77"/>
    </row>
    <row r="166" spans="1:7" ht="11.25" customHeight="1">
      <c r="A166" s="189" t="s">
        <v>176</v>
      </c>
      <c r="C166" s="52"/>
      <c r="D166" s="37"/>
      <c r="E166" s="77"/>
      <c r="F166" s="86"/>
      <c r="G166" s="86"/>
    </row>
    <row r="167" spans="1:6" ht="11.25" customHeight="1">
      <c r="A167" s="40"/>
      <c r="F167" s="2"/>
    </row>
    <row r="168" ht="11.25" customHeight="1">
      <c r="A168" s="40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3"/>
  <sheetViews>
    <sheetView tabSelected="1" zoomScalePageLayoutView="0" workbookViewId="0" topLeftCell="A1">
      <selection activeCell="N16" sqref="N16"/>
    </sheetView>
  </sheetViews>
  <sheetFormatPr defaultColWidth="9.00390625" defaultRowHeight="12.75"/>
  <cols>
    <col min="1" max="1" width="21.25390625" style="102" customWidth="1"/>
    <col min="2" max="2" width="72.75390625" style="40" customWidth="1"/>
    <col min="3" max="3" width="11.125" style="40" customWidth="1"/>
    <col min="4" max="4" width="11.125" style="38" hidden="1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20"/>
    </row>
    <row r="2" spans="1:4" ht="11.25" customHeight="1">
      <c r="A2" s="40"/>
      <c r="B2" s="58" t="s">
        <v>0</v>
      </c>
      <c r="C2" s="58"/>
      <c r="D2" s="20"/>
    </row>
    <row r="3" spans="1:7" ht="11.25" customHeight="1">
      <c r="A3" s="40"/>
      <c r="B3" s="58" t="s">
        <v>1</v>
      </c>
      <c r="C3" s="58"/>
      <c r="D3" s="20"/>
      <c r="E3" s="69"/>
      <c r="G3" s="78"/>
    </row>
    <row r="4" spans="1:9" ht="11.25" customHeight="1" thickBot="1">
      <c r="A4" s="40"/>
      <c r="B4" s="58" t="s">
        <v>270</v>
      </c>
      <c r="C4" s="58"/>
      <c r="D4" s="20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21" t="s">
        <v>217</v>
      </c>
      <c r="E5" s="70" t="s">
        <v>3</v>
      </c>
      <c r="F5" s="90"/>
      <c r="G5" s="59" t="s">
        <v>3</v>
      </c>
      <c r="H5" s="286" t="s">
        <v>97</v>
      </c>
      <c r="I5" s="287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22" t="s">
        <v>96</v>
      </c>
      <c r="E6" s="71" t="s">
        <v>271</v>
      </c>
      <c r="F6" s="71" t="s">
        <v>257</v>
      </c>
      <c r="G6" s="71" t="s">
        <v>271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22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69299</v>
      </c>
      <c r="D8" s="6">
        <f>D9+D15+D24+D44+D55+D81+D32+D54+D52+D30+D51+D53</f>
        <v>41297.1</v>
      </c>
      <c r="E8" s="1">
        <f>E9+E15+E24+E44+E55+E81+E32+E54+E52+E30+E51</f>
        <v>4281.275140000001</v>
      </c>
      <c r="F8" s="1">
        <f>F9+F15+F24+F44+F55+F81+F32+F54+F52</f>
        <v>0</v>
      </c>
      <c r="G8" s="1">
        <f>G9+G15+G24+G44+G55+G81+G32+G54+G52+G14+G30</f>
        <v>3030.96174</v>
      </c>
      <c r="H8" s="97">
        <f>E8/C8*100</f>
        <v>6.177975353179701</v>
      </c>
      <c r="I8" s="98">
        <f>E8-C8</f>
        <v>-65017.72486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7">
        <f>D10</f>
        <v>40602.31</v>
      </c>
      <c r="E9" s="61">
        <f>E10</f>
        <v>3228.61559</v>
      </c>
      <c r="F9" s="101">
        <f>F10</f>
        <v>0</v>
      </c>
      <c r="G9" s="61">
        <f>G10</f>
        <v>1818.64652</v>
      </c>
      <c r="H9" s="97">
        <f aca="true" t="shared" si="0" ref="H9:H72">E9/C9*100</f>
        <v>7.197734060103442</v>
      </c>
      <c r="I9" s="98">
        <f aca="true" t="shared" si="1" ref="I9:I72">E9-C9</f>
        <v>-41627.38441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55">
        <f>D11+D12+D13</f>
        <v>40602.31</v>
      </c>
      <c r="E10" s="55">
        <f>E11+E12+E13</f>
        <v>3228.61559</v>
      </c>
      <c r="F10" s="55">
        <f>F11+F12+F13</f>
        <v>0</v>
      </c>
      <c r="G10" s="55">
        <f>G11+G12+G13</f>
        <v>1818.64652</v>
      </c>
      <c r="H10" s="97">
        <f t="shared" si="0"/>
        <v>7.197734060103442</v>
      </c>
      <c r="I10" s="98">
        <f t="shared" si="1"/>
        <v>-41627.38441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9">
        <v>40312.71</v>
      </c>
      <c r="E11" s="53">
        <v>3203.18088</v>
      </c>
      <c r="F11" s="106"/>
      <c r="G11" s="53">
        <v>1818.61889</v>
      </c>
      <c r="H11" s="97">
        <f t="shared" si="0"/>
        <v>7.186047964105439</v>
      </c>
      <c r="I11" s="98">
        <f t="shared" si="1"/>
        <v>-41371.81912</v>
      </c>
    </row>
    <row r="12" spans="1:9" ht="62.25" customHeight="1" thickBot="1">
      <c r="A12" s="104" t="s">
        <v>122</v>
      </c>
      <c r="B12" s="107" t="s">
        <v>131</v>
      </c>
      <c r="C12" s="54">
        <v>113</v>
      </c>
      <c r="D12" s="10">
        <v>122.6</v>
      </c>
      <c r="E12" s="54">
        <v>23.79336</v>
      </c>
      <c r="F12" s="108"/>
      <c r="G12" s="54">
        <v>3.9855</v>
      </c>
      <c r="H12" s="97">
        <f t="shared" si="0"/>
        <v>21.056070796460176</v>
      </c>
      <c r="I12" s="98">
        <f t="shared" si="1"/>
        <v>-89.20664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9">
        <v>167</v>
      </c>
      <c r="E13" s="53">
        <v>1.64135</v>
      </c>
      <c r="F13" s="106"/>
      <c r="G13" s="53">
        <v>-3.95787</v>
      </c>
      <c r="H13" s="97">
        <f t="shared" si="0"/>
        <v>0.9769940476190477</v>
      </c>
      <c r="I13" s="98">
        <f t="shared" si="1"/>
        <v>-166.35865</v>
      </c>
    </row>
    <row r="14" spans="1:9" ht="15" customHeight="1" thickBot="1">
      <c r="A14" s="110" t="s">
        <v>141</v>
      </c>
      <c r="B14" s="111" t="s">
        <v>140</v>
      </c>
      <c r="C14" s="55"/>
      <c r="D14" s="8"/>
      <c r="E14" s="55"/>
      <c r="F14" s="112"/>
      <c r="G14" s="56"/>
      <c r="H14" s="97" t="e">
        <f t="shared" si="0"/>
        <v>#DIV/0!</v>
      </c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6">
        <f>D16+D21+D22+D23</f>
        <v>0</v>
      </c>
      <c r="E15" s="1">
        <f>E16+E21+E22+E23</f>
        <v>758.74134</v>
      </c>
      <c r="F15" s="168">
        <f>F16+F21+F22+F23</f>
        <v>0</v>
      </c>
      <c r="G15" s="1">
        <f>G16+G21+G22+G23</f>
        <v>721.6318</v>
      </c>
      <c r="H15" s="97">
        <f t="shared" si="0"/>
        <v>5.247536759111972</v>
      </c>
      <c r="I15" s="98">
        <f t="shared" si="1"/>
        <v>-13700.25866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10">
        <f>D17+D18+D19</f>
        <v>0</v>
      </c>
      <c r="E16" s="54">
        <f>E17+E18+E19</f>
        <v>414.92515000000003</v>
      </c>
      <c r="F16" s="191">
        <f>F17+F18</f>
        <v>0</v>
      </c>
      <c r="G16" s="54">
        <f>G17+G18</f>
        <v>205.90644</v>
      </c>
      <c r="H16" s="97">
        <f t="shared" si="0"/>
        <v>3.8508134570765664</v>
      </c>
      <c r="I16" s="98">
        <f t="shared" si="1"/>
        <v>-10360.07485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23"/>
      <c r="E17" s="53">
        <v>213.38756</v>
      </c>
      <c r="F17" s="120"/>
      <c r="G17" s="53">
        <v>155.90644</v>
      </c>
      <c r="H17" s="97">
        <f t="shared" si="0"/>
        <v>3.4049395244933787</v>
      </c>
      <c r="I17" s="98">
        <f t="shared" si="1"/>
        <v>-6053.61244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30"/>
      <c r="E18" s="68">
        <v>201.53759</v>
      </c>
      <c r="F18" s="130"/>
      <c r="G18" s="55">
        <v>50</v>
      </c>
      <c r="H18" s="97">
        <f t="shared" si="0"/>
        <v>4.470665261756877</v>
      </c>
      <c r="I18" s="98">
        <f t="shared" si="1"/>
        <v>-4306.46241</v>
      </c>
    </row>
    <row r="19" spans="1:9" ht="12.75" customHeight="1" thickBot="1">
      <c r="A19" s="118" t="s">
        <v>227</v>
      </c>
      <c r="B19" s="122" t="s">
        <v>256</v>
      </c>
      <c r="C19" s="41"/>
      <c r="D19" s="30"/>
      <c r="E19" s="68"/>
      <c r="F19" s="130"/>
      <c r="G19" s="53"/>
      <c r="H19" s="97" t="e">
        <f t="shared" si="0"/>
        <v>#DIV/0!</v>
      </c>
      <c r="I19" s="98">
        <f t="shared" si="1"/>
        <v>0</v>
      </c>
    </row>
    <row r="20" spans="1:9" ht="11.25" customHeight="1" thickBot="1">
      <c r="A20" s="118" t="s">
        <v>18</v>
      </c>
      <c r="B20" s="123" t="s">
        <v>19</v>
      </c>
      <c r="C20" s="47"/>
      <c r="D20" s="11"/>
      <c r="E20" s="47"/>
      <c r="F20" s="124"/>
      <c r="G20" s="54"/>
      <c r="H20" s="97" t="e">
        <f t="shared" si="0"/>
        <v>#DIV/0!</v>
      </c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10"/>
      <c r="E21" s="54">
        <v>228.76869</v>
      </c>
      <c r="F21" s="108"/>
      <c r="G21" s="54">
        <v>400.55515</v>
      </c>
      <c r="H21" s="97">
        <f t="shared" si="0"/>
        <v>18.922141439205955</v>
      </c>
      <c r="I21" s="98">
        <f t="shared" si="1"/>
        <v>-980.23131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10"/>
      <c r="E22" s="53">
        <v>24.7805</v>
      </c>
      <c r="F22" s="108"/>
      <c r="G22" s="53">
        <v>83.17021</v>
      </c>
      <c r="H22" s="97">
        <f t="shared" si="0"/>
        <v>1.407183418512209</v>
      </c>
      <c r="I22" s="98">
        <f t="shared" si="1"/>
        <v>-1736.2195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8"/>
      <c r="E23" s="47">
        <v>90.267</v>
      </c>
      <c r="F23" s="112"/>
      <c r="G23" s="47">
        <v>32</v>
      </c>
      <c r="H23" s="97">
        <f t="shared" si="0"/>
        <v>12.642436974789915</v>
      </c>
      <c r="I23" s="98">
        <f t="shared" si="1"/>
        <v>-623.733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1509</v>
      </c>
      <c r="D24" s="6">
        <f>D26+D28+D29</f>
        <v>0</v>
      </c>
      <c r="E24" s="1">
        <f>E26+E28+E29</f>
        <v>101.30197</v>
      </c>
      <c r="F24" s="115">
        <f>F26+F28+F29</f>
        <v>0</v>
      </c>
      <c r="G24" s="1">
        <f>G26+G28+G29</f>
        <v>72.31523</v>
      </c>
      <c r="H24" s="97">
        <f t="shared" si="0"/>
        <v>6.713185553346587</v>
      </c>
      <c r="I24" s="98">
        <f t="shared" si="1"/>
        <v>-1407.69803</v>
      </c>
    </row>
    <row r="25" spans="1:9" ht="11.25" customHeight="1" thickBot="1">
      <c r="A25" s="102" t="s">
        <v>24</v>
      </c>
      <c r="B25" s="103" t="s">
        <v>25</v>
      </c>
      <c r="C25" s="55"/>
      <c r="D25" s="8"/>
      <c r="E25" s="55"/>
      <c r="F25" s="112"/>
      <c r="G25" s="55"/>
      <c r="H25" s="97" t="e">
        <f t="shared" si="0"/>
        <v>#DIV/0!</v>
      </c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8">
        <f>D27</f>
        <v>0</v>
      </c>
      <c r="E26" s="68">
        <f>E27</f>
        <v>53.13697</v>
      </c>
      <c r="F26" s="40">
        <f>F27</f>
        <v>0</v>
      </c>
      <c r="G26" s="68">
        <f>G27</f>
        <v>72.31523</v>
      </c>
      <c r="H26" s="97">
        <f t="shared" si="0"/>
        <v>4.395117452440033</v>
      </c>
      <c r="I26" s="98">
        <f t="shared" si="1"/>
        <v>-1155.86303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9"/>
      <c r="E27" s="47">
        <v>53.13697</v>
      </c>
      <c r="F27" s="112"/>
      <c r="G27" s="47">
        <v>72.31523</v>
      </c>
      <c r="H27" s="97">
        <f t="shared" si="0"/>
        <v>4.395117452440033</v>
      </c>
      <c r="I27" s="98">
        <f t="shared" si="1"/>
        <v>-1155.86303</v>
      </c>
    </row>
    <row r="28" spans="1:9" ht="11.25" customHeight="1" thickBot="1">
      <c r="A28" s="130" t="s">
        <v>275</v>
      </c>
      <c r="B28" s="129" t="s">
        <v>276</v>
      </c>
      <c r="C28" s="47"/>
      <c r="D28" s="11"/>
      <c r="E28" s="53">
        <v>6</v>
      </c>
      <c r="F28" s="124"/>
      <c r="G28" s="53"/>
      <c r="H28" s="97" t="e">
        <f t="shared" si="0"/>
        <v>#DIV/0!</v>
      </c>
      <c r="I28" s="98">
        <f t="shared" si="1"/>
        <v>6</v>
      </c>
    </row>
    <row r="29" spans="1:9" ht="11.25" customHeight="1" thickBot="1">
      <c r="A29" s="118" t="s">
        <v>273</v>
      </c>
      <c r="B29" s="123" t="s">
        <v>272</v>
      </c>
      <c r="C29" s="47">
        <v>300</v>
      </c>
      <c r="D29" s="11"/>
      <c r="E29" s="47">
        <v>42.165</v>
      </c>
      <c r="F29" s="124"/>
      <c r="G29" s="47"/>
      <c r="H29" s="97">
        <f t="shared" si="0"/>
        <v>14.055000000000001</v>
      </c>
      <c r="I29" s="98">
        <f t="shared" si="1"/>
        <v>-257.835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6">
        <v>15.6</v>
      </c>
      <c r="E30" s="1"/>
      <c r="F30" s="132"/>
      <c r="G30" s="79"/>
      <c r="H30" s="97" t="e">
        <f t="shared" si="0"/>
        <v>#DIV/0!</v>
      </c>
      <c r="I30" s="98">
        <f t="shared" si="1"/>
        <v>0</v>
      </c>
    </row>
    <row r="31" spans="1:9" ht="11.25" customHeight="1" thickBot="1">
      <c r="A31" s="133" t="s">
        <v>29</v>
      </c>
      <c r="B31" s="134" t="s">
        <v>98</v>
      </c>
      <c r="C31" s="63"/>
      <c r="D31" s="24"/>
      <c r="E31" s="64"/>
      <c r="F31" s="135"/>
      <c r="G31" s="64"/>
      <c r="H31" s="97" t="e">
        <f t="shared" si="0"/>
        <v>#DIV/0!</v>
      </c>
      <c r="I31" s="98">
        <f t="shared" si="1"/>
        <v>0</v>
      </c>
    </row>
    <row r="32" spans="1:9" ht="11.25" customHeight="1" thickBot="1">
      <c r="A32" s="136"/>
      <c r="B32" s="137" t="s">
        <v>99</v>
      </c>
      <c r="C32" s="3">
        <f>C34+C35+C39+C42</f>
        <v>4880</v>
      </c>
      <c r="D32" s="14">
        <f>D34+D35+D39+D42</f>
        <v>0</v>
      </c>
      <c r="E32" s="3">
        <f>E34+E35+E39+E42</f>
        <v>63.83963</v>
      </c>
      <c r="F32" s="138">
        <f>F34+F35+F39</f>
        <v>0</v>
      </c>
      <c r="G32" s="3">
        <f>G34+G35+G39+G42</f>
        <v>120.79046</v>
      </c>
      <c r="H32" s="97">
        <f t="shared" si="0"/>
        <v>1.3081891393442622</v>
      </c>
      <c r="I32" s="98">
        <f t="shared" si="1"/>
        <v>-4816.16037</v>
      </c>
    </row>
    <row r="33" spans="1:9" ht="11.25" customHeight="1" thickBot="1">
      <c r="A33" s="93" t="s">
        <v>263</v>
      </c>
      <c r="B33" s="49" t="s">
        <v>30</v>
      </c>
      <c r="C33" s="64"/>
      <c r="D33" s="13"/>
      <c r="E33" s="64"/>
      <c r="F33" s="112"/>
      <c r="G33" s="55"/>
      <c r="H33" s="97" t="e">
        <f t="shared" si="0"/>
        <v>#DIV/0!</v>
      </c>
      <c r="I33" s="98">
        <f t="shared" si="1"/>
        <v>0</v>
      </c>
    </row>
    <row r="34" spans="1:9" ht="11.25" customHeight="1" thickBot="1">
      <c r="A34" s="93"/>
      <c r="B34" s="139" t="s">
        <v>158</v>
      </c>
      <c r="C34" s="54">
        <v>4140</v>
      </c>
      <c r="D34" s="10"/>
      <c r="E34" s="54">
        <v>40.58951</v>
      </c>
      <c r="F34" s="112"/>
      <c r="G34" s="54">
        <v>115.03946</v>
      </c>
      <c r="H34" s="97">
        <f t="shared" si="0"/>
        <v>0.9804229468599034</v>
      </c>
      <c r="I34" s="98">
        <f t="shared" si="1"/>
        <v>-4099.41049</v>
      </c>
    </row>
    <row r="35" spans="1:9" ht="27.75" customHeight="1" thickBot="1">
      <c r="A35" s="140" t="s">
        <v>160</v>
      </c>
      <c r="B35" s="141" t="s">
        <v>159</v>
      </c>
      <c r="C35" s="55">
        <f>C36</f>
        <v>532</v>
      </c>
      <c r="D35" s="8">
        <f>D36</f>
        <v>0</v>
      </c>
      <c r="E35" s="55">
        <f>E36</f>
        <v>0</v>
      </c>
      <c r="F35" s="40">
        <f>F36</f>
        <v>0</v>
      </c>
      <c r="G35" s="55">
        <f>G36</f>
        <v>0</v>
      </c>
      <c r="H35" s="97">
        <f t="shared" si="0"/>
        <v>0</v>
      </c>
      <c r="I35" s="98">
        <f t="shared" si="1"/>
        <v>-532</v>
      </c>
    </row>
    <row r="36" spans="1:9" ht="22.5" customHeight="1" thickBot="1">
      <c r="A36" s="142" t="s">
        <v>161</v>
      </c>
      <c r="B36" s="143" t="s">
        <v>159</v>
      </c>
      <c r="C36" s="53">
        <v>532</v>
      </c>
      <c r="D36" s="9"/>
      <c r="E36" s="53"/>
      <c r="F36" s="144"/>
      <c r="G36" s="53"/>
      <c r="H36" s="97">
        <f t="shared" si="0"/>
        <v>0</v>
      </c>
      <c r="I36" s="98">
        <f t="shared" si="1"/>
        <v>-532</v>
      </c>
    </row>
    <row r="37" spans="1:10" ht="11.25" customHeight="1" thickBot="1">
      <c r="A37" s="93" t="s">
        <v>31</v>
      </c>
      <c r="B37" s="49" t="s">
        <v>32</v>
      </c>
      <c r="C37" s="55"/>
      <c r="D37" s="8"/>
      <c r="E37" s="73"/>
      <c r="F37" s="145"/>
      <c r="G37" s="73"/>
      <c r="H37" s="97" t="e">
        <f t="shared" si="0"/>
        <v>#DIV/0!</v>
      </c>
      <c r="I37" s="98">
        <f t="shared" si="1"/>
        <v>0</v>
      </c>
      <c r="J37" s="116"/>
    </row>
    <row r="38" spans="1:10" ht="11.25" customHeight="1" thickBot="1">
      <c r="A38" s="103"/>
      <c r="B38" s="49" t="s">
        <v>33</v>
      </c>
      <c r="C38" s="55"/>
      <c r="D38" s="8"/>
      <c r="E38" s="46"/>
      <c r="F38" s="146"/>
      <c r="G38" s="46"/>
      <c r="H38" s="97" t="e">
        <f t="shared" si="0"/>
        <v>#DIV/0!</v>
      </c>
      <c r="I38" s="98">
        <f t="shared" si="1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158</v>
      </c>
      <c r="D39" s="10">
        <f>D41</f>
        <v>0</v>
      </c>
      <c r="E39" s="54">
        <f>E41</f>
        <v>0</v>
      </c>
      <c r="F39" s="148">
        <f>F41</f>
        <v>0</v>
      </c>
      <c r="G39" s="54">
        <f>G41</f>
        <v>3.651</v>
      </c>
      <c r="H39" s="97">
        <f t="shared" si="0"/>
        <v>0</v>
      </c>
      <c r="I39" s="98">
        <f t="shared" si="1"/>
        <v>-158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11"/>
      <c r="E40" s="67"/>
      <c r="F40" s="146"/>
      <c r="G40" s="67"/>
      <c r="H40" s="97" t="e">
        <f t="shared" si="0"/>
        <v>#DIV/0!</v>
      </c>
      <c r="I40" s="98">
        <f t="shared" si="1"/>
        <v>0</v>
      </c>
    </row>
    <row r="41" spans="1:9" s="147" customFormat="1" ht="11.25" customHeight="1" thickBot="1">
      <c r="A41" s="103"/>
      <c r="B41" s="49" t="s">
        <v>37</v>
      </c>
      <c r="C41" s="55">
        <v>158</v>
      </c>
      <c r="D41" s="8"/>
      <c r="E41" s="55"/>
      <c r="F41" s="146"/>
      <c r="G41" s="55">
        <v>3.651</v>
      </c>
      <c r="H41" s="97">
        <f t="shared" si="0"/>
        <v>0</v>
      </c>
      <c r="I41" s="98">
        <f t="shared" si="1"/>
        <v>-158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50</v>
      </c>
      <c r="D42" s="25">
        <f>D43</f>
        <v>0</v>
      </c>
      <c r="E42" s="74">
        <f>E43</f>
        <v>23.25012</v>
      </c>
      <c r="F42" s="74">
        <f>F43</f>
        <v>0</v>
      </c>
      <c r="G42" s="74">
        <f>G43</f>
        <v>2.1</v>
      </c>
      <c r="H42" s="97">
        <f t="shared" si="0"/>
        <v>46.50024</v>
      </c>
      <c r="I42" s="98">
        <f t="shared" si="1"/>
        <v>-26.74988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50</v>
      </c>
      <c r="D43" s="17"/>
      <c r="E43" s="66">
        <v>23.25012</v>
      </c>
      <c r="F43" s="153"/>
      <c r="G43" s="66">
        <v>2.1</v>
      </c>
      <c r="H43" s="97">
        <f t="shared" si="0"/>
        <v>46.50024</v>
      </c>
      <c r="I43" s="98">
        <f t="shared" si="1"/>
        <v>-26.74988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2391</v>
      </c>
      <c r="D44" s="14">
        <f>D45+D46+D47+D48+D50+D49</f>
        <v>63.5</v>
      </c>
      <c r="E44" s="3">
        <f>E45+E46+E47+E48+E50+E49</f>
        <v>5.54203</v>
      </c>
      <c r="F44" s="156"/>
      <c r="G44" s="3">
        <f>G45+G46+G48+G47+G50+G49</f>
        <v>8.0203</v>
      </c>
      <c r="H44" s="97">
        <f t="shared" si="0"/>
        <v>0.23178711836051857</v>
      </c>
      <c r="I44" s="98">
        <f t="shared" si="1"/>
        <v>-2385.45797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8">
        <v>63.5</v>
      </c>
      <c r="E45" s="55">
        <v>0.07629</v>
      </c>
      <c r="F45" s="146"/>
      <c r="G45" s="55">
        <v>9E-05</v>
      </c>
      <c r="H45" s="97" t="e">
        <f t="shared" si="0"/>
        <v>#DIV/0!</v>
      </c>
      <c r="I45" s="98">
        <f t="shared" si="1"/>
        <v>0.07629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</v>
      </c>
      <c r="D46" s="9"/>
      <c r="E46" s="53">
        <v>0.28412</v>
      </c>
      <c r="F46" s="158"/>
      <c r="G46" s="53">
        <v>0.078</v>
      </c>
      <c r="H46" s="97">
        <f t="shared" si="0"/>
        <v>28.412</v>
      </c>
      <c r="I46" s="98">
        <f t="shared" si="1"/>
        <v>-0.7158800000000001</v>
      </c>
    </row>
    <row r="47" spans="1:9" s="147" customFormat="1" ht="11.25" customHeight="1" thickBot="1">
      <c r="A47" s="118" t="s">
        <v>181</v>
      </c>
      <c r="B47" s="157" t="s">
        <v>182</v>
      </c>
      <c r="C47" s="53">
        <v>220</v>
      </c>
      <c r="D47" s="9"/>
      <c r="E47" s="53"/>
      <c r="F47" s="158"/>
      <c r="G47" s="53"/>
      <c r="H47" s="97">
        <f t="shared" si="0"/>
        <v>0</v>
      </c>
      <c r="I47" s="98">
        <f t="shared" si="1"/>
        <v>-220</v>
      </c>
    </row>
    <row r="48" spans="1:9" s="147" customFormat="1" ht="11.25" customHeight="1" thickBot="1">
      <c r="A48" s="118" t="s">
        <v>147</v>
      </c>
      <c r="B48" s="142" t="s">
        <v>149</v>
      </c>
      <c r="C48" s="53"/>
      <c r="D48" s="9"/>
      <c r="E48" s="53">
        <v>5.18162</v>
      </c>
      <c r="F48" s="158"/>
      <c r="G48" s="53">
        <v>7.94221</v>
      </c>
      <c r="H48" s="97" t="e">
        <f t="shared" si="0"/>
        <v>#DIV/0!</v>
      </c>
      <c r="I48" s="98">
        <f t="shared" si="1"/>
        <v>5.18162</v>
      </c>
    </row>
    <row r="49" spans="1:9" s="147" customFormat="1" ht="11.25" customHeight="1" thickBot="1">
      <c r="A49" s="118" t="s">
        <v>171</v>
      </c>
      <c r="B49" s="140" t="s">
        <v>172</v>
      </c>
      <c r="C49" s="47"/>
      <c r="D49" s="11"/>
      <c r="E49" s="47"/>
      <c r="F49" s="159"/>
      <c r="G49" s="47"/>
      <c r="H49" s="97" t="e">
        <f t="shared" si="0"/>
        <v>#DIV/0!</v>
      </c>
      <c r="I49" s="98">
        <f t="shared" si="1"/>
        <v>0</v>
      </c>
    </row>
    <row r="50" spans="1:9" s="147" customFormat="1" ht="23.25" customHeight="1" thickBot="1">
      <c r="A50" s="118" t="s">
        <v>173</v>
      </c>
      <c r="B50" s="160" t="s">
        <v>174</v>
      </c>
      <c r="C50" s="47">
        <v>2170</v>
      </c>
      <c r="D50" s="11"/>
      <c r="E50" s="47"/>
      <c r="F50" s="159"/>
      <c r="G50" s="47"/>
      <c r="H50" s="97">
        <f t="shared" si="0"/>
        <v>0</v>
      </c>
      <c r="I50" s="98">
        <f t="shared" si="1"/>
        <v>-2170</v>
      </c>
    </row>
    <row r="51" spans="1:9" s="147" customFormat="1" ht="13.5" customHeight="1" thickBot="1">
      <c r="A51" s="42" t="s">
        <v>267</v>
      </c>
      <c r="B51" s="258" t="s">
        <v>266</v>
      </c>
      <c r="C51" s="68"/>
      <c r="D51" s="12"/>
      <c r="E51" s="68"/>
      <c r="F51" s="259"/>
      <c r="G51" s="68"/>
      <c r="H51" s="97" t="e">
        <f t="shared" si="0"/>
        <v>#DIV/0!</v>
      </c>
      <c r="I51" s="98">
        <f t="shared" si="1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6"/>
      <c r="E52" s="3"/>
      <c r="F52" s="257"/>
      <c r="G52" s="3"/>
      <c r="H52" s="97" t="e">
        <f t="shared" si="0"/>
        <v>#DIV/0!</v>
      </c>
      <c r="I52" s="98">
        <f t="shared" si="1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18">
        <v>4.69</v>
      </c>
      <c r="E53" s="45"/>
      <c r="F53" s="161"/>
      <c r="G53" s="45"/>
      <c r="H53" s="97" t="e">
        <f t="shared" si="0"/>
        <v>#DIV/0!</v>
      </c>
      <c r="I53" s="98">
        <f t="shared" si="1"/>
        <v>0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239</v>
      </c>
      <c r="D54" s="18"/>
      <c r="E54" s="45"/>
      <c r="F54" s="161"/>
      <c r="G54" s="45">
        <v>23.44756</v>
      </c>
      <c r="H54" s="97">
        <f t="shared" si="0"/>
        <v>0</v>
      </c>
      <c r="I54" s="98">
        <f t="shared" si="1"/>
        <v>-239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965</v>
      </c>
      <c r="D55" s="18">
        <f>D58+D60+D62+D64+D65+D67+D68+D69+D71+D73+D80+D56+D76+D77</f>
        <v>153</v>
      </c>
      <c r="E55" s="45">
        <f>E58+E60+E62+E64+E65+E67+E68+E69+E71+E73+E56+E76+E77+E78</f>
        <v>16.0171</v>
      </c>
      <c r="F55" s="45">
        <f>F58+F60+F62+F64+F65+F67+F68+F69+F71+F73+F56+F76+F77+F78</f>
        <v>0</v>
      </c>
      <c r="G55" s="45">
        <f>G58+G60+G62+G64+G65+G67+G68+G69+G71+G73+G56+G76+G77+G78+G70</f>
        <v>93.07003</v>
      </c>
      <c r="H55" s="97">
        <f t="shared" si="0"/>
        <v>1.65980310880829</v>
      </c>
      <c r="I55" s="98">
        <f t="shared" si="1"/>
        <v>-948.9829</v>
      </c>
    </row>
    <row r="56" spans="1:9" ht="11.25" customHeight="1" thickBot="1">
      <c r="A56" s="125" t="s">
        <v>126</v>
      </c>
      <c r="B56" s="126" t="s">
        <v>163</v>
      </c>
      <c r="C56" s="54">
        <v>45</v>
      </c>
      <c r="D56" s="10"/>
      <c r="E56" s="54">
        <v>0.05</v>
      </c>
      <c r="F56" s="108"/>
      <c r="G56" s="54">
        <v>9.59999</v>
      </c>
      <c r="H56" s="97">
        <f t="shared" si="0"/>
        <v>0.1111111111111111</v>
      </c>
      <c r="I56" s="98">
        <f t="shared" si="1"/>
        <v>-44.95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11"/>
      <c r="E57" s="75"/>
      <c r="F57" s="162"/>
      <c r="G57" s="75"/>
      <c r="H57" s="97" t="e">
        <f t="shared" si="0"/>
        <v>#DIV/0!</v>
      </c>
      <c r="I57" s="98">
        <f t="shared" si="1"/>
        <v>0</v>
      </c>
      <c r="J57" s="87"/>
    </row>
    <row r="58" spans="2:9" ht="11.25" customHeight="1" thickBot="1">
      <c r="B58" s="103" t="s">
        <v>45</v>
      </c>
      <c r="C58" s="54">
        <v>1</v>
      </c>
      <c r="D58" s="10"/>
      <c r="E58" s="55"/>
      <c r="F58" s="112"/>
      <c r="G58" s="55"/>
      <c r="H58" s="97">
        <f t="shared" si="0"/>
        <v>0</v>
      </c>
      <c r="I58" s="98">
        <f t="shared" si="1"/>
        <v>-1</v>
      </c>
    </row>
    <row r="59" spans="1:9" ht="11.25" customHeight="1" thickBot="1">
      <c r="A59" s="118" t="s">
        <v>46</v>
      </c>
      <c r="B59" s="123" t="s">
        <v>164</v>
      </c>
      <c r="C59" s="47"/>
      <c r="D59" s="11"/>
      <c r="E59" s="47"/>
      <c r="F59" s="124"/>
      <c r="G59" s="47"/>
      <c r="H59" s="97" t="e">
        <f t="shared" si="0"/>
        <v>#DIV/0!</v>
      </c>
      <c r="I59" s="98">
        <f t="shared" si="1"/>
        <v>0</v>
      </c>
    </row>
    <row r="60" spans="1:9" ht="11.25" customHeight="1" thickBot="1">
      <c r="A60" s="125"/>
      <c r="B60" s="126" t="s">
        <v>47</v>
      </c>
      <c r="C60" s="54">
        <v>38</v>
      </c>
      <c r="D60" s="10"/>
      <c r="E60" s="54"/>
      <c r="F60" s="112"/>
      <c r="G60" s="54"/>
      <c r="H60" s="97">
        <f t="shared" si="0"/>
        <v>0</v>
      </c>
      <c r="I60" s="98">
        <f t="shared" si="1"/>
        <v>-38</v>
      </c>
    </row>
    <row r="61" spans="1:9" ht="11.25" customHeight="1" thickBot="1">
      <c r="A61" s="118" t="s">
        <v>64</v>
      </c>
      <c r="B61" s="123" t="s">
        <v>44</v>
      </c>
      <c r="C61" s="55"/>
      <c r="D61" s="8"/>
      <c r="E61" s="55"/>
      <c r="F61" s="112"/>
      <c r="G61" s="55"/>
      <c r="H61" s="97" t="e">
        <f t="shared" si="0"/>
        <v>#DIV/0!</v>
      </c>
      <c r="I61" s="98">
        <f t="shared" si="1"/>
        <v>0</v>
      </c>
    </row>
    <row r="62" spans="1:9" ht="11.25" customHeight="1" thickBot="1">
      <c r="A62" s="125"/>
      <c r="B62" s="126" t="s">
        <v>165</v>
      </c>
      <c r="C62" s="55"/>
      <c r="D62" s="8"/>
      <c r="E62" s="55"/>
      <c r="F62" s="112"/>
      <c r="G62" s="55"/>
      <c r="H62" s="97" t="e">
        <f t="shared" si="0"/>
        <v>#DIV/0!</v>
      </c>
      <c r="I62" s="98">
        <f t="shared" si="1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11"/>
      <c r="E63" s="47"/>
      <c r="F63" s="112"/>
      <c r="G63" s="47"/>
      <c r="H63" s="97" t="e">
        <f t="shared" si="0"/>
        <v>#DIV/0!</v>
      </c>
      <c r="I63" s="98">
        <f t="shared" si="1"/>
        <v>0</v>
      </c>
    </row>
    <row r="64" spans="2:9" ht="3" customHeight="1" thickBot="1">
      <c r="B64" s="126"/>
      <c r="C64" s="54"/>
      <c r="D64" s="10"/>
      <c r="E64" s="54"/>
      <c r="F64" s="112"/>
      <c r="G64" s="54"/>
      <c r="H64" s="97" t="e">
        <f t="shared" si="0"/>
        <v>#DIV/0!</v>
      </c>
      <c r="I64" s="98">
        <f t="shared" si="1"/>
        <v>0</v>
      </c>
    </row>
    <row r="65" spans="1:9" ht="11.25" customHeight="1" thickBot="1">
      <c r="A65" s="118" t="s">
        <v>110</v>
      </c>
      <c r="B65" s="123" t="s">
        <v>112</v>
      </c>
      <c r="C65" s="47"/>
      <c r="D65" s="11">
        <v>40</v>
      </c>
      <c r="E65" s="53"/>
      <c r="F65" s="112"/>
      <c r="G65" s="81"/>
      <c r="H65" s="97" t="e">
        <f t="shared" si="0"/>
        <v>#DIV/0!</v>
      </c>
      <c r="I65" s="98">
        <f t="shared" si="1"/>
        <v>0</v>
      </c>
    </row>
    <row r="66" spans="1:9" ht="11.25" customHeight="1" thickBot="1">
      <c r="A66" s="118" t="s">
        <v>48</v>
      </c>
      <c r="B66" s="123" t="s">
        <v>49</v>
      </c>
      <c r="C66" s="47"/>
      <c r="D66" s="11"/>
      <c r="E66" s="47"/>
      <c r="F66" s="124"/>
      <c r="G66" s="83"/>
      <c r="H66" s="97" t="e">
        <f t="shared" si="0"/>
        <v>#DIV/0!</v>
      </c>
      <c r="I66" s="98">
        <f t="shared" si="1"/>
        <v>0</v>
      </c>
    </row>
    <row r="67" spans="1:9" ht="11.25" customHeight="1" thickBot="1">
      <c r="A67" s="125"/>
      <c r="B67" s="126" t="s">
        <v>50</v>
      </c>
      <c r="C67" s="54">
        <v>181</v>
      </c>
      <c r="D67" s="10">
        <v>103</v>
      </c>
      <c r="E67" s="54"/>
      <c r="F67" s="108"/>
      <c r="G67" s="54"/>
      <c r="H67" s="97">
        <f t="shared" si="0"/>
        <v>0</v>
      </c>
      <c r="I67" s="98">
        <f t="shared" si="1"/>
        <v>-181</v>
      </c>
    </row>
    <row r="68" spans="1:9" ht="11.25" customHeight="1" thickBot="1">
      <c r="A68" s="118" t="s">
        <v>51</v>
      </c>
      <c r="B68" s="123" t="s">
        <v>111</v>
      </c>
      <c r="C68" s="47">
        <v>140</v>
      </c>
      <c r="D68" s="11"/>
      <c r="E68" s="53"/>
      <c r="F68" s="108"/>
      <c r="G68" s="53">
        <v>25</v>
      </c>
      <c r="H68" s="97">
        <f t="shared" si="0"/>
        <v>0</v>
      </c>
      <c r="I68" s="98">
        <f t="shared" si="1"/>
        <v>-140</v>
      </c>
    </row>
    <row r="69" spans="1:9" ht="11.25" customHeight="1" thickBot="1">
      <c r="A69" s="118" t="s">
        <v>52</v>
      </c>
      <c r="B69" s="123" t="s">
        <v>53</v>
      </c>
      <c r="C69" s="53"/>
      <c r="D69" s="9"/>
      <c r="E69" s="53"/>
      <c r="F69" s="106"/>
      <c r="G69" s="53"/>
      <c r="H69" s="97" t="e">
        <f t="shared" si="0"/>
        <v>#DIV/0!</v>
      </c>
      <c r="I69" s="98">
        <f t="shared" si="1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8"/>
      <c r="E70" s="55"/>
      <c r="F70" s="112"/>
      <c r="G70" s="55"/>
      <c r="H70" s="97" t="e">
        <f t="shared" si="0"/>
        <v>#DIV/0!</v>
      </c>
      <c r="I70" s="98">
        <f t="shared" si="1"/>
        <v>0</v>
      </c>
    </row>
    <row r="71" spans="2:9" ht="11.25" customHeight="1" thickBot="1">
      <c r="B71" s="103" t="s">
        <v>55</v>
      </c>
      <c r="C71" s="55">
        <v>14</v>
      </c>
      <c r="D71" s="8"/>
      <c r="E71" s="55"/>
      <c r="F71" s="112"/>
      <c r="G71" s="55"/>
      <c r="H71" s="97">
        <f t="shared" si="0"/>
        <v>0</v>
      </c>
      <c r="I71" s="98">
        <f t="shared" si="1"/>
        <v>-14</v>
      </c>
    </row>
    <row r="72" spans="1:9" ht="11.25" customHeight="1" thickBot="1">
      <c r="A72" s="118" t="s">
        <v>56</v>
      </c>
      <c r="B72" s="123" t="s">
        <v>57</v>
      </c>
      <c r="C72" s="47"/>
      <c r="D72" s="11"/>
      <c r="E72" s="47"/>
      <c r="F72" s="112"/>
      <c r="G72" s="47"/>
      <c r="H72" s="97" t="e">
        <f t="shared" si="0"/>
        <v>#DIV/0!</v>
      </c>
      <c r="I72" s="98">
        <f t="shared" si="1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10">
        <f>D74+D75</f>
        <v>10</v>
      </c>
      <c r="E73" s="54">
        <f>E74+E75</f>
        <v>0</v>
      </c>
      <c r="F73" s="54">
        <f>F74+F75</f>
        <v>0</v>
      </c>
      <c r="G73" s="54">
        <f>G74+G75</f>
        <v>1</v>
      </c>
      <c r="H73" s="97" t="e">
        <f aca="true" t="shared" si="2" ref="H73:H136">E73/C73*100</f>
        <v>#DIV/0!</v>
      </c>
      <c r="I73" s="98">
        <f aca="true" t="shared" si="3" ref="I73:I136">E73-C73</f>
        <v>0</v>
      </c>
    </row>
    <row r="74" spans="1:9" ht="11.25" customHeight="1" thickBot="1">
      <c r="A74" s="102" t="s">
        <v>144</v>
      </c>
      <c r="B74" s="163" t="s">
        <v>143</v>
      </c>
      <c r="C74" s="55"/>
      <c r="D74" s="8">
        <v>10</v>
      </c>
      <c r="E74" s="55"/>
      <c r="F74" s="112"/>
      <c r="G74" s="53">
        <v>1</v>
      </c>
      <c r="H74" s="97" t="e">
        <f t="shared" si="2"/>
        <v>#DIV/0!</v>
      </c>
      <c r="I74" s="98">
        <f t="shared" si="3"/>
        <v>0</v>
      </c>
    </row>
    <row r="75" spans="1:9" ht="11.25" customHeight="1" thickBot="1">
      <c r="A75" s="130" t="s">
        <v>128</v>
      </c>
      <c r="B75" s="164" t="s">
        <v>132</v>
      </c>
      <c r="C75" s="53"/>
      <c r="D75" s="9"/>
      <c r="E75" s="53"/>
      <c r="F75" s="106"/>
      <c r="G75" s="53"/>
      <c r="H75" s="97" t="e">
        <f t="shared" si="2"/>
        <v>#DIV/0!</v>
      </c>
      <c r="I75" s="98">
        <f t="shared" si="3"/>
        <v>0</v>
      </c>
    </row>
    <row r="76" spans="1:9" ht="11.25" customHeight="1" thickBot="1">
      <c r="A76" s="130" t="s">
        <v>119</v>
      </c>
      <c r="B76" s="165" t="s">
        <v>145</v>
      </c>
      <c r="C76" s="53"/>
      <c r="D76" s="9"/>
      <c r="E76" s="53"/>
      <c r="F76" s="106"/>
      <c r="G76" s="53"/>
      <c r="H76" s="97" t="e">
        <f t="shared" si="2"/>
        <v>#DIV/0!</v>
      </c>
      <c r="I76" s="98">
        <f t="shared" si="3"/>
        <v>0</v>
      </c>
    </row>
    <row r="77" spans="1:9" ht="11.25" customHeight="1" thickBot="1">
      <c r="A77" s="130" t="s">
        <v>152</v>
      </c>
      <c r="B77" s="165" t="s">
        <v>145</v>
      </c>
      <c r="C77" s="53">
        <v>29</v>
      </c>
      <c r="D77" s="9"/>
      <c r="E77" s="53">
        <v>4</v>
      </c>
      <c r="F77" s="106"/>
      <c r="G77" s="53">
        <v>3.2</v>
      </c>
      <c r="H77" s="97">
        <f t="shared" si="2"/>
        <v>13.793103448275861</v>
      </c>
      <c r="I77" s="98">
        <f t="shared" si="3"/>
        <v>-25</v>
      </c>
    </row>
    <row r="78" spans="1:9" ht="11.25" customHeight="1" thickBot="1">
      <c r="A78" s="130" t="s">
        <v>59</v>
      </c>
      <c r="B78" s="129" t="s">
        <v>60</v>
      </c>
      <c r="C78" s="53">
        <f>C80</f>
        <v>517</v>
      </c>
      <c r="D78" s="9">
        <f>D80</f>
        <v>0</v>
      </c>
      <c r="E78" s="53">
        <f>E80</f>
        <v>11.9671</v>
      </c>
      <c r="F78" s="166">
        <f>F80</f>
        <v>0</v>
      </c>
      <c r="G78" s="53">
        <f>G80</f>
        <v>54.27004</v>
      </c>
      <c r="H78" s="97">
        <f t="shared" si="2"/>
        <v>2.314719535783366</v>
      </c>
      <c r="I78" s="98">
        <f t="shared" si="3"/>
        <v>-505.0329</v>
      </c>
    </row>
    <row r="79" spans="1:9" ht="11.25" customHeight="1" thickBot="1">
      <c r="A79" s="118" t="s">
        <v>61</v>
      </c>
      <c r="B79" s="123" t="s">
        <v>62</v>
      </c>
      <c r="C79" s="47"/>
      <c r="D79" s="11"/>
      <c r="E79" s="47"/>
      <c r="F79" s="124"/>
      <c r="G79" s="47"/>
      <c r="H79" s="97" t="e">
        <f t="shared" si="2"/>
        <v>#DIV/0!</v>
      </c>
      <c r="I79" s="98">
        <f t="shared" si="3"/>
        <v>0</v>
      </c>
    </row>
    <row r="80" spans="2:9" ht="11.25" customHeight="1" thickBot="1">
      <c r="B80" s="103" t="s">
        <v>63</v>
      </c>
      <c r="C80" s="55">
        <v>517</v>
      </c>
      <c r="D80" s="8"/>
      <c r="E80" s="47">
        <v>11.9671</v>
      </c>
      <c r="F80" s="112"/>
      <c r="G80" s="47">
        <v>54.27004</v>
      </c>
      <c r="H80" s="97">
        <f t="shared" si="2"/>
        <v>2.314719535783366</v>
      </c>
      <c r="I80" s="98">
        <f t="shared" si="3"/>
        <v>-505.0329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18">
        <f>D82+D83+D84</f>
        <v>458</v>
      </c>
      <c r="E81" s="45">
        <f>E82+E83+E84</f>
        <v>107.21748</v>
      </c>
      <c r="F81" s="167">
        <f>F82+F83+F84</f>
        <v>0</v>
      </c>
      <c r="G81" s="45">
        <f>G82+G83+G84</f>
        <v>173.03984</v>
      </c>
      <c r="H81" s="97" t="e">
        <f t="shared" si="2"/>
        <v>#DIV/0!</v>
      </c>
      <c r="I81" s="98">
        <f t="shared" si="3"/>
        <v>107.21748</v>
      </c>
    </row>
    <row r="82" spans="1:9" ht="11.25" customHeight="1" thickBot="1">
      <c r="A82" s="102" t="s">
        <v>67</v>
      </c>
      <c r="B82" s="103" t="s">
        <v>68</v>
      </c>
      <c r="C82" s="54"/>
      <c r="D82" s="10"/>
      <c r="E82" s="54">
        <v>54.3886</v>
      </c>
      <c r="F82" s="108"/>
      <c r="G82" s="54">
        <v>122.20284</v>
      </c>
      <c r="H82" s="97" t="e">
        <f t="shared" si="2"/>
        <v>#DIV/0!</v>
      </c>
      <c r="I82" s="98">
        <f t="shared" si="3"/>
        <v>54.3886</v>
      </c>
    </row>
    <row r="83" spans="1:9" ht="11.25" customHeight="1" hidden="1" thickBot="1">
      <c r="A83" s="118" t="s">
        <v>184</v>
      </c>
      <c r="B83" s="129" t="s">
        <v>68</v>
      </c>
      <c r="C83" s="53"/>
      <c r="D83" s="9"/>
      <c r="E83" s="53"/>
      <c r="F83" s="106"/>
      <c r="G83" s="53"/>
      <c r="H83" s="97" t="e">
        <f t="shared" si="2"/>
        <v>#DIV/0!</v>
      </c>
      <c r="I83" s="98">
        <f t="shared" si="3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11">
        <v>458</v>
      </c>
      <c r="E84" s="47">
        <v>52.82888</v>
      </c>
      <c r="F84" s="124"/>
      <c r="G84" s="47">
        <v>50.837</v>
      </c>
      <c r="H84" s="97" t="e">
        <f t="shared" si="2"/>
        <v>#DIV/0!</v>
      </c>
      <c r="I84" s="98">
        <f t="shared" si="3"/>
        <v>52.82888</v>
      </c>
    </row>
    <row r="85" spans="1:9" ht="11.25" customHeight="1" thickBot="1">
      <c r="A85" s="168" t="s">
        <v>72</v>
      </c>
      <c r="B85" s="96" t="s">
        <v>73</v>
      </c>
      <c r="C85" s="208">
        <f>C86+C159+C157+C156</f>
        <v>337835.506</v>
      </c>
      <c r="D85" s="261">
        <f>D86+D159+D157+D156</f>
        <v>203.3</v>
      </c>
      <c r="E85" s="1">
        <f>E86+E159+E157+E156+E158</f>
        <v>24519.53933</v>
      </c>
      <c r="F85" s="225">
        <f>F86+F159+F157+F156+F158</f>
        <v>0</v>
      </c>
      <c r="G85" s="1">
        <f>G86+G159+G157+G156+G158</f>
        <v>24328.458209999997</v>
      </c>
      <c r="H85" s="97">
        <f t="shared" si="2"/>
        <v>7.2578337369903325</v>
      </c>
      <c r="I85" s="98">
        <f t="shared" si="3"/>
        <v>-313315.96667</v>
      </c>
    </row>
    <row r="86" spans="1:9" ht="11.25" customHeight="1" thickBot="1">
      <c r="A86" s="169" t="s">
        <v>115</v>
      </c>
      <c r="B86" s="170" t="s">
        <v>116</v>
      </c>
      <c r="C86" s="209">
        <f>C87+C90+C107+C138</f>
        <v>337835.506</v>
      </c>
      <c r="D86" s="262">
        <f>D87+D90+D107+D138</f>
        <v>203.3</v>
      </c>
      <c r="E86" s="3">
        <f>E87+E90+E107+E138</f>
        <v>24519.54061</v>
      </c>
      <c r="F86" s="43">
        <f>F87+F90+F107+F138</f>
        <v>0</v>
      </c>
      <c r="G86" s="3">
        <f>G87+G90+G107+G138</f>
        <v>24331.413849999997</v>
      </c>
      <c r="H86" s="97">
        <f t="shared" si="2"/>
        <v>7.257834115872948</v>
      </c>
      <c r="I86" s="98">
        <f t="shared" si="3"/>
        <v>-313315.96538999997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116714.4</v>
      </c>
      <c r="D87" s="261">
        <f>D88+D89</f>
        <v>0</v>
      </c>
      <c r="E87" s="1">
        <f>E88+E89</f>
        <v>11208</v>
      </c>
      <c r="F87" s="281">
        <f>F88+F89</f>
        <v>0</v>
      </c>
      <c r="G87" s="1">
        <f>G88+G89</f>
        <v>7263</v>
      </c>
      <c r="H87" s="97">
        <f t="shared" si="2"/>
        <v>9.602928173387346</v>
      </c>
      <c r="I87" s="98">
        <f t="shared" si="3"/>
        <v>-105506.4</v>
      </c>
    </row>
    <row r="88" spans="1:9" ht="11.25" customHeight="1" thickBot="1">
      <c r="A88" s="125" t="s">
        <v>232</v>
      </c>
      <c r="B88" s="126" t="s">
        <v>75</v>
      </c>
      <c r="C88" s="210">
        <v>115282</v>
      </c>
      <c r="D88" s="263"/>
      <c r="E88" s="54">
        <v>11208</v>
      </c>
      <c r="G88" s="54">
        <v>7263</v>
      </c>
      <c r="H88" s="97">
        <f t="shared" si="2"/>
        <v>9.722246317725231</v>
      </c>
      <c r="I88" s="98">
        <f t="shared" si="3"/>
        <v>-104074</v>
      </c>
    </row>
    <row r="89" spans="1:9" ht="11.25" customHeight="1" thickBot="1">
      <c r="A89" s="151" t="s">
        <v>233</v>
      </c>
      <c r="B89" s="163" t="s">
        <v>107</v>
      </c>
      <c r="C89" s="211">
        <v>1432.4</v>
      </c>
      <c r="D89" s="264"/>
      <c r="E89" s="55"/>
      <c r="G89" s="55"/>
      <c r="H89" s="97">
        <f t="shared" si="2"/>
        <v>0</v>
      </c>
      <c r="I89" s="98">
        <f t="shared" si="3"/>
        <v>-1432.4</v>
      </c>
    </row>
    <row r="90" spans="1:10" ht="11.25" customHeight="1" thickBot="1">
      <c r="A90" s="168" t="s">
        <v>76</v>
      </c>
      <c r="B90" s="96" t="s">
        <v>77</v>
      </c>
      <c r="C90" s="208">
        <f>C93+C96+C99+C92</f>
        <v>17111</v>
      </c>
      <c r="D90" s="261">
        <f>D93+D96+D99+D91+D92+D94+D95+D97+D98</f>
        <v>203.3</v>
      </c>
      <c r="E90" s="1">
        <f>E93+E96+E99+E91+E92+E94+E95+E97+E98</f>
        <v>502.22</v>
      </c>
      <c r="F90" s="225">
        <f>F93+F96+F99</f>
        <v>0</v>
      </c>
      <c r="G90" s="1">
        <f>G93+G96+G99+G91+G92+G94+G95</f>
        <v>4668.688</v>
      </c>
      <c r="H90" s="97">
        <f t="shared" si="2"/>
        <v>2.935071006954591</v>
      </c>
      <c r="I90" s="98">
        <f t="shared" si="3"/>
        <v>-16608.78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63"/>
      <c r="E91" s="54"/>
      <c r="F91" s="172"/>
      <c r="G91" s="54"/>
      <c r="H91" s="97" t="e">
        <f t="shared" si="2"/>
        <v>#DIV/0!</v>
      </c>
      <c r="I91" s="98">
        <f t="shared" si="3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>
        <v>5270.3</v>
      </c>
      <c r="D92" s="265"/>
      <c r="E92" s="53"/>
      <c r="F92" s="166"/>
      <c r="G92" s="53"/>
      <c r="H92" s="97">
        <f t="shared" si="2"/>
        <v>0</v>
      </c>
      <c r="I92" s="98">
        <f t="shared" si="3"/>
        <v>-5270.3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/>
      <c r="D93" s="263"/>
      <c r="E93" s="54"/>
      <c r="F93" s="148"/>
      <c r="G93" s="54">
        <v>4500</v>
      </c>
      <c r="H93" s="97" t="e">
        <f t="shared" si="2"/>
        <v>#DIV/0!</v>
      </c>
      <c r="I93" s="98">
        <f t="shared" si="3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266"/>
      <c r="E94" s="47"/>
      <c r="F94" s="173"/>
      <c r="G94" s="47"/>
      <c r="H94" s="97" t="e">
        <f t="shared" si="2"/>
        <v>#DIV/0!</v>
      </c>
      <c r="I94" s="98">
        <f t="shared" si="3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266"/>
      <c r="E95" s="47"/>
      <c r="F95" s="173"/>
      <c r="G95" s="47"/>
      <c r="H95" s="97" t="e">
        <f t="shared" si="2"/>
        <v>#DIV/0!</v>
      </c>
      <c r="I95" s="98">
        <f t="shared" si="3"/>
        <v>0</v>
      </c>
      <c r="J95" s="87"/>
    </row>
    <row r="96" spans="1:10" s="86" customFormat="1" ht="11.25" customHeight="1" thickBot="1">
      <c r="A96" s="118" t="s">
        <v>229</v>
      </c>
      <c r="B96" s="129" t="s">
        <v>81</v>
      </c>
      <c r="C96" s="213">
        <v>3287.4</v>
      </c>
      <c r="D96" s="266"/>
      <c r="E96" s="47"/>
      <c r="F96" s="173"/>
      <c r="G96" s="47"/>
      <c r="H96" s="97">
        <f t="shared" si="2"/>
        <v>0</v>
      </c>
      <c r="I96" s="98">
        <f t="shared" si="3"/>
        <v>-3287.4</v>
      </c>
      <c r="J96" s="87"/>
    </row>
    <row r="97" spans="1:10" s="86" customFormat="1" ht="11.25" customHeight="1" thickBot="1">
      <c r="A97" s="118" t="s">
        <v>253</v>
      </c>
      <c r="B97" s="103" t="s">
        <v>254</v>
      </c>
      <c r="C97" s="214"/>
      <c r="D97" s="267"/>
      <c r="E97" s="55"/>
      <c r="F97" s="40"/>
      <c r="G97" s="80"/>
      <c r="H97" s="97" t="e">
        <f t="shared" si="2"/>
        <v>#DIV/0!</v>
      </c>
      <c r="I97" s="98">
        <f t="shared" si="3"/>
        <v>0</v>
      </c>
      <c r="J97" s="87"/>
    </row>
    <row r="98" spans="1:10" s="86" customFormat="1" ht="11.25" customHeight="1" thickBot="1">
      <c r="A98" s="118" t="s">
        <v>258</v>
      </c>
      <c r="B98" s="181" t="s">
        <v>259</v>
      </c>
      <c r="C98" s="233"/>
      <c r="D98" s="267">
        <v>203.3</v>
      </c>
      <c r="E98" s="55"/>
      <c r="F98" s="40"/>
      <c r="G98" s="80"/>
      <c r="H98" s="97" t="e">
        <f t="shared" si="2"/>
        <v>#DIV/0!</v>
      </c>
      <c r="I98" s="98">
        <f t="shared" si="3"/>
        <v>0</v>
      </c>
      <c r="J98" s="87"/>
    </row>
    <row r="99" spans="1:9" ht="11.25" customHeight="1" thickBot="1">
      <c r="A99" s="174" t="s">
        <v>230</v>
      </c>
      <c r="B99" s="170" t="s">
        <v>80</v>
      </c>
      <c r="C99" s="208">
        <f>C100+C101+C102+C103</f>
        <v>8553.3</v>
      </c>
      <c r="D99" s="261">
        <f>D100+D101+D102+D103+D105</f>
        <v>0</v>
      </c>
      <c r="E99" s="1">
        <f>E100+E101+E102+E103+E105</f>
        <v>502.22</v>
      </c>
      <c r="F99" s="225">
        <f>F100+F101+F102+F103</f>
        <v>0</v>
      </c>
      <c r="G99" s="1">
        <f>G100+G101+G102+G103+G104+G106</f>
        <v>168.688</v>
      </c>
      <c r="H99" s="97">
        <f t="shared" si="2"/>
        <v>5.871651877053302</v>
      </c>
      <c r="I99" s="98">
        <f t="shared" si="3"/>
        <v>-8051.079999999999</v>
      </c>
    </row>
    <row r="100" spans="1:9" ht="11.25" customHeight="1" thickBot="1">
      <c r="A100" s="118" t="s">
        <v>230</v>
      </c>
      <c r="B100" s="126" t="s">
        <v>156</v>
      </c>
      <c r="C100" s="213"/>
      <c r="D100" s="266"/>
      <c r="E100" s="47"/>
      <c r="F100" s="124"/>
      <c r="G100" s="47"/>
      <c r="H100" s="97" t="e">
        <f t="shared" si="2"/>
        <v>#DIV/0!</v>
      </c>
      <c r="I100" s="98">
        <f t="shared" si="3"/>
        <v>0</v>
      </c>
    </row>
    <row r="101" spans="1:9" ht="24.75" customHeight="1" thickBot="1">
      <c r="A101" s="118" t="s">
        <v>230</v>
      </c>
      <c r="B101" s="175" t="s">
        <v>195</v>
      </c>
      <c r="C101" s="215">
        <v>2176</v>
      </c>
      <c r="D101" s="268"/>
      <c r="E101" s="47">
        <v>192</v>
      </c>
      <c r="F101" s="176"/>
      <c r="G101" s="47">
        <v>168.688</v>
      </c>
      <c r="H101" s="97">
        <f t="shared" si="2"/>
        <v>8.823529411764707</v>
      </c>
      <c r="I101" s="98">
        <f t="shared" si="3"/>
        <v>-1984</v>
      </c>
    </row>
    <row r="102" spans="1:9" ht="11.25" customHeight="1" thickBot="1">
      <c r="A102" s="118" t="s">
        <v>230</v>
      </c>
      <c r="B102" s="175" t="s">
        <v>231</v>
      </c>
      <c r="C102" s="215">
        <v>2654.3</v>
      </c>
      <c r="D102" s="268"/>
      <c r="E102" s="47"/>
      <c r="F102" s="176"/>
      <c r="G102" s="47"/>
      <c r="H102" s="97">
        <f t="shared" si="2"/>
        <v>0</v>
      </c>
      <c r="I102" s="98">
        <f t="shared" si="3"/>
        <v>-2654.3</v>
      </c>
    </row>
    <row r="103" spans="1:9" ht="13.5" customHeight="1" thickBot="1">
      <c r="A103" s="118" t="s">
        <v>230</v>
      </c>
      <c r="B103" s="175" t="s">
        <v>262</v>
      </c>
      <c r="C103" s="234">
        <v>3723</v>
      </c>
      <c r="D103" s="268"/>
      <c r="E103" s="47">
        <v>310.22</v>
      </c>
      <c r="F103" s="282"/>
      <c r="G103" s="245"/>
      <c r="H103" s="97">
        <f t="shared" si="2"/>
        <v>8.33252753156057</v>
      </c>
      <c r="I103" s="98">
        <f t="shared" si="3"/>
        <v>-3412.7799999999997</v>
      </c>
    </row>
    <row r="104" spans="1:9" ht="25.5" customHeight="1" thickBot="1">
      <c r="A104" s="118" t="s">
        <v>230</v>
      </c>
      <c r="B104" s="4" t="s">
        <v>179</v>
      </c>
      <c r="C104" s="68"/>
      <c r="D104" s="269"/>
      <c r="E104" s="53"/>
      <c r="F104" s="283"/>
      <c r="G104" s="68"/>
      <c r="H104" s="97" t="e">
        <f t="shared" si="2"/>
        <v>#DIV/0!</v>
      </c>
      <c r="I104" s="98">
        <f t="shared" si="3"/>
        <v>0</v>
      </c>
    </row>
    <row r="105" spans="1:9" ht="24" customHeight="1" thickBot="1">
      <c r="A105" s="42" t="s">
        <v>261</v>
      </c>
      <c r="B105" s="246" t="s">
        <v>260</v>
      </c>
      <c r="C105" s="247"/>
      <c r="D105" s="270"/>
      <c r="E105" s="55"/>
      <c r="F105" s="284"/>
      <c r="G105" s="247"/>
      <c r="H105" s="97" t="e">
        <f t="shared" si="2"/>
        <v>#DIV/0!</v>
      </c>
      <c r="I105" s="98">
        <f t="shared" si="3"/>
        <v>0</v>
      </c>
    </row>
    <row r="106" spans="1:9" ht="14.25" customHeight="1" thickBot="1">
      <c r="A106" s="42" t="s">
        <v>261</v>
      </c>
      <c r="B106" s="39" t="s">
        <v>204</v>
      </c>
      <c r="C106" s="68"/>
      <c r="D106" s="269"/>
      <c r="E106" s="53"/>
      <c r="F106" s="283"/>
      <c r="G106" s="68"/>
      <c r="H106" s="97" t="e">
        <f t="shared" si="2"/>
        <v>#DIV/0!</v>
      </c>
      <c r="I106" s="98">
        <f t="shared" si="3"/>
        <v>0</v>
      </c>
    </row>
    <row r="107" spans="1:9" ht="11.25" customHeight="1" thickBot="1">
      <c r="A107" s="169" t="s">
        <v>236</v>
      </c>
      <c r="B107" s="170" t="s">
        <v>82</v>
      </c>
      <c r="C107" s="209">
        <f>C108+C125+C128+C129+C130+C131+C132+C133+C136+C127+C134</f>
        <v>166399.9</v>
      </c>
      <c r="D107" s="262">
        <f>D108+D125+D128+D129+D130+D131+D132+D133+D136+D127+D126</f>
        <v>0</v>
      </c>
      <c r="E107" s="3">
        <f>E108+E125+E128+E129+E130+E131+E132+E133+E136+E127+E126</f>
        <v>11518.75161</v>
      </c>
      <c r="F107" s="43">
        <f>F108+F125+F128+F129+F130+F131+F132+F133+F136+F127+F126</f>
        <v>0</v>
      </c>
      <c r="G107" s="3">
        <f>G108+G125+G128+G129+G130+G131+G132+G133+G136+G127+G126+G135+G134</f>
        <v>11690.221849999998</v>
      </c>
      <c r="H107" s="97">
        <f t="shared" si="2"/>
        <v>6.92233084875652</v>
      </c>
      <c r="I107" s="98">
        <f t="shared" si="3"/>
        <v>-154881.14839</v>
      </c>
    </row>
    <row r="108" spans="1:9" ht="11.25" customHeight="1" thickBot="1">
      <c r="A108" s="168" t="s">
        <v>83</v>
      </c>
      <c r="B108" s="260" t="s">
        <v>237</v>
      </c>
      <c r="C108" s="208">
        <f>C111+C112+C117+C120+C119+C110+C109+C118+C113+C121+C122+C115+C116+C123+C124</f>
        <v>124432.5</v>
      </c>
      <c r="D108" s="261">
        <f>D111+D112+D117+D120+D119+D110+D109+D118+D113+D121+D122+D115+D116+D123+D124</f>
        <v>0</v>
      </c>
      <c r="E108" s="1">
        <f>E111+E112+E117+E120+E119+E110+E109+E118+E113+E121+E122+E115+E116+E123+E124</f>
        <v>10217.5348</v>
      </c>
      <c r="F108" s="225">
        <f>F111+F112+F117+F120+F119+F110+F109+F118+F113+F121+F122+F115+F116+F123</f>
        <v>0</v>
      </c>
      <c r="G108" s="1">
        <f>G111+G112+G117+G120+G119+G110+G109+G118+G113+G121+G122+G115+G116+G123+G124</f>
        <v>11690.221849999998</v>
      </c>
      <c r="H108" s="97">
        <f t="shared" si="2"/>
        <v>8.211307174572559</v>
      </c>
      <c r="I108" s="98">
        <f t="shared" si="3"/>
        <v>-114214.9652</v>
      </c>
    </row>
    <row r="109" spans="1:9" ht="25.5" customHeight="1" thickBot="1">
      <c r="A109" s="125" t="s">
        <v>235</v>
      </c>
      <c r="B109" s="192" t="s">
        <v>105</v>
      </c>
      <c r="C109" s="216">
        <v>1411.8</v>
      </c>
      <c r="D109" s="271"/>
      <c r="E109" s="54"/>
      <c r="F109" s="178"/>
      <c r="G109" s="54"/>
      <c r="H109" s="97">
        <f t="shared" si="2"/>
        <v>0</v>
      </c>
      <c r="I109" s="98">
        <f t="shared" si="3"/>
        <v>-1411.8</v>
      </c>
    </row>
    <row r="110" spans="1:9" ht="11.25" customHeight="1" thickBot="1">
      <c r="A110" s="125" t="s">
        <v>235</v>
      </c>
      <c r="B110" s="193" t="s">
        <v>109</v>
      </c>
      <c r="C110" s="216">
        <v>18</v>
      </c>
      <c r="D110" s="271"/>
      <c r="E110" s="54"/>
      <c r="F110" s="178"/>
      <c r="G110" s="54">
        <v>18</v>
      </c>
      <c r="H110" s="97">
        <f t="shared" si="2"/>
        <v>0</v>
      </c>
      <c r="I110" s="98">
        <f t="shared" si="3"/>
        <v>-18</v>
      </c>
    </row>
    <row r="111" spans="1:9" ht="11.25" customHeight="1" thickBot="1">
      <c r="A111" s="125" t="s">
        <v>235</v>
      </c>
      <c r="B111" s="193" t="s">
        <v>169</v>
      </c>
      <c r="C111" s="216"/>
      <c r="D111" s="271"/>
      <c r="E111" s="54"/>
      <c r="F111" s="108"/>
      <c r="G111" s="54">
        <v>281.28</v>
      </c>
      <c r="H111" s="97" t="e">
        <f t="shared" si="2"/>
        <v>#DIV/0!</v>
      </c>
      <c r="I111" s="98">
        <f t="shared" si="3"/>
        <v>0</v>
      </c>
    </row>
    <row r="112" spans="1:9" ht="11.25" customHeight="1" thickBot="1">
      <c r="A112" s="125" t="s">
        <v>235</v>
      </c>
      <c r="B112" s="194" t="s">
        <v>168</v>
      </c>
      <c r="C112" s="212">
        <v>89758.7</v>
      </c>
      <c r="D112" s="265"/>
      <c r="E112" s="53">
        <v>7473</v>
      </c>
      <c r="F112" s="179"/>
      <c r="G112" s="53">
        <v>7451</v>
      </c>
      <c r="H112" s="97">
        <f t="shared" si="2"/>
        <v>8.325655340373691</v>
      </c>
      <c r="I112" s="98">
        <f t="shared" si="3"/>
        <v>-82285.7</v>
      </c>
    </row>
    <row r="113" spans="1:9" ht="11.25" customHeight="1" thickBot="1">
      <c r="A113" s="125" t="s">
        <v>235</v>
      </c>
      <c r="B113" s="194" t="s">
        <v>142</v>
      </c>
      <c r="C113" s="212">
        <v>15412.8</v>
      </c>
      <c r="D113" s="265"/>
      <c r="E113" s="53">
        <v>1283</v>
      </c>
      <c r="F113" s="179"/>
      <c r="G113" s="53">
        <v>1346</v>
      </c>
      <c r="H113" s="97">
        <f t="shared" si="2"/>
        <v>8.324249974047545</v>
      </c>
      <c r="I113" s="98">
        <f t="shared" si="3"/>
        <v>-14129.8</v>
      </c>
    </row>
    <row r="114" spans="3:9" ht="1.5" customHeight="1" hidden="1" thickBot="1">
      <c r="C114" s="151"/>
      <c r="D114" s="272"/>
      <c r="E114" s="55"/>
      <c r="H114" s="97" t="e">
        <f t="shared" si="2"/>
        <v>#DIV/0!</v>
      </c>
      <c r="I114" s="98">
        <f t="shared" si="3"/>
        <v>0</v>
      </c>
    </row>
    <row r="115" spans="1:9" ht="12" customHeight="1" thickBot="1">
      <c r="A115" s="125" t="s">
        <v>235</v>
      </c>
      <c r="B115" s="194" t="s">
        <v>220</v>
      </c>
      <c r="C115" s="212">
        <v>416.2</v>
      </c>
      <c r="D115" s="265"/>
      <c r="E115" s="53"/>
      <c r="F115" s="179"/>
      <c r="G115" s="53">
        <v>101.89185</v>
      </c>
      <c r="H115" s="97">
        <f t="shared" si="2"/>
        <v>0</v>
      </c>
      <c r="I115" s="98">
        <f t="shared" si="3"/>
        <v>-416.2</v>
      </c>
    </row>
    <row r="116" spans="1:9" ht="9.75" customHeight="1" thickBot="1">
      <c r="A116" s="125" t="s">
        <v>235</v>
      </c>
      <c r="B116" s="121" t="s">
        <v>221</v>
      </c>
      <c r="C116" s="212">
        <v>150.5</v>
      </c>
      <c r="D116" s="265"/>
      <c r="E116" s="53"/>
      <c r="F116" s="179"/>
      <c r="G116" s="53"/>
      <c r="H116" s="97">
        <f t="shared" si="2"/>
        <v>0</v>
      </c>
      <c r="I116" s="98">
        <f t="shared" si="3"/>
        <v>-150.5</v>
      </c>
    </row>
    <row r="117" spans="1:9" ht="11.25" customHeight="1" thickBot="1">
      <c r="A117" s="125" t="s">
        <v>235</v>
      </c>
      <c r="B117" s="194" t="s">
        <v>84</v>
      </c>
      <c r="C117" s="212"/>
      <c r="D117" s="265"/>
      <c r="E117" s="53"/>
      <c r="F117" s="179"/>
      <c r="G117" s="81"/>
      <c r="H117" s="97" t="e">
        <f t="shared" si="2"/>
        <v>#DIV/0!</v>
      </c>
      <c r="I117" s="98">
        <f t="shared" si="3"/>
        <v>0</v>
      </c>
    </row>
    <row r="118" spans="1:9" ht="11.25" customHeight="1" thickBot="1">
      <c r="A118" s="125" t="s">
        <v>235</v>
      </c>
      <c r="B118" s="194" t="s">
        <v>127</v>
      </c>
      <c r="C118" s="212"/>
      <c r="D118" s="265"/>
      <c r="E118" s="53"/>
      <c r="F118" s="179"/>
      <c r="G118" s="81"/>
      <c r="H118" s="97" t="e">
        <f t="shared" si="2"/>
        <v>#DIV/0!</v>
      </c>
      <c r="I118" s="98">
        <f t="shared" si="3"/>
        <v>0</v>
      </c>
    </row>
    <row r="119" spans="1:9" ht="11.25" customHeight="1" thickBot="1">
      <c r="A119" s="125" t="s">
        <v>235</v>
      </c>
      <c r="B119" s="194" t="s">
        <v>85</v>
      </c>
      <c r="C119" s="212">
        <v>1160.9</v>
      </c>
      <c r="D119" s="265"/>
      <c r="E119" s="53"/>
      <c r="F119" s="285"/>
      <c r="G119" s="68"/>
      <c r="H119" s="97">
        <f t="shared" si="2"/>
        <v>0</v>
      </c>
      <c r="I119" s="98">
        <f t="shared" si="3"/>
        <v>-1160.9</v>
      </c>
    </row>
    <row r="120" spans="1:9" ht="11.25" customHeight="1" thickBot="1">
      <c r="A120" s="125" t="s">
        <v>235</v>
      </c>
      <c r="B120" s="194" t="s">
        <v>167</v>
      </c>
      <c r="C120" s="212"/>
      <c r="D120" s="265"/>
      <c r="E120" s="53"/>
      <c r="F120" s="179"/>
      <c r="G120" s="81"/>
      <c r="H120" s="97" t="e">
        <f t="shared" si="2"/>
        <v>#DIV/0!</v>
      </c>
      <c r="I120" s="98">
        <f t="shared" si="3"/>
        <v>0</v>
      </c>
    </row>
    <row r="121" spans="1:9" ht="27" customHeight="1" thickBot="1">
      <c r="A121" s="125" t="s">
        <v>235</v>
      </c>
      <c r="B121" s="121" t="s">
        <v>196</v>
      </c>
      <c r="C121" s="210"/>
      <c r="D121" s="263"/>
      <c r="E121" s="47"/>
      <c r="F121" s="173"/>
      <c r="G121" s="83"/>
      <c r="H121" s="97" t="e">
        <f t="shared" si="2"/>
        <v>#DIV/0!</v>
      </c>
      <c r="I121" s="98">
        <f t="shared" si="3"/>
        <v>0</v>
      </c>
    </row>
    <row r="122" spans="1:9" ht="24" customHeight="1" thickBot="1">
      <c r="A122" s="125" t="s">
        <v>235</v>
      </c>
      <c r="B122" s="193" t="s">
        <v>150</v>
      </c>
      <c r="C122" s="210"/>
      <c r="D122" s="263"/>
      <c r="E122" s="47"/>
      <c r="F122" s="124"/>
      <c r="G122" s="83"/>
      <c r="H122" s="97" t="e">
        <f t="shared" si="2"/>
        <v>#DIV/0!</v>
      </c>
      <c r="I122" s="98">
        <f t="shared" si="3"/>
        <v>0</v>
      </c>
    </row>
    <row r="123" spans="1:9" ht="13.5" customHeight="1" thickBot="1">
      <c r="A123" s="125" t="s">
        <v>235</v>
      </c>
      <c r="B123" s="194" t="s">
        <v>197</v>
      </c>
      <c r="C123" s="210">
        <v>13239.6</v>
      </c>
      <c r="D123" s="263"/>
      <c r="E123" s="47">
        <v>1022.015</v>
      </c>
      <c r="F123" s="124"/>
      <c r="G123" s="57">
        <v>1039.05</v>
      </c>
      <c r="H123" s="97">
        <f t="shared" si="2"/>
        <v>7.719379739569171</v>
      </c>
      <c r="I123" s="98">
        <f t="shared" si="3"/>
        <v>-12217.585000000001</v>
      </c>
    </row>
    <row r="124" spans="1:9" ht="38.25" customHeight="1" thickBot="1">
      <c r="A124" s="42" t="s">
        <v>235</v>
      </c>
      <c r="B124" s="195" t="s">
        <v>108</v>
      </c>
      <c r="C124" s="217">
        <v>2864</v>
      </c>
      <c r="D124" s="273"/>
      <c r="E124" s="53">
        <v>439.5198</v>
      </c>
      <c r="F124" s="144"/>
      <c r="G124" s="47">
        <v>1453</v>
      </c>
      <c r="H124" s="97">
        <f t="shared" si="2"/>
        <v>15.346361731843574</v>
      </c>
      <c r="I124" s="98">
        <f t="shared" si="3"/>
        <v>-2424.4802</v>
      </c>
    </row>
    <row r="125" spans="1:9" ht="12.75" customHeight="1" thickBot="1">
      <c r="A125" s="130" t="s">
        <v>238</v>
      </c>
      <c r="B125" s="193" t="s">
        <v>201</v>
      </c>
      <c r="C125" s="210">
        <v>1453.2</v>
      </c>
      <c r="D125" s="263"/>
      <c r="E125" s="47"/>
      <c r="F125" s="124"/>
      <c r="G125" s="47"/>
      <c r="H125" s="97">
        <f t="shared" si="2"/>
        <v>0</v>
      </c>
      <c r="I125" s="98">
        <f t="shared" si="3"/>
        <v>-1453.2</v>
      </c>
    </row>
    <row r="126" spans="1:9" ht="36.75" customHeight="1" thickBot="1">
      <c r="A126" s="125" t="s">
        <v>239</v>
      </c>
      <c r="B126" s="193" t="s">
        <v>216</v>
      </c>
      <c r="C126" s="210"/>
      <c r="D126" s="263"/>
      <c r="E126" s="47"/>
      <c r="F126" s="124"/>
      <c r="G126" s="47"/>
      <c r="H126" s="97" t="e">
        <f t="shared" si="2"/>
        <v>#DIV/0!</v>
      </c>
      <c r="I126" s="98">
        <f t="shared" si="3"/>
        <v>0</v>
      </c>
    </row>
    <row r="127" spans="1:9" ht="40.5" customHeight="1" thickBot="1">
      <c r="A127" s="42" t="s">
        <v>239</v>
      </c>
      <c r="B127" s="195" t="s">
        <v>108</v>
      </c>
      <c r="C127" s="217">
        <v>1189.9</v>
      </c>
      <c r="D127" s="273"/>
      <c r="E127" s="53"/>
      <c r="F127" s="144"/>
      <c r="G127" s="47"/>
      <c r="H127" s="97">
        <f t="shared" si="2"/>
        <v>0</v>
      </c>
      <c r="I127" s="98">
        <f t="shared" si="3"/>
        <v>-1189.9</v>
      </c>
    </row>
    <row r="128" spans="1:10" ht="11.25" customHeight="1" thickBot="1">
      <c r="A128" s="42" t="s">
        <v>240</v>
      </c>
      <c r="B128" s="196" t="s">
        <v>214</v>
      </c>
      <c r="C128" s="212">
        <v>1263.3</v>
      </c>
      <c r="D128" s="265"/>
      <c r="E128" s="53"/>
      <c r="F128" s="285"/>
      <c r="G128" s="53"/>
      <c r="H128" s="97">
        <f t="shared" si="2"/>
        <v>0</v>
      </c>
      <c r="I128" s="98">
        <f t="shared" si="3"/>
        <v>-1263.3</v>
      </c>
      <c r="J128" s="86"/>
    </row>
    <row r="129" spans="1:10" ht="23.25" customHeight="1" thickBot="1">
      <c r="A129" s="42" t="s">
        <v>241</v>
      </c>
      <c r="B129" s="195" t="s">
        <v>215</v>
      </c>
      <c r="C129" s="218">
        <v>155.7</v>
      </c>
      <c r="D129" s="274"/>
      <c r="E129" s="53"/>
      <c r="F129" s="285"/>
      <c r="G129" s="53"/>
      <c r="H129" s="97">
        <f t="shared" si="2"/>
        <v>0</v>
      </c>
      <c r="I129" s="98">
        <f t="shared" si="3"/>
        <v>-155.7</v>
      </c>
      <c r="J129" s="86"/>
    </row>
    <row r="130" spans="1:10" ht="23.25" customHeight="1" thickBot="1">
      <c r="A130" s="42" t="s">
        <v>243</v>
      </c>
      <c r="B130" s="197" t="s">
        <v>242</v>
      </c>
      <c r="C130" s="218"/>
      <c r="D130" s="274"/>
      <c r="E130" s="53"/>
      <c r="F130" s="285"/>
      <c r="G130" s="47"/>
      <c r="H130" s="97" t="e">
        <f t="shared" si="2"/>
        <v>#DIV/0!</v>
      </c>
      <c r="I130" s="98">
        <f t="shared" si="3"/>
        <v>0</v>
      </c>
      <c r="J130" s="86"/>
    </row>
    <row r="131" spans="1:10" ht="45" customHeight="1" thickBot="1">
      <c r="A131" s="42" t="s">
        <v>244</v>
      </c>
      <c r="B131" s="197" t="s">
        <v>245</v>
      </c>
      <c r="C131" s="218"/>
      <c r="D131" s="274"/>
      <c r="E131" s="53"/>
      <c r="F131" s="285"/>
      <c r="G131" s="47"/>
      <c r="H131" s="97" t="e">
        <f t="shared" si="2"/>
        <v>#DIV/0!</v>
      </c>
      <c r="I131" s="98">
        <f t="shared" si="3"/>
        <v>0</v>
      </c>
      <c r="J131" s="86"/>
    </row>
    <row r="132" spans="1:9" ht="14.25" customHeight="1" thickBot="1">
      <c r="A132" s="42" t="s">
        <v>246</v>
      </c>
      <c r="B132" s="195" t="s">
        <v>213</v>
      </c>
      <c r="C132" s="218">
        <v>664.7</v>
      </c>
      <c r="D132" s="274"/>
      <c r="E132" s="53">
        <v>51.16014</v>
      </c>
      <c r="F132" s="285"/>
      <c r="G132" s="55"/>
      <c r="H132" s="97">
        <f t="shared" si="2"/>
        <v>7.696726342710996</v>
      </c>
      <c r="I132" s="98">
        <f t="shared" si="3"/>
        <v>-613.5398600000001</v>
      </c>
    </row>
    <row r="133" spans="1:9" ht="11.25" customHeight="1" thickBot="1">
      <c r="A133" s="42" t="s">
        <v>247</v>
      </c>
      <c r="B133" s="196" t="s">
        <v>210</v>
      </c>
      <c r="C133" s="212">
        <v>1215.6</v>
      </c>
      <c r="D133" s="265"/>
      <c r="E133" s="53">
        <v>82.05667</v>
      </c>
      <c r="F133" s="285"/>
      <c r="G133" s="53"/>
      <c r="H133" s="97">
        <f t="shared" si="2"/>
        <v>6.750301908522541</v>
      </c>
      <c r="I133" s="98">
        <f t="shared" si="3"/>
        <v>-1133.54333</v>
      </c>
    </row>
    <row r="134" spans="1:9" ht="24.75" customHeight="1" thickBot="1">
      <c r="A134" s="42" t="s">
        <v>218</v>
      </c>
      <c r="B134" s="195" t="s">
        <v>219</v>
      </c>
      <c r="C134" s="218">
        <v>86</v>
      </c>
      <c r="D134" s="274"/>
      <c r="E134" s="53"/>
      <c r="F134" s="285"/>
      <c r="G134" s="68"/>
      <c r="H134" s="97">
        <f t="shared" si="2"/>
        <v>0</v>
      </c>
      <c r="I134" s="98">
        <f t="shared" si="3"/>
        <v>-86</v>
      </c>
    </row>
    <row r="135" spans="1:9" ht="12.75" thickBot="1">
      <c r="A135" s="42"/>
      <c r="B135" s="5" t="s">
        <v>222</v>
      </c>
      <c r="C135" s="219"/>
      <c r="D135" s="275"/>
      <c r="E135" s="53"/>
      <c r="F135" s="285"/>
      <c r="G135" s="68"/>
      <c r="H135" s="97" t="e">
        <f t="shared" si="2"/>
        <v>#DIV/0!</v>
      </c>
      <c r="I135" s="98">
        <f t="shared" si="3"/>
        <v>0</v>
      </c>
    </row>
    <row r="136" spans="1:9" ht="11.25" customHeight="1" thickBot="1">
      <c r="A136" s="169" t="s">
        <v>248</v>
      </c>
      <c r="B136" s="182" t="s">
        <v>86</v>
      </c>
      <c r="C136" s="209">
        <f>C137</f>
        <v>35939</v>
      </c>
      <c r="D136" s="262">
        <f>D137</f>
        <v>0</v>
      </c>
      <c r="E136" s="3">
        <f>E137</f>
        <v>1168</v>
      </c>
      <c r="F136" s="43">
        <f>F137</f>
        <v>0</v>
      </c>
      <c r="G136" s="43">
        <f>G137</f>
        <v>0</v>
      </c>
      <c r="H136" s="97">
        <f t="shared" si="2"/>
        <v>3.2499513063802556</v>
      </c>
      <c r="I136" s="98">
        <f t="shared" si="3"/>
        <v>-34771</v>
      </c>
    </row>
    <row r="137" spans="1:9" ht="11.25" customHeight="1" thickBot="1">
      <c r="A137" s="183" t="s">
        <v>249</v>
      </c>
      <c r="B137" s="184" t="s">
        <v>87</v>
      </c>
      <c r="C137" s="220">
        <v>35939</v>
      </c>
      <c r="D137" s="276"/>
      <c r="E137" s="55">
        <v>1168</v>
      </c>
      <c r="G137" s="55"/>
      <c r="H137" s="97">
        <f aca="true" t="shared" si="4" ref="H137:H160">E137/C137*100</f>
        <v>3.2499513063802556</v>
      </c>
      <c r="I137" s="98">
        <f aca="true" t="shared" si="5" ref="I137:I160">E137-C137</f>
        <v>-34771</v>
      </c>
    </row>
    <row r="138" spans="1:9" ht="11.25" customHeight="1" thickBot="1">
      <c r="A138" s="168" t="s">
        <v>88</v>
      </c>
      <c r="B138" s="260" t="s">
        <v>104</v>
      </c>
      <c r="C138" s="208">
        <f>C149+C150+C140+C144+C142</f>
        <v>37610.206</v>
      </c>
      <c r="D138" s="261">
        <f>D149</f>
        <v>0</v>
      </c>
      <c r="E138" s="1">
        <f>E149+E150+E140+E144+E142+E141+E143+E147+E148+E145+E146</f>
        <v>1290.569</v>
      </c>
      <c r="F138" s="281">
        <f>F149+F150+F140+F144+F142+F141+F143+F147+F148</f>
        <v>0</v>
      </c>
      <c r="G138" s="1">
        <f>G139+G143+G145+G149+G150+G144+G147+G148+G146</f>
        <v>709.504</v>
      </c>
      <c r="H138" s="97">
        <f t="shared" si="4"/>
        <v>3.4314329466847378</v>
      </c>
      <c r="I138" s="98">
        <f t="shared" si="5"/>
        <v>-36319.636999999995</v>
      </c>
    </row>
    <row r="139" spans="1:9" ht="11.25" customHeight="1" thickBot="1">
      <c r="A139" s="168" t="s">
        <v>89</v>
      </c>
      <c r="B139" s="260" t="s">
        <v>104</v>
      </c>
      <c r="C139" s="208"/>
      <c r="D139" s="261"/>
      <c r="E139" s="1">
        <f>E140+E141+E143</f>
        <v>0</v>
      </c>
      <c r="F139" s="132"/>
      <c r="G139" s="1">
        <f>G140+G141+G142</f>
        <v>0</v>
      </c>
      <c r="H139" s="97" t="e">
        <f t="shared" si="4"/>
        <v>#DIV/0!</v>
      </c>
      <c r="I139" s="98">
        <f t="shared" si="5"/>
        <v>0</v>
      </c>
    </row>
    <row r="140" spans="1:9" ht="11.25" customHeight="1" thickBot="1">
      <c r="A140" s="125" t="s">
        <v>89</v>
      </c>
      <c r="B140" s="198" t="s">
        <v>183</v>
      </c>
      <c r="C140" s="210"/>
      <c r="D140" s="263"/>
      <c r="E140" s="54"/>
      <c r="F140" s="108"/>
      <c r="G140" s="54"/>
      <c r="H140" s="97" t="e">
        <f t="shared" si="4"/>
        <v>#DIV/0!</v>
      </c>
      <c r="I140" s="98">
        <f t="shared" si="5"/>
        <v>0</v>
      </c>
    </row>
    <row r="141" spans="1:9" ht="11.25" customHeight="1" thickBot="1">
      <c r="A141" s="125" t="s">
        <v>89</v>
      </c>
      <c r="B141" s="199" t="s">
        <v>180</v>
      </c>
      <c r="C141" s="212"/>
      <c r="D141" s="265"/>
      <c r="E141" s="54"/>
      <c r="F141" s="108"/>
      <c r="G141" s="82"/>
      <c r="H141" s="97" t="e">
        <f t="shared" si="4"/>
        <v>#DIV/0!</v>
      </c>
      <c r="I141" s="98">
        <f t="shared" si="5"/>
        <v>0</v>
      </c>
    </row>
    <row r="142" spans="1:9" ht="24" customHeight="1" thickBot="1">
      <c r="A142" s="125" t="s">
        <v>89</v>
      </c>
      <c r="B142" s="121" t="s">
        <v>151</v>
      </c>
      <c r="C142" s="212"/>
      <c r="D142" s="265"/>
      <c r="E142" s="54"/>
      <c r="F142" s="108"/>
      <c r="G142" s="54"/>
      <c r="H142" s="97" t="e">
        <f t="shared" si="4"/>
        <v>#DIV/0!</v>
      </c>
      <c r="I142" s="98">
        <f t="shared" si="5"/>
        <v>0</v>
      </c>
    </row>
    <row r="143" spans="1:9" ht="11.25" customHeight="1" thickBot="1">
      <c r="A143" s="125" t="s">
        <v>188</v>
      </c>
      <c r="B143" s="194" t="s">
        <v>189</v>
      </c>
      <c r="C143" s="212"/>
      <c r="D143" s="265"/>
      <c r="E143" s="54"/>
      <c r="F143" s="108"/>
      <c r="G143" s="54"/>
      <c r="H143" s="97" t="e">
        <f t="shared" si="4"/>
        <v>#DIV/0!</v>
      </c>
      <c r="I143" s="98">
        <f t="shared" si="5"/>
        <v>0</v>
      </c>
    </row>
    <row r="144" spans="1:9" ht="11.25" customHeight="1" thickBot="1">
      <c r="A144" s="130" t="s">
        <v>202</v>
      </c>
      <c r="B144" s="122" t="s">
        <v>203</v>
      </c>
      <c r="C144" s="218"/>
      <c r="D144" s="274"/>
      <c r="E144" s="54"/>
      <c r="F144" s="108"/>
      <c r="G144" s="82"/>
      <c r="H144" s="97" t="e">
        <f t="shared" si="4"/>
        <v>#DIV/0!</v>
      </c>
      <c r="I144" s="98">
        <f t="shared" si="5"/>
        <v>0</v>
      </c>
    </row>
    <row r="145" spans="1:9" ht="24" customHeight="1" thickBot="1">
      <c r="A145" s="130" t="s">
        <v>135</v>
      </c>
      <c r="B145" s="121" t="s">
        <v>136</v>
      </c>
      <c r="C145" s="218"/>
      <c r="D145" s="274"/>
      <c r="E145" s="53"/>
      <c r="F145" s="106"/>
      <c r="G145" s="53"/>
      <c r="H145" s="97" t="e">
        <f t="shared" si="4"/>
        <v>#DIV/0!</v>
      </c>
      <c r="I145" s="98">
        <f t="shared" si="5"/>
        <v>0</v>
      </c>
    </row>
    <row r="146" spans="1:9" ht="25.5" customHeight="1" thickBot="1">
      <c r="A146" s="118" t="s">
        <v>137</v>
      </c>
      <c r="B146" s="121" t="s">
        <v>138</v>
      </c>
      <c r="C146" s="221"/>
      <c r="D146" s="277"/>
      <c r="E146" s="47"/>
      <c r="F146" s="124"/>
      <c r="G146" s="47"/>
      <c r="H146" s="97" t="e">
        <f t="shared" si="4"/>
        <v>#DIV/0!</v>
      </c>
      <c r="I146" s="98">
        <f t="shared" si="5"/>
        <v>0</v>
      </c>
    </row>
    <row r="147" spans="1:9" ht="11.25" customHeight="1" thickBot="1">
      <c r="A147" s="130" t="s">
        <v>190</v>
      </c>
      <c r="B147" s="200" t="s">
        <v>191</v>
      </c>
      <c r="C147" s="211"/>
      <c r="D147" s="264"/>
      <c r="E147" s="55"/>
      <c r="F147" s="112"/>
      <c r="G147" s="80"/>
      <c r="H147" s="97" t="e">
        <f t="shared" si="4"/>
        <v>#DIV/0!</v>
      </c>
      <c r="I147" s="98">
        <f t="shared" si="5"/>
        <v>0</v>
      </c>
    </row>
    <row r="148" spans="1:9" ht="11.25" customHeight="1" thickBot="1">
      <c r="A148" s="130" t="s">
        <v>192</v>
      </c>
      <c r="B148" s="201" t="s">
        <v>193</v>
      </c>
      <c r="C148" s="211"/>
      <c r="D148" s="264"/>
      <c r="E148" s="55"/>
      <c r="F148" s="112"/>
      <c r="G148" s="55"/>
      <c r="H148" s="97" t="e">
        <f t="shared" si="4"/>
        <v>#DIV/0!</v>
      </c>
      <c r="I148" s="98">
        <f t="shared" si="5"/>
        <v>0</v>
      </c>
    </row>
    <row r="149" spans="1:9" ht="11.25" customHeight="1" thickBot="1">
      <c r="A149" s="168" t="s">
        <v>274</v>
      </c>
      <c r="B149" s="202" t="s">
        <v>101</v>
      </c>
      <c r="C149" s="208">
        <v>37610.206</v>
      </c>
      <c r="D149" s="261"/>
      <c r="E149" s="1">
        <v>1290.569</v>
      </c>
      <c r="F149" s="132"/>
      <c r="G149" s="1">
        <v>709.504</v>
      </c>
      <c r="H149" s="97">
        <f t="shared" si="4"/>
        <v>3.4314329466847378</v>
      </c>
      <c r="I149" s="98">
        <f t="shared" si="5"/>
        <v>-36319.636999999995</v>
      </c>
    </row>
    <row r="150" spans="1:9" ht="11.25" customHeight="1" thickBot="1">
      <c r="A150" s="113" t="s">
        <v>90</v>
      </c>
      <c r="B150" s="203" t="s">
        <v>177</v>
      </c>
      <c r="C150" s="222">
        <f>C153+C151+C154</f>
        <v>0</v>
      </c>
      <c r="D150" s="278">
        <f>D153+D151+D154</f>
        <v>0</v>
      </c>
      <c r="E150" s="45">
        <f>E153+E151+E154+E152+E155</f>
        <v>0</v>
      </c>
      <c r="F150" s="156"/>
      <c r="G150" s="45">
        <f>G153+G151+G154+G152+G155</f>
        <v>0</v>
      </c>
      <c r="H150" s="97" t="e">
        <f t="shared" si="4"/>
        <v>#DIV/0!</v>
      </c>
      <c r="I150" s="98">
        <f t="shared" si="5"/>
        <v>0</v>
      </c>
    </row>
    <row r="151" spans="1:9" ht="24" customHeight="1" thickBot="1">
      <c r="A151" s="125" t="s">
        <v>91</v>
      </c>
      <c r="B151" s="193" t="s">
        <v>198</v>
      </c>
      <c r="C151" s="216"/>
      <c r="D151" s="271"/>
      <c r="E151" s="54"/>
      <c r="F151" s="101"/>
      <c r="G151" s="54"/>
      <c r="H151" s="97" t="e">
        <f t="shared" si="4"/>
        <v>#DIV/0!</v>
      </c>
      <c r="I151" s="98">
        <f t="shared" si="5"/>
        <v>0</v>
      </c>
    </row>
    <row r="152" spans="1:9" ht="25.5" customHeight="1" thickBot="1">
      <c r="A152" s="125" t="s">
        <v>91</v>
      </c>
      <c r="B152" s="193" t="s">
        <v>186</v>
      </c>
      <c r="C152" s="216"/>
      <c r="D152" s="271"/>
      <c r="E152" s="54"/>
      <c r="F152" s="101"/>
      <c r="G152" s="54"/>
      <c r="H152" s="97" t="e">
        <f t="shared" si="4"/>
        <v>#DIV/0!</v>
      </c>
      <c r="I152" s="98">
        <f t="shared" si="5"/>
        <v>0</v>
      </c>
    </row>
    <row r="153" spans="1:9" ht="11.25" customHeight="1" thickBot="1">
      <c r="A153" s="125" t="s">
        <v>91</v>
      </c>
      <c r="B153" s="204" t="s">
        <v>178</v>
      </c>
      <c r="C153" s="210"/>
      <c r="D153" s="263"/>
      <c r="E153" s="54"/>
      <c r="F153" s="108"/>
      <c r="G153" s="54"/>
      <c r="H153" s="97" t="e">
        <f t="shared" si="4"/>
        <v>#DIV/0!</v>
      </c>
      <c r="I153" s="98">
        <f t="shared" si="5"/>
        <v>0</v>
      </c>
    </row>
    <row r="154" spans="1:9" ht="11.25" customHeight="1" thickBot="1">
      <c r="A154" s="125" t="s">
        <v>91</v>
      </c>
      <c r="B154" s="121" t="s">
        <v>185</v>
      </c>
      <c r="C154" s="214"/>
      <c r="D154" s="267"/>
      <c r="E154" s="54"/>
      <c r="F154" s="108"/>
      <c r="G154" s="54"/>
      <c r="H154" s="97" t="e">
        <f t="shared" si="4"/>
        <v>#DIV/0!</v>
      </c>
      <c r="I154" s="98">
        <f t="shared" si="5"/>
        <v>0</v>
      </c>
    </row>
    <row r="155" spans="1:9" ht="11.25" customHeight="1" thickBot="1">
      <c r="A155" s="125" t="s">
        <v>91</v>
      </c>
      <c r="B155" s="200" t="s">
        <v>208</v>
      </c>
      <c r="C155" s="214"/>
      <c r="D155" s="267"/>
      <c r="E155" s="54"/>
      <c r="F155" s="108"/>
      <c r="G155" s="54"/>
      <c r="H155" s="97" t="e">
        <f t="shared" si="4"/>
        <v>#DIV/0!</v>
      </c>
      <c r="I155" s="98">
        <f t="shared" si="5"/>
        <v>0</v>
      </c>
    </row>
    <row r="156" spans="1:9" ht="11.25" customHeight="1" thickBot="1">
      <c r="A156" s="185" t="s">
        <v>120</v>
      </c>
      <c r="B156" s="205" t="s">
        <v>117</v>
      </c>
      <c r="C156" s="223"/>
      <c r="D156" s="279"/>
      <c r="E156" s="61"/>
      <c r="F156" s="108"/>
      <c r="G156" s="61"/>
      <c r="H156" s="97" t="e">
        <f t="shared" si="4"/>
        <v>#DIV/0!</v>
      </c>
      <c r="I156" s="98">
        <f t="shared" si="5"/>
        <v>0</v>
      </c>
    </row>
    <row r="157" spans="1:9" ht="11.25" customHeight="1" thickBot="1">
      <c r="A157" s="185" t="s">
        <v>113</v>
      </c>
      <c r="B157" s="206" t="s">
        <v>70</v>
      </c>
      <c r="C157" s="223"/>
      <c r="D157" s="279"/>
      <c r="E157" s="48"/>
      <c r="F157" s="186"/>
      <c r="G157" s="48"/>
      <c r="H157" s="97" t="e">
        <f t="shared" si="4"/>
        <v>#DIV/0!</v>
      </c>
      <c r="I157" s="98">
        <f t="shared" si="5"/>
        <v>0</v>
      </c>
    </row>
    <row r="158" spans="1:9" ht="11.25" customHeight="1" thickBot="1">
      <c r="A158" s="118" t="s">
        <v>139</v>
      </c>
      <c r="B158" s="207" t="s">
        <v>166</v>
      </c>
      <c r="C158" s="215"/>
      <c r="D158" s="268"/>
      <c r="E158" s="53"/>
      <c r="F158" s="106"/>
      <c r="G158" s="53"/>
      <c r="H158" s="97" t="e">
        <f t="shared" si="4"/>
        <v>#DIV/0!</v>
      </c>
      <c r="I158" s="98">
        <f t="shared" si="5"/>
        <v>0</v>
      </c>
    </row>
    <row r="159" spans="1:9" ht="11.25" customHeight="1" thickBot="1">
      <c r="A159" s="185" t="s">
        <v>114</v>
      </c>
      <c r="B159" s="206" t="s">
        <v>71</v>
      </c>
      <c r="C159" s="224"/>
      <c r="D159" s="280"/>
      <c r="E159" s="48">
        <v>-0.00128</v>
      </c>
      <c r="F159" s="186"/>
      <c r="G159" s="48">
        <v>-2.95564</v>
      </c>
      <c r="H159" s="97" t="e">
        <f t="shared" si="4"/>
        <v>#DIV/0!</v>
      </c>
      <c r="I159" s="98">
        <f t="shared" si="5"/>
        <v>-0.00128</v>
      </c>
    </row>
    <row r="160" spans="1:9" ht="11.25" customHeight="1" thickBot="1">
      <c r="A160" s="168"/>
      <c r="B160" s="260" t="s">
        <v>92</v>
      </c>
      <c r="C160" s="208">
        <f>C8+C85</f>
        <v>407134.506</v>
      </c>
      <c r="D160" s="261">
        <f>D8+D85</f>
        <v>41500.4</v>
      </c>
      <c r="E160" s="1">
        <f>E85+E8</f>
        <v>28800.81447</v>
      </c>
      <c r="F160" s="225">
        <f>F85+F8</f>
        <v>0</v>
      </c>
      <c r="G160" s="1">
        <f>G8+G85</f>
        <v>27359.419949999996</v>
      </c>
      <c r="H160" s="97">
        <f t="shared" si="4"/>
        <v>7.074029355301072</v>
      </c>
      <c r="I160" s="98">
        <f t="shared" si="5"/>
        <v>-378333.69153</v>
      </c>
    </row>
    <row r="161" spans="1:9" ht="11.25" customHeight="1">
      <c r="A161" s="40"/>
      <c r="B161" s="49"/>
      <c r="C161" s="49"/>
      <c r="D161" s="34"/>
      <c r="F161" s="84"/>
      <c r="G161" s="84"/>
      <c r="H161" s="187"/>
      <c r="I161" s="188"/>
    </row>
    <row r="162" spans="1:8" ht="11.25" customHeight="1">
      <c r="A162" s="52" t="s">
        <v>199</v>
      </c>
      <c r="B162" s="52"/>
      <c r="C162" s="50"/>
      <c r="D162" s="35"/>
      <c r="E162" s="76"/>
      <c r="F162" s="187"/>
      <c r="G162" s="76"/>
      <c r="H162" s="52"/>
    </row>
    <row r="163" spans="1:8" ht="11.25" customHeight="1">
      <c r="A163" s="52" t="s">
        <v>175</v>
      </c>
      <c r="B163" s="51"/>
      <c r="C163" s="51"/>
      <c r="D163" s="36"/>
      <c r="E163" s="76" t="s">
        <v>200</v>
      </c>
      <c r="F163" s="85"/>
      <c r="G163" s="85"/>
      <c r="H163" s="52"/>
    </row>
    <row r="164" spans="1:8" ht="11.25" customHeight="1">
      <c r="A164" s="52"/>
      <c r="B164" s="51"/>
      <c r="C164" s="51"/>
      <c r="D164" s="36"/>
      <c r="E164" s="76"/>
      <c r="F164" s="85"/>
      <c r="G164" s="85"/>
      <c r="H164" s="52"/>
    </row>
    <row r="165" spans="1:7" ht="11.25" customHeight="1">
      <c r="A165" s="189" t="s">
        <v>264</v>
      </c>
      <c r="B165" s="52"/>
      <c r="C165" s="52"/>
      <c r="D165" s="37"/>
      <c r="E165" s="77"/>
      <c r="F165" s="86"/>
      <c r="G165" s="77"/>
    </row>
    <row r="166" spans="1:7" ht="11.25" customHeight="1">
      <c r="A166" s="189" t="s">
        <v>176</v>
      </c>
      <c r="C166" s="52"/>
      <c r="D166" s="37"/>
      <c r="E166" s="77"/>
      <c r="F166" s="86"/>
      <c r="G166" s="86"/>
    </row>
    <row r="167" spans="1:6" ht="11.25" customHeight="1">
      <c r="A167" s="40"/>
      <c r="F167" s="2"/>
    </row>
    <row r="168" ht="11.25" customHeight="1">
      <c r="A168" s="40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</sheetData>
  <sheetProtection/>
  <mergeCells count="1">
    <mergeCell ref="H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2018-01-12T12:19:04Z</cp:lastPrinted>
  <dcterms:created xsi:type="dcterms:W3CDTF">2005-05-20T13:40:13Z</dcterms:created>
  <dcterms:modified xsi:type="dcterms:W3CDTF">2018-02-09T05:15:53Z</dcterms:modified>
  <cp:category/>
  <cp:version/>
  <cp:contentType/>
  <cp:contentStatus/>
</cp:coreProperties>
</file>