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0" windowWidth="11340" windowHeight="4890" tabRatio="571" activeTab="2"/>
  </bookViews>
  <sheets>
    <sheet name="1 января" sheetId="1" r:id="rId1"/>
    <sheet name="1 ФЕВРАЛЯ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<sst xmlns="http://schemas.openxmlformats.org/spreadsheetml/2006/main" count="939" uniqueCount="279">
  <si>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</si>
  <si>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</si>
  <si>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</si>
  <si>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</si>
  <si>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</si>
  <si>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</si>
  <si>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</si>
  <si>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</si>
  <si>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</si>
  <si>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</si>
  <si>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</si>
  <si>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</si>
  <si>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</si>
  <si>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</si>
  <si>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</si>
  <si>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</si>
  <si>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</si>
  <si>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</si>
  <si>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</si>
  <si>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</si>
  <si>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</si>
  <si>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</si>
  <si>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</si>
  <si>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</si>
  <si>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</si>
  <si>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</si>
  <si>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</si>
  <si>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</si>
  <si>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</si>
  <si>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</si>
  <si>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</si>
  <si>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</si>
  <si>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</si>
  <si>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</si>
  <si>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</si>
  <si>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</si>
  <si>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</si>
  <si>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</si>
  <si>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</si>
  <si>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</si>
  <si>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</si>
  <si>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</si>
  <si>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</si>
  <si>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</si>
  <si>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</si>
  <si>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</si>
  <si>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</si>
  <si>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</si>
  <si>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</si>
  <si>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</si>
  <si>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</si>
  <si>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</si>
  <si>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</si>
  <si>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</si>
  <si>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</si>
  <si>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</si>
  <si>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</si>
  <si>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</si>
  <si>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</si>
  <si>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</si>
  <si>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</si>
  <si>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</si>
  <si>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</si>
  <si>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</si>
  <si>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</si>
  <si>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</si>
  <si>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</si>
  <si>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</si>
  <si>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</si>
  <si>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</si>
  <si>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</si>
  <si>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</si>
  <si>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</si>
  <si>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</si>
  <si>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от других уровней бюджетной системы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</si>
  <si>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</si>
  <si>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</si>
  <si>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</si>
  <si>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</si>
  <si>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</si>
  <si>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Прочие субсидии</t>
  </si>
  <si>
    <t>Субсид.на проведение текущего ремонта дорожной сети</t>
  </si>
  <si>
    <t>Субвенции бюджетам суб.РФ и мун. образований</t>
  </si>
  <si>
    <t>000 2 02 03024 05 0000 151</t>
  </si>
  <si>
    <t xml:space="preserve">Созд.и орг. комиссии по делам несовершеннолетних </t>
  </si>
  <si>
    <t>Субвенц. на орг. вып по соц. найму</t>
  </si>
  <si>
    <t>Прочие субвенции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</si>
  <si>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</si>
  <si>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</si>
  <si>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</si>
  <si>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</si>
  <si>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</si>
  <si>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</si>
  <si>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</si>
  <si>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</si>
  <si>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</si>
  <si>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</si>
  <si>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</si>
  <si>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</si>
  <si>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</si>
  <si>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</si>
  <si>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</si>
  <si>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</si>
  <si>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</si>
  <si>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</si>
  <si>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</si>
  <si>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</si>
  <si>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</si>
  <si>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</si>
  <si>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</si>
  <si>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</si>
  <si>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</si>
  <si>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</si>
  <si>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</si>
  <si>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</si>
  <si>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</si>
  <si>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</si>
  <si>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</si>
  <si>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первонач.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</si>
  <si>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</si>
  <si>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</si>
  <si>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</si>
  <si>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</si>
  <si>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</si>
  <si>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</si>
  <si>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</si>
  <si>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</si>
  <si>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</si>
  <si>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</si>
  <si>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</si>
  <si>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</si>
  <si>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</si>
  <si>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</si>
  <si>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</si>
  <si>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</si>
  <si>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</si>
  <si>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</si>
  <si>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</si>
  <si>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</si>
  <si>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</si>
  <si>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Акцизы по подакцизным товарам производимые на территории РФ</t>
  </si>
  <si>
    <t>000 1   03  02000  01 0000   110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</si>
  <si>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</si>
  <si>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</si>
  <si>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</si>
  <si>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</si>
  <si>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</si>
  <si>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</si>
  <si>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</si>
  <si>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</si>
  <si>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</si>
  <si>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</si>
  <si>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</si>
  <si>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</si>
  <si>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</si>
  <si>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</si>
  <si>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</si>
  <si>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</si>
  <si>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</si>
  <si>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</si>
  <si>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</si>
  <si>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</si>
  <si>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</si>
  <si>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</si>
  <si>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</si>
  <si>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</si>
  <si>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</si>
  <si>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</si>
  <si>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</si>
  <si>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</si>
  <si>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</si>
  <si>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</si>
  <si>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</si>
  <si>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</si>
  <si>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</si>
  <si>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</si>
  <si>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</si>
  <si>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</si>
  <si>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</si>
  <si>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</si>
  <si>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</si>
  <si>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</si>
  <si>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</si>
  <si>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</si>
  <si>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</si>
  <si>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</si>
  <si>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</si>
  <si>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</si>
  <si>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</si>
  <si>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</si>
  <si>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</si>
  <si>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</si>
  <si>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</si>
  <si>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</si>
  <si>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</si>
  <si>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</si>
  <si>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</si>
  <si>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</si>
  <si>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</si>
  <si>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Начальник финансового отдела</t>
  </si>
  <si>
    <t>Н.А.Данилова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</si>
  <si>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</si>
  <si>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</si>
  <si>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</si>
  <si>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</si>
  <si>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</si>
  <si>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</si>
  <si>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</si>
  <si>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</si>
  <si>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</si>
  <si>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</si>
  <si>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</si>
  <si>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</si>
  <si>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</si>
  <si>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</si>
  <si>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</si>
  <si>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</si>
  <si>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</si>
  <si>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</si>
  <si>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</si>
  <si>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</si>
  <si>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</si>
  <si>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проведение Всероссийской сельскохозяйственной переписи в 2016 году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</si>
  <si>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</si>
  <si>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</si>
  <si>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</si>
  <si>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</si>
  <si>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000 1 05 01050 01 0000 110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</si>
  <si>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</si>
  <si>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</si>
  <si>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</si>
  <si>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</si>
  <si>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</si>
  <si>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</si>
  <si>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</si>
  <si>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</si>
  <si>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</si>
  <si>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</si>
  <si>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</si>
  <si>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</si>
  <si>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</si>
  <si>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</si>
  <si>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</si>
  <si>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</si>
  <si>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</si>
  <si>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</si>
  <si>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</si>
  <si>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</si>
  <si>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</si>
  <si>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</si>
  <si>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</si>
  <si>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</si>
  <si>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</si>
  <si>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</si>
  <si>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</si>
  <si>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</si>
  <si>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</si>
  <si>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на 1 апреля</t>
  </si>
  <si>
    <t>000 2 02 25519 05 0000 151</t>
  </si>
  <si>
    <t>Субсидии на поддержку отрасли культуры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</si>
  <si>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</si>
  <si>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</si>
  <si>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>Субсидии на повышение заработной платы педагогических и культ.работников</t>
  </si>
  <si>
    <t>000 1 11 05013 05 0000 120</t>
  </si>
  <si>
    <t>Исполнитель:  З.Р. Ибрагимова</t>
  </si>
  <si>
    <t xml:space="preserve">          на 1 января 2018 года</t>
  </si>
  <si>
    <t>Прочие доходы от компенсации затрат бюджетов муниципальных районов</t>
  </si>
  <si>
    <t>000 11302995050000130</t>
  </si>
  <si>
    <t>000 1 14 02052 10 0000 430</t>
  </si>
  <si>
    <t>Доходы от реализации имущества</t>
  </si>
  <si>
    <t xml:space="preserve">          на 1 февраля 2018 года</t>
  </si>
  <si>
    <t>на 1 февраля</t>
  </si>
  <si>
    <t>Государственная пошлина за выдачу и обмен паспорта гражданина Российской Федерации</t>
  </si>
  <si>
    <t>000 1 08 07100 01 0000 110</t>
  </si>
  <si>
    <t>000 2 02 40014 05 0000 151</t>
  </si>
  <si>
    <t>000 1 08 06000 01 1000 110</t>
  </si>
  <si>
    <t>Государственная пошлина за совершение действий,связанных с приобретением гражданства РФ</t>
  </si>
  <si>
    <t xml:space="preserve">          на 1 марта 2018 года</t>
  </si>
  <si>
    <t>на 1 марта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</si>
</sst>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70" fontId="5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/>
    </xf>
    <xf numFmtId="170" fontId="9" fillId="0" borderId="16" xfId="0" applyNumberFormat="1" applyFont="1" applyFill="1" applyBorder="1" applyAlignment="1">
      <alignment/>
    </xf>
    <xf numFmtId="170" fontId="4" fillId="0" borderId="19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wrapText="1"/>
    </xf>
    <xf numFmtId="170" fontId="5" fillId="0" borderId="18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 wrapText="1"/>
    </xf>
    <xf numFmtId="170" fontId="9" fillId="0" borderId="16" xfId="0" applyNumberFormat="1" applyFont="1" applyFill="1" applyBorder="1" applyAlignment="1">
      <alignment wrapText="1"/>
    </xf>
    <xf numFmtId="170" fontId="5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1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170" fontId="4" fillId="33" borderId="17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170" fontId="4" fillId="33" borderId="24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5" fillId="33" borderId="18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4" fillId="33" borderId="19" xfId="0" applyNumberFormat="1" applyFont="1" applyFill="1" applyBorder="1" applyAlignment="1">
      <alignment/>
    </xf>
    <xf numFmtId="170" fontId="9" fillId="33" borderId="16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8" xfId="0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70" fontId="6" fillId="33" borderId="16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29" xfId="0" applyNumberFormat="1" applyFont="1" applyFill="1" applyBorder="1" applyAlignment="1">
      <alignment/>
    </xf>
    <xf numFmtId="170" fontId="5" fillId="33" borderId="30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49" fontId="4" fillId="33" borderId="31" xfId="53" applyNumberFormat="1" applyFont="1" applyFill="1" applyBorder="1" applyAlignment="1">
      <alignment/>
      <protection/>
    </xf>
    <xf numFmtId="0" fontId="9" fillId="33" borderId="15" xfId="53" applyFont="1" applyFill="1" applyBorder="1" applyAlignment="1">
      <alignment horizontal="distributed" wrapText="1"/>
      <protection/>
    </xf>
    <xf numFmtId="164" fontId="4" fillId="33" borderId="33" xfId="0" applyNumberFormat="1" applyFont="1" applyFill="1" applyBorder="1" applyAlignment="1">
      <alignment/>
    </xf>
    <xf numFmtId="0" fontId="46" fillId="33" borderId="14" xfId="0" applyFont="1" applyFill="1" applyBorder="1" applyAlignment="1">
      <alignment horizontal="distributed" vertical="distributed" wrapText="1"/>
    </xf>
    <xf numFmtId="164" fontId="4" fillId="33" borderId="32" xfId="0" applyNumberFormat="1" applyFont="1" applyFill="1" applyBorder="1" applyAlignment="1">
      <alignment/>
    </xf>
    <xf numFmtId="0" fontId="9" fillId="33" borderId="15" xfId="53" applyFont="1" applyFill="1" applyBorder="1" applyAlignment="1">
      <alignment horizontal="distributed" vertical="distributed" wrapText="1"/>
      <protection/>
    </xf>
    <xf numFmtId="49" fontId="5" fillId="33" borderId="28" xfId="53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13" xfId="0" applyFont="1" applyFill="1" applyBorder="1" applyAlignment="1">
      <alignment wrapText="1"/>
    </xf>
    <xf numFmtId="0" fontId="4" fillId="33" borderId="25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164" fontId="6" fillId="33" borderId="33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0" fontId="9" fillId="33" borderId="35" xfId="0" applyFont="1" applyFill="1" applyBorder="1" applyAlignment="1">
      <alignment wrapText="1"/>
    </xf>
    <xf numFmtId="0" fontId="9" fillId="33" borderId="16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64" fontId="5" fillId="33" borderId="37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38" xfId="0" applyFont="1" applyFill="1" applyBorder="1" applyAlignment="1">
      <alignment horizontal="center"/>
    </xf>
    <xf numFmtId="164" fontId="4" fillId="33" borderId="39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9" fillId="33" borderId="33" xfId="0" applyFont="1" applyFill="1" applyBorder="1" applyAlignment="1">
      <alignment wrapText="1"/>
    </xf>
    <xf numFmtId="164" fontId="4" fillId="33" borderId="41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32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64" fontId="9" fillId="33" borderId="19" xfId="0" applyNumberFormat="1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6" fillId="33" borderId="40" xfId="0" applyNumberFormat="1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164" fontId="9" fillId="33" borderId="33" xfId="0" applyNumberFormat="1" applyFont="1" applyFill="1" applyBorder="1" applyAlignment="1">
      <alignment/>
    </xf>
    <xf numFmtId="164" fontId="9" fillId="33" borderId="26" xfId="0" applyNumberFormat="1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164" fontId="9" fillId="33" borderId="37" xfId="0" applyNumberFormat="1" applyFont="1" applyFill="1" applyBorder="1" applyAlignment="1">
      <alignment/>
    </xf>
    <xf numFmtId="1" fontId="6" fillId="33" borderId="26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vertical="distributed" wrapText="1"/>
    </xf>
    <xf numFmtId="0" fontId="47" fillId="33" borderId="15" xfId="0" applyFont="1" applyFill="1" applyBorder="1" applyAlignment="1">
      <alignment vertical="distributed" wrapText="1"/>
    </xf>
    <xf numFmtId="2" fontId="4" fillId="33" borderId="33" xfId="0" applyNumberFormat="1" applyFont="1" applyFill="1" applyBorder="1" applyAlignment="1">
      <alignment/>
    </xf>
    <xf numFmtId="164" fontId="6" fillId="33" borderId="37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9" fillId="33" borderId="16" xfId="0" applyFont="1" applyFill="1" applyBorder="1" applyAlignment="1">
      <alignment wrapText="1"/>
    </xf>
    <xf numFmtId="2" fontId="5" fillId="33" borderId="26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33" borderId="32" xfId="0" applyNumberFormat="1" applyFont="1" applyFill="1" applyBorder="1" applyAlignment="1">
      <alignment/>
    </xf>
    <xf numFmtId="0" fontId="4" fillId="33" borderId="33" xfId="0" applyFont="1" applyFill="1" applyBorder="1" applyAlignment="1">
      <alignment/>
    </xf>
    <xf numFmtId="164" fontId="4" fillId="33" borderId="17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5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45" xfId="0" applyNumberFormat="1" applyFont="1" applyFill="1" applyBorder="1" applyAlignment="1">
      <alignment/>
    </xf>
    <xf numFmtId="170" fontId="4" fillId="33" borderId="46" xfId="0" applyNumberFormat="1" applyFont="1" applyFill="1" applyBorder="1" applyAlignment="1">
      <alignment/>
    </xf>
    <xf numFmtId="0" fontId="9" fillId="33" borderId="47" xfId="0" applyFont="1" applyFill="1" applyBorder="1" applyAlignment="1">
      <alignment wrapText="1"/>
    </xf>
    <xf numFmtId="0" fontId="9" fillId="33" borderId="46" xfId="0" applyFont="1" applyFill="1" applyBorder="1" applyAlignment="1">
      <alignment wrapText="1"/>
    </xf>
    <xf numFmtId="0" fontId="9" fillId="33" borderId="21" xfId="0" applyFont="1" applyFill="1" applyBorder="1" applyAlignment="1">
      <alignment/>
    </xf>
    <xf numFmtId="0" fontId="9" fillId="33" borderId="31" xfId="0" applyFont="1" applyFill="1" applyBorder="1" applyAlignment="1">
      <alignment wrapText="1"/>
    </xf>
    <xf numFmtId="0" fontId="9" fillId="33" borderId="31" xfId="0" applyFont="1" applyFill="1" applyBorder="1" applyAlignment="1">
      <alignment/>
    </xf>
    <xf numFmtId="0" fontId="10" fillId="33" borderId="31" xfId="0" applyFont="1" applyFill="1" applyBorder="1" applyAlignment="1">
      <alignment wrapText="1"/>
    </xf>
    <xf numFmtId="0" fontId="9" fillId="33" borderId="47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42" xfId="0" applyFont="1" applyFill="1" applyBorder="1" applyAlignment="1">
      <alignment wrapText="1"/>
    </xf>
    <xf numFmtId="0" fontId="9" fillId="33" borderId="43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/>
    </xf>
    <xf numFmtId="0" fontId="9" fillId="33" borderId="46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9" fillId="33" borderId="35" xfId="0" applyFont="1" applyFill="1" applyBorder="1" applyAlignment="1">
      <alignment/>
    </xf>
    <xf numFmtId="170" fontId="5" fillId="33" borderId="34" xfId="0" applyNumberFormat="1" applyFont="1" applyFill="1" applyBorder="1" applyAlignment="1">
      <alignment/>
    </xf>
    <xf numFmtId="170" fontId="5" fillId="33" borderId="43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 wrapText="1"/>
    </xf>
    <xf numFmtId="170" fontId="4" fillId="33" borderId="21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 wrapText="1"/>
    </xf>
    <xf numFmtId="0" fontId="4" fillId="33" borderId="21" xfId="0" applyFont="1" applyFill="1" applyBorder="1" applyAlignment="1">
      <alignment/>
    </xf>
    <xf numFmtId="170" fontId="4" fillId="33" borderId="42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 wrapText="1"/>
    </xf>
    <xf numFmtId="170" fontId="6" fillId="33" borderId="34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6" fillId="33" borderId="36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2" fontId="5" fillId="33" borderId="52" xfId="0" applyNumberFormat="1" applyFont="1" applyFill="1" applyBorder="1" applyAlignment="1">
      <alignment/>
    </xf>
    <xf numFmtId="164" fontId="5" fillId="33" borderId="53" xfId="0" applyNumberFormat="1" applyFont="1" applyFill="1" applyBorder="1" applyAlignment="1">
      <alignment/>
    </xf>
    <xf numFmtId="170" fontId="5" fillId="33" borderId="54" xfId="0" applyNumberFormat="1" applyFont="1" applyFill="1" applyBorder="1" applyAlignment="1">
      <alignment/>
    </xf>
    <xf numFmtId="164" fontId="5" fillId="33" borderId="55" xfId="0" applyNumberFormat="1" applyFont="1" applyFill="1" applyBorder="1" applyAlignment="1">
      <alignment/>
    </xf>
    <xf numFmtId="170" fontId="5" fillId="33" borderId="56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47" fillId="0" borderId="24" xfId="0" applyFont="1" applyFill="1" applyBorder="1" applyAlignment="1">
      <alignment vertical="center" wrapText="1"/>
    </xf>
    <xf numFmtId="170" fontId="4" fillId="33" borderId="57" xfId="0" applyNumberFormat="1" applyFont="1" applyFill="1" applyBorder="1" applyAlignment="1">
      <alignment/>
    </xf>
    <xf numFmtId="170" fontId="4" fillId="0" borderId="57" xfId="0" applyNumberFormat="1" applyFont="1" applyFill="1" applyBorder="1" applyAlignment="1">
      <alignment/>
    </xf>
    <xf numFmtId="2" fontId="5" fillId="33" borderId="57" xfId="0" applyNumberFormat="1" applyFont="1" applyFill="1" applyBorder="1" applyAlignment="1">
      <alignment/>
    </xf>
    <xf numFmtId="164" fontId="5" fillId="33" borderId="57" xfId="0" applyNumberFormat="1" applyFont="1" applyFill="1" applyBorder="1" applyAlignment="1">
      <alignment/>
    </xf>
    <xf numFmtId="170" fontId="5" fillId="33" borderId="58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6" fillId="33" borderId="43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wrapText="1"/>
    </xf>
    <xf numFmtId="170" fontId="6" fillId="33" borderId="11" xfId="0" applyNumberFormat="1" applyFont="1" applyFill="1" applyBorder="1" applyAlignment="1">
      <alignment wrapText="1"/>
    </xf>
    <xf numFmtId="170" fontId="6" fillId="0" borderId="11" xfId="0" applyNumberFormat="1" applyFont="1" applyFill="1" applyBorder="1" applyAlignment="1">
      <alignment wrapText="1"/>
    </xf>
    <xf numFmtId="164" fontId="5" fillId="33" borderId="40" xfId="0" applyNumberFormat="1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164" fontId="9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170" fontId="5" fillId="0" borderId="34" xfId="0" applyNumberFormat="1" applyFont="1" applyFill="1" applyBorder="1" applyAlignment="1">
      <alignment/>
    </xf>
    <xf numFmtId="170" fontId="5" fillId="0" borderId="43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/>
    </xf>
    <xf numFmtId="170" fontId="4" fillId="0" borderId="31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 wrapText="1"/>
    </xf>
    <xf numFmtId="0" fontId="4" fillId="0" borderId="42" xfId="0" applyFont="1" applyFill="1" applyBorder="1" applyAlignment="1">
      <alignment/>
    </xf>
    <xf numFmtId="170" fontId="4" fillId="0" borderId="21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170" fontId="4" fillId="0" borderId="42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 wrapText="1"/>
    </xf>
    <xf numFmtId="170" fontId="6" fillId="0" borderId="34" xfId="0" applyNumberFormat="1" applyFont="1" applyFill="1" applyBorder="1" applyAlignment="1">
      <alignment/>
    </xf>
    <xf numFmtId="170" fontId="5" fillId="0" borderId="35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2" fontId="5" fillId="33" borderId="36" xfId="0" applyNumberFormat="1" applyFont="1" applyFill="1" applyBorder="1" applyAlignment="1">
      <alignment/>
    </xf>
    <xf numFmtId="2" fontId="5" fillId="33" borderId="51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61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265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287" t="s">
        <v>97</v>
      </c>
      <c r="I5" s="288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209</v>
      </c>
      <c r="F6" s="71" t="s">
        <v>257</v>
      </c>
      <c r="G6" s="71" t="s">
        <v>209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59117.5</v>
      </c>
      <c r="D8" s="6">
        <f>D9+D15+D24+D44+D55+D81+D32+D54+D52+D30+D51+D53</f>
        <v>70622.20000000001</v>
      </c>
      <c r="E8" s="1">
        <f>E9+E15+E24+E44+E55+E81+E32+E54+E52+E30+E51</f>
        <v>70586.84344</v>
      </c>
      <c r="F8" s="1">
        <f>F9+F15+F24+F44+F55+F81+F32+F54+F52</f>
        <v>0</v>
      </c>
      <c r="G8" s="1">
        <f>G9+G15+G24+G44+G55+G81+G32+G54+G52+G14+G30</f>
        <v>62640.160330000006</v>
      </c>
      <c r="H8" s="97">
        <f>E8/D8*100</f>
        <v>99.94993562930634</v>
      </c>
      <c r="I8" s="98">
        <f>E8-D8</f>
        <v>-35.356560000014724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39172.6</v>
      </c>
      <c r="D9" s="7">
        <f>D10</f>
        <v>40602.31</v>
      </c>
      <c r="E9" s="61">
        <f>E10</f>
        <v>41191.19724</v>
      </c>
      <c r="F9" s="101">
        <f>F10</f>
        <v>0</v>
      </c>
      <c r="G9" s="61">
        <f>G10</f>
        <v>41552.21152</v>
      </c>
      <c r="H9" s="97">
        <f>E9/D9*100</f>
        <v>101.45037866072153</v>
      </c>
      <c r="I9" s="98">
        <f aca="true" t="shared" si="0" ref="I9:I74">E9-D9</f>
        <v>588.8872400000037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39172.6</v>
      </c>
      <c r="D10" s="8">
        <f>D11+D12+D13</f>
        <v>40602.31</v>
      </c>
      <c r="E10" s="55">
        <f>E11+E12+E13</f>
        <v>41191.19724</v>
      </c>
      <c r="F10" s="55">
        <f>F11+F12+F13</f>
        <v>0</v>
      </c>
      <c r="G10" s="55">
        <f>G11+G12+G13</f>
        <v>41552.21152</v>
      </c>
      <c r="H10" s="97">
        <f aca="true" t="shared" si="1" ref="H10:H74">E10/D10*100</f>
        <v>101.45037866072153</v>
      </c>
      <c r="I10" s="98">
        <f t="shared" si="0"/>
        <v>588.8872400000037</v>
      </c>
    </row>
    <row r="11" spans="1:9" ht="26.25" customHeight="1" thickBot="1">
      <c r="A11" s="104" t="s">
        <v>121</v>
      </c>
      <c r="B11" s="105" t="s">
        <v>130</v>
      </c>
      <c r="C11" s="53">
        <v>38830.8</v>
      </c>
      <c r="D11" s="9">
        <v>40312.71</v>
      </c>
      <c r="E11" s="53">
        <v>40896.51542</v>
      </c>
      <c r="F11" s="106"/>
      <c r="G11" s="53">
        <v>41261.09931</v>
      </c>
      <c r="H11" s="97">
        <f t="shared" si="1"/>
        <v>101.4481919474032</v>
      </c>
      <c r="I11" s="98">
        <f t="shared" si="0"/>
        <v>583.8054200000042</v>
      </c>
    </row>
    <row r="12" spans="1:9" ht="63.75" customHeight="1" thickBot="1">
      <c r="A12" s="104" t="s">
        <v>122</v>
      </c>
      <c r="B12" s="107" t="s">
        <v>131</v>
      </c>
      <c r="C12" s="54">
        <v>47.6</v>
      </c>
      <c r="D12" s="10">
        <v>122.6</v>
      </c>
      <c r="E12" s="54">
        <v>130.26876</v>
      </c>
      <c r="F12" s="108"/>
      <c r="G12" s="54">
        <v>106.50024</v>
      </c>
      <c r="H12" s="97">
        <f t="shared" si="1"/>
        <v>106.25510603588906</v>
      </c>
      <c r="I12" s="98">
        <f t="shared" si="0"/>
        <v>7.668759999999992</v>
      </c>
    </row>
    <row r="13" spans="1:9" ht="24" customHeight="1" thickBot="1">
      <c r="A13" s="104" t="s">
        <v>123</v>
      </c>
      <c r="B13" s="109" t="s">
        <v>124</v>
      </c>
      <c r="C13" s="53">
        <v>294.2</v>
      </c>
      <c r="D13" s="9">
        <v>167</v>
      </c>
      <c r="E13" s="53">
        <v>164.41306</v>
      </c>
      <c r="F13" s="106"/>
      <c r="G13" s="53">
        <v>184.61197</v>
      </c>
      <c r="H13" s="97">
        <f t="shared" si="1"/>
        <v>98.45093413173652</v>
      </c>
      <c r="I13" s="98">
        <f t="shared" si="0"/>
        <v>-2.5869399999999985</v>
      </c>
    </row>
    <row r="14" spans="1:9" ht="16.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>
        <v>32.07216</v>
      </c>
      <c r="H14" s="97"/>
      <c r="I14" s="98">
        <f t="shared" si="0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8504.8</v>
      </c>
      <c r="D15" s="6">
        <f>D16+D21+D22+D23</f>
        <v>18635.5</v>
      </c>
      <c r="E15" s="1">
        <f>E16+E21+E22+E23</f>
        <v>18094.07755</v>
      </c>
      <c r="F15" s="168">
        <f>F16+F21+F22+F23</f>
        <v>0</v>
      </c>
      <c r="G15" s="1">
        <f>G16+G21+G22+G23</f>
        <v>8285.09092</v>
      </c>
      <c r="H15" s="190">
        <f t="shared" si="1"/>
        <v>97.09467172868987</v>
      </c>
      <c r="I15" s="98">
        <f t="shared" si="0"/>
        <v>-541.4224499999982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4674.3</v>
      </c>
      <c r="D16" s="10">
        <f>D17+D18+D19</f>
        <v>14098.3</v>
      </c>
      <c r="E16" s="54">
        <f>E17+E18+E19</f>
        <v>14169.027370000002</v>
      </c>
      <c r="F16" s="191">
        <f>F17+F18</f>
        <v>0</v>
      </c>
      <c r="G16" s="54">
        <f>G17+G18</f>
        <v>4079.78394</v>
      </c>
      <c r="H16" s="190">
        <f t="shared" si="1"/>
        <v>100.50167303859332</v>
      </c>
      <c r="I16" s="98">
        <f t="shared" si="0"/>
        <v>70.72737000000234</v>
      </c>
    </row>
    <row r="17" spans="1:9" s="116" customFormat="1" ht="25.5" customHeight="1" thickBot="1">
      <c r="A17" s="118" t="s">
        <v>94</v>
      </c>
      <c r="B17" s="119" t="s">
        <v>103</v>
      </c>
      <c r="C17" s="62">
        <v>1028</v>
      </c>
      <c r="D17" s="23">
        <v>9694</v>
      </c>
      <c r="E17" s="53">
        <v>9736.27308</v>
      </c>
      <c r="F17" s="120"/>
      <c r="G17" s="53">
        <v>1552.99806</v>
      </c>
      <c r="H17" s="190">
        <f t="shared" si="1"/>
        <v>100.43607468537242</v>
      </c>
      <c r="I17" s="98">
        <f t="shared" si="0"/>
        <v>42.273080000000846</v>
      </c>
    </row>
    <row r="18" spans="1:9" ht="38.25" customHeight="1" thickBot="1">
      <c r="A18" s="118" t="s">
        <v>95</v>
      </c>
      <c r="B18" s="121" t="s">
        <v>255</v>
      </c>
      <c r="C18" s="41">
        <v>3646.3</v>
      </c>
      <c r="D18" s="30">
        <v>4464.3</v>
      </c>
      <c r="E18" s="68">
        <v>4492.36193</v>
      </c>
      <c r="F18" s="130"/>
      <c r="G18" s="55">
        <v>2526.78588</v>
      </c>
      <c r="H18" s="190">
        <f t="shared" si="1"/>
        <v>100.62858522052728</v>
      </c>
      <c r="I18" s="98">
        <f t="shared" si="0"/>
        <v>28.061929999999847</v>
      </c>
    </row>
    <row r="19" spans="1:9" ht="12.75" customHeight="1" thickBot="1">
      <c r="A19" s="118" t="s">
        <v>227</v>
      </c>
      <c r="B19" s="122" t="s">
        <v>256</v>
      </c>
      <c r="C19" s="41"/>
      <c r="D19" s="30">
        <v>-60</v>
      </c>
      <c r="E19" s="68">
        <v>-59.60764</v>
      </c>
      <c r="F19" s="130"/>
      <c r="G19" s="53"/>
      <c r="H19" s="190">
        <f t="shared" si="1"/>
        <v>99.34606666666667</v>
      </c>
      <c r="I19" s="98">
        <f t="shared" si="0"/>
        <v>0.3923599999999965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190"/>
      <c r="I20" s="98">
        <f t="shared" si="0"/>
        <v>0</v>
      </c>
    </row>
    <row r="21" spans="1:9" ht="11.25" customHeight="1" thickBot="1">
      <c r="A21" s="125"/>
      <c r="B21" s="126" t="s">
        <v>20</v>
      </c>
      <c r="C21" s="54">
        <v>2097.5</v>
      </c>
      <c r="D21" s="10">
        <v>2097.5</v>
      </c>
      <c r="E21" s="54">
        <v>1436.95602</v>
      </c>
      <c r="F21" s="108"/>
      <c r="G21" s="54">
        <v>2316.48739</v>
      </c>
      <c r="H21" s="190">
        <f t="shared" si="1"/>
        <v>68.50803432657926</v>
      </c>
      <c r="I21" s="98">
        <f t="shared" si="0"/>
        <v>-660.5439799999999</v>
      </c>
    </row>
    <row r="22" spans="1:9" ht="11.25" customHeight="1" thickBot="1">
      <c r="A22" s="127" t="s">
        <v>21</v>
      </c>
      <c r="B22" s="128" t="s">
        <v>170</v>
      </c>
      <c r="C22" s="54">
        <v>1240</v>
      </c>
      <c r="D22" s="10">
        <v>1681</v>
      </c>
      <c r="E22" s="53">
        <v>1680.72483</v>
      </c>
      <c r="F22" s="108"/>
      <c r="G22" s="53">
        <v>1299.33473</v>
      </c>
      <c r="H22" s="190">
        <f t="shared" si="1"/>
        <v>99.98363057703749</v>
      </c>
      <c r="I22" s="98">
        <f t="shared" si="0"/>
        <v>-0.2751699999998891</v>
      </c>
    </row>
    <row r="23" spans="1:9" ht="11.25" customHeight="1" thickBot="1">
      <c r="A23" s="102" t="s">
        <v>129</v>
      </c>
      <c r="B23" s="103" t="s">
        <v>157</v>
      </c>
      <c r="C23" s="55">
        <v>493</v>
      </c>
      <c r="D23" s="8">
        <v>758.7</v>
      </c>
      <c r="E23" s="47">
        <v>807.36933</v>
      </c>
      <c r="F23" s="112"/>
      <c r="G23" s="47">
        <v>589.48486</v>
      </c>
      <c r="H23" s="190">
        <f t="shared" si="1"/>
        <v>106.4148319493871</v>
      </c>
      <c r="I23" s="98">
        <f t="shared" si="0"/>
        <v>48.669329999999945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1184.4</v>
      </c>
      <c r="D24" s="6">
        <f>D26+D28+D29</f>
        <v>1288.4</v>
      </c>
      <c r="E24" s="1">
        <f>E26+E28+E29</f>
        <v>1312.43555</v>
      </c>
      <c r="F24" s="115">
        <f>F26+F28+F29</f>
        <v>0</v>
      </c>
      <c r="G24" s="1">
        <f>G26+G28+G29</f>
        <v>1111.56224</v>
      </c>
      <c r="H24" s="97">
        <f t="shared" si="1"/>
        <v>101.86553477180998</v>
      </c>
      <c r="I24" s="98">
        <f t="shared" si="0"/>
        <v>24.03554999999983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0"/>
        <v>0</v>
      </c>
    </row>
    <row r="26" spans="2:9" ht="11.25" customHeight="1" thickBot="1">
      <c r="B26" s="103" t="s">
        <v>26</v>
      </c>
      <c r="C26" s="55">
        <f>C27</f>
        <v>1184.4</v>
      </c>
      <c r="D26" s="8">
        <f>D27</f>
        <v>1288.4</v>
      </c>
      <c r="E26" s="68">
        <f>E27</f>
        <v>1312.43555</v>
      </c>
      <c r="F26" s="40">
        <f>F27</f>
        <v>0</v>
      </c>
      <c r="G26" s="68">
        <f>G27</f>
        <v>1111.56224</v>
      </c>
      <c r="H26" s="97">
        <f t="shared" si="1"/>
        <v>101.86553477180998</v>
      </c>
      <c r="I26" s="98">
        <f t="shared" si="0"/>
        <v>24.03554999999983</v>
      </c>
    </row>
    <row r="27" spans="1:9" ht="11.25" customHeight="1" thickBot="1">
      <c r="A27" s="118" t="s">
        <v>27</v>
      </c>
      <c r="B27" s="129" t="s">
        <v>153</v>
      </c>
      <c r="C27" s="53">
        <v>1184.4</v>
      </c>
      <c r="D27" s="9">
        <v>1288.4</v>
      </c>
      <c r="E27" s="47">
        <v>1312.43555</v>
      </c>
      <c r="F27" s="112"/>
      <c r="G27" s="47">
        <v>1111.56224</v>
      </c>
      <c r="H27" s="97">
        <f t="shared" si="1"/>
        <v>101.86553477180998</v>
      </c>
      <c r="I27" s="98">
        <f t="shared" si="0"/>
        <v>24.03554999999983</v>
      </c>
    </row>
    <row r="28" spans="1:9" ht="11.25" customHeight="1" thickBot="1">
      <c r="A28" s="130" t="s">
        <v>28</v>
      </c>
      <c r="B28" s="129" t="s">
        <v>154</v>
      </c>
      <c r="C28" s="47"/>
      <c r="D28" s="11"/>
      <c r="E28" s="53"/>
      <c r="F28" s="124"/>
      <c r="G28" s="53"/>
      <c r="H28" s="97"/>
      <c r="I28" s="98">
        <f t="shared" si="0"/>
        <v>0</v>
      </c>
    </row>
    <row r="29" spans="1:9" ht="11.25" customHeight="1" thickBot="1">
      <c r="A29" s="118" t="s">
        <v>134</v>
      </c>
      <c r="B29" s="123" t="s">
        <v>155</v>
      </c>
      <c r="C29" s="47"/>
      <c r="D29" s="11"/>
      <c r="E29" s="47"/>
      <c r="F29" s="124"/>
      <c r="G29" s="47"/>
      <c r="H29" s="97"/>
      <c r="I29" s="98">
        <f t="shared" si="0"/>
        <v>0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>
        <v>15.57147</v>
      </c>
      <c r="F30" s="132"/>
      <c r="G30" s="79">
        <v>15.63889</v>
      </c>
      <c r="H30" s="97"/>
      <c r="I30" s="98">
        <f t="shared" si="0"/>
        <v>-0.028529999999999944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0"/>
        <v>0</v>
      </c>
    </row>
    <row r="32" spans="1:9" ht="11.25" customHeight="1" thickBot="1">
      <c r="A32" s="136"/>
      <c r="B32" s="137" t="s">
        <v>99</v>
      </c>
      <c r="C32" s="3">
        <f>C34+C35+C39+C42</f>
        <v>4665</v>
      </c>
      <c r="D32" s="14">
        <f>D34+D35+D39+D42</f>
        <v>6620.400000000001</v>
      </c>
      <c r="E32" s="3">
        <f>E34+E35+E39+E42</f>
        <v>6626.70378</v>
      </c>
      <c r="F32" s="138">
        <f>F34+F35+F39</f>
        <v>0</v>
      </c>
      <c r="G32" s="3">
        <f>G34+G35+G39+G42</f>
        <v>5838.92263</v>
      </c>
      <c r="H32" s="97">
        <f t="shared" si="1"/>
        <v>100.09521750951602</v>
      </c>
      <c r="I32" s="98">
        <f t="shared" si="0"/>
        <v>6.3037799999992785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0"/>
        <v>0</v>
      </c>
    </row>
    <row r="34" spans="1:9" ht="11.25" customHeight="1" thickBot="1">
      <c r="A34" s="93"/>
      <c r="B34" s="139" t="s">
        <v>158</v>
      </c>
      <c r="C34" s="54">
        <v>3981</v>
      </c>
      <c r="D34" s="10">
        <v>5519.6</v>
      </c>
      <c r="E34" s="54">
        <v>5522.66057</v>
      </c>
      <c r="F34" s="112"/>
      <c r="G34" s="54">
        <v>5120.13083</v>
      </c>
      <c r="H34" s="97">
        <f t="shared" si="1"/>
        <v>100.05544912674831</v>
      </c>
      <c r="I34" s="98">
        <f t="shared" si="0"/>
        <v>3.060569999999643</v>
      </c>
    </row>
    <row r="35" spans="1:9" ht="27.75" customHeight="1" thickBot="1">
      <c r="A35" s="140" t="s">
        <v>160</v>
      </c>
      <c r="B35" s="141" t="s">
        <v>159</v>
      </c>
      <c r="C35" s="55">
        <f>C36</f>
        <v>512</v>
      </c>
      <c r="D35" s="8">
        <f>D36</f>
        <v>780.3</v>
      </c>
      <c r="E35" s="55">
        <f>E36</f>
        <v>780.37876</v>
      </c>
      <c r="F35" s="40">
        <f>F36</f>
        <v>0</v>
      </c>
      <c r="G35" s="55">
        <f>G36</f>
        <v>502.24175</v>
      </c>
      <c r="H35" s="97">
        <f t="shared" si="1"/>
        <v>100.01009355376138</v>
      </c>
      <c r="I35" s="98">
        <f t="shared" si="0"/>
        <v>0.07876000000010208</v>
      </c>
    </row>
    <row r="36" spans="1:9" ht="22.5" customHeight="1" thickBot="1">
      <c r="A36" s="142" t="s">
        <v>161</v>
      </c>
      <c r="B36" s="143" t="s">
        <v>159</v>
      </c>
      <c r="C36" s="53">
        <v>512</v>
      </c>
      <c r="D36" s="9">
        <v>780.3</v>
      </c>
      <c r="E36" s="53">
        <v>780.37876</v>
      </c>
      <c r="F36" s="144"/>
      <c r="G36" s="53">
        <v>502.24175</v>
      </c>
      <c r="H36" s="97">
        <f t="shared" si="1"/>
        <v>100.01009355376138</v>
      </c>
      <c r="I36" s="98">
        <f t="shared" si="0"/>
        <v>0.07876000000010208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0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0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152</v>
      </c>
      <c r="D39" s="10">
        <f>D41</f>
        <v>262.5</v>
      </c>
      <c r="E39" s="54">
        <f>E41</f>
        <v>265.6997</v>
      </c>
      <c r="F39" s="148">
        <f>F41</f>
        <v>0</v>
      </c>
      <c r="G39" s="54">
        <f>G41</f>
        <v>193.83255</v>
      </c>
      <c r="H39" s="97">
        <f t="shared" si="1"/>
        <v>101.21893333333334</v>
      </c>
      <c r="I39" s="98">
        <f t="shared" si="0"/>
        <v>3.199700000000007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0"/>
        <v>0</v>
      </c>
    </row>
    <row r="41" spans="1:9" s="147" customFormat="1" ht="11.25" customHeight="1" thickBot="1">
      <c r="A41" s="103"/>
      <c r="B41" s="49" t="s">
        <v>37</v>
      </c>
      <c r="C41" s="55">
        <v>152</v>
      </c>
      <c r="D41" s="8">
        <v>262.5</v>
      </c>
      <c r="E41" s="55">
        <v>265.6997</v>
      </c>
      <c r="F41" s="146"/>
      <c r="G41" s="55">
        <v>193.83255</v>
      </c>
      <c r="H41" s="97">
        <f t="shared" si="1"/>
        <v>101.21893333333334</v>
      </c>
      <c r="I41" s="98">
        <f t="shared" si="0"/>
        <v>3.199700000000007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20</v>
      </c>
      <c r="D42" s="25">
        <f>D43</f>
        <v>58</v>
      </c>
      <c r="E42" s="74">
        <f>E43</f>
        <v>57.96475</v>
      </c>
      <c r="F42" s="74">
        <f>F43</f>
        <v>0</v>
      </c>
      <c r="G42" s="74">
        <f>G43</f>
        <v>22.7175</v>
      </c>
      <c r="H42" s="97">
        <f t="shared" si="1"/>
        <v>99.93922413793103</v>
      </c>
      <c r="I42" s="98">
        <f t="shared" si="0"/>
        <v>-0.03524999999999778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20</v>
      </c>
      <c r="D43" s="17">
        <v>58</v>
      </c>
      <c r="E43" s="66">
        <v>57.96475</v>
      </c>
      <c r="F43" s="153"/>
      <c r="G43" s="66">
        <v>22.7175</v>
      </c>
      <c r="H43" s="97">
        <f t="shared" si="1"/>
        <v>99.93922413793103</v>
      </c>
      <c r="I43" s="98">
        <f t="shared" si="0"/>
        <v>-0.03524999999999778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3572.4</v>
      </c>
      <c r="D44" s="14">
        <f>D45+D46+D47+D48+D50+D49</f>
        <v>1467</v>
      </c>
      <c r="E44" s="3">
        <f>E45+E46+E47+E48+E50+E49</f>
        <v>1469.63071</v>
      </c>
      <c r="F44" s="156"/>
      <c r="G44" s="3">
        <f>G45+G46+G48+G47+G50+G49</f>
        <v>3133.5823</v>
      </c>
      <c r="H44" s="97">
        <f t="shared" si="1"/>
        <v>100.17932583503747</v>
      </c>
      <c r="I44" s="98">
        <f t="shared" si="0"/>
        <v>2.630709999999908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63.57778</v>
      </c>
      <c r="F45" s="146"/>
      <c r="G45" s="55">
        <v>-777.9291</v>
      </c>
      <c r="H45" s="97"/>
      <c r="I45" s="98">
        <f t="shared" si="0"/>
        <v>0.07777999999999707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134.5</v>
      </c>
      <c r="D46" s="9">
        <v>0.5</v>
      </c>
      <c r="E46" s="53">
        <v>0.44199</v>
      </c>
      <c r="F46" s="158"/>
      <c r="G46" s="53">
        <v>2.62768</v>
      </c>
      <c r="H46" s="97">
        <f t="shared" si="1"/>
        <v>88.398</v>
      </c>
      <c r="I46" s="98">
        <f t="shared" si="0"/>
        <v>-0.058010000000000006</v>
      </c>
    </row>
    <row r="47" spans="1:9" s="147" customFormat="1" ht="11.25" customHeight="1" thickBot="1">
      <c r="A47" s="118" t="s">
        <v>181</v>
      </c>
      <c r="B47" s="157" t="s">
        <v>182</v>
      </c>
      <c r="C47" s="53"/>
      <c r="D47" s="9"/>
      <c r="E47" s="53"/>
      <c r="F47" s="158"/>
      <c r="G47" s="53"/>
      <c r="H47" s="97"/>
      <c r="I47" s="98">
        <f t="shared" si="0"/>
        <v>0</v>
      </c>
    </row>
    <row r="48" spans="1:9" s="147" customFormat="1" ht="11.25" customHeight="1" thickBot="1">
      <c r="A48" s="118" t="s">
        <v>147</v>
      </c>
      <c r="B48" s="142" t="s">
        <v>149</v>
      </c>
      <c r="C48" s="53">
        <v>200</v>
      </c>
      <c r="D48" s="9">
        <v>158</v>
      </c>
      <c r="E48" s="53">
        <v>160.90327</v>
      </c>
      <c r="F48" s="158"/>
      <c r="G48" s="53">
        <v>192.92208</v>
      </c>
      <c r="H48" s="97">
        <f t="shared" si="1"/>
        <v>101.83751265822785</v>
      </c>
      <c r="I48" s="98">
        <f t="shared" si="0"/>
        <v>2.903269999999992</v>
      </c>
    </row>
    <row r="49" spans="1:9" s="147" customFormat="1" ht="11.25" customHeight="1" thickBot="1">
      <c r="A49" s="118" t="s">
        <v>171</v>
      </c>
      <c r="B49" s="140" t="s">
        <v>172</v>
      </c>
      <c r="C49" s="47">
        <v>237.9</v>
      </c>
      <c r="D49" s="11"/>
      <c r="E49" s="47"/>
      <c r="F49" s="159"/>
      <c r="G49" s="47"/>
      <c r="H49" s="97" t="e">
        <f t="shared" si="1"/>
        <v>#DIV/0!</v>
      </c>
      <c r="I49" s="98">
        <f t="shared" si="0"/>
        <v>0</v>
      </c>
    </row>
    <row r="50" spans="1:9" s="147" customFormat="1" ht="23.25" customHeight="1">
      <c r="A50" s="118" t="s">
        <v>173</v>
      </c>
      <c r="B50" s="160" t="s">
        <v>174</v>
      </c>
      <c r="C50" s="47">
        <v>3000</v>
      </c>
      <c r="D50" s="11">
        <v>1245</v>
      </c>
      <c r="E50" s="47">
        <v>1244.70767</v>
      </c>
      <c r="F50" s="159"/>
      <c r="G50" s="47">
        <v>3715.96164</v>
      </c>
      <c r="H50" s="237">
        <f t="shared" si="1"/>
        <v>99.97651967871487</v>
      </c>
      <c r="I50" s="238">
        <f t="shared" si="0"/>
        <v>-0.29232999999999265</v>
      </c>
    </row>
    <row r="51" spans="1:9" s="147" customFormat="1" ht="13.5" customHeight="1">
      <c r="A51" s="42" t="s">
        <v>267</v>
      </c>
      <c r="B51" s="258" t="s">
        <v>266</v>
      </c>
      <c r="C51" s="68"/>
      <c r="D51" s="12">
        <v>22.5</v>
      </c>
      <c r="E51" s="68">
        <v>22.5</v>
      </c>
      <c r="F51" s="259"/>
      <c r="G51" s="68"/>
      <c r="H51" s="241">
        <f t="shared" si="1"/>
        <v>100</v>
      </c>
      <c r="I51" s="242">
        <f t="shared" si="0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239"/>
      <c r="I52" s="240">
        <f t="shared" si="0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>
        <f>E53/D53*100</f>
        <v>0</v>
      </c>
      <c r="I53" s="98">
        <f>E53-D53</f>
        <v>-4.69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1017</v>
      </c>
      <c r="D54" s="18">
        <v>456.5</v>
      </c>
      <c r="E54" s="45">
        <v>437.9205</v>
      </c>
      <c r="F54" s="161"/>
      <c r="G54" s="45">
        <v>1494.43015</v>
      </c>
      <c r="H54" s="97">
        <f t="shared" si="1"/>
        <v>95.93001095290252</v>
      </c>
      <c r="I54" s="98">
        <f t="shared" si="0"/>
        <v>-18.579499999999996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1001.3000000000001</v>
      </c>
      <c r="D55" s="18">
        <f>D58+D60+D62+D64+D65+D67+D68+D69+D71+D73+D80+D56+D76+D77</f>
        <v>1051.3000000000002</v>
      </c>
      <c r="E55" s="45">
        <f>E58+E60+E62+E64+E65+E67+E68+E69+E71+E73+E56+E76+E77+E78</f>
        <v>858.61262</v>
      </c>
      <c r="F55" s="45">
        <f>F58+F60+F62+F64+F65+F67+F68+F69+F71+F73+F56+F76+F77+F78</f>
        <v>0</v>
      </c>
      <c r="G55" s="45">
        <f>G58+G60+G62+G64+G65+G67+G68+G69+G71+G73+G56+G76+G77+G78+G70</f>
        <v>1093.80203</v>
      </c>
      <c r="H55" s="97">
        <f t="shared" si="1"/>
        <v>81.67151336440595</v>
      </c>
      <c r="I55" s="98">
        <f t="shared" si="0"/>
        <v>-192.6873800000002</v>
      </c>
    </row>
    <row r="56" spans="1:9" ht="11.25" customHeight="1" thickBot="1">
      <c r="A56" s="125" t="s">
        <v>126</v>
      </c>
      <c r="B56" s="126" t="s">
        <v>163</v>
      </c>
      <c r="C56" s="54">
        <v>55.9</v>
      </c>
      <c r="D56" s="10">
        <v>55.9</v>
      </c>
      <c r="E56" s="54">
        <v>44.08361</v>
      </c>
      <c r="F56" s="108"/>
      <c r="G56" s="54">
        <v>55.67461</v>
      </c>
      <c r="H56" s="97">
        <f t="shared" si="1"/>
        <v>78.86155635062612</v>
      </c>
      <c r="I56" s="98">
        <f t="shared" si="0"/>
        <v>-11.816389999999998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0"/>
        <v>0</v>
      </c>
      <c r="J57" s="87"/>
    </row>
    <row r="58" spans="2:9" ht="11.25" customHeight="1" thickBot="1">
      <c r="B58" s="103" t="s">
        <v>45</v>
      </c>
      <c r="C58" s="54">
        <v>1.3</v>
      </c>
      <c r="D58" s="10">
        <v>1.3</v>
      </c>
      <c r="E58" s="55">
        <v>15.275</v>
      </c>
      <c r="F58" s="112"/>
      <c r="G58" s="55">
        <v>1.405</v>
      </c>
      <c r="H58" s="97">
        <f t="shared" si="1"/>
        <v>1175</v>
      </c>
      <c r="I58" s="98">
        <f t="shared" si="0"/>
        <v>13.975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0"/>
        <v>0</v>
      </c>
    </row>
    <row r="60" spans="1:9" ht="11.25" customHeight="1" thickBot="1">
      <c r="A60" s="125"/>
      <c r="B60" s="126" t="s">
        <v>47</v>
      </c>
      <c r="C60" s="54">
        <v>33</v>
      </c>
      <c r="D60" s="10">
        <v>33</v>
      </c>
      <c r="E60" s="54">
        <v>10</v>
      </c>
      <c r="F60" s="112"/>
      <c r="G60" s="54">
        <v>58</v>
      </c>
      <c r="H60" s="97">
        <f t="shared" si="1"/>
        <v>30.303030303030305</v>
      </c>
      <c r="I60" s="98">
        <f t="shared" si="0"/>
        <v>-23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0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>
        <v>10</v>
      </c>
      <c r="H62" s="97"/>
      <c r="I62" s="98">
        <f t="shared" si="0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0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>
        <f t="shared" si="0"/>
        <v>0</v>
      </c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>
        <v>30</v>
      </c>
      <c r="F65" s="112"/>
      <c r="G65" s="81"/>
      <c r="H65" s="97">
        <f t="shared" si="1"/>
        <v>75</v>
      </c>
      <c r="I65" s="98">
        <f t="shared" si="0"/>
        <v>-10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0"/>
        <v>0</v>
      </c>
    </row>
    <row r="67" spans="1:9" ht="11.25" customHeight="1" thickBot="1">
      <c r="A67" s="125"/>
      <c r="B67" s="126" t="s">
        <v>50</v>
      </c>
      <c r="C67" s="54">
        <v>103</v>
      </c>
      <c r="D67" s="10">
        <v>103</v>
      </c>
      <c r="E67" s="54">
        <v>12.3</v>
      </c>
      <c r="F67" s="108"/>
      <c r="G67" s="54">
        <v>83</v>
      </c>
      <c r="H67" s="97">
        <f t="shared" si="1"/>
        <v>11.941747572815535</v>
      </c>
      <c r="I67" s="98">
        <f t="shared" si="0"/>
        <v>-90.7</v>
      </c>
    </row>
    <row r="68" spans="1:9" ht="11.25" customHeight="1" thickBot="1">
      <c r="A68" s="118" t="s">
        <v>51</v>
      </c>
      <c r="B68" s="123" t="s">
        <v>111</v>
      </c>
      <c r="C68" s="47">
        <v>209.9</v>
      </c>
      <c r="D68" s="11">
        <v>209.9</v>
      </c>
      <c r="E68" s="53">
        <v>131.02001</v>
      </c>
      <c r="F68" s="108"/>
      <c r="G68" s="53">
        <v>160.4</v>
      </c>
      <c r="H68" s="97">
        <f t="shared" si="1"/>
        <v>62.42020485945689</v>
      </c>
      <c r="I68" s="98">
        <f t="shared" si="0"/>
        <v>-78.87998999999999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0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0"/>
        <v>0</v>
      </c>
    </row>
    <row r="71" spans="2:9" ht="11.25" customHeight="1" thickBot="1">
      <c r="B71" s="103" t="s">
        <v>55</v>
      </c>
      <c r="C71" s="55">
        <v>1</v>
      </c>
      <c r="D71" s="8">
        <v>1</v>
      </c>
      <c r="E71" s="55">
        <v>4.01</v>
      </c>
      <c r="F71" s="112"/>
      <c r="G71" s="55">
        <v>2.5</v>
      </c>
      <c r="H71" s="97">
        <f t="shared" si="1"/>
        <v>401</v>
      </c>
      <c r="I71" s="98">
        <f t="shared" si="0"/>
        <v>3.01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0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5.491</v>
      </c>
      <c r="F73" s="54">
        <f>F74+F75</f>
        <v>0</v>
      </c>
      <c r="G73" s="54">
        <f>G74+G75</f>
        <v>3</v>
      </c>
      <c r="H73" s="97">
        <f t="shared" si="1"/>
        <v>54.90999999999999</v>
      </c>
      <c r="I73" s="98">
        <f t="shared" si="0"/>
        <v>-4.509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>
        <v>4.5</v>
      </c>
      <c r="F74" s="112"/>
      <c r="G74" s="53">
        <v>3</v>
      </c>
      <c r="H74" s="97">
        <f t="shared" si="1"/>
        <v>45</v>
      </c>
      <c r="I74" s="98">
        <f t="shared" si="0"/>
        <v>-5.5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>
        <v>0.991</v>
      </c>
      <c r="F75" s="106"/>
      <c r="G75" s="53"/>
      <c r="H75" s="97"/>
      <c r="I75" s="98">
        <f aca="true" t="shared" si="2" ref="I75:I140">E75-D75</f>
        <v>0.991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>
        <v>3</v>
      </c>
      <c r="F76" s="106"/>
      <c r="G76" s="53">
        <v>25</v>
      </c>
      <c r="H76" s="97"/>
      <c r="I76" s="98">
        <f t="shared" si="2"/>
        <v>3</v>
      </c>
    </row>
    <row r="77" spans="1:9" ht="11.25" customHeight="1" thickBot="1">
      <c r="A77" s="130" t="s">
        <v>152</v>
      </c>
      <c r="B77" s="165" t="s">
        <v>145</v>
      </c>
      <c r="C77" s="53">
        <v>70</v>
      </c>
      <c r="D77" s="9">
        <v>70</v>
      </c>
      <c r="E77" s="53">
        <v>42.04</v>
      </c>
      <c r="F77" s="106"/>
      <c r="G77" s="53">
        <v>28.6</v>
      </c>
      <c r="H77" s="97">
        <f aca="true" t="shared" si="3" ref="H77:H138">E77/D77*100</f>
        <v>60.05714285714285</v>
      </c>
      <c r="I77" s="98">
        <f t="shared" si="2"/>
        <v>-27.96</v>
      </c>
    </row>
    <row r="78" spans="1:9" ht="11.25" customHeight="1" thickBot="1">
      <c r="A78" s="130" t="s">
        <v>59</v>
      </c>
      <c r="B78" s="129" t="s">
        <v>60</v>
      </c>
      <c r="C78" s="53">
        <f>C80</f>
        <v>527.2</v>
      </c>
      <c r="D78" s="9">
        <f>D80</f>
        <v>527.2</v>
      </c>
      <c r="E78" s="53">
        <f>E80</f>
        <v>561.393</v>
      </c>
      <c r="F78" s="166">
        <f>F80</f>
        <v>0</v>
      </c>
      <c r="G78" s="53">
        <f>G80</f>
        <v>666.22242</v>
      </c>
      <c r="H78" s="97">
        <f t="shared" si="3"/>
        <v>106.48577389984825</v>
      </c>
      <c r="I78" s="98">
        <f t="shared" si="2"/>
        <v>34.192999999999984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527.2</v>
      </c>
      <c r="D80" s="8">
        <v>527.2</v>
      </c>
      <c r="E80" s="47">
        <v>561.393</v>
      </c>
      <c r="F80" s="112"/>
      <c r="G80" s="47">
        <v>666.22242</v>
      </c>
      <c r="H80" s="97">
        <f t="shared" si="3"/>
        <v>106.48577389984825</v>
      </c>
      <c r="I80" s="98">
        <f t="shared" si="2"/>
        <v>34.192999999999984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558.19402</v>
      </c>
      <c r="F81" s="167">
        <f>F82+F83+F84</f>
        <v>0</v>
      </c>
      <c r="G81" s="45">
        <f>G82+G83+G84</f>
        <v>82.84749</v>
      </c>
      <c r="H81" s="97">
        <f t="shared" si="3"/>
        <v>121.87642358078602</v>
      </c>
      <c r="I81" s="98">
        <f t="shared" si="2"/>
        <v>100.19402000000002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119.96602</v>
      </c>
      <c r="F82" s="108"/>
      <c r="G82" s="54">
        <v>-123.25285</v>
      </c>
      <c r="H82" s="97"/>
      <c r="I82" s="98">
        <f t="shared" si="2"/>
        <v>119.96602</v>
      </c>
    </row>
    <row r="83" spans="1:9" ht="11.25" customHeight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438.228</v>
      </c>
      <c r="F84" s="124"/>
      <c r="G84" s="47">
        <v>206.10034</v>
      </c>
      <c r="H84" s="97">
        <f t="shared" si="3"/>
        <v>95.68296943231441</v>
      </c>
      <c r="I84" s="98">
        <f t="shared" si="2"/>
        <v>-19.77199999999999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314887.2052</v>
      </c>
      <c r="D85" s="6">
        <f>D86+D159+D157+D156</f>
        <v>334422.54389</v>
      </c>
      <c r="E85" s="1">
        <f>E86+E159+E157+E156+E158</f>
        <v>333654.49592</v>
      </c>
      <c r="F85" s="1">
        <f>F86+F159+F157+F156+F158</f>
        <v>0</v>
      </c>
      <c r="G85" s="1">
        <f>G86+G159+G157+G156+G158</f>
        <v>345625.57369</v>
      </c>
      <c r="H85" s="97">
        <f t="shared" si="3"/>
        <v>99.77033606614374</v>
      </c>
      <c r="I85" s="98">
        <f t="shared" si="2"/>
        <v>-768.047969999956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314887.2052</v>
      </c>
      <c r="D86" s="14">
        <f>D87+D90+D107+D138</f>
        <v>334422.54389</v>
      </c>
      <c r="E86" s="3">
        <f>E87+E90+E107+E138</f>
        <v>333653.45156</v>
      </c>
      <c r="F86" s="3">
        <f>F87+F90+F107+F138</f>
        <v>0</v>
      </c>
      <c r="G86" s="3">
        <f>G87+G90+G107+G138</f>
        <v>341457.31924</v>
      </c>
      <c r="H86" s="97">
        <f t="shared" si="3"/>
        <v>99.77002377858446</v>
      </c>
      <c r="I86" s="98">
        <f t="shared" si="2"/>
        <v>-769.0923299999558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110671</v>
      </c>
      <c r="D87" s="6">
        <f>D88+D89</f>
        <v>112795.7</v>
      </c>
      <c r="E87" s="225">
        <f>E88+E89</f>
        <v>112795.7</v>
      </c>
      <c r="F87" s="171">
        <f>F88+F89</f>
        <v>0</v>
      </c>
      <c r="G87" s="1">
        <f>G88+G89</f>
        <v>102241.9</v>
      </c>
      <c r="H87" s="97">
        <f t="shared" si="3"/>
        <v>100</v>
      </c>
      <c r="I87" s="98">
        <f t="shared" si="2"/>
        <v>0</v>
      </c>
    </row>
    <row r="88" spans="1:9" ht="11.25" customHeight="1" thickBot="1">
      <c r="A88" s="125" t="s">
        <v>232</v>
      </c>
      <c r="B88" s="126" t="s">
        <v>75</v>
      </c>
      <c r="C88" s="210">
        <v>109214</v>
      </c>
      <c r="D88" s="26">
        <v>109214</v>
      </c>
      <c r="E88" s="226">
        <v>109214</v>
      </c>
      <c r="G88" s="54">
        <v>102241.9</v>
      </c>
      <c r="H88" s="97">
        <f t="shared" si="3"/>
        <v>100</v>
      </c>
      <c r="I88" s="98">
        <f t="shared" si="2"/>
        <v>0</v>
      </c>
    </row>
    <row r="89" spans="1:9" ht="11.25" customHeight="1" thickBot="1">
      <c r="A89" s="151" t="s">
        <v>233</v>
      </c>
      <c r="B89" s="163" t="s">
        <v>107</v>
      </c>
      <c r="C89" s="211">
        <v>1457</v>
      </c>
      <c r="D89" s="27">
        <v>3581.7</v>
      </c>
      <c r="E89" s="44">
        <v>3581.7</v>
      </c>
      <c r="G89" s="55"/>
      <c r="H89" s="97">
        <f t="shared" si="3"/>
        <v>100</v>
      </c>
      <c r="I89" s="98">
        <f t="shared" si="2"/>
        <v>0</v>
      </c>
    </row>
    <row r="90" spans="1:10" ht="11.25" customHeight="1" thickBot="1">
      <c r="A90" s="168" t="s">
        <v>76</v>
      </c>
      <c r="B90" s="96" t="s">
        <v>77</v>
      </c>
      <c r="C90" s="208">
        <f>C93+C96+C99</f>
        <v>11424.5</v>
      </c>
      <c r="D90" s="6">
        <f>D93+D96+D99+D91+D92+D94+D95+D97+D98</f>
        <v>23363.999999999996</v>
      </c>
      <c r="E90" s="225">
        <f>E93+E96+E99+E91+E92+E94+E95+E97+E98</f>
        <v>23337.104819999997</v>
      </c>
      <c r="F90" s="1">
        <f>F93+F96+F99</f>
        <v>0</v>
      </c>
      <c r="G90" s="1">
        <f>G93+G96+G99+G91+G92+G94+G95</f>
        <v>23904.771</v>
      </c>
      <c r="H90" s="97">
        <f t="shared" si="3"/>
        <v>99.8848862352337</v>
      </c>
      <c r="I90" s="98">
        <f t="shared" si="2"/>
        <v>-26.895179999999527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">
        <v>1654.2</v>
      </c>
      <c r="E91" s="226">
        <v>1654.2</v>
      </c>
      <c r="F91" s="172"/>
      <c r="G91" s="54">
        <v>1300.2</v>
      </c>
      <c r="H91" s="97">
        <f t="shared" si="3"/>
        <v>100</v>
      </c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/>
      <c r="D92" s="28">
        <v>2078.8</v>
      </c>
      <c r="E92" s="227">
        <v>2078.8</v>
      </c>
      <c r="F92" s="166"/>
      <c r="G92" s="53">
        <v>4956.6</v>
      </c>
      <c r="H92" s="97">
        <f t="shared" si="3"/>
        <v>100</v>
      </c>
      <c r="I92" s="98">
        <f t="shared" si="2"/>
        <v>0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>
        <v>4500</v>
      </c>
      <c r="D93" s="26">
        <v>4500</v>
      </c>
      <c r="E93" s="226">
        <v>4500</v>
      </c>
      <c r="F93" s="148"/>
      <c r="G93" s="54">
        <v>1563.951</v>
      </c>
      <c r="H93" s="97">
        <f t="shared" si="3"/>
        <v>100</v>
      </c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16">
        <v>1763.3</v>
      </c>
      <c r="E94" s="228">
        <v>1763.3</v>
      </c>
      <c r="F94" s="173"/>
      <c r="G94" s="47"/>
      <c r="H94" s="97">
        <f t="shared" si="3"/>
        <v>100</v>
      </c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16">
        <v>777.6</v>
      </c>
      <c r="E95" s="228">
        <v>777.6</v>
      </c>
      <c r="F95" s="173"/>
      <c r="G95" s="47">
        <v>3317.8</v>
      </c>
      <c r="H95" s="97">
        <f t="shared" si="3"/>
        <v>100</v>
      </c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3173.6</v>
      </c>
      <c r="D96" s="16">
        <v>3173.6</v>
      </c>
      <c r="E96" s="228">
        <v>3173.6</v>
      </c>
      <c r="F96" s="173"/>
      <c r="G96" s="47">
        <v>3221.9</v>
      </c>
      <c r="H96" s="97">
        <f t="shared" si="3"/>
        <v>100</v>
      </c>
      <c r="I96" s="98">
        <f t="shared" si="2"/>
        <v>0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15">
        <v>600</v>
      </c>
      <c r="E97" s="44">
        <v>600</v>
      </c>
      <c r="F97" s="40"/>
      <c r="G97" s="80"/>
      <c r="H97" s="97">
        <f t="shared" si="3"/>
        <v>100</v>
      </c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15">
        <v>203.3</v>
      </c>
      <c r="E98" s="44">
        <v>203.3</v>
      </c>
      <c r="F98" s="40"/>
      <c r="G98" s="80"/>
      <c r="H98" s="97">
        <f t="shared" si="3"/>
        <v>100</v>
      </c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3750.9</v>
      </c>
      <c r="D99" s="6">
        <f>D100+D101+D102+D103+D105</f>
        <v>8613.199999999999</v>
      </c>
      <c r="E99" s="225">
        <f>E100+E101+E102+E103+E105</f>
        <v>8586.30482</v>
      </c>
      <c r="F99" s="1">
        <f>F100+F101+F102+F103</f>
        <v>0</v>
      </c>
      <c r="G99" s="1">
        <f>G100+G101+G102+G103+G104+G106</f>
        <v>9544.32</v>
      </c>
      <c r="H99" s="97">
        <f t="shared" si="3"/>
        <v>99.6877446245298</v>
      </c>
      <c r="I99" s="98">
        <f t="shared" si="2"/>
        <v>-26.895179999999527</v>
      </c>
    </row>
    <row r="100" spans="1:9" ht="11.25" customHeight="1" thickBot="1">
      <c r="A100" s="118" t="s">
        <v>230</v>
      </c>
      <c r="B100" s="126" t="s">
        <v>156</v>
      </c>
      <c r="C100" s="213"/>
      <c r="D100" s="16"/>
      <c r="E100" s="228"/>
      <c r="F100" s="124"/>
      <c r="G100" s="47">
        <v>970</v>
      </c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2205.9</v>
      </c>
      <c r="D101" s="11">
        <v>2205.9</v>
      </c>
      <c r="E101" s="228">
        <v>2179.032</v>
      </c>
      <c r="F101" s="176"/>
      <c r="G101" s="47">
        <v>2242.32</v>
      </c>
      <c r="H101" s="97">
        <f t="shared" si="3"/>
        <v>98.78199374405004</v>
      </c>
      <c r="I101" s="98">
        <f t="shared" si="2"/>
        <v>-26.867999999999938</v>
      </c>
    </row>
    <row r="102" spans="1:9" ht="11.25" customHeight="1" thickBot="1">
      <c r="A102" s="118" t="s">
        <v>230</v>
      </c>
      <c r="B102" s="175" t="s">
        <v>231</v>
      </c>
      <c r="C102" s="215">
        <v>1545</v>
      </c>
      <c r="D102" s="11">
        <v>1545</v>
      </c>
      <c r="E102" s="228">
        <v>1545</v>
      </c>
      <c r="F102" s="176"/>
      <c r="G102" s="47"/>
      <c r="H102" s="97">
        <f t="shared" si="3"/>
        <v>100</v>
      </c>
      <c r="I102" s="98">
        <f t="shared" si="2"/>
        <v>0</v>
      </c>
    </row>
    <row r="103" spans="1:9" ht="13.5" customHeight="1" thickBot="1">
      <c r="A103" s="118" t="s">
        <v>230</v>
      </c>
      <c r="B103" s="175" t="s">
        <v>262</v>
      </c>
      <c r="C103" s="234"/>
      <c r="D103" s="11">
        <v>4010</v>
      </c>
      <c r="E103" s="235">
        <v>4010</v>
      </c>
      <c r="F103" s="236"/>
      <c r="G103" s="245"/>
      <c r="H103" s="237">
        <f t="shared" si="3"/>
        <v>100</v>
      </c>
      <c r="I103" s="238">
        <f t="shared" si="2"/>
        <v>0</v>
      </c>
    </row>
    <row r="104" spans="1:9" ht="27" customHeight="1">
      <c r="A104" s="118" t="s">
        <v>230</v>
      </c>
      <c r="B104" s="4" t="s">
        <v>179</v>
      </c>
      <c r="C104" s="68"/>
      <c r="D104" s="12"/>
      <c r="E104" s="68"/>
      <c r="F104" s="177"/>
      <c r="G104" s="68">
        <v>4000</v>
      </c>
      <c r="H104" s="241"/>
      <c r="I104" s="242"/>
    </row>
    <row r="105" spans="1:9" ht="24" customHeight="1">
      <c r="A105" s="42" t="s">
        <v>261</v>
      </c>
      <c r="B105" s="246" t="s">
        <v>260</v>
      </c>
      <c r="C105" s="247"/>
      <c r="D105" s="248">
        <v>852.3</v>
      </c>
      <c r="E105" s="247">
        <v>852.27282</v>
      </c>
      <c r="F105" s="249"/>
      <c r="G105" s="247"/>
      <c r="H105" s="250"/>
      <c r="I105" s="251">
        <f t="shared" si="2"/>
        <v>-0.02717999999993026</v>
      </c>
    </row>
    <row r="106" spans="1:9" ht="24" customHeight="1">
      <c r="A106" s="42" t="s">
        <v>261</v>
      </c>
      <c r="B106" s="39" t="s">
        <v>204</v>
      </c>
      <c r="C106" s="68"/>
      <c r="D106" s="12"/>
      <c r="E106" s="68"/>
      <c r="F106" s="177"/>
      <c r="G106" s="68">
        <v>2332</v>
      </c>
      <c r="H106" s="241"/>
      <c r="I106" s="242"/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</f>
        <v>170968.2</v>
      </c>
      <c r="D107" s="14">
        <f>D108+D125+D128+D129+D130+D131+D132+D133+D136+D127+D126</f>
        <v>171349.8</v>
      </c>
      <c r="E107" s="43">
        <f>E108+E125+E128+E129+E130+E131+E132+E133+E136+E127+E126</f>
        <v>171181.4432</v>
      </c>
      <c r="F107" s="3">
        <f>F108+F125+F128+F129+F130+F131+F132+F133+F136+F127+F126</f>
        <v>0</v>
      </c>
      <c r="G107" s="3">
        <f>G108+G125+G128+G129+G130+G131+G132+G133+G136+G127+G126+G135+G134</f>
        <v>176952.15416999997</v>
      </c>
      <c r="H107" s="239">
        <f t="shared" si="3"/>
        <v>99.90174671928419</v>
      </c>
      <c r="I107" s="240">
        <f t="shared" si="2"/>
        <v>-168.35679999997956</v>
      </c>
    </row>
    <row r="108" spans="1:9" ht="11.25" customHeight="1" thickBot="1">
      <c r="A108" s="168" t="s">
        <v>83</v>
      </c>
      <c r="B108" s="252" t="s">
        <v>237</v>
      </c>
      <c r="C108" s="208">
        <f>C111+C112+C117+C120+C119+C110+C109+C118+C113+C121+C122+C133+C115+C116+C123</f>
        <v>125721.2</v>
      </c>
      <c r="D108" s="6">
        <f>D111+D112+D117+D120+D119+D110+D109+D118+D113+D121+D122+D115+D116+D123+D124</f>
        <v>127385.09999999999</v>
      </c>
      <c r="E108" s="225">
        <f>E111+E112+E117+E120+E119+E110+E109+E118+E113+E121+E122+E115+E116+E123+E124</f>
        <v>127363.73642999999</v>
      </c>
      <c r="F108" s="1">
        <f>F111+F112+F117+F120+F119+F110+F109+F118+F113+F121+F122+F115+F116+F123</f>
        <v>0</v>
      </c>
      <c r="G108" s="1">
        <f>G111+G112+G117+G120+G119+G110+G109+G118+G113+G121+G122+G115+G116+G123</f>
        <v>129660.72222</v>
      </c>
      <c r="H108" s="97">
        <f t="shared" si="3"/>
        <v>99.9832291453239</v>
      </c>
      <c r="I108" s="98">
        <f t="shared" si="2"/>
        <v>-21.363570000001346</v>
      </c>
    </row>
    <row r="109" spans="1:9" ht="25.5" customHeight="1" thickBot="1">
      <c r="A109" s="125" t="s">
        <v>235</v>
      </c>
      <c r="B109" s="192" t="s">
        <v>105</v>
      </c>
      <c r="C109" s="216">
        <v>1384.2</v>
      </c>
      <c r="D109" s="29">
        <v>1384.2</v>
      </c>
      <c r="E109" s="226">
        <v>1383.8573</v>
      </c>
      <c r="F109" s="178"/>
      <c r="G109" s="54">
        <v>1383.8573</v>
      </c>
      <c r="H109" s="97">
        <f t="shared" si="3"/>
        <v>99.97524201704955</v>
      </c>
      <c r="I109" s="98">
        <f t="shared" si="2"/>
        <v>-0.3427000000001499</v>
      </c>
    </row>
    <row r="110" spans="1:9" ht="11.25" customHeight="1" thickBot="1">
      <c r="A110" s="125" t="s">
        <v>235</v>
      </c>
      <c r="B110" s="193" t="s">
        <v>109</v>
      </c>
      <c r="C110" s="216">
        <v>45</v>
      </c>
      <c r="D110" s="29">
        <v>36</v>
      </c>
      <c r="E110" s="226">
        <v>36</v>
      </c>
      <c r="F110" s="178"/>
      <c r="G110" s="54"/>
      <c r="H110" s="97">
        <f t="shared" si="3"/>
        <v>100</v>
      </c>
      <c r="I110" s="98">
        <f t="shared" si="2"/>
        <v>0</v>
      </c>
    </row>
    <row r="111" spans="1:9" ht="11.25" customHeight="1" thickBot="1">
      <c r="A111" s="125" t="s">
        <v>235</v>
      </c>
      <c r="B111" s="193" t="s">
        <v>169</v>
      </c>
      <c r="C111" s="216">
        <v>2441.9</v>
      </c>
      <c r="D111" s="29">
        <v>3552.9</v>
      </c>
      <c r="E111" s="226">
        <v>3552.9</v>
      </c>
      <c r="F111" s="108"/>
      <c r="G111" s="54">
        <v>5596</v>
      </c>
      <c r="H111" s="97">
        <f t="shared" si="3"/>
        <v>100</v>
      </c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89502</v>
      </c>
      <c r="D112" s="28">
        <v>89502</v>
      </c>
      <c r="E112" s="227">
        <v>89502</v>
      </c>
      <c r="F112" s="179"/>
      <c r="G112" s="53">
        <v>92696.4</v>
      </c>
      <c r="H112" s="97">
        <f t="shared" si="3"/>
        <v>100</v>
      </c>
      <c r="I112" s="98">
        <f t="shared" si="2"/>
        <v>0</v>
      </c>
    </row>
    <row r="113" spans="1:9" ht="11.25" customHeight="1" thickBot="1">
      <c r="A113" s="125" t="s">
        <v>235</v>
      </c>
      <c r="B113" s="194" t="s">
        <v>142</v>
      </c>
      <c r="C113" s="212">
        <v>16165.8</v>
      </c>
      <c r="D113" s="28">
        <v>16165.8</v>
      </c>
      <c r="E113" s="227">
        <v>16165.8</v>
      </c>
      <c r="F113" s="179"/>
      <c r="G113" s="53">
        <v>16325.4</v>
      </c>
      <c r="H113" s="97">
        <f t="shared" si="3"/>
        <v>100</v>
      </c>
      <c r="I113" s="98">
        <f t="shared" si="2"/>
        <v>0</v>
      </c>
    </row>
    <row r="114" spans="3:9" ht="12.75" thickBot="1">
      <c r="C114" s="151"/>
      <c r="D114" s="243"/>
      <c r="H114" s="97"/>
      <c r="I114" s="98">
        <f t="shared" si="2"/>
        <v>0</v>
      </c>
    </row>
    <row r="115" spans="1:9" ht="11.25" customHeight="1" thickBot="1">
      <c r="A115" s="125" t="s">
        <v>235</v>
      </c>
      <c r="B115" s="194" t="s">
        <v>220</v>
      </c>
      <c r="C115" s="212">
        <v>485.2</v>
      </c>
      <c r="D115" s="28">
        <v>467.5</v>
      </c>
      <c r="E115" s="227">
        <v>446.54013</v>
      </c>
      <c r="F115" s="179"/>
      <c r="G115" s="53">
        <v>346.83332</v>
      </c>
      <c r="H115" s="97">
        <f t="shared" si="3"/>
        <v>95.51660534759357</v>
      </c>
      <c r="I115" s="98">
        <f t="shared" si="2"/>
        <v>-20.959870000000024</v>
      </c>
    </row>
    <row r="116" spans="1:9" ht="24.75" customHeight="1" thickBot="1">
      <c r="A116" s="125" t="s">
        <v>235</v>
      </c>
      <c r="B116" s="121" t="s">
        <v>221</v>
      </c>
      <c r="C116" s="212">
        <v>150.6</v>
      </c>
      <c r="D116" s="28">
        <v>80.3</v>
      </c>
      <c r="E116" s="227">
        <v>80.3</v>
      </c>
      <c r="F116" s="179"/>
      <c r="G116" s="53">
        <v>100</v>
      </c>
      <c r="H116" s="97">
        <f t="shared" si="3"/>
        <v>100</v>
      </c>
      <c r="I116" s="98">
        <f t="shared" si="2"/>
        <v>0</v>
      </c>
    </row>
    <row r="117" spans="1:9" ht="11.25" customHeight="1" thickBot="1">
      <c r="A117" s="125" t="s">
        <v>235</v>
      </c>
      <c r="B117" s="194" t="s">
        <v>84</v>
      </c>
      <c r="C117" s="212"/>
      <c r="D117" s="28"/>
      <c r="E117" s="227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8"/>
      <c r="E118" s="227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8">
        <v>1289.9</v>
      </c>
      <c r="E119" s="229">
        <v>1289.862</v>
      </c>
      <c r="F119" s="42"/>
      <c r="G119" s="68">
        <v>918.0246</v>
      </c>
      <c r="H119" s="97">
        <f t="shared" si="3"/>
        <v>99.99705403519653</v>
      </c>
      <c r="I119" s="98">
        <f t="shared" si="2"/>
        <v>-0.038000000000010914</v>
      </c>
    </row>
    <row r="120" spans="1:9" ht="11.25" customHeight="1" thickBot="1">
      <c r="A120" s="125" t="s">
        <v>235</v>
      </c>
      <c r="B120" s="194" t="s">
        <v>167</v>
      </c>
      <c r="C120" s="212"/>
      <c r="D120" s="28"/>
      <c r="E120" s="227"/>
      <c r="F120" s="179"/>
      <c r="G120" s="81"/>
      <c r="H120" s="97"/>
      <c r="I120" s="98">
        <f t="shared" si="2"/>
        <v>0</v>
      </c>
    </row>
    <row r="121" spans="1:9" ht="36" customHeight="1" thickBot="1">
      <c r="A121" s="125" t="s">
        <v>235</v>
      </c>
      <c r="B121" s="121" t="s">
        <v>196</v>
      </c>
      <c r="C121" s="210"/>
      <c r="D121" s="26"/>
      <c r="E121" s="228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"/>
      <c r="E122" s="228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13121.1</v>
      </c>
      <c r="D123" s="26">
        <v>12452.1</v>
      </c>
      <c r="E123" s="228">
        <v>12452.077</v>
      </c>
      <c r="F123" s="124"/>
      <c r="G123" s="57">
        <v>12294.207</v>
      </c>
      <c r="H123" s="190">
        <f t="shared" si="3"/>
        <v>99.9998152921997</v>
      </c>
      <c r="I123" s="98">
        <f t="shared" si="2"/>
        <v>-0.023000000001047738</v>
      </c>
    </row>
    <row r="124" spans="1:9" ht="47.25" customHeight="1" thickBot="1">
      <c r="A124" s="42" t="s">
        <v>235</v>
      </c>
      <c r="B124" s="195" t="s">
        <v>108</v>
      </c>
      <c r="C124" s="217"/>
      <c r="D124" s="23">
        <v>2454.4</v>
      </c>
      <c r="E124" s="229">
        <v>2454.4</v>
      </c>
      <c r="F124" s="180"/>
      <c r="G124" s="47">
        <v>2990.1</v>
      </c>
      <c r="H124" s="97">
        <f t="shared" si="3"/>
        <v>100</v>
      </c>
      <c r="I124" s="98">
        <f t="shared" si="2"/>
        <v>0</v>
      </c>
    </row>
    <row r="125" spans="1:9" ht="12.75" customHeight="1" thickBot="1">
      <c r="A125" s="130" t="s">
        <v>238</v>
      </c>
      <c r="B125" s="193" t="s">
        <v>201</v>
      </c>
      <c r="C125" s="210">
        <v>1207.9</v>
      </c>
      <c r="D125" s="26">
        <v>1452.9</v>
      </c>
      <c r="E125" s="228">
        <v>1330</v>
      </c>
      <c r="F125" s="124"/>
      <c r="G125" s="47">
        <v>1070</v>
      </c>
      <c r="H125" s="97">
        <f t="shared" si="3"/>
        <v>91.5410558193957</v>
      </c>
      <c r="I125" s="98">
        <f t="shared" si="2"/>
        <v>-122.90000000000009</v>
      </c>
    </row>
    <row r="126" spans="1:9" ht="48" customHeight="1" thickBot="1">
      <c r="A126" s="125" t="s">
        <v>239</v>
      </c>
      <c r="B126" s="193" t="s">
        <v>216</v>
      </c>
      <c r="C126" s="210"/>
      <c r="D126" s="26">
        <v>959.7</v>
      </c>
      <c r="E126" s="228">
        <v>959.7</v>
      </c>
      <c r="F126" s="124"/>
      <c r="G126" s="47">
        <v>2214</v>
      </c>
      <c r="H126" s="97">
        <f t="shared" si="3"/>
        <v>100</v>
      </c>
      <c r="I126" s="98">
        <f t="shared" si="2"/>
        <v>0</v>
      </c>
    </row>
    <row r="127" spans="1:9" ht="47.25" customHeight="1" thickBot="1">
      <c r="A127" s="42" t="s">
        <v>239</v>
      </c>
      <c r="B127" s="195" t="s">
        <v>108</v>
      </c>
      <c r="C127" s="217">
        <v>3094.2</v>
      </c>
      <c r="D127" s="23">
        <v>639.8</v>
      </c>
      <c r="E127" s="229">
        <v>639.8</v>
      </c>
      <c r="F127" s="180"/>
      <c r="G127" s="47">
        <v>4376</v>
      </c>
      <c r="H127" s="97">
        <f t="shared" si="3"/>
        <v>100</v>
      </c>
      <c r="I127" s="98">
        <f t="shared" si="2"/>
        <v>0</v>
      </c>
    </row>
    <row r="128" spans="1:10" ht="11.25" customHeight="1" thickBot="1">
      <c r="A128" s="42" t="s">
        <v>240</v>
      </c>
      <c r="B128" s="196" t="s">
        <v>214</v>
      </c>
      <c r="C128" s="212">
        <v>1048.1</v>
      </c>
      <c r="D128" s="28">
        <v>1048.1</v>
      </c>
      <c r="E128" s="229">
        <v>1048.1</v>
      </c>
      <c r="F128" s="42"/>
      <c r="G128" s="53">
        <v>1257.3</v>
      </c>
      <c r="H128" s="97">
        <f t="shared" si="3"/>
        <v>100</v>
      </c>
      <c r="I128" s="98">
        <f t="shared" si="2"/>
        <v>0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245.6</v>
      </c>
      <c r="D129" s="31">
        <v>205.9</v>
      </c>
      <c r="E129" s="229">
        <v>205.86835</v>
      </c>
      <c r="F129" s="42"/>
      <c r="G129" s="53">
        <v>160.55595</v>
      </c>
      <c r="H129" s="97">
        <f t="shared" si="3"/>
        <v>99.98462846041767</v>
      </c>
      <c r="I129" s="98">
        <f t="shared" si="2"/>
        <v>-0.03165000000001328</v>
      </c>
      <c r="J129" s="86"/>
    </row>
    <row r="130" spans="1:10" ht="23.25" customHeight="1" thickBot="1">
      <c r="A130" s="42" t="s">
        <v>243</v>
      </c>
      <c r="B130" s="197" t="s">
        <v>242</v>
      </c>
      <c r="C130" s="218">
        <v>5022.3</v>
      </c>
      <c r="D130" s="31">
        <v>4361.2</v>
      </c>
      <c r="E130" s="229">
        <v>4361.16079</v>
      </c>
      <c r="F130" s="42"/>
      <c r="G130" s="47">
        <v>4987.3</v>
      </c>
      <c r="H130" s="97">
        <f t="shared" si="3"/>
        <v>99.99910093552234</v>
      </c>
      <c r="I130" s="98">
        <f t="shared" si="2"/>
        <v>-0.039209999999911815</v>
      </c>
      <c r="J130" s="86"/>
    </row>
    <row r="131" spans="1:10" ht="45" customHeight="1" thickBot="1">
      <c r="A131" s="42" t="s">
        <v>244</v>
      </c>
      <c r="B131" s="197" t="s">
        <v>245</v>
      </c>
      <c r="C131" s="218">
        <v>1167.8</v>
      </c>
      <c r="D131" s="31">
        <v>1836</v>
      </c>
      <c r="E131" s="229">
        <v>1836</v>
      </c>
      <c r="F131" s="42"/>
      <c r="G131" s="47">
        <v>196.9</v>
      </c>
      <c r="H131" s="97">
        <f t="shared" si="3"/>
        <v>100</v>
      </c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591.6</v>
      </c>
      <c r="D132" s="31">
        <v>591.6</v>
      </c>
      <c r="E132" s="229">
        <v>591.6</v>
      </c>
      <c r="F132" s="42"/>
      <c r="G132" s="55">
        <v>669.5</v>
      </c>
      <c r="H132" s="97">
        <f t="shared" si="3"/>
        <v>100</v>
      </c>
      <c r="I132" s="98">
        <f t="shared" si="2"/>
        <v>0</v>
      </c>
    </row>
    <row r="133" spans="1:9" ht="11.25" customHeight="1" thickBot="1">
      <c r="A133" s="42" t="s">
        <v>247</v>
      </c>
      <c r="B133" s="196" t="s">
        <v>210</v>
      </c>
      <c r="C133" s="212">
        <v>1264.5</v>
      </c>
      <c r="D133" s="28">
        <v>1264.5</v>
      </c>
      <c r="E133" s="229">
        <v>1240.47763</v>
      </c>
      <c r="F133" s="42"/>
      <c r="G133" s="53">
        <v>1186.69</v>
      </c>
      <c r="H133" s="97">
        <f t="shared" si="3"/>
        <v>98.10024752866747</v>
      </c>
      <c r="I133" s="98">
        <f t="shared" si="2"/>
        <v>-24.02236999999991</v>
      </c>
    </row>
    <row r="134" spans="1:9" ht="24.75" customHeight="1" thickBot="1">
      <c r="A134" s="42" t="s">
        <v>218</v>
      </c>
      <c r="B134" s="195" t="s">
        <v>219</v>
      </c>
      <c r="C134" s="218"/>
      <c r="D134" s="31"/>
      <c r="E134" s="229"/>
      <c r="F134" s="42"/>
      <c r="G134" s="68">
        <v>3.9</v>
      </c>
      <c r="H134" s="97"/>
      <c r="I134" s="98">
        <f t="shared" si="2"/>
        <v>0</v>
      </c>
    </row>
    <row r="135" spans="1:9" ht="24.75" thickBot="1">
      <c r="A135" s="42"/>
      <c r="B135" s="5" t="s">
        <v>222</v>
      </c>
      <c r="C135" s="219"/>
      <c r="D135" s="244"/>
      <c r="E135" s="229"/>
      <c r="F135" s="42"/>
      <c r="G135" s="68">
        <v>481.446</v>
      </c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31605</v>
      </c>
      <c r="D136" s="14">
        <f>D137</f>
        <v>31605</v>
      </c>
      <c r="E136" s="43">
        <f>E137</f>
        <v>31605</v>
      </c>
      <c r="F136" s="43">
        <f>F137</f>
        <v>0</v>
      </c>
      <c r="G136" s="43">
        <f>G137</f>
        <v>30687.84</v>
      </c>
      <c r="H136" s="97">
        <f t="shared" si="3"/>
        <v>100</v>
      </c>
      <c r="I136" s="98">
        <f t="shared" si="2"/>
        <v>0</v>
      </c>
    </row>
    <row r="137" spans="1:9" ht="11.25" customHeight="1" thickBot="1">
      <c r="A137" s="183" t="s">
        <v>249</v>
      </c>
      <c r="B137" s="184" t="s">
        <v>87</v>
      </c>
      <c r="C137" s="220">
        <v>31605</v>
      </c>
      <c r="D137" s="8">
        <v>31605</v>
      </c>
      <c r="E137" s="44">
        <v>31605</v>
      </c>
      <c r="G137" s="55">
        <v>30687.84</v>
      </c>
      <c r="H137" s="97">
        <f t="shared" si="3"/>
        <v>100</v>
      </c>
      <c r="I137" s="98">
        <f t="shared" si="2"/>
        <v>0</v>
      </c>
    </row>
    <row r="138" spans="1:9" ht="11.25" customHeight="1" thickBot="1">
      <c r="A138" s="168" t="s">
        <v>88</v>
      </c>
      <c r="B138" s="252" t="s">
        <v>104</v>
      </c>
      <c r="C138" s="208">
        <f>C149+C150+C140+C144+C142</f>
        <v>21823.5052</v>
      </c>
      <c r="D138" s="6">
        <f>D149</f>
        <v>26913.04389</v>
      </c>
      <c r="E138" s="225">
        <f>E149+E150+E140+E144+E142+E141+E143+E147+E148+E145+E146</f>
        <v>26339.20354</v>
      </c>
      <c r="F138" s="171">
        <f>F149+F150+F140+F144+F142+F141+F143+F147+F148</f>
        <v>0</v>
      </c>
      <c r="G138" s="1">
        <f>G139+G143+G145+G149+G150+G144+G147+G148+G146</f>
        <v>38358.49407</v>
      </c>
      <c r="H138" s="97">
        <f t="shared" si="3"/>
        <v>97.86779840903384</v>
      </c>
      <c r="I138" s="98">
        <f t="shared" si="2"/>
        <v>-573.8403500000022</v>
      </c>
    </row>
    <row r="139" spans="1:9" ht="11.25" customHeight="1" thickBot="1">
      <c r="A139" s="168" t="s">
        <v>89</v>
      </c>
      <c r="B139" s="252" t="s">
        <v>104</v>
      </c>
      <c r="C139" s="208"/>
      <c r="D139" s="6"/>
      <c r="E139" s="225">
        <f>E140+E141+E143</f>
        <v>0</v>
      </c>
      <c r="F139" s="132"/>
      <c r="G139" s="1">
        <f>G140+G141+G142</f>
        <v>1479.2</v>
      </c>
      <c r="H139" s="97"/>
      <c r="I139" s="98">
        <f t="shared" si="2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"/>
      <c r="E140" s="226"/>
      <c r="F140" s="108"/>
      <c r="G140" s="54">
        <v>1479.2</v>
      </c>
      <c r="H140" s="97"/>
      <c r="I140" s="98">
        <f t="shared" si="2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8"/>
      <c r="E141" s="226"/>
      <c r="F141" s="108"/>
      <c r="G141" s="82"/>
      <c r="H141" s="97"/>
      <c r="I141" s="98">
        <f aca="true" t="shared" si="4" ref="I141:I160">E141-D141</f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8"/>
      <c r="E142" s="226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8"/>
      <c r="E143" s="226"/>
      <c r="F143" s="108"/>
      <c r="G143" s="54">
        <v>60.8</v>
      </c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31"/>
      <c r="E144" s="226"/>
      <c r="F144" s="108"/>
      <c r="G144" s="82">
        <v>13.59006</v>
      </c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31"/>
      <c r="E145" s="227"/>
      <c r="F145" s="106"/>
      <c r="G145" s="53">
        <v>100</v>
      </c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32"/>
      <c r="E146" s="228"/>
      <c r="F146" s="124"/>
      <c r="G146" s="47">
        <v>100</v>
      </c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7"/>
      <c r="E147" s="44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7"/>
      <c r="E148" s="44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100</v>
      </c>
      <c r="B149" s="202" t="s">
        <v>101</v>
      </c>
      <c r="C149" s="208">
        <v>21823.5052</v>
      </c>
      <c r="D149" s="6">
        <v>26913.04389</v>
      </c>
      <c r="E149" s="225">
        <v>26339.20354</v>
      </c>
      <c r="F149" s="132"/>
      <c r="G149" s="1">
        <v>26641.60502</v>
      </c>
      <c r="H149" s="97">
        <f>E149/D149*100</f>
        <v>97.86779840903384</v>
      </c>
      <c r="I149" s="98">
        <f t="shared" si="4"/>
        <v>-573.8403500000022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18">
        <f>D153+D151+D154</f>
        <v>0</v>
      </c>
      <c r="E150" s="230">
        <f>E153+E151+E154+E152+E155</f>
        <v>0</v>
      </c>
      <c r="F150" s="156"/>
      <c r="G150" s="45">
        <f>G153+G151+G154+G152+G155</f>
        <v>9963.29899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9"/>
      <c r="E151" s="226"/>
      <c r="F151" s="101"/>
      <c r="G151" s="54">
        <v>8777.97994</v>
      </c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9"/>
      <c r="E152" s="226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"/>
      <c r="E153" s="226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15"/>
      <c r="E154" s="226"/>
      <c r="F154" s="108"/>
      <c r="G154" s="54">
        <v>16.31905</v>
      </c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15"/>
      <c r="E155" s="226"/>
      <c r="F155" s="108"/>
      <c r="G155" s="54">
        <v>1169</v>
      </c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33"/>
      <c r="E156" s="231"/>
      <c r="F156" s="108"/>
      <c r="G156" s="61">
        <v>4180.25445</v>
      </c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33"/>
      <c r="E157" s="232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11"/>
      <c r="E158" s="227">
        <v>4</v>
      </c>
      <c r="F158" s="106"/>
      <c r="G158" s="53">
        <v>27.3398</v>
      </c>
      <c r="H158" s="97"/>
      <c r="I158" s="98">
        <f t="shared" si="4"/>
        <v>4</v>
      </c>
    </row>
    <row r="159" spans="1:9" ht="11.25" customHeight="1" thickBot="1">
      <c r="A159" s="185" t="s">
        <v>114</v>
      </c>
      <c r="B159" s="206" t="s">
        <v>71</v>
      </c>
      <c r="C159" s="224"/>
      <c r="D159" s="19"/>
      <c r="E159" s="232">
        <v>-2.95564</v>
      </c>
      <c r="F159" s="186"/>
      <c r="G159" s="48">
        <v>-39.3398</v>
      </c>
      <c r="H159" s="97"/>
      <c r="I159" s="98">
        <f t="shared" si="4"/>
        <v>-2.95564</v>
      </c>
    </row>
    <row r="160" spans="1:9" ht="11.25" customHeight="1" thickBot="1">
      <c r="A160" s="168"/>
      <c r="B160" s="252" t="s">
        <v>92</v>
      </c>
      <c r="C160" s="208">
        <f>C8+C85</f>
        <v>374004.7052</v>
      </c>
      <c r="D160" s="6">
        <f>D8+D85</f>
        <v>405044.74389</v>
      </c>
      <c r="E160" s="225">
        <f>E85+E8</f>
        <v>404241.33936</v>
      </c>
      <c r="F160" s="1">
        <f>F85+F8</f>
        <v>0</v>
      </c>
      <c r="G160" s="1">
        <f>G8+G85</f>
        <v>408265.73402</v>
      </c>
      <c r="H160" s="97">
        <f>E160/D160*100</f>
        <v>99.80165042452244</v>
      </c>
      <c r="I160" s="98">
        <f t="shared" si="4"/>
        <v>-803.4045299999998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3" width="11.125" style="40" customWidth="1"/>
    <col min="4" max="4" width="11.125" style="38" hidden="1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270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287" t="s">
        <v>97</v>
      </c>
      <c r="I5" s="288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271</v>
      </c>
      <c r="F6" s="71" t="s">
        <v>257</v>
      </c>
      <c r="G6" s="71" t="s">
        <v>271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6">
        <f>D9+D15+D24+D44+D55+D81+D32+D54+D52+D30+D51+D53</f>
        <v>41297.1</v>
      </c>
      <c r="E8" s="1">
        <f>E9+E15+E24+E44+E55+E81+E32+E54+E52+E30+E51</f>
        <v>4281.275140000001</v>
      </c>
      <c r="F8" s="1">
        <f>F9+F15+F24+F44+F55+F81+F32+F54+F52</f>
        <v>0</v>
      </c>
      <c r="G8" s="1">
        <f>G9+G15+G24+G44+G55+G81+G32+G54+G52+G14+G30</f>
        <v>3030.96174</v>
      </c>
      <c r="H8" s="97">
        <f>E8/C8*100</f>
        <v>6.177975353179701</v>
      </c>
      <c r="I8" s="98">
        <f>E8-C8</f>
        <v>-65017.72486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40602.31</v>
      </c>
      <c r="E9" s="61">
        <f>E10</f>
        <v>3228.61559</v>
      </c>
      <c r="F9" s="101">
        <f>F10</f>
        <v>0</v>
      </c>
      <c r="G9" s="61">
        <f>G10</f>
        <v>1818.64652</v>
      </c>
      <c r="H9" s="97">
        <f aca="true" t="shared" si="0" ref="H9:H71">E9/C9*100</f>
        <v>7.197734060103442</v>
      </c>
      <c r="I9" s="98">
        <f aca="true" t="shared" si="1" ref="I9:I72">E9-C9</f>
        <v>-41627.38441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40602.31</v>
      </c>
      <c r="E10" s="55">
        <f>E11+E12+E13</f>
        <v>3228.61559</v>
      </c>
      <c r="F10" s="55">
        <f>F11+F12+F13</f>
        <v>0</v>
      </c>
      <c r="G10" s="55">
        <f>G11+G12+G13</f>
        <v>1818.64652</v>
      </c>
      <c r="H10" s="97">
        <f t="shared" si="0"/>
        <v>7.197734060103442</v>
      </c>
      <c r="I10" s="98">
        <f t="shared" si="1"/>
        <v>-41627.38441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40312.71</v>
      </c>
      <c r="E11" s="53">
        <v>3203.18088</v>
      </c>
      <c r="F11" s="106"/>
      <c r="G11" s="53">
        <v>1818.61889</v>
      </c>
      <c r="H11" s="97">
        <f t="shared" si="0"/>
        <v>7.186047964105439</v>
      </c>
      <c r="I11" s="98">
        <f t="shared" si="1"/>
        <v>-41371.81912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10">
        <v>122.6</v>
      </c>
      <c r="E12" s="54">
        <v>23.79336</v>
      </c>
      <c r="F12" s="108"/>
      <c r="G12" s="54">
        <v>3.9855</v>
      </c>
      <c r="H12" s="97">
        <f t="shared" si="0"/>
        <v>21.056070796460176</v>
      </c>
      <c r="I12" s="98">
        <f t="shared" si="1"/>
        <v>-89.20664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167</v>
      </c>
      <c r="E13" s="53">
        <v>1.64135</v>
      </c>
      <c r="F13" s="106"/>
      <c r="G13" s="53">
        <v>-3.95787</v>
      </c>
      <c r="H13" s="97">
        <f t="shared" si="0"/>
        <v>0.9769940476190477</v>
      </c>
      <c r="I13" s="98">
        <f t="shared" si="1"/>
        <v>-166.35865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0</v>
      </c>
      <c r="E15" s="1">
        <f>E16+E21+E22+E23</f>
        <v>758.74134</v>
      </c>
      <c r="F15" s="168">
        <f>F16+F21+F22+F23</f>
        <v>0</v>
      </c>
      <c r="G15" s="1">
        <f>G16+G21+G22+G23</f>
        <v>721.6318</v>
      </c>
      <c r="H15" s="97">
        <f t="shared" si="0"/>
        <v>5.247536759111972</v>
      </c>
      <c r="I15" s="98">
        <f t="shared" si="1"/>
        <v>-13700.25866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0</v>
      </c>
      <c r="E16" s="54">
        <f>E17+E18+E19</f>
        <v>414.92515000000003</v>
      </c>
      <c r="F16" s="191">
        <f>F17+F18</f>
        <v>0</v>
      </c>
      <c r="G16" s="54">
        <f>G17+G18</f>
        <v>205.90644</v>
      </c>
      <c r="H16" s="97">
        <f t="shared" si="0"/>
        <v>3.8508134570765664</v>
      </c>
      <c r="I16" s="98">
        <f t="shared" si="1"/>
        <v>-10360.07485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/>
      <c r="E17" s="53">
        <v>213.38756</v>
      </c>
      <c r="F17" s="120"/>
      <c r="G17" s="53">
        <v>155.90644</v>
      </c>
      <c r="H17" s="97">
        <f t="shared" si="0"/>
        <v>3.4049395244933787</v>
      </c>
      <c r="I17" s="98">
        <f t="shared" si="1"/>
        <v>-6053.61244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/>
      <c r="E18" s="68">
        <v>201.53759</v>
      </c>
      <c r="F18" s="130"/>
      <c r="G18" s="55">
        <v>50</v>
      </c>
      <c r="H18" s="97">
        <f t="shared" si="0"/>
        <v>4.470665261756877</v>
      </c>
      <c r="I18" s="98">
        <f t="shared" si="1"/>
        <v>-4306.46241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/>
      <c r="F19" s="130"/>
      <c r="G19" s="53"/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/>
      <c r="E21" s="54">
        <v>228.76869</v>
      </c>
      <c r="F21" s="108"/>
      <c r="G21" s="54">
        <v>400.55515</v>
      </c>
      <c r="H21" s="97">
        <f t="shared" si="0"/>
        <v>18.922141439205955</v>
      </c>
      <c r="I21" s="98">
        <f t="shared" si="1"/>
        <v>-980.23131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/>
      <c r="E22" s="53">
        <v>24.7805</v>
      </c>
      <c r="F22" s="108"/>
      <c r="G22" s="53">
        <v>83.17021</v>
      </c>
      <c r="H22" s="97">
        <f t="shared" si="0"/>
        <v>1.407183418512209</v>
      </c>
      <c r="I22" s="98">
        <f t="shared" si="1"/>
        <v>-1736.2195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/>
      <c r="E23" s="47">
        <v>90.267</v>
      </c>
      <c r="F23" s="112"/>
      <c r="G23" s="47">
        <v>32</v>
      </c>
      <c r="H23" s="97">
        <f t="shared" si="0"/>
        <v>12.642436974789915</v>
      </c>
      <c r="I23" s="98">
        <f t="shared" si="1"/>
        <v>-623.733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6">
        <f>D26+D28+D29</f>
        <v>0</v>
      </c>
      <c r="E24" s="1">
        <f>E26+E28+E29</f>
        <v>101.30197</v>
      </c>
      <c r="F24" s="115">
        <f>F26+F28+F29</f>
        <v>0</v>
      </c>
      <c r="G24" s="1">
        <f>G26+G28+G29</f>
        <v>72.31523</v>
      </c>
      <c r="H24" s="97">
        <f t="shared" si="0"/>
        <v>6.713185553346587</v>
      </c>
      <c r="I24" s="98">
        <f t="shared" si="1"/>
        <v>-1407.69803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0</v>
      </c>
      <c r="E26" s="68">
        <f>E27</f>
        <v>53.13697</v>
      </c>
      <c r="F26" s="40">
        <f>F27</f>
        <v>0</v>
      </c>
      <c r="G26" s="68">
        <f>G27</f>
        <v>72.31523</v>
      </c>
      <c r="H26" s="97">
        <f t="shared" si="0"/>
        <v>4.395117452440033</v>
      </c>
      <c r="I26" s="98">
        <f t="shared" si="1"/>
        <v>-1155.86303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/>
      <c r="E27" s="47">
        <v>53.13697</v>
      </c>
      <c r="F27" s="112"/>
      <c r="G27" s="47">
        <v>72.31523</v>
      </c>
      <c r="H27" s="97">
        <f t="shared" si="0"/>
        <v>4.395117452440033</v>
      </c>
      <c r="I27" s="98">
        <f t="shared" si="1"/>
        <v>-1155.86303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</v>
      </c>
      <c r="F28" s="124"/>
      <c r="G28" s="53"/>
      <c r="H28" s="97"/>
      <c r="I28" s="98">
        <f t="shared" si="1"/>
        <v>6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11"/>
      <c r="E29" s="47">
        <v>42.165</v>
      </c>
      <c r="F29" s="124"/>
      <c r="G29" s="47"/>
      <c r="H29" s="97">
        <f t="shared" si="0"/>
        <v>14.055000000000001</v>
      </c>
      <c r="I29" s="98">
        <f t="shared" si="1"/>
        <v>-257.835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14">
        <f>D34+D35+D39+D42</f>
        <v>0</v>
      </c>
      <c r="E32" s="3">
        <f>E34+E35+E39+E42</f>
        <v>63.83963</v>
      </c>
      <c r="F32" s="138">
        <f>F34+F35+F39</f>
        <v>0</v>
      </c>
      <c r="G32" s="3">
        <f>G34+G35+G39+G42</f>
        <v>120.79046</v>
      </c>
      <c r="H32" s="97">
        <f t="shared" si="0"/>
        <v>1.3081891393442622</v>
      </c>
      <c r="I32" s="98">
        <f t="shared" si="1"/>
        <v>-4816.16037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10"/>
      <c r="E34" s="54">
        <v>40.58951</v>
      </c>
      <c r="F34" s="112"/>
      <c r="G34" s="54">
        <v>115.03946</v>
      </c>
      <c r="H34" s="97">
        <f t="shared" si="0"/>
        <v>0.9804229468599034</v>
      </c>
      <c r="I34" s="98">
        <f t="shared" si="1"/>
        <v>-4099.41049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8">
        <f>D36</f>
        <v>0</v>
      </c>
      <c r="E35" s="55">
        <f>E36</f>
        <v>0</v>
      </c>
      <c r="F35" s="40">
        <f>F36</f>
        <v>0</v>
      </c>
      <c r="G35" s="55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9"/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10">
        <f>D41</f>
        <v>0</v>
      </c>
      <c r="E39" s="54">
        <f>E41</f>
        <v>0</v>
      </c>
      <c r="F39" s="148">
        <f>F41</f>
        <v>0</v>
      </c>
      <c r="G39" s="54">
        <f>G41</f>
        <v>3.651</v>
      </c>
      <c r="H39" s="97">
        <f t="shared" si="0"/>
        <v>0</v>
      </c>
      <c r="I39" s="98">
        <f t="shared" si="1"/>
        <v>-158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8"/>
      <c r="E41" s="55"/>
      <c r="F41" s="146"/>
      <c r="G41" s="55">
        <v>3.651</v>
      </c>
      <c r="H41" s="97">
        <f t="shared" si="0"/>
        <v>0</v>
      </c>
      <c r="I41" s="98">
        <f t="shared" si="1"/>
        <v>-158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25">
        <f>D43</f>
        <v>0</v>
      </c>
      <c r="E42" s="74">
        <f>E43</f>
        <v>23.25012</v>
      </c>
      <c r="F42" s="74">
        <f>F43</f>
        <v>0</v>
      </c>
      <c r="G42" s="74">
        <f>G43</f>
        <v>2.1</v>
      </c>
      <c r="H42" s="97">
        <f t="shared" si="0"/>
        <v>46.50024</v>
      </c>
      <c r="I42" s="98">
        <f t="shared" si="1"/>
        <v>-26.74988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17"/>
      <c r="E43" s="66">
        <v>23.25012</v>
      </c>
      <c r="F43" s="153"/>
      <c r="G43" s="66">
        <v>2.1</v>
      </c>
      <c r="H43" s="97">
        <f t="shared" si="0"/>
        <v>46.50024</v>
      </c>
      <c r="I43" s="98">
        <f t="shared" si="1"/>
        <v>-26.74988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14">
        <f>D45+D46+D47+D48+D50+D49</f>
        <v>63.5</v>
      </c>
      <c r="E44" s="3">
        <f>E45+E46+E47+E48+E50+E49</f>
        <v>5.54203</v>
      </c>
      <c r="F44" s="156"/>
      <c r="G44" s="3">
        <f>G45+G46+G48+G47+G50+G49</f>
        <v>8.0203</v>
      </c>
      <c r="H44" s="97">
        <f t="shared" si="0"/>
        <v>0.23178711836051857</v>
      </c>
      <c r="I44" s="98">
        <f t="shared" si="1"/>
        <v>-2385.45797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0.07629</v>
      </c>
      <c r="F45" s="146"/>
      <c r="G45" s="55">
        <v>9E-05</v>
      </c>
      <c r="H45" s="97"/>
      <c r="I45" s="98">
        <f t="shared" si="1"/>
        <v>0.07629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9"/>
      <c r="E46" s="53">
        <v>0.28412</v>
      </c>
      <c r="F46" s="158"/>
      <c r="G46" s="53">
        <v>0.078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9"/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9"/>
      <c r="E48" s="53">
        <v>5.18162</v>
      </c>
      <c r="F48" s="158"/>
      <c r="G48" s="53">
        <v>7.94221</v>
      </c>
      <c r="H48" s="97"/>
      <c r="I48" s="98">
        <f t="shared" si="1"/>
        <v>5.18162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11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11"/>
      <c r="E50" s="47"/>
      <c r="F50" s="159"/>
      <c r="G50" s="47"/>
      <c r="H50" s="97">
        <f t="shared" si="0"/>
        <v>0</v>
      </c>
      <c r="I50" s="98">
        <f t="shared" si="1"/>
        <v>-2170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12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/>
      <c r="I53" s="98">
        <f t="shared" si="1"/>
        <v>0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18"/>
      <c r="E54" s="45"/>
      <c r="F54" s="161"/>
      <c r="G54" s="45">
        <v>23.44756</v>
      </c>
      <c r="H54" s="97">
        <f t="shared" si="0"/>
        <v>0</v>
      </c>
      <c r="I54" s="98">
        <f t="shared" si="1"/>
        <v>-239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18">
        <f>D58+D60+D62+D64+D65+D67+D68+D69+D71+D73+D80+D56+D76+D77</f>
        <v>153</v>
      </c>
      <c r="E55" s="45">
        <f>E58+E60+E62+E64+E65+E67+E68+E69+E71+E73+E56+E76+E77+E78</f>
        <v>16.0171</v>
      </c>
      <c r="F55" s="45">
        <f>F58+F60+F62+F64+F65+F67+F68+F69+F71+F73+F56+F76+F77+F78</f>
        <v>0</v>
      </c>
      <c r="G55" s="45">
        <f>G58+G60+G62+G64+G65+G67+G68+G69+G71+G73+G56+G76+G77+G78+G70</f>
        <v>93.07003</v>
      </c>
      <c r="H55" s="97">
        <f t="shared" si="0"/>
        <v>1.65980310880829</v>
      </c>
      <c r="I55" s="98">
        <f t="shared" si="1"/>
        <v>-948.9829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10"/>
      <c r="E56" s="54">
        <v>0.05</v>
      </c>
      <c r="F56" s="108"/>
      <c r="G56" s="54">
        <v>9.59999</v>
      </c>
      <c r="H56" s="97">
        <f t="shared" si="0"/>
        <v>0.1111111111111111</v>
      </c>
      <c r="I56" s="98">
        <f t="shared" si="1"/>
        <v>-44.95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10"/>
      <c r="E58" s="55"/>
      <c r="F58" s="112"/>
      <c r="G58" s="55"/>
      <c r="H58" s="97">
        <f t="shared" si="0"/>
        <v>0</v>
      </c>
      <c r="I58" s="98">
        <f t="shared" si="1"/>
        <v>-1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10"/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/>
      <c r="F65" s="112"/>
      <c r="G65" s="81"/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10">
        <v>103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11"/>
      <c r="E68" s="53"/>
      <c r="F68" s="108"/>
      <c r="G68" s="53">
        <v>25</v>
      </c>
      <c r="H68" s="97">
        <f t="shared" si="0"/>
        <v>0</v>
      </c>
      <c r="I68" s="98">
        <f t="shared" si="1"/>
        <v>-140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8"/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0</v>
      </c>
      <c r="F73" s="54">
        <f>F74+F75</f>
        <v>0</v>
      </c>
      <c r="G73" s="54">
        <f>G74+G75</f>
        <v>1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/>
      <c r="F74" s="112"/>
      <c r="G74" s="53">
        <v>1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9"/>
      <c r="E77" s="53">
        <v>4</v>
      </c>
      <c r="F77" s="106"/>
      <c r="G77" s="53">
        <v>3.2</v>
      </c>
      <c r="H77" s="97">
        <f aca="true" t="shared" si="3" ref="H77:H136">E77/C77*100</f>
        <v>13.793103448275861</v>
      </c>
      <c r="I77" s="98">
        <f t="shared" si="2"/>
        <v>-25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9">
        <f>D80</f>
        <v>0</v>
      </c>
      <c r="E78" s="53">
        <f>E80</f>
        <v>11.9671</v>
      </c>
      <c r="F78" s="166">
        <f>F80</f>
        <v>0</v>
      </c>
      <c r="G78" s="53">
        <f>G80</f>
        <v>54.27004</v>
      </c>
      <c r="H78" s="97">
        <f t="shared" si="3"/>
        <v>2.314719535783366</v>
      </c>
      <c r="I78" s="98">
        <f t="shared" si="2"/>
        <v>-505.0329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8"/>
      <c r="E80" s="47">
        <v>11.9671</v>
      </c>
      <c r="F80" s="112"/>
      <c r="G80" s="47">
        <v>54.27004</v>
      </c>
      <c r="H80" s="97">
        <f t="shared" si="3"/>
        <v>2.314719535783366</v>
      </c>
      <c r="I80" s="98">
        <f t="shared" si="2"/>
        <v>-505.0329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107.21748</v>
      </c>
      <c r="F81" s="167">
        <f>F82+F83+F84</f>
        <v>0</v>
      </c>
      <c r="G81" s="45">
        <f>G82+G83+G84</f>
        <v>173.03984</v>
      </c>
      <c r="H81" s="97"/>
      <c r="I81" s="98">
        <f t="shared" si="2"/>
        <v>107.21748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54.3886</v>
      </c>
      <c r="F82" s="108"/>
      <c r="G82" s="54">
        <v>122.20284</v>
      </c>
      <c r="H82" s="97"/>
      <c r="I82" s="98">
        <f t="shared" si="2"/>
        <v>54.3886</v>
      </c>
    </row>
    <row r="83" spans="1:9" ht="11.25" customHeight="1" hidden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52.82888</v>
      </c>
      <c r="F84" s="124"/>
      <c r="G84" s="47">
        <v>50.837</v>
      </c>
      <c r="H84" s="97"/>
      <c r="I84" s="98">
        <f t="shared" si="2"/>
        <v>52.82888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61">
        <f>D86+D159+D157+D156</f>
        <v>203.3</v>
      </c>
      <c r="E85" s="1">
        <f>E86+E159+E157+E156+E158</f>
        <v>24519.53933</v>
      </c>
      <c r="F85" s="225">
        <f>F86+F159+F157+F156+F158</f>
        <v>0</v>
      </c>
      <c r="G85" s="1">
        <f>G86+G159+G157+G156+G158</f>
        <v>24328.458209999997</v>
      </c>
      <c r="H85" s="97">
        <f t="shared" si="3"/>
        <v>7.2578337369903325</v>
      </c>
      <c r="I85" s="98">
        <f t="shared" si="2"/>
        <v>-313315.96667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62">
        <f>D87+D90+D107+D138</f>
        <v>203.3</v>
      </c>
      <c r="E86" s="3">
        <f>E87+E90+E107+E138</f>
        <v>24519.54061</v>
      </c>
      <c r="F86" s="43">
        <f>F87+F90+F107+F138</f>
        <v>0</v>
      </c>
      <c r="G86" s="3">
        <f>G87+G90+G107+G138</f>
        <v>24331.413849999997</v>
      </c>
      <c r="H86" s="97">
        <f t="shared" si="3"/>
        <v>7.257834115872948</v>
      </c>
      <c r="I86" s="98">
        <f t="shared" si="2"/>
        <v>-313315.96538999997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61">
        <f>D88+D89</f>
        <v>0</v>
      </c>
      <c r="E87" s="1">
        <f>E88+E89</f>
        <v>11208</v>
      </c>
      <c r="F87" s="281">
        <f>F88+F89</f>
        <v>0</v>
      </c>
      <c r="G87" s="1">
        <f>G88+G89</f>
        <v>7263</v>
      </c>
      <c r="H87" s="97">
        <f t="shared" si="3"/>
        <v>9.602928173387346</v>
      </c>
      <c r="I87" s="98">
        <f t="shared" si="2"/>
        <v>-105506.4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63"/>
      <c r="E88" s="54">
        <v>11208</v>
      </c>
      <c r="G88" s="54">
        <v>7263</v>
      </c>
      <c r="H88" s="97">
        <f t="shared" si="3"/>
        <v>9.722246317725231</v>
      </c>
      <c r="I88" s="98">
        <f t="shared" si="2"/>
        <v>-104074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64"/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61">
        <f>D93+D96+D99+D91+D92+D94+D95+D97+D98</f>
        <v>203.3</v>
      </c>
      <c r="E90" s="1">
        <f>E93+E96+E99+E91+E92+E94+E95+E97+E98</f>
        <v>502.22</v>
      </c>
      <c r="F90" s="225">
        <f>F93+F96+F99</f>
        <v>0</v>
      </c>
      <c r="G90" s="1">
        <f>G93+G96+G99+G91+G92+G94+G95</f>
        <v>4668.688</v>
      </c>
      <c r="H90" s="97">
        <f t="shared" si="3"/>
        <v>2.935071006954591</v>
      </c>
      <c r="I90" s="98">
        <f t="shared" si="2"/>
        <v>-16608.78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3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65"/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63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66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66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66"/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67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67">
        <v>203.3</v>
      </c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61">
        <f>D100+D101+D102+D103+D105</f>
        <v>0</v>
      </c>
      <c r="E99" s="1">
        <f>E100+E101+E102+E103+E105</f>
        <v>502.22</v>
      </c>
      <c r="F99" s="225">
        <f>F100+F101+F102+F103</f>
        <v>0</v>
      </c>
      <c r="G99" s="1">
        <f>G100+G101+G102+G103+G104+G106</f>
        <v>168.688</v>
      </c>
      <c r="H99" s="97">
        <f t="shared" si="3"/>
        <v>5.871651877053302</v>
      </c>
      <c r="I99" s="98">
        <f t="shared" si="2"/>
        <v>-8051.079999999999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66"/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68"/>
      <c r="E101" s="47">
        <v>192</v>
      </c>
      <c r="F101" s="176"/>
      <c r="G101" s="47">
        <v>168.688</v>
      </c>
      <c r="H101" s="97">
        <f t="shared" si="3"/>
        <v>8.823529411764707</v>
      </c>
      <c r="I101" s="98">
        <f t="shared" si="2"/>
        <v>-1984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68"/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68"/>
      <c r="E103" s="47">
        <v>310.22</v>
      </c>
      <c r="F103" s="282"/>
      <c r="G103" s="245"/>
      <c r="H103" s="97">
        <f t="shared" si="3"/>
        <v>8.33252753156057</v>
      </c>
      <c r="I103" s="98">
        <f t="shared" si="2"/>
        <v>-3412.7799999999997</v>
      </c>
    </row>
    <row r="104" spans="1:9" ht="25.5" customHeight="1" thickBot="1">
      <c r="A104" s="118" t="s">
        <v>230</v>
      </c>
      <c r="B104" s="4" t="s">
        <v>179</v>
      </c>
      <c r="C104" s="68"/>
      <c r="D104" s="269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70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269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62">
        <f>D108+D125+D128+D129+D130+D131+D132+D133+D136+D127+D126</f>
        <v>0</v>
      </c>
      <c r="E107" s="3">
        <f>E108+E125+E128+E129+E130+E131+E132+E133+E136+E127+E126</f>
        <v>11518.75161</v>
      </c>
      <c r="F107" s="43">
        <f>F108+F125+F128+F129+F130+F131+F132+F133+F136+F127+F126</f>
        <v>0</v>
      </c>
      <c r="G107" s="3">
        <f>G108+G125+G128+G129+G130+G131+G132+G133+G136+G127+G126+G135+G134</f>
        <v>11690.221849999998</v>
      </c>
      <c r="H107" s="97">
        <f t="shared" si="3"/>
        <v>6.92233084875652</v>
      </c>
      <c r="I107" s="98">
        <f t="shared" si="2"/>
        <v>-154881.14839</v>
      </c>
    </row>
    <row r="108" spans="1:9" ht="11.25" customHeight="1" thickBot="1">
      <c r="A108" s="168" t="s">
        <v>83</v>
      </c>
      <c r="B108" s="260" t="s">
        <v>237</v>
      </c>
      <c r="C108" s="208">
        <f>C111+C112+C117+C120+C119+C110+C109+C118+C113+C121+C122+C115+C116+C123+C124</f>
        <v>124432.5</v>
      </c>
      <c r="D108" s="261">
        <f>D111+D112+D117+D120+D119+D110+D109+D118+D113+D121+D122+D115+D116+D123+D124</f>
        <v>0</v>
      </c>
      <c r="E108" s="1">
        <f>E111+E112+E117+E120+E119+E110+E109+E118+E113+E121+E122+E115+E116+E123+E124</f>
        <v>10217.5348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11690.221849999998</v>
      </c>
      <c r="H108" s="97">
        <f t="shared" si="3"/>
        <v>8.211307174572559</v>
      </c>
      <c r="I108" s="98">
        <f t="shared" si="2"/>
        <v>-114214.9652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71"/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71"/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71"/>
      <c r="E111" s="54"/>
      <c r="F111" s="108"/>
      <c r="G111" s="54">
        <v>281.28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65"/>
      <c r="E112" s="53">
        <v>7473</v>
      </c>
      <c r="F112" s="179"/>
      <c r="G112" s="53">
        <v>7451</v>
      </c>
      <c r="H112" s="97">
        <f t="shared" si="3"/>
        <v>8.325655340373691</v>
      </c>
      <c r="I112" s="98">
        <f t="shared" si="2"/>
        <v>-82285.7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65"/>
      <c r="E113" s="53">
        <v>1283</v>
      </c>
      <c r="F113" s="179"/>
      <c r="G113" s="53">
        <v>1346</v>
      </c>
      <c r="H113" s="97">
        <f t="shared" si="3"/>
        <v>8.324249974047545</v>
      </c>
      <c r="I113" s="98">
        <f t="shared" si="2"/>
        <v>-14129.8</v>
      </c>
    </row>
    <row r="114" spans="3:9" ht="1.5" customHeight="1" hidden="1" thickBot="1">
      <c r="C114" s="151"/>
      <c r="D114" s="272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65"/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65"/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65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65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65"/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65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63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3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63"/>
      <c r="E123" s="47">
        <v>1022.015</v>
      </c>
      <c r="F123" s="124"/>
      <c r="G123" s="57">
        <v>1039.05</v>
      </c>
      <c r="H123" s="97">
        <f t="shared" si="3"/>
        <v>7.719379739569171</v>
      </c>
      <c r="I123" s="98">
        <f t="shared" si="2"/>
        <v>-12217.585000000001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73"/>
      <c r="E124" s="53">
        <v>439.5198</v>
      </c>
      <c r="F124" s="144"/>
      <c r="G124" s="47">
        <v>1453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63"/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63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73"/>
      <c r="E127" s="53"/>
      <c r="F127" s="144"/>
      <c r="G127" s="47"/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65"/>
      <c r="E128" s="53"/>
      <c r="F128" s="285"/>
      <c r="G128" s="53"/>
      <c r="H128" s="97">
        <f t="shared" si="3"/>
        <v>0</v>
      </c>
      <c r="I128" s="98">
        <f t="shared" si="2"/>
        <v>-1263.3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74"/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74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74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74"/>
      <c r="E132" s="53">
        <v>51.16014</v>
      </c>
      <c r="F132" s="285"/>
      <c r="G132" s="55"/>
      <c r="H132" s="97">
        <f t="shared" si="3"/>
        <v>7.696726342710996</v>
      </c>
      <c r="I132" s="98">
        <f t="shared" si="2"/>
        <v>-613.5398600000001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65"/>
      <c r="E133" s="53">
        <v>82.05667</v>
      </c>
      <c r="F133" s="285"/>
      <c r="G133" s="53"/>
      <c r="H133" s="97">
        <f t="shared" si="3"/>
        <v>6.750301908522541</v>
      </c>
      <c r="I133" s="98">
        <f t="shared" si="2"/>
        <v>-1133.54333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74"/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75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62">
        <f>D137</f>
        <v>0</v>
      </c>
      <c r="E136" s="3">
        <f>E137</f>
        <v>1168</v>
      </c>
      <c r="F136" s="43">
        <f>F137</f>
        <v>0</v>
      </c>
      <c r="G136" s="43">
        <f>G137</f>
        <v>0</v>
      </c>
      <c r="H136" s="97">
        <f t="shared" si="3"/>
        <v>3.2499513063802556</v>
      </c>
      <c r="I136" s="98">
        <f t="shared" si="2"/>
        <v>-34771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76"/>
      <c r="E137" s="55">
        <v>1168</v>
      </c>
      <c r="G137" s="55"/>
      <c r="H137" s="97">
        <f>E137/C137*100</f>
        <v>3.2499513063802556</v>
      </c>
      <c r="I137" s="98">
        <f aca="true" t="shared" si="4" ref="I137:I160">E137-C137</f>
        <v>-34771</v>
      </c>
    </row>
    <row r="138" spans="1:9" ht="11.25" customHeight="1" thickBot="1">
      <c r="A138" s="168" t="s">
        <v>88</v>
      </c>
      <c r="B138" s="260" t="s">
        <v>104</v>
      </c>
      <c r="C138" s="208">
        <f>C149+C150+C140+C144+C142</f>
        <v>37610.206</v>
      </c>
      <c r="D138" s="261">
        <f>D149</f>
        <v>0</v>
      </c>
      <c r="E138" s="1">
        <f>E149+E150+E140+E144+E142+E141+E143+E147+E148+E145+E146</f>
        <v>1290.569</v>
      </c>
      <c r="F138" s="281">
        <f>F149+F150+F140+F144+F142+F141+F143+F147+F148</f>
        <v>0</v>
      </c>
      <c r="G138" s="1">
        <f>G139+G143+G145+G149+G150+G144+G147+G148+G146</f>
        <v>709.504</v>
      </c>
      <c r="H138" s="97">
        <f>E138/C138*100</f>
        <v>3.4314329466847378</v>
      </c>
      <c r="I138" s="98">
        <f t="shared" si="4"/>
        <v>-36319.636999999995</v>
      </c>
    </row>
    <row r="139" spans="1:9" ht="11.25" customHeight="1" thickBot="1">
      <c r="A139" s="168" t="s">
        <v>89</v>
      </c>
      <c r="B139" s="260" t="s">
        <v>104</v>
      </c>
      <c r="C139" s="208"/>
      <c r="D139" s="261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3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65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65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65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74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74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77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64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64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61"/>
      <c r="E149" s="1">
        <v>1290.569</v>
      </c>
      <c r="F149" s="132"/>
      <c r="G149" s="1">
        <v>709.504</v>
      </c>
      <c r="H149" s="97">
        <f>E149/C149*100</f>
        <v>3.4314329466847378</v>
      </c>
      <c r="I149" s="98">
        <f t="shared" si="4"/>
        <v>-36319.636999999995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78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71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71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3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67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67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79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79"/>
      <c r="E157" s="48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268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80"/>
      <c r="E159" s="48">
        <v>-0.00128</v>
      </c>
      <c r="F159" s="186"/>
      <c r="G159" s="48">
        <v>-2.95564</v>
      </c>
      <c r="H159" s="97"/>
      <c r="I159" s="98">
        <f t="shared" si="4"/>
        <v>-0.00128</v>
      </c>
    </row>
    <row r="160" spans="1:9" ht="11.25" customHeight="1" thickBot="1">
      <c r="A160" s="168"/>
      <c r="B160" s="260" t="s">
        <v>92</v>
      </c>
      <c r="C160" s="208">
        <f>C8+C85</f>
        <v>407134.506</v>
      </c>
      <c r="D160" s="261">
        <f>D8+D85</f>
        <v>41500.4</v>
      </c>
      <c r="E160" s="1">
        <f>E85+E8</f>
        <v>28800.81447</v>
      </c>
      <c r="F160" s="225">
        <f>F85+F8</f>
        <v>0</v>
      </c>
      <c r="G160" s="1">
        <f>G8+G85</f>
        <v>27359.419949999996</v>
      </c>
      <c r="H160" s="97">
        <f>E160/C160*100</f>
        <v>7.074029355301072</v>
      </c>
      <c r="I160" s="98">
        <f t="shared" si="4"/>
        <v>-378333.69153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277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287" t="s">
        <v>97</v>
      </c>
      <c r="I5" s="288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278</v>
      </c>
      <c r="F6" s="71" t="s">
        <v>257</v>
      </c>
      <c r="G6" s="71" t="s">
        <v>278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10691.035030000001</v>
      </c>
      <c r="F8" s="1">
        <f>F9+F15+F24+F44+F55+F81+F32+F54+F52</f>
        <v>0</v>
      </c>
      <c r="G8" s="1">
        <f>G9+G15+G24+G44+G55+G81+G32+G54+G52+G14+G30</f>
        <v>7119.813259999999</v>
      </c>
      <c r="H8" s="97">
        <f>E8/C8*100</f>
        <v>15.427401593096581</v>
      </c>
      <c r="I8" s="98">
        <f>E8-C8</f>
        <v>-58607.96497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8156.60022</v>
      </c>
      <c r="F9" s="101">
        <f>F10</f>
        <v>0</v>
      </c>
      <c r="G9" s="61">
        <f>G10</f>
        <v>5410.976129999999</v>
      </c>
      <c r="H9" s="97">
        <f aca="true" t="shared" si="0" ref="H9:H71">E9/C9*100</f>
        <v>18.18396696094168</v>
      </c>
      <c r="I9" s="98">
        <f aca="true" t="shared" si="1" ref="I9:I72">E9-C9</f>
        <v>-36699.39978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8156.60022</v>
      </c>
      <c r="F10" s="55">
        <f>F11+F12+F13</f>
        <v>0</v>
      </c>
      <c r="G10" s="55">
        <f>G11+G12+G13</f>
        <v>5410.976129999999</v>
      </c>
      <c r="H10" s="97">
        <f t="shared" si="0"/>
        <v>18.18396696094168</v>
      </c>
      <c r="I10" s="98">
        <f t="shared" si="1"/>
        <v>-36699.39978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8093.65835</v>
      </c>
      <c r="F11" s="106"/>
      <c r="G11" s="53">
        <v>5401.03789</v>
      </c>
      <c r="H11" s="97">
        <f t="shared" si="0"/>
        <v>18.157393942793046</v>
      </c>
      <c r="I11" s="98">
        <f t="shared" si="1"/>
        <v>-36481.34165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60.37495</v>
      </c>
      <c r="F12" s="108"/>
      <c r="G12" s="54">
        <v>3.9855</v>
      </c>
      <c r="H12" s="97">
        <f t="shared" si="0"/>
        <v>53.4291592920354</v>
      </c>
      <c r="I12" s="98">
        <f t="shared" si="1"/>
        <v>-52.62505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2.56692</v>
      </c>
      <c r="F13" s="106"/>
      <c r="G13" s="53">
        <v>5.95274</v>
      </c>
      <c r="H13" s="97">
        <f t="shared" si="0"/>
        <v>1.5279285714285713</v>
      </c>
      <c r="I13" s="98">
        <f t="shared" si="1"/>
        <v>-165.43308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1463.1484299999997</v>
      </c>
      <c r="F15" s="168">
        <f>F16+F21+F22+F23</f>
        <v>0</v>
      </c>
      <c r="G15" s="1">
        <f>G16+G21+G22+G23</f>
        <v>838.04145</v>
      </c>
      <c r="H15" s="97">
        <f t="shared" si="0"/>
        <v>10.119291998063488</v>
      </c>
      <c r="I15" s="98">
        <f t="shared" si="1"/>
        <v>-12995.85157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1046.41376</v>
      </c>
      <c r="F16" s="191">
        <f>F17+F18</f>
        <v>0</v>
      </c>
      <c r="G16" s="54">
        <f>G17+G18+G19</f>
        <v>240.04223000000002</v>
      </c>
      <c r="H16" s="97">
        <f t="shared" si="0"/>
        <v>9.711496612529</v>
      </c>
      <c r="I16" s="98">
        <f t="shared" si="1"/>
        <v>-9728.58624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494.5286</v>
      </c>
      <c r="F17" s="120"/>
      <c r="G17" s="53">
        <v>169.05084</v>
      </c>
      <c r="H17" s="97">
        <f t="shared" si="0"/>
        <v>7.89099409605872</v>
      </c>
      <c r="I17" s="98">
        <f t="shared" si="1"/>
        <v>-5772.4714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551.88516</v>
      </c>
      <c r="F18" s="130"/>
      <c r="G18" s="55">
        <v>56.30412</v>
      </c>
      <c r="H18" s="97">
        <f t="shared" si="0"/>
        <v>12.242350488021296</v>
      </c>
      <c r="I18" s="98">
        <f t="shared" si="1"/>
        <v>-3956.11484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14.68727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232.19645</v>
      </c>
      <c r="F21" s="108"/>
      <c r="G21" s="54">
        <v>428.70709</v>
      </c>
      <c r="H21" s="97">
        <f t="shared" si="0"/>
        <v>19.20566170388751</v>
      </c>
      <c r="I21" s="98">
        <f t="shared" si="1"/>
        <v>-976.80355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80.14291</v>
      </c>
      <c r="F22" s="108"/>
      <c r="G22" s="53">
        <v>90.59213</v>
      </c>
      <c r="H22" s="97">
        <f t="shared" si="0"/>
        <v>4.5509886428165816</v>
      </c>
      <c r="I22" s="98">
        <f t="shared" si="1"/>
        <v>-1680.85709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104.39531</v>
      </c>
      <c r="F23" s="112"/>
      <c r="G23" s="47">
        <v>78.7</v>
      </c>
      <c r="H23" s="97">
        <f t="shared" si="0"/>
        <v>14.6211918767507</v>
      </c>
      <c r="I23" s="98">
        <f t="shared" si="1"/>
        <v>-609.60469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259.33749</v>
      </c>
      <c r="F24" s="115">
        <f>F26+F28+F29</f>
        <v>0</v>
      </c>
      <c r="G24" s="1">
        <f>G26+G28+G29</f>
        <v>215.44497</v>
      </c>
      <c r="H24" s="97">
        <f t="shared" si="0"/>
        <v>17.186049701789262</v>
      </c>
      <c r="I24" s="98">
        <f t="shared" si="1"/>
        <v>-1249.66251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152.50964</v>
      </c>
      <c r="F26" s="40">
        <f>F27</f>
        <v>0</v>
      </c>
      <c r="G26" s="68">
        <f>G27</f>
        <v>215.44497</v>
      </c>
      <c r="H26" s="97">
        <f t="shared" si="0"/>
        <v>12.61452770885029</v>
      </c>
      <c r="I26" s="98">
        <f t="shared" si="1"/>
        <v>-1056.49036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152.50964</v>
      </c>
      <c r="F27" s="112"/>
      <c r="G27" s="47">
        <v>215.44497</v>
      </c>
      <c r="H27" s="97">
        <f t="shared" si="0"/>
        <v>12.61452770885029</v>
      </c>
      <c r="I27" s="98">
        <f t="shared" si="1"/>
        <v>-1056.49036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13</v>
      </c>
      <c r="F28" s="124"/>
      <c r="G28" s="53"/>
      <c r="H28" s="97"/>
      <c r="I28" s="98">
        <f t="shared" si="1"/>
        <v>13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93.82785</v>
      </c>
      <c r="F29" s="124"/>
      <c r="G29" s="47"/>
      <c r="H29" s="97">
        <f t="shared" si="0"/>
        <v>31.275949999999998</v>
      </c>
      <c r="I29" s="98">
        <f t="shared" si="1"/>
        <v>-206.17215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473.36815</v>
      </c>
      <c r="F32" s="138">
        <f>F34+F35+F39</f>
        <v>0</v>
      </c>
      <c r="G32" s="3">
        <f>G34+G35+G39+G42</f>
        <v>352.23839000000004</v>
      </c>
      <c r="H32" s="97">
        <f t="shared" si="0"/>
        <v>9.700167008196722</v>
      </c>
      <c r="I32" s="98">
        <f t="shared" si="1"/>
        <v>-4406.63185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417.94823</v>
      </c>
      <c r="F34" s="112"/>
      <c r="G34" s="54">
        <v>259.51969</v>
      </c>
      <c r="H34" s="97">
        <f t="shared" si="0"/>
        <v>10.095367874396135</v>
      </c>
      <c r="I34" s="98">
        <f t="shared" si="1"/>
        <v>-3722.05177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25.9013</v>
      </c>
      <c r="F39" s="148">
        <f>F41</f>
        <v>0</v>
      </c>
      <c r="G39" s="54">
        <v>90.6187</v>
      </c>
      <c r="H39" s="97">
        <f t="shared" si="0"/>
        <v>16.393227848101265</v>
      </c>
      <c r="I39" s="98">
        <f t="shared" si="1"/>
        <v>-132.0987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25.9013</v>
      </c>
      <c r="F41" s="146"/>
      <c r="G41" s="55">
        <v>90.6187</v>
      </c>
      <c r="H41" s="97">
        <f t="shared" si="0"/>
        <v>16.393227848101265</v>
      </c>
      <c r="I41" s="98">
        <f t="shared" si="1"/>
        <v>-132.0987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29.51862</v>
      </c>
      <c r="F42" s="74">
        <f>F43</f>
        <v>0</v>
      </c>
      <c r="G42" s="74">
        <v>2.1</v>
      </c>
      <c r="H42" s="97">
        <f t="shared" si="0"/>
        <v>59.037240000000004</v>
      </c>
      <c r="I42" s="98">
        <f t="shared" si="1"/>
        <v>-20.48138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29.51862</v>
      </c>
      <c r="F43" s="153"/>
      <c r="G43" s="66">
        <v>2.1</v>
      </c>
      <c r="H43" s="97">
        <f t="shared" si="0"/>
        <v>59.037240000000004</v>
      </c>
      <c r="I43" s="98">
        <f t="shared" si="1"/>
        <v>-20.48138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54.57176</v>
      </c>
      <c r="F44" s="156"/>
      <c r="G44" s="3">
        <f>G45+G46+G48+G47+G50+G49</f>
        <v>10.83834</v>
      </c>
      <c r="H44" s="97">
        <f t="shared" si="0"/>
        <v>2.282382266833961</v>
      </c>
      <c r="I44" s="98">
        <f t="shared" si="1"/>
        <v>-2336.42824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0.52619</v>
      </c>
      <c r="F45" s="146"/>
      <c r="G45" s="55">
        <v>0.00921</v>
      </c>
      <c r="H45" s="97"/>
      <c r="I45" s="98">
        <f t="shared" si="1"/>
        <v>0.52619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>
        <v>0.28412</v>
      </c>
      <c r="F46" s="158"/>
      <c r="G46" s="53">
        <v>0.0813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6.07657</v>
      </c>
      <c r="F48" s="158"/>
      <c r="G48" s="53">
        <v>10.74783</v>
      </c>
      <c r="H48" s="97"/>
      <c r="I48" s="98">
        <f t="shared" si="1"/>
        <v>6.07657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/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6.58558</v>
      </c>
      <c r="F54" s="161"/>
      <c r="G54" s="45">
        <v>23.44756</v>
      </c>
      <c r="H54" s="97">
        <f t="shared" si="0"/>
        <v>2.7554728033472804</v>
      </c>
      <c r="I54" s="98">
        <f t="shared" si="1"/>
        <v>-232.41442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135.69888</v>
      </c>
      <c r="F55" s="45">
        <f>F58+F60+F62+F64+F65+F67+F68+F69+F71+F73+F56+F76+F77+F78</f>
        <v>0</v>
      </c>
      <c r="G55" s="45">
        <f>G58+G60+G62+G64+G65+G67+G68+G69+G71+G73+G56+G76+G77+G78+G70</f>
        <v>190.71486</v>
      </c>
      <c r="H55" s="97">
        <f t="shared" si="0"/>
        <v>14.062060103626944</v>
      </c>
      <c r="I55" s="98">
        <f t="shared" si="1"/>
        <v>-829.30112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6.9125</v>
      </c>
      <c r="F56" s="108"/>
      <c r="G56" s="54">
        <v>9.64999</v>
      </c>
      <c r="H56" s="97">
        <f t="shared" si="0"/>
        <v>15.36111111111111</v>
      </c>
      <c r="I56" s="98">
        <f t="shared" si="1"/>
        <v>-38.0875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16.98</v>
      </c>
      <c r="F68" s="108"/>
      <c r="G68" s="53">
        <v>26.13348</v>
      </c>
      <c r="H68" s="97">
        <f t="shared" si="0"/>
        <v>12.128571428571428</v>
      </c>
      <c r="I68" s="98">
        <f t="shared" si="1"/>
        <v>-123.02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f>G74+G75</f>
        <v>3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3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11.64</v>
      </c>
      <c r="F77" s="106"/>
      <c r="G77" s="53">
        <v>4.2</v>
      </c>
      <c r="H77" s="97">
        <f aca="true" t="shared" si="3" ref="H77:H138">E77/C77*100</f>
        <v>40.13793103448276</v>
      </c>
      <c r="I77" s="98">
        <f t="shared" si="2"/>
        <v>-17.36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100.01638</v>
      </c>
      <c r="F78" s="166">
        <f>F80</f>
        <v>0</v>
      </c>
      <c r="G78" s="53">
        <f>G80</f>
        <v>117.73139</v>
      </c>
      <c r="H78" s="97">
        <f t="shared" si="3"/>
        <v>19.345528046421663</v>
      </c>
      <c r="I78" s="98">
        <f t="shared" si="2"/>
        <v>-416.98362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100.01638</v>
      </c>
      <c r="F80" s="112"/>
      <c r="G80" s="47">
        <v>117.73139</v>
      </c>
      <c r="H80" s="97">
        <f t="shared" si="3"/>
        <v>19.345528046421663</v>
      </c>
      <c r="I80" s="98">
        <f t="shared" si="2"/>
        <v>-416.98362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137.03452</v>
      </c>
      <c r="F81" s="167">
        <f>F82+F83+F84</f>
        <v>0</v>
      </c>
      <c r="G81" s="45">
        <f>G82+G83+G84</f>
        <v>78.11156</v>
      </c>
      <c r="H81" s="97"/>
      <c r="I81" s="98">
        <f t="shared" si="2"/>
        <v>137.03452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-11.44632</v>
      </c>
      <c r="F82" s="108"/>
      <c r="G82" s="54">
        <v>2.27456</v>
      </c>
      <c r="H82" s="97"/>
      <c r="I82" s="98">
        <f t="shared" si="2"/>
        <v>-11.44632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148.48084</v>
      </c>
      <c r="F84" s="124"/>
      <c r="G84" s="47">
        <v>75.837</v>
      </c>
      <c r="H84" s="97"/>
      <c r="I84" s="98">
        <f t="shared" si="2"/>
        <v>148.48084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08">
        <f>D86+D159+D157+D156</f>
        <v>338851.506</v>
      </c>
      <c r="E85" s="1">
        <f>E86+E159+E157+E156+E158</f>
        <v>57527.64672</v>
      </c>
      <c r="F85" s="225">
        <f>F86+F159+F157+F156+F158</f>
        <v>0</v>
      </c>
      <c r="G85" s="1">
        <f>G86+G159+G157+G156+G158</f>
        <v>50520.65993</v>
      </c>
      <c r="H85" s="97">
        <f t="shared" si="3"/>
        <v>17.028300962540037</v>
      </c>
      <c r="I85" s="98">
        <f t="shared" si="2"/>
        <v>-280307.85928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09">
        <f>D87+D90+D107+D138</f>
        <v>338851.506</v>
      </c>
      <c r="E86" s="3">
        <f>E87+E90+E107+E138</f>
        <v>57519.465339999995</v>
      </c>
      <c r="F86" s="43">
        <f>F87+F90+F107+F138</f>
        <v>0</v>
      </c>
      <c r="G86" s="3">
        <f>G87+G90+G107+G138</f>
        <v>50519.61557</v>
      </c>
      <c r="H86" s="97">
        <f t="shared" si="3"/>
        <v>17.025879257344844</v>
      </c>
      <c r="I86" s="98">
        <f t="shared" si="2"/>
        <v>-280316.04066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28180</v>
      </c>
      <c r="F87" s="281">
        <f>F88+F89</f>
        <v>0</v>
      </c>
      <c r="G87" s="1">
        <f>G88+G89</f>
        <v>16601</v>
      </c>
      <c r="H87" s="97">
        <f t="shared" si="3"/>
        <v>24.144407202538847</v>
      </c>
      <c r="I87" s="98">
        <f t="shared" si="2"/>
        <v>-88534.4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28180</v>
      </c>
      <c r="G88" s="54">
        <v>16601</v>
      </c>
      <c r="H88" s="97">
        <f t="shared" si="3"/>
        <v>24.444405891639633</v>
      </c>
      <c r="I88" s="98">
        <f t="shared" si="2"/>
        <v>-87102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08">
        <f>D93+D96+D99+D92</f>
        <v>18081</v>
      </c>
      <c r="E90" s="1">
        <f>E93+E96+E99+E91+E92+E94+E95+E97+E98</f>
        <v>1068.44</v>
      </c>
      <c r="F90" s="225">
        <f>F93+F96+F99</f>
        <v>0</v>
      </c>
      <c r="G90" s="1">
        <f>G93+G96+G99+G91+G92+G94+G95</f>
        <v>4954.16</v>
      </c>
      <c r="H90" s="97">
        <f t="shared" si="3"/>
        <v>6.244170416691018</v>
      </c>
      <c r="I90" s="98">
        <f t="shared" si="2"/>
        <v>-16042.56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13">
        <v>3287.4</v>
      </c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14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33"/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08">
        <f>D100+D101+D102+D103</f>
        <v>9523.3</v>
      </c>
      <c r="E99" s="1">
        <f>E100+E101+E102+E103+E105</f>
        <v>1068.44</v>
      </c>
      <c r="F99" s="225">
        <f>F100+F101+F102+F103</f>
        <v>0</v>
      </c>
      <c r="G99" s="1">
        <f>G100+G101+G102+G103+G104+G106</f>
        <v>454.16</v>
      </c>
      <c r="H99" s="97">
        <f t="shared" si="3"/>
        <v>12.49155296786036</v>
      </c>
      <c r="I99" s="98">
        <f t="shared" si="2"/>
        <v>-7484.859999999999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13">
        <v>970</v>
      </c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15">
        <v>2176</v>
      </c>
      <c r="E101" s="47">
        <v>448</v>
      </c>
      <c r="F101" s="176"/>
      <c r="G101" s="47">
        <v>454.16</v>
      </c>
      <c r="H101" s="97">
        <f t="shared" si="3"/>
        <v>20.588235294117645</v>
      </c>
      <c r="I101" s="98">
        <f t="shared" si="2"/>
        <v>-1728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15">
        <v>2654.3</v>
      </c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34">
        <v>3723</v>
      </c>
      <c r="E103" s="47">
        <v>620.44</v>
      </c>
      <c r="F103" s="282"/>
      <c r="G103" s="245"/>
      <c r="H103" s="97">
        <f t="shared" si="3"/>
        <v>16.66505506312114</v>
      </c>
      <c r="I103" s="98">
        <f t="shared" si="2"/>
        <v>-3102.56</v>
      </c>
    </row>
    <row r="104" spans="1:9" ht="25.5" customHeight="1" thickBot="1">
      <c r="A104" s="118" t="s">
        <v>230</v>
      </c>
      <c r="B104" s="4" t="s">
        <v>179</v>
      </c>
      <c r="C104" s="68"/>
      <c r="D104" s="68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47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68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09">
        <f>D108+D125+D128+D129+D130+D131+D132+D133+D136+D127+D134</f>
        <v>166399.9</v>
      </c>
      <c r="E107" s="3">
        <f>E108+E125+E128+E129+E130+E131+E132+E133+E136+E127+E126</f>
        <v>24897.5514</v>
      </c>
      <c r="F107" s="43">
        <f>F108+F125+F128+F129+F130+F131+F132+F133+F136+F127+F126</f>
        <v>0</v>
      </c>
      <c r="G107" s="3">
        <f>G108+G125+G128+G129+G130+G131+G132+G133+G136+G127+G126+G135+G134</f>
        <v>26561.94657</v>
      </c>
      <c r="H107" s="97">
        <f t="shared" si="3"/>
        <v>14.962479785144103</v>
      </c>
      <c r="I107" s="98">
        <f t="shared" si="2"/>
        <v>-141502.3486</v>
      </c>
    </row>
    <row r="108" spans="1:9" ht="11.25" customHeight="1" thickBot="1">
      <c r="A108" s="168" t="s">
        <v>83</v>
      </c>
      <c r="B108" s="286" t="s">
        <v>237</v>
      </c>
      <c r="C108" s="208">
        <f>C111+C112+C117+C120+C119+C110+C109+C118+C113+C121+C122+C115+C116+C123+C124</f>
        <v>124432.5</v>
      </c>
      <c r="D108" s="208">
        <f>D111+D112+D117+D120+D119+D110+D109+D118+D113+D121+D122+D115+D116+D123+D124</f>
        <v>124432.5</v>
      </c>
      <c r="E108" s="1">
        <f>E111+E112+E117+E120+E119+E110+E109+E118+E113+E121+E122+E115+E116+E123+E124</f>
        <v>19958.6828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21166.95465</v>
      </c>
      <c r="H108" s="97">
        <f t="shared" si="3"/>
        <v>16.039766781186586</v>
      </c>
      <c r="I108" s="98">
        <f t="shared" si="2"/>
        <v>-104473.8172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16">
        <v>1411.8</v>
      </c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16">
        <v>18</v>
      </c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16"/>
      <c r="E111" s="54"/>
      <c r="F111" s="108"/>
      <c r="G111" s="54">
        <v>562.56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12">
        <v>89758.7</v>
      </c>
      <c r="E112" s="53">
        <v>14946</v>
      </c>
      <c r="F112" s="179"/>
      <c r="G112" s="53">
        <v>14902</v>
      </c>
      <c r="H112" s="97">
        <f t="shared" si="3"/>
        <v>16.651310680747383</v>
      </c>
      <c r="I112" s="98">
        <f t="shared" si="2"/>
        <v>-74812.7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12">
        <v>15412.8</v>
      </c>
      <c r="E113" s="53">
        <v>2566</v>
      </c>
      <c r="F113" s="179"/>
      <c r="G113" s="53">
        <v>2692</v>
      </c>
      <c r="H113" s="97">
        <f t="shared" si="3"/>
        <v>16.64849994809509</v>
      </c>
      <c r="I113" s="98">
        <f t="shared" si="2"/>
        <v>-12846.8</v>
      </c>
    </row>
    <row r="114" spans="3:9" ht="1.5" customHeight="1" hidden="1">
      <c r="C114" s="151"/>
      <c r="D114" s="151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12">
        <v>416.2</v>
      </c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12">
        <v>150.5</v>
      </c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12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12">
        <v>1160.9</v>
      </c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12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10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10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10">
        <v>13239.6</v>
      </c>
      <c r="E123" s="47">
        <v>2007.163</v>
      </c>
      <c r="F123" s="124"/>
      <c r="G123" s="57">
        <v>2077.272</v>
      </c>
      <c r="H123" s="97">
        <f t="shared" si="3"/>
        <v>15.160299404815856</v>
      </c>
      <c r="I123" s="98">
        <f t="shared" si="2"/>
        <v>-11232.437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17">
        <v>2864</v>
      </c>
      <c r="E124" s="53">
        <v>439.5198</v>
      </c>
      <c r="F124" s="144"/>
      <c r="G124" s="47">
        <v>813.2308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10">
        <v>1453.2</v>
      </c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10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17">
        <v>1189.9</v>
      </c>
      <c r="E127" s="53"/>
      <c r="F127" s="144"/>
      <c r="G127" s="47">
        <v>639.8</v>
      </c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12">
        <v>1263.3</v>
      </c>
      <c r="E128" s="53">
        <v>315.825</v>
      </c>
      <c r="F128" s="285"/>
      <c r="G128" s="53"/>
      <c r="H128" s="97">
        <f t="shared" si="3"/>
        <v>25</v>
      </c>
      <c r="I128" s="98">
        <f t="shared" si="2"/>
        <v>-947.4749999999999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18">
        <v>155.7</v>
      </c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18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18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18">
        <v>664.7</v>
      </c>
      <c r="E132" s="53">
        <v>141.3</v>
      </c>
      <c r="F132" s="285"/>
      <c r="G132" s="55">
        <v>98.60048</v>
      </c>
      <c r="H132" s="97">
        <f t="shared" si="3"/>
        <v>21.25771024522341</v>
      </c>
      <c r="I132" s="98">
        <f t="shared" si="2"/>
        <v>-523.4000000000001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12">
        <v>1215.6</v>
      </c>
      <c r="E133" s="53">
        <v>152.7436</v>
      </c>
      <c r="F133" s="285"/>
      <c r="G133" s="53">
        <v>153.59144</v>
      </c>
      <c r="H133" s="97">
        <f t="shared" si="3"/>
        <v>12.565284633102994</v>
      </c>
      <c r="I133" s="98">
        <f t="shared" si="2"/>
        <v>-1062.8564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18">
        <v>86</v>
      </c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19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09">
        <f>D137</f>
        <v>35939</v>
      </c>
      <c r="E136" s="3">
        <f>E137</f>
        <v>4329</v>
      </c>
      <c r="F136" s="43">
        <f>F137</f>
        <v>0</v>
      </c>
      <c r="G136" s="43">
        <f>G137</f>
        <v>4503</v>
      </c>
      <c r="H136" s="97">
        <f t="shared" si="3"/>
        <v>12.045410278527505</v>
      </c>
      <c r="I136" s="98">
        <f t="shared" si="2"/>
        <v>-31610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20">
        <v>35939</v>
      </c>
      <c r="E137" s="55">
        <v>4329</v>
      </c>
      <c r="G137" s="55">
        <v>4503</v>
      </c>
      <c r="H137" s="97">
        <f t="shared" si="3"/>
        <v>12.045410278527505</v>
      </c>
      <c r="I137" s="98">
        <f aca="true" t="shared" si="4" ref="I137:I160">E137-C137</f>
        <v>-31610</v>
      </c>
    </row>
    <row r="138" spans="1:9" ht="11.25" customHeight="1" thickBot="1">
      <c r="A138" s="168" t="s">
        <v>88</v>
      </c>
      <c r="B138" s="286" t="s">
        <v>104</v>
      </c>
      <c r="C138" s="208">
        <f>C149+C150+C140+C144+C142</f>
        <v>37610.206</v>
      </c>
      <c r="D138" s="208">
        <f>D149+D150+D140+D144+D142</f>
        <v>37656.206</v>
      </c>
      <c r="E138" s="1">
        <f>E149+E150+E140+E144+E142+E141+E143+E147+E148+E145+E146</f>
        <v>3373.47394</v>
      </c>
      <c r="F138" s="281">
        <f>F149+F150+F140+F144+F142+F141+F143+F147+F148</f>
        <v>0</v>
      </c>
      <c r="G138" s="1">
        <f>G139+G143+G145+G149+G150+G144+G147+G148+G146</f>
        <v>2402.509</v>
      </c>
      <c r="H138" s="97">
        <f t="shared" si="3"/>
        <v>8.9695704937112</v>
      </c>
      <c r="I138" s="98">
        <f t="shared" si="4"/>
        <v>-34236.732059999995</v>
      </c>
    </row>
    <row r="139" spans="1:9" ht="11.25" customHeight="1" thickBot="1">
      <c r="A139" s="168" t="s">
        <v>89</v>
      </c>
      <c r="B139" s="286" t="s">
        <v>104</v>
      </c>
      <c r="C139" s="208"/>
      <c r="D139" s="208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10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12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12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18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18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21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11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11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08">
        <v>37656.206</v>
      </c>
      <c r="E149" s="1">
        <v>3373.47394</v>
      </c>
      <c r="F149" s="132"/>
      <c r="G149" s="1">
        <v>2402.509</v>
      </c>
      <c r="H149" s="97">
        <f>E149/C149*100</f>
        <v>8.9695704937112</v>
      </c>
      <c r="I149" s="98">
        <f t="shared" si="4"/>
        <v>-34236.732059999995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22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16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10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14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23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23"/>
      <c r="E157" s="48">
        <v>8.18266</v>
      </c>
      <c r="F157" s="186"/>
      <c r="G157" s="48">
        <v>8</v>
      </c>
      <c r="H157" s="97"/>
      <c r="I157" s="98">
        <f t="shared" si="4"/>
        <v>8.18266</v>
      </c>
    </row>
    <row r="158" spans="1:9" ht="11.25" customHeight="1" thickBot="1">
      <c r="A158" s="118" t="s">
        <v>139</v>
      </c>
      <c r="B158" s="207" t="s">
        <v>166</v>
      </c>
      <c r="C158" s="215"/>
      <c r="D158" s="215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24"/>
      <c r="E159" s="48">
        <v>-0.00128</v>
      </c>
      <c r="F159" s="186"/>
      <c r="G159" s="48">
        <v>-6.95564</v>
      </c>
      <c r="H159" s="97"/>
      <c r="I159" s="98">
        <f t="shared" si="4"/>
        <v>-0.00128</v>
      </c>
    </row>
    <row r="160" spans="1:9" ht="11.25" customHeight="1" thickBot="1">
      <c r="A160" s="168"/>
      <c r="B160" s="286" t="s">
        <v>92</v>
      </c>
      <c r="C160" s="208">
        <f>C8+C85</f>
        <v>407134.506</v>
      </c>
      <c r="D160" s="208">
        <f>D8+D85</f>
        <v>408150.506</v>
      </c>
      <c r="E160" s="1">
        <f>E85+E8</f>
        <v>68218.68175</v>
      </c>
      <c r="F160" s="225">
        <f>F85+F8</f>
        <v>0</v>
      </c>
      <c r="G160" s="1">
        <f>G8+G85</f>
        <v>57640.473190000004</v>
      </c>
      <c r="H160" s="97">
        <f>E160/C160*100</f>
        <v>16.755809381089403</v>
      </c>
      <c r="I160" s="98">
        <f t="shared" si="4"/>
        <v>-338915.82425</v>
      </c>
    </row>
    <row r="161" spans="1:9" ht="11.25" customHeight="1">
      <c r="A161" s="40"/>
      <c r="B161" s="49"/>
      <c r="C161" s="49"/>
      <c r="D161" s="49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50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51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51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52"/>
      <c r="E165" s="77"/>
      <c r="F165" s="86"/>
      <c r="G165" s="77"/>
    </row>
    <row r="166" spans="1:7" ht="11.25" customHeight="1">
      <c r="A166" s="189" t="s">
        <v>176</v>
      </c>
      <c r="C166" s="52"/>
      <c r="D166" s="52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2018-03-06T10:54:57Z</cp:lastPrinted>
  <dcterms:created xsi:type="dcterms:W3CDTF">2005-05-20T13:40:13Z</dcterms:created>
  <dcterms:modified xsi:type="dcterms:W3CDTF">2018-03-06T10:56:03Z</dcterms:modified>
  <cp:category/>
  <cp:version/>
  <cp:contentType/>
  <cp:contentStatus/>
</cp:coreProperties>
</file>