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60" windowWidth="11340" windowHeight="4830" tabRatio="571" activeTab="0"/>
  </bookViews>
  <sheets>
    <sheet name="1июня" sheetId="1" r:id="rId1"/>
  </sheets>
  <definedNames/>
  <calcPr fullCalcOnLoad="1"/>
</workbook>
</file>

<file path=xl/sharedStrings.xml><?xml version="1.0" encoding="utf-8"?>
<sst xmlns="http://schemas.openxmlformats.org/spreadsheetml/2006/main" count="317" uniqueCount="274">
  <si>
    <t xml:space="preserve">             по доходам </t>
  </si>
  <si>
    <t xml:space="preserve">           Александровского района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</si>
  <si>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</si>
  <si>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</si>
  <si>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</si>
  <si>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</si>
  <si>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</si>
  <si>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</si>
  <si>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</si>
  <si>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</si>
  <si>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</si>
  <si>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 xml:space="preserve">         ДОХОДЫ</t>
  </si>
  <si>
    <t>000 1 01 00000 00 0000 000</t>
  </si>
  <si>
    <t>Налоги на прибыль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</si>
  <si>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</si>
  <si>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</si>
  <si>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</si>
  <si>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</si>
  <si>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</si>
  <si>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</si>
  <si>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</si>
  <si>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</si>
  <si>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</si>
  <si>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</si>
  <si>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</si>
  <si>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</si>
  <si>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</si>
  <si>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</si>
  <si>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000 1 11 00000 00 0000 000</t>
  </si>
  <si>
    <t xml:space="preserve">в т.ч. арендная плата и поступления от продажи права на 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</si>
  <si>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</si>
  <si>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</si>
  <si>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</si>
  <si>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</si>
  <si>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</si>
  <si>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</si>
  <si>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</si>
  <si>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000 1 12 00000 00 0000 000</t>
  </si>
  <si>
    <t>Платежи при пользовании природными ресурсами</t>
  </si>
  <si>
    <t>Доходы от продажи земельных участков</t>
  </si>
  <si>
    <t>000 1 16 00000 00 0000 000</t>
  </si>
  <si>
    <t>Штрафы, санкции,возмещение ущерба</t>
  </si>
  <si>
    <t>000 1 16 03030 01 0000 140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</si>
  <si>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</si>
  <si>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</si>
  <si>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</si>
  <si>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контрольно-кассовой техники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</si>
  <si>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</si>
  <si>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</si>
  <si>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</si>
  <si>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</si>
  <si>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000 1 16 27000 01 0000 140</t>
  </si>
  <si>
    <t>Денежные взыскания (штрафы) за нар-е законод-ва о пожар. без-ти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</si>
  <si>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</si>
  <si>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</si>
  <si>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</si>
  <si>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</si>
  <si>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</si>
  <si>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</si>
  <si>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</si>
  <si>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</si>
  <si>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</si>
  <si>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</si>
  <si>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</si>
  <si>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</si>
  <si>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</si>
  <si>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</si>
  <si>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</si>
  <si>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</si>
  <si>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</si>
  <si>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</si>
  <si>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000 2 00 00000 00 0000 000</t>
  </si>
  <si>
    <t>Безвозмездные перечисления</t>
  </si>
  <si>
    <t>Дотации от других уровней бюджетной системы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</si>
  <si>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</si>
  <si>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</si>
  <si>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</si>
  <si>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Субсидии молодым семьям</t>
  </si>
  <si>
    <t>Адресные инвестиции</t>
  </si>
  <si>
    <t>Прочие субсидии</t>
  </si>
  <si>
    <t>Субсид.на проведение текущего ремонта дорожной сети</t>
  </si>
  <si>
    <t>Субвенции бюджетам суб.РФ и мун. образований</t>
  </si>
  <si>
    <t>000 2 02 03024 05 0000 151</t>
  </si>
  <si>
    <t xml:space="preserve">Созд.и орг. комиссии по делам несовершеннолетних </t>
  </si>
  <si>
    <t>Субвенц. на орг. вып по соц. найму</t>
  </si>
  <si>
    <t>Прочие субвенции</t>
  </si>
  <si>
    <t>Прочие субвенции, зачисл. в бюджеты мун. районов</t>
  </si>
  <si>
    <t>000 2 02 04000 00 0000 151</t>
  </si>
  <si>
    <t>000 2 02 04012 05 0000 151</t>
  </si>
  <si>
    <t>000 2 02 04999 00 0000 151</t>
  </si>
  <si>
    <t>000 2 02 04999 05 0000 151</t>
  </si>
  <si>
    <t xml:space="preserve">     Всего доходов</t>
  </si>
  <si>
    <t>000 1 05 01000 00 0000 110</t>
  </si>
  <si>
    <t>000 1 05 01010 01 0000 110</t>
  </si>
  <si>
    <t>000 1 05 01020 01 0000 110</t>
  </si>
  <si>
    <t>план</t>
  </si>
  <si>
    <t>Откл. от год. плана</t>
  </si>
  <si>
    <t>Доходы от использования имущества, находящегося в госу-</t>
  </si>
  <si>
    <t>дарственной и муниципальной собственности</t>
  </si>
  <si>
    <t>Межбюджетные трансферты,передаваемые бюджетам поселений</t>
  </si>
  <si>
    <t>Налог,взимаемый в связи с применением упрощенной системой налогообложения</t>
  </si>
  <si>
    <t>Налог,взимаемый с плательщиков, выбравших в качестве объекта налогообложения доходы</t>
  </si>
  <si>
    <t>Иные межбюджетные трансферты</t>
  </si>
  <si>
    <t>Субвенции бюджетам муниципальных образований на финансовое обеспечение оздоровления и отдыха детей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</si>
  <si>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</si>
  <si>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</si>
  <si>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</si>
  <si>
    <t>Субвенции на регулирование тарифов</t>
  </si>
  <si>
    <t>000 1 16 25010 01 0000 140</t>
  </si>
  <si>
    <t xml:space="preserve">Денежные взыскания (штрафы) за нарушение земельного законод-ва </t>
  </si>
  <si>
    <t xml:space="preserve">Денежные взыскания (штрафы) за нарушение законодательства о недрах </t>
  </si>
  <si>
    <t>000 2 18 00000 00 0000 000</t>
  </si>
  <si>
    <t>000 2 19 00000 00 0000 000</t>
  </si>
  <si>
    <t>000 2 02 00000 00 0000 000</t>
  </si>
  <si>
    <t>Безвозмездные перечисления от других бюджетов</t>
  </si>
  <si>
    <t>Прочие безвозмездные поступления в бюджеты муниц.районов</t>
  </si>
  <si>
    <t>первонач.</t>
  </si>
  <si>
    <t>000 1 16 33050 05 0000 140</t>
  </si>
  <si>
    <t>000 2 07 05000 05 0000 000</t>
  </si>
  <si>
    <t>000  1  01  02010  01  0000  110</t>
  </si>
  <si>
    <t>000  1  01  02020  01  0000  110</t>
  </si>
  <si>
    <t>000  1  01  02030  01  0000  110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</si>
  <si>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</si>
  <si>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000 1 14 06013 10 0000 430</t>
  </si>
  <si>
    <t>000 1 16 03010 01 0000 140</t>
  </si>
  <si>
    <t>Субвенции на формирование торгового реестра</t>
  </si>
  <si>
    <t>000 1 16 35030 05 0000 140</t>
  </si>
  <si>
    <t>000 1 05 04000 02 0000 110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</si>
  <si>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</si>
  <si>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</si>
  <si>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Суммы по искам о возмещении вреда, причиненного окружающей среде, подлежащие зачислению в бюджеты муниципальных районов</t>
  </si>
  <si>
    <t>Платежи за негативное воздействие на окружающую среду</t>
  </si>
  <si>
    <t>000 2 02 04052 05 0000 151</t>
  </si>
  <si>
    <t>МТ на госуд.поддержку мун-х учреждений культуры,нах-ся на территориях сельских поселений</t>
  </si>
  <si>
    <t>000 2 02 04053 05 0000 151</t>
  </si>
  <si>
    <t>МТ на госуд.поддержку лучших работников мун-х учреждений культуры,нах-ся на территории сельских поселений</t>
  </si>
  <si>
    <t>012 218 05030 05 0000 180</t>
  </si>
  <si>
    <t>Акцизы по подакцизным товарам производимые на территории РФ</t>
  </si>
  <si>
    <t>000 1   03  02000  01 0000   110</t>
  </si>
  <si>
    <t xml:space="preserve">Субвенции на госстандарт по дошкольному образованию </t>
  </si>
  <si>
    <t>Прочие денежные взыскания за правонарушения в области дорожного движения</t>
  </si>
  <si>
    <t>000 1 16 30030 05 0000 140</t>
  </si>
  <si>
    <t>Ден. взыскания (штрафы) за нарушение зак-ва РФ об адм-х правонарушениях,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</si>
  <si>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</si>
  <si>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</si>
  <si>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</si>
  <si>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</si>
  <si>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Субв.по ведению списка подлежащих обеспеч.жилыми помещ.детей-сирот и детей,оставшихся без попечения родителей</t>
  </si>
  <si>
    <t>МТ для компенсации доп.расходов,возникших в результате решений принятых органами власти другого уровня</t>
  </si>
  <si>
    <t>000 1 16 43000 10 0000 140</t>
  </si>
  <si>
    <t>Государственная пошлина по делам рассм. в судах общей юрисдикции</t>
  </si>
  <si>
    <t>Субсидия на реал.мер. ОЦП "Развитие торговли в Орен. Обл." на 2014-2016 гг.</t>
  </si>
  <si>
    <t>Налог, взимаемый в связи с применением патентной системы налогообложения</t>
  </si>
  <si>
    <t>заключение договоров аренды за земли до разграничения собственности</t>
  </si>
  <si>
    <t>Доходы, получаемые в виде арендной платы за земельные участки государственная собственность на которые разграничена</t>
  </si>
  <si>
    <t>1 1 11 05020 00 0000 120</t>
  </si>
  <si>
    <t>1 1 11 05025 05 0000 120</t>
  </si>
  <si>
    <t>1 1 12 01010 01 0000 120</t>
  </si>
  <si>
    <t>Денежные взыскания за нарушение законодательства о налогах и сборах</t>
  </si>
  <si>
    <t>Денежные взыскания за нарушение законодательства о применении</t>
  </si>
  <si>
    <t>в области государственного регулирования производства алкогольной продукции</t>
  </si>
  <si>
    <t>Доходы бюджетов мун.районов от возврата субсидий и субвенций прошлых лет</t>
  </si>
  <si>
    <t>Субвенции для организации опеки и попечительства над несовершеннолетними</t>
  </si>
  <si>
    <t xml:space="preserve">Субвенции на госстандарт по общему образованию </t>
  </si>
  <si>
    <t>Субвенции на сельскохозяйственное производство</t>
  </si>
  <si>
    <t>Единый сельскохозяйственный налог</t>
  </si>
  <si>
    <t>000 1 12 01050 01 0000 120</t>
  </si>
  <si>
    <t>Плата за иные виды негативного воздействия на окружающую среду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</si>
  <si>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</si>
  <si>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</si>
  <si>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</si>
  <si>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(2-17-99)</t>
  </si>
  <si>
    <t>Прочие межбюджетные трансферты</t>
  </si>
  <si>
    <t>На проведение кап.ремонта зданий учреждений культуры</t>
  </si>
  <si>
    <t>Субсидии на кап.ремонт обьектов ком. инфрастрктуры в рамках подпрогр."Модерниз.объектов ком.инфр. На 2014-2020гг"</t>
  </si>
  <si>
    <t xml:space="preserve">Средства резервного фонда </t>
  </si>
  <si>
    <t>Плата за выбросы загрязняющих веществ в водные объекты</t>
  </si>
  <si>
    <t>Социально-значимые мероприятия</t>
  </si>
  <si>
    <t>012 1 17 02020 05 0000 180</t>
  </si>
  <si>
    <t>МТ На уплату процентов по кредиту на газификацию</t>
  </si>
  <si>
    <t>МТ Содействие в создании условий для обеспеченияобразовательного процесса в мун.общеобраз.организациях</t>
  </si>
  <si>
    <t>Денежные взыскания за нарушение бюджетного законодательства</t>
  </si>
  <si>
    <t>000 2 02 04041 05 0000 151</t>
  </si>
  <si>
    <t>МТ на подключение общедоступных библиотек к сети интернет</t>
  </si>
  <si>
    <t>000 2 02 04061 05 0000 151</t>
  </si>
  <si>
    <t>МТ на завершение работ по созданию МФЦ</t>
  </si>
  <si>
    <t>000 2 02 04070 05 0000 151</t>
  </si>
  <si>
    <t>МТ на гос.поддержку(грант) комплексного развития учреждений культуры</t>
  </si>
  <si>
    <t>000 1 14 02053 05 0000 410</t>
  </si>
  <si>
    <t>Субсидии на совершенствование организации питания учащихся в общеобразовательных организациях</t>
  </si>
  <si>
    <t>Субвенции на сбор информации от поселений,входящих в состав муниципальных районов, необходимой для ведения регистра муниципальных нормативных правовых актов</t>
  </si>
  <si>
    <t>Единая субвенция по содержанию детей в замещающих семьях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</si>
  <si>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</si>
  <si>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t>Начальник финансового отдела</t>
  </si>
  <si>
    <t>Н.А.Данилова</t>
  </si>
  <si>
    <t>Выплата компенсации части родительской платы</t>
  </si>
  <si>
    <t>000 2 02 04025 05 0000 151</t>
  </si>
  <si>
    <t>МТ на комплектование книжных фондов библиотек</t>
  </si>
  <si>
    <t>Субс.на соф.расх.по подгот.документов для внесения в гос.кадастр недвижимости</t>
  </si>
  <si>
    <t>000 1 16 180005 00 0000 140</t>
  </si>
  <si>
    <t>000 1 09 00000 00 1000 110</t>
  </si>
  <si>
    <t>Задолженность и перерасчеты по отмененным налогам и сборам</t>
  </si>
  <si>
    <t>МТ на повышение эффективности расходов</t>
  </si>
  <si>
    <t>Единая субвенция на осуществление отдельных гос.полномочий</t>
  </si>
  <si>
    <r>
      <rPr>
        <sz val="9"/>
        <rFont val="Times New Roman"/>
        <family val="1"/>
      </rPr>
      <t xml:space="preserve">   СПРАВКА ОБ ИСПОЛНЕНИИ</t>
    </r>
    <r>
      <rPr>
        <b/>
        <sz val="9"/>
        <rFont val="Times New Roman"/>
        <family val="1"/>
      </rPr>
      <t xml:space="preserve"> РАЙОННОГО </t>
    </r>
    <r>
      <rPr>
        <sz val="9"/>
        <rFont val="Times New Roman"/>
        <family val="1"/>
      </rPr>
      <t>БЮДЖЕТА</t>
    </r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</si>
  <si>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</si>
  <si>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r>
      <t xml:space="preserve">ЗАГС </t>
    </r>
    <r>
      <rPr>
        <b/>
        <i/>
        <sz val="9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</si>
  <si>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</rPr>
      <t>Ф</t>
    </r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</si>
  <si>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9"/>
        <rFont val="Times New Roman"/>
        <family val="1"/>
      </rPr>
      <t>Ф</t>
    </r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</si>
  <si>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9"/>
        <rFont val="Times New Roman"/>
        <family val="1"/>
      </rPr>
      <t>Ф</t>
    </r>
  </si>
  <si>
    <t>уточненный</t>
  </si>
  <si>
    <t>000 2 02 03007 05 0000 151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</si>
  <si>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</si>
  <si>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Субв.на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</si>
  <si>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</si>
  <si>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Субвенции на проведение Всероссийской сельскохозяйственной переписи в 2016 году</t>
  </si>
  <si>
    <t>Субс.на создание в общеобраз.орг.,условий для занятия физ.культурой</t>
  </si>
  <si>
    <t>000 1 11 09045 05 0000 120</t>
  </si>
  <si>
    <t>000 1 11 09040 05 0000 120</t>
  </si>
  <si>
    <t>Прочие поступления от использования имущества</t>
  </si>
  <si>
    <t>000 1 05 01050 01 0000 110</t>
  </si>
  <si>
    <t>000 2 02 20077 05 0000 151</t>
  </si>
  <si>
    <t>000 2 02 20216 05 0000 151</t>
  </si>
  <si>
    <t>000 2 02 29999 05 0000 151</t>
  </si>
  <si>
    <t>Субсидии молодым семьям для отдельных категорий граждан</t>
  </si>
  <si>
    <t>000 2 02 15001 05 0000 151</t>
  </si>
  <si>
    <t>000 2 02 15002 05 0000 151</t>
  </si>
  <si>
    <t>000 2 02 15000 00 0000 151</t>
  </si>
  <si>
    <t>000 2 02 30024 05 0000 151</t>
  </si>
  <si>
    <t>000 2 02 30000 00 0000 151</t>
  </si>
  <si>
    <t>Субвенции на осуществление переданных полномочий</t>
  </si>
  <si>
    <t>000 2 02 30029 05 0000 151</t>
  </si>
  <si>
    <t>000 2 02 35082 05 0000 151</t>
  </si>
  <si>
    <t>000 2 02 35118 05 0000 151</t>
  </si>
  <si>
    <t>000 2 02 35260 05 0000 151</t>
  </si>
  <si>
    <t>Субвенции бюджетам муниципальных районов на повышение продуктивности в молочном скотоводстве</t>
  </si>
  <si>
    <t>000 2 02 35542 05 0000 151</t>
  </si>
  <si>
    <t>000 2 02 35543 05 0000 151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</si>
  <si>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</si>
  <si>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000 2 02 35930 05 0000 151</t>
  </si>
  <si>
    <t>000 2 02 39998 05 0000 151</t>
  </si>
  <si>
    <t>000 2 02 39999 00 0000 151</t>
  </si>
  <si>
    <t>000 2 02 39999 05 0000 151</t>
  </si>
  <si>
    <t>000 2 02 20051 05 0000 151</t>
  </si>
  <si>
    <t xml:space="preserve">000 2 02 25097 05 0000 151   </t>
  </si>
  <si>
    <r>
      <t xml:space="preserve">Субс.на создание в общеобраз.орг.,условий для занятия физ.культурой </t>
    </r>
    <r>
      <rPr>
        <b/>
        <i/>
        <sz val="9"/>
        <rFont val="Times New Roman"/>
        <family val="1"/>
      </rPr>
      <t>Ф</t>
    </r>
  </si>
  <si>
    <t>000 2 02 25027 05 0000 151</t>
  </si>
  <si>
    <t>Субсидии по программе "Доступная среда"</t>
  </si>
  <si>
    <t>Налог,взимаемый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</si>
  <si>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Минимальный налог(за налоговые периоды, истекшие до 1.01.16)</t>
  </si>
  <si>
    <t>на 1 апреля</t>
  </si>
  <si>
    <t>000 2 02 25519 05 0000 151</t>
  </si>
  <si>
    <t>Субсидии на поддержку отрасли культуры</t>
  </si>
  <si>
    <t>Субсидии бюджетам муниципальных районов на реализацию проектов развития сельских поселений, основанных на местных инициативах</t>
  </si>
  <si>
    <t>000 2 02 29999 05 9000 151</t>
  </si>
  <si>
    <t>Субсидии на повышение заработной платы педагогических и культ.работников</t>
  </si>
  <si>
    <t>000 1 11 05013 05 0000 120</t>
  </si>
  <si>
    <t>Исполнитель:  З.Р. Ибрагимова</t>
  </si>
  <si>
    <t>Прочие доходы от компенсации затрат бюджетов муниципальных районов</t>
  </si>
  <si>
    <t>000 11302995050000130</t>
  </si>
  <si>
    <t>000 1 14 02052 10 0000 430</t>
  </si>
  <si>
    <t>Доходы от реализации имущества</t>
  </si>
  <si>
    <t>Государственная пошлина за выдачу и обмен паспорта гражданина Российской Федерации</t>
  </si>
  <si>
    <t>000 2 02 40014 05 0000 151</t>
  </si>
  <si>
    <t>000 1 08 06000 01 1000 110</t>
  </si>
  <si>
    <t>Государственная пошлина за совершение действий,связанных с приобретением гражданства РФ</t>
  </si>
  <si>
    <t>000 2 02 25467 05 0000 151</t>
  </si>
  <si>
    <t>Субсидии на обеспечение развития и укрепления МТБ домов культуры</t>
  </si>
  <si>
    <t>000 1 08 07000 01 0000 110</t>
  </si>
  <si>
    <t>1 1 12 01040 01 0000 120</t>
  </si>
  <si>
    <t xml:space="preserve">          на 1 июня 2018 года</t>
  </si>
  <si>
    <t>на 1 июня</t>
  </si>
  <si>
    <t>000 2 02 25555 05 0000 151</t>
  </si>
  <si>
    <t>Субс. бюджетам мун.районов на поддержку гос.программ субъектов РФ и мун.программ формир.современ.гор.среды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</si>
</sst>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#,##0.00000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_р_._-;\-* #,##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imes New Roman"/>
      <family val="1"/>
    </font>
    <font>
      <i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170" fontId="5" fillId="33" borderId="10" xfId="0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/>
    </xf>
    <xf numFmtId="170" fontId="5" fillId="33" borderId="11" xfId="0" applyNumberFormat="1" applyFont="1" applyFill="1" applyBorder="1" applyAlignment="1">
      <alignment/>
    </xf>
    <xf numFmtId="0" fontId="9" fillId="0" borderId="12" xfId="0" applyFont="1" applyBorder="1" applyAlignment="1">
      <alignment wrapText="1"/>
    </xf>
    <xf numFmtId="0" fontId="9" fillId="0" borderId="11" xfId="0" applyFont="1" applyBorder="1" applyAlignment="1">
      <alignment wrapText="1"/>
    </xf>
    <xf numFmtId="170" fontId="4" fillId="0" borderId="13" xfId="0" applyNumberFormat="1" applyFont="1" applyFill="1" applyBorder="1" applyAlignment="1">
      <alignment/>
    </xf>
    <xf numFmtId="170" fontId="4" fillId="0" borderId="14" xfId="0" applyNumberFormat="1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6" xfId="0" applyNumberFormat="1" applyFont="1" applyFill="1" applyBorder="1" applyAlignment="1">
      <alignment/>
    </xf>
    <xf numFmtId="170" fontId="9" fillId="0" borderId="13" xfId="0" applyNumberFormat="1" applyFont="1" applyFill="1" applyBorder="1" applyAlignment="1">
      <alignment/>
    </xf>
    <xf numFmtId="170" fontId="9" fillId="0" borderId="16" xfId="0" applyNumberFormat="1" applyFont="1" applyFill="1" applyBorder="1" applyAlignment="1">
      <alignment/>
    </xf>
    <xf numFmtId="170" fontId="6" fillId="0" borderId="10" xfId="0" applyNumberFormat="1" applyFont="1" applyFill="1" applyBorder="1" applyAlignment="1">
      <alignment/>
    </xf>
    <xf numFmtId="0" fontId="9" fillId="0" borderId="17" xfId="0" applyFont="1" applyBorder="1" applyAlignment="1">
      <alignment wrapText="1"/>
    </xf>
    <xf numFmtId="0" fontId="4" fillId="33" borderId="0" xfId="0" applyFont="1" applyFill="1" applyBorder="1" applyAlignment="1">
      <alignment/>
    </xf>
    <xf numFmtId="170" fontId="4" fillId="33" borderId="18" xfId="0" applyNumberFormat="1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170" fontId="5" fillId="33" borderId="19" xfId="0" applyNumberFormat="1" applyFont="1" applyFill="1" applyBorder="1" applyAlignment="1">
      <alignment/>
    </xf>
    <xf numFmtId="170" fontId="6" fillId="33" borderId="10" xfId="0" applyNumberFormat="1" applyFont="1" applyFill="1" applyBorder="1" applyAlignment="1">
      <alignment/>
    </xf>
    <xf numFmtId="170" fontId="9" fillId="33" borderId="13" xfId="0" applyNumberFormat="1" applyFont="1" applyFill="1" applyBorder="1" applyAlignment="1">
      <alignment/>
    </xf>
    <xf numFmtId="170" fontId="4" fillId="33" borderId="16" xfId="0" applyNumberFormat="1" applyFont="1" applyFill="1" applyBorder="1" applyAlignment="1">
      <alignment/>
    </xf>
    <xf numFmtId="170" fontId="5" fillId="33" borderId="14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165" fontId="5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70" fontId="4" fillId="33" borderId="14" xfId="0" applyNumberFormat="1" applyFont="1" applyFill="1" applyBorder="1" applyAlignment="1">
      <alignment/>
    </xf>
    <xf numFmtId="170" fontId="4" fillId="33" borderId="15" xfId="0" applyNumberFormat="1" applyFont="1" applyFill="1" applyBorder="1" applyAlignment="1">
      <alignment/>
    </xf>
    <xf numFmtId="170" fontId="4" fillId="33" borderId="13" xfId="0" applyNumberFormat="1" applyFont="1" applyFill="1" applyBorder="1" applyAlignment="1">
      <alignment/>
    </xf>
    <xf numFmtId="170" fontId="5" fillId="33" borderId="13" xfId="0" applyNumberFormat="1" applyFont="1" applyFill="1" applyBorder="1" applyAlignment="1">
      <alignment/>
    </xf>
    <xf numFmtId="170" fontId="4" fillId="33" borderId="20" xfId="0" applyNumberFormat="1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170" fontId="5" fillId="33" borderId="15" xfId="0" applyNumberFormat="1" applyFont="1" applyFill="1" applyBorder="1" applyAlignment="1">
      <alignment/>
    </xf>
    <xf numFmtId="170" fontId="4" fillId="33" borderId="14" xfId="0" applyNumberFormat="1" applyFont="1" applyFill="1" applyBorder="1" applyAlignment="1">
      <alignment wrapText="1"/>
    </xf>
    <xf numFmtId="170" fontId="5" fillId="33" borderId="21" xfId="0" applyNumberFormat="1" applyFont="1" applyFill="1" applyBorder="1" applyAlignment="1">
      <alignment/>
    </xf>
    <xf numFmtId="170" fontId="4" fillId="33" borderId="21" xfId="0" applyNumberFormat="1" applyFont="1" applyFill="1" applyBorder="1" applyAlignment="1">
      <alignment/>
    </xf>
    <xf numFmtId="170" fontId="4" fillId="33" borderId="22" xfId="0" applyNumberFormat="1" applyFont="1" applyFill="1" applyBorder="1" applyAlignment="1">
      <alignment/>
    </xf>
    <xf numFmtId="170" fontId="4" fillId="33" borderId="23" xfId="0" applyNumberFormat="1" applyFont="1" applyFill="1" applyBorder="1" applyAlignment="1">
      <alignment/>
    </xf>
    <xf numFmtId="170" fontId="9" fillId="33" borderId="16" xfId="0" applyNumberFormat="1" applyFont="1" applyFill="1" applyBorder="1" applyAlignment="1">
      <alignment/>
    </xf>
    <xf numFmtId="170" fontId="4" fillId="33" borderId="18" xfId="0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 horizontal="center"/>
    </xf>
    <xf numFmtId="170" fontId="5" fillId="33" borderId="21" xfId="0" applyNumberFormat="1" applyFont="1" applyFill="1" applyBorder="1" applyAlignment="1">
      <alignment horizontal="center"/>
    </xf>
    <xf numFmtId="170" fontId="5" fillId="33" borderId="13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170" fontId="6" fillId="33" borderId="13" xfId="0" applyNumberFormat="1" applyFont="1" applyFill="1" applyBorder="1" applyAlignment="1">
      <alignment/>
    </xf>
    <xf numFmtId="170" fontId="5" fillId="33" borderId="22" xfId="0" applyNumberFormat="1" applyFont="1" applyFill="1" applyBorder="1" applyAlignment="1">
      <alignment/>
    </xf>
    <xf numFmtId="170" fontId="6" fillId="33" borderId="16" xfId="0" applyNumberFormat="1" applyFont="1" applyFill="1" applyBorder="1" applyAlignment="1">
      <alignment/>
    </xf>
    <xf numFmtId="170" fontId="5" fillId="33" borderId="0" xfId="0" applyNumberFormat="1" applyFont="1" applyFill="1" applyBorder="1" applyAlignment="1">
      <alignment/>
    </xf>
    <xf numFmtId="170" fontId="5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center"/>
    </xf>
    <xf numFmtId="170" fontId="8" fillId="33" borderId="10" xfId="0" applyNumberFormat="1" applyFont="1" applyFill="1" applyBorder="1" applyAlignment="1">
      <alignment/>
    </xf>
    <xf numFmtId="170" fontId="7" fillId="33" borderId="13" xfId="0" applyNumberFormat="1" applyFont="1" applyFill="1" applyBorder="1" applyAlignment="1">
      <alignment/>
    </xf>
    <xf numFmtId="170" fontId="7" fillId="33" borderId="14" xfId="0" applyNumberFormat="1" applyFont="1" applyFill="1" applyBorder="1" applyAlignment="1">
      <alignment/>
    </xf>
    <xf numFmtId="170" fontId="7" fillId="33" borderId="15" xfId="0" applyNumberFormat="1" applyFont="1" applyFill="1" applyBorder="1" applyAlignment="1">
      <alignment/>
    </xf>
    <xf numFmtId="170" fontId="7" fillId="33" borderId="16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24" xfId="0" applyFont="1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164" fontId="5" fillId="33" borderId="28" xfId="0" applyNumberFormat="1" applyFont="1" applyFill="1" applyBorder="1" applyAlignment="1">
      <alignment/>
    </xf>
    <xf numFmtId="170" fontId="5" fillId="33" borderId="29" xfId="0" applyNumberFormat="1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15" xfId="0" applyFont="1" applyFill="1" applyBorder="1" applyAlignment="1">
      <alignment horizontal="center"/>
    </xf>
    <xf numFmtId="164" fontId="5" fillId="33" borderId="31" xfId="0" applyNumberFormat="1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49" fontId="4" fillId="33" borderId="30" xfId="53" applyNumberFormat="1" applyFont="1" applyFill="1" applyBorder="1" applyAlignment="1">
      <alignment/>
      <protection/>
    </xf>
    <xf numFmtId="0" fontId="9" fillId="33" borderId="14" xfId="53" applyFont="1" applyFill="1" applyBorder="1" applyAlignment="1">
      <alignment horizontal="distributed" wrapText="1"/>
      <protection/>
    </xf>
    <xf numFmtId="164" fontId="4" fillId="33" borderId="32" xfId="0" applyNumberFormat="1" applyFont="1" applyFill="1" applyBorder="1" applyAlignment="1">
      <alignment/>
    </xf>
    <xf numFmtId="0" fontId="46" fillId="33" borderId="13" xfId="0" applyFont="1" applyFill="1" applyBorder="1" applyAlignment="1">
      <alignment horizontal="distributed" vertical="distributed" wrapText="1"/>
    </xf>
    <xf numFmtId="164" fontId="4" fillId="33" borderId="31" xfId="0" applyNumberFormat="1" applyFont="1" applyFill="1" applyBorder="1" applyAlignment="1">
      <alignment/>
    </xf>
    <xf numFmtId="0" fontId="9" fillId="33" borderId="14" xfId="53" applyFont="1" applyFill="1" applyBorder="1" applyAlignment="1">
      <alignment horizontal="distributed" vertical="distributed" wrapText="1"/>
      <protection/>
    </xf>
    <xf numFmtId="49" fontId="5" fillId="33" borderId="27" xfId="53" applyNumberFormat="1" applyFont="1" applyFill="1" applyBorder="1" applyAlignment="1">
      <alignment/>
      <protection/>
    </xf>
    <xf numFmtId="0" fontId="6" fillId="33" borderId="13" xfId="0" applyFont="1" applyFill="1" applyBorder="1" applyAlignment="1">
      <alignment horizontal="left"/>
    </xf>
    <xf numFmtId="164" fontId="4" fillId="33" borderId="0" xfId="0" applyNumberFormat="1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0" fontId="9" fillId="33" borderId="15" xfId="0" applyFont="1" applyFill="1" applyBorder="1" applyAlignment="1">
      <alignment wrapText="1"/>
    </xf>
    <xf numFmtId="0" fontId="4" fillId="33" borderId="24" xfId="0" applyFont="1" applyFill="1" applyBorder="1" applyAlignment="1">
      <alignment/>
    </xf>
    <xf numFmtId="0" fontId="9" fillId="33" borderId="14" xfId="0" applyFont="1" applyFill="1" applyBorder="1" applyAlignment="1">
      <alignment wrapText="1"/>
    </xf>
    <xf numFmtId="164" fontId="6" fillId="33" borderId="32" xfId="0" applyNumberFormat="1" applyFont="1" applyFill="1" applyBorder="1" applyAlignment="1">
      <alignment/>
    </xf>
    <xf numFmtId="0" fontId="9" fillId="33" borderId="17" xfId="0" applyFont="1" applyFill="1" applyBorder="1" applyAlignment="1">
      <alignment wrapText="1"/>
    </xf>
    <xf numFmtId="0" fontId="9" fillId="33" borderId="34" xfId="0" applyFont="1" applyFill="1" applyBorder="1" applyAlignment="1">
      <alignment wrapText="1"/>
    </xf>
    <xf numFmtId="0" fontId="9" fillId="33" borderId="16" xfId="0" applyFont="1" applyFill="1" applyBorder="1" applyAlignment="1">
      <alignment/>
    </xf>
    <xf numFmtId="164" fontId="4" fillId="33" borderId="25" xfId="0" applyNumberFormat="1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164" fontId="5" fillId="33" borderId="36" xfId="0" applyNumberFormat="1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37" xfId="0" applyFont="1" applyFill="1" applyBorder="1" applyAlignment="1">
      <alignment horizontal="center"/>
    </xf>
    <xf numFmtId="164" fontId="4" fillId="33" borderId="38" xfId="0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39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9" fillId="33" borderId="0" xfId="0" applyFont="1" applyFill="1" applyBorder="1" applyAlignment="1">
      <alignment wrapText="1"/>
    </xf>
    <xf numFmtId="0" fontId="4" fillId="33" borderId="14" xfId="0" applyFont="1" applyFill="1" applyBorder="1" applyAlignment="1">
      <alignment/>
    </xf>
    <xf numFmtId="0" fontId="9" fillId="33" borderId="32" xfId="0" applyFont="1" applyFill="1" applyBorder="1" applyAlignment="1">
      <alignment wrapText="1"/>
    </xf>
    <xf numFmtId="164" fontId="4" fillId="33" borderId="40" xfId="0" applyNumberFormat="1" applyFont="1" applyFill="1" applyBorder="1" applyAlignment="1">
      <alignment/>
    </xf>
    <xf numFmtId="164" fontId="6" fillId="33" borderId="0" xfId="0" applyNumberFormat="1" applyFont="1" applyFill="1" applyBorder="1" applyAlignment="1">
      <alignment/>
    </xf>
    <xf numFmtId="164" fontId="9" fillId="33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4" fillId="33" borderId="31" xfId="0" applyFont="1" applyFill="1" applyBorder="1" applyAlignment="1">
      <alignment/>
    </xf>
    <xf numFmtId="0" fontId="9" fillId="33" borderId="25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164" fontId="9" fillId="33" borderId="23" xfId="0" applyNumberFormat="1" applyFont="1" applyFill="1" applyBorder="1" applyAlignment="1">
      <alignment/>
    </xf>
    <xf numFmtId="0" fontId="6" fillId="33" borderId="42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164" fontId="6" fillId="33" borderId="39" xfId="0" applyNumberFormat="1" applyFont="1" applyFill="1" applyBorder="1" applyAlignment="1">
      <alignment/>
    </xf>
    <xf numFmtId="0" fontId="4" fillId="33" borderId="14" xfId="0" applyFont="1" applyFill="1" applyBorder="1" applyAlignment="1">
      <alignment wrapText="1"/>
    </xf>
    <xf numFmtId="164" fontId="9" fillId="33" borderId="32" xfId="0" applyNumberFormat="1" applyFont="1" applyFill="1" applyBorder="1" applyAlignment="1">
      <alignment/>
    </xf>
    <xf numFmtId="164" fontId="9" fillId="33" borderId="25" xfId="0" applyNumberFormat="1" applyFont="1" applyFill="1" applyBorder="1" applyAlignment="1">
      <alignment/>
    </xf>
    <xf numFmtId="0" fontId="4" fillId="33" borderId="16" xfId="0" applyFont="1" applyFill="1" applyBorder="1" applyAlignment="1">
      <alignment wrapText="1"/>
    </xf>
    <xf numFmtId="164" fontId="9" fillId="33" borderId="36" xfId="0" applyNumberFormat="1" applyFont="1" applyFill="1" applyBorder="1" applyAlignment="1">
      <alignment/>
    </xf>
    <xf numFmtId="1" fontId="6" fillId="33" borderId="25" xfId="0" applyNumberFormat="1" applyFont="1" applyFill="1" applyBorder="1" applyAlignment="1">
      <alignment/>
    </xf>
    <xf numFmtId="0" fontId="9" fillId="33" borderId="13" xfId="0" applyFont="1" applyFill="1" applyBorder="1" applyAlignment="1">
      <alignment wrapText="1"/>
    </xf>
    <xf numFmtId="0" fontId="9" fillId="33" borderId="14" xfId="0" applyFont="1" applyFill="1" applyBorder="1" applyAlignment="1">
      <alignment vertical="distributed" wrapText="1"/>
    </xf>
    <xf numFmtId="0" fontId="47" fillId="33" borderId="14" xfId="0" applyFont="1" applyFill="1" applyBorder="1" applyAlignment="1">
      <alignment vertical="distributed" wrapText="1"/>
    </xf>
    <xf numFmtId="2" fontId="4" fillId="33" borderId="32" xfId="0" applyNumberFormat="1" applyFont="1" applyFill="1" applyBorder="1" applyAlignment="1">
      <alignment/>
    </xf>
    <xf numFmtId="164" fontId="6" fillId="33" borderId="36" xfId="0" applyNumberFormat="1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42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2" fontId="4" fillId="33" borderId="31" xfId="0" applyNumberFormat="1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9" fillId="33" borderId="16" xfId="0" applyFont="1" applyFill="1" applyBorder="1" applyAlignment="1">
      <alignment wrapText="1"/>
    </xf>
    <xf numFmtId="2" fontId="5" fillId="33" borderId="25" xfId="0" applyNumberFormat="1" applyFont="1" applyFill="1" applyBorder="1" applyAlignment="1">
      <alignment/>
    </xf>
    <xf numFmtId="2" fontId="5" fillId="33" borderId="31" xfId="0" applyNumberFormat="1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5" fillId="33" borderId="42" xfId="0" applyFont="1" applyFill="1" applyBorder="1" applyAlignment="1">
      <alignment horizontal="center"/>
    </xf>
    <xf numFmtId="0" fontId="4" fillId="33" borderId="43" xfId="0" applyFont="1" applyFill="1" applyBorder="1" applyAlignment="1">
      <alignment/>
    </xf>
    <xf numFmtId="0" fontId="9" fillId="33" borderId="43" xfId="0" applyFont="1" applyFill="1" applyBorder="1" applyAlignment="1">
      <alignment/>
    </xf>
    <xf numFmtId="0" fontId="5" fillId="33" borderId="30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164" fontId="5" fillId="33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164" fontId="5" fillId="33" borderId="44" xfId="0" applyNumberFormat="1" applyFont="1" applyFill="1" applyBorder="1" applyAlignment="1">
      <alignment/>
    </xf>
    <xf numFmtId="170" fontId="4" fillId="33" borderId="45" xfId="0" applyNumberFormat="1" applyFont="1" applyFill="1" applyBorder="1" applyAlignment="1">
      <alignment/>
    </xf>
    <xf numFmtId="0" fontId="9" fillId="33" borderId="46" xfId="0" applyFont="1" applyFill="1" applyBorder="1" applyAlignment="1">
      <alignment wrapText="1"/>
    </xf>
    <xf numFmtId="0" fontId="9" fillId="33" borderId="45" xfId="0" applyFont="1" applyFill="1" applyBorder="1" applyAlignment="1">
      <alignment wrapText="1"/>
    </xf>
    <xf numFmtId="0" fontId="9" fillId="33" borderId="17" xfId="0" applyFont="1" applyFill="1" applyBorder="1" applyAlignment="1">
      <alignment/>
    </xf>
    <xf numFmtId="0" fontId="9" fillId="33" borderId="30" xfId="0" applyFont="1" applyFill="1" applyBorder="1" applyAlignment="1">
      <alignment wrapText="1"/>
    </xf>
    <xf numFmtId="0" fontId="9" fillId="33" borderId="30" xfId="0" applyFont="1" applyFill="1" applyBorder="1" applyAlignment="1">
      <alignment/>
    </xf>
    <xf numFmtId="0" fontId="10" fillId="33" borderId="30" xfId="0" applyFont="1" applyFill="1" applyBorder="1" applyAlignment="1">
      <alignment wrapText="1"/>
    </xf>
    <xf numFmtId="0" fontId="9" fillId="33" borderId="46" xfId="0" applyFont="1" applyFill="1" applyBorder="1" applyAlignment="1">
      <alignment/>
    </xf>
    <xf numFmtId="0" fontId="9" fillId="33" borderId="41" xfId="0" applyFont="1" applyFill="1" applyBorder="1" applyAlignment="1">
      <alignment/>
    </xf>
    <xf numFmtId="0" fontId="9" fillId="33" borderId="41" xfId="0" applyFont="1" applyFill="1" applyBorder="1" applyAlignment="1">
      <alignment wrapText="1"/>
    </xf>
    <xf numFmtId="0" fontId="9" fillId="33" borderId="42" xfId="0" applyFont="1" applyFill="1" applyBorder="1" applyAlignment="1">
      <alignment wrapText="1"/>
    </xf>
    <xf numFmtId="0" fontId="5" fillId="33" borderId="33" xfId="0" applyFont="1" applyFill="1" applyBorder="1" applyAlignment="1">
      <alignment horizontal="center" wrapText="1"/>
    </xf>
    <xf numFmtId="0" fontId="6" fillId="33" borderId="33" xfId="0" applyFont="1" applyFill="1" applyBorder="1" applyAlignment="1">
      <alignment horizontal="center"/>
    </xf>
    <xf numFmtId="0" fontId="9" fillId="33" borderId="45" xfId="0" applyFont="1" applyFill="1" applyBorder="1" applyAlignment="1">
      <alignment/>
    </xf>
    <xf numFmtId="0" fontId="5" fillId="33" borderId="30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9" fillId="33" borderId="34" xfId="0" applyFont="1" applyFill="1" applyBorder="1" applyAlignment="1">
      <alignment/>
    </xf>
    <xf numFmtId="170" fontId="5" fillId="33" borderId="33" xfId="0" applyNumberFormat="1" applyFont="1" applyFill="1" applyBorder="1" applyAlignment="1">
      <alignment/>
    </xf>
    <xf numFmtId="170" fontId="5" fillId="33" borderId="42" xfId="0" applyNumberFormat="1" applyFont="1" applyFill="1" applyBorder="1" applyAlignment="1">
      <alignment/>
    </xf>
    <xf numFmtId="170" fontId="9" fillId="33" borderId="45" xfId="0" applyNumberFormat="1" applyFont="1" applyFill="1" applyBorder="1" applyAlignment="1">
      <alignment/>
    </xf>
    <xf numFmtId="170" fontId="9" fillId="33" borderId="41" xfId="0" applyNumberFormat="1" applyFont="1" applyFill="1" applyBorder="1" applyAlignment="1">
      <alignment wrapText="1"/>
    </xf>
    <xf numFmtId="170" fontId="9" fillId="33" borderId="17" xfId="0" applyNumberFormat="1" applyFont="1" applyFill="1" applyBorder="1" applyAlignment="1">
      <alignment/>
    </xf>
    <xf numFmtId="170" fontId="9" fillId="33" borderId="34" xfId="0" applyNumberFormat="1" applyFont="1" applyFill="1" applyBorder="1" applyAlignment="1">
      <alignment/>
    </xf>
    <xf numFmtId="170" fontId="9" fillId="33" borderId="41" xfId="0" applyNumberFormat="1" applyFont="1" applyFill="1" applyBorder="1" applyAlignment="1">
      <alignment/>
    </xf>
    <xf numFmtId="170" fontId="4" fillId="33" borderId="34" xfId="0" applyNumberFormat="1" applyFont="1" applyFill="1" applyBorder="1" applyAlignment="1">
      <alignment/>
    </xf>
    <xf numFmtId="170" fontId="9" fillId="33" borderId="45" xfId="0" applyNumberFormat="1" applyFont="1" applyFill="1" applyBorder="1" applyAlignment="1">
      <alignment wrapText="1"/>
    </xf>
    <xf numFmtId="170" fontId="4" fillId="33" borderId="17" xfId="0" applyNumberFormat="1" applyFont="1" applyFill="1" applyBorder="1" applyAlignment="1">
      <alignment wrapText="1"/>
    </xf>
    <xf numFmtId="170" fontId="9" fillId="33" borderId="17" xfId="0" applyNumberFormat="1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170" fontId="4" fillId="33" borderId="41" xfId="0" applyNumberFormat="1" applyFont="1" applyFill="1" applyBorder="1" applyAlignment="1">
      <alignment/>
    </xf>
    <xf numFmtId="170" fontId="9" fillId="33" borderId="34" xfId="0" applyNumberFormat="1" applyFont="1" applyFill="1" applyBorder="1" applyAlignment="1">
      <alignment wrapText="1"/>
    </xf>
    <xf numFmtId="170" fontId="6" fillId="33" borderId="33" xfId="0" applyNumberFormat="1" applyFont="1" applyFill="1" applyBorder="1" applyAlignment="1">
      <alignment/>
    </xf>
    <xf numFmtId="170" fontId="5" fillId="33" borderId="34" xfId="0" applyNumberFormat="1" applyFont="1" applyFill="1" applyBorder="1" applyAlignment="1">
      <alignment/>
    </xf>
    <xf numFmtId="170" fontId="5" fillId="33" borderId="17" xfId="0" applyNumberFormat="1" applyFont="1" applyFill="1" applyBorder="1" applyAlignment="1">
      <alignment/>
    </xf>
    <xf numFmtId="170" fontId="5" fillId="33" borderId="35" xfId="0" applyNumberFormat="1" applyFont="1" applyFill="1" applyBorder="1" applyAlignment="1">
      <alignment/>
    </xf>
    <xf numFmtId="170" fontId="4" fillId="33" borderId="24" xfId="0" applyNumberFormat="1" applyFont="1" applyFill="1" applyBorder="1" applyAlignment="1">
      <alignment/>
    </xf>
    <xf numFmtId="170" fontId="5" fillId="33" borderId="47" xfId="0" applyNumberFormat="1" applyFont="1" applyFill="1" applyBorder="1" applyAlignment="1">
      <alignment/>
    </xf>
    <xf numFmtId="164" fontId="5" fillId="33" borderId="48" xfId="0" applyNumberFormat="1" applyFont="1" applyFill="1" applyBorder="1" applyAlignment="1">
      <alignment/>
    </xf>
    <xf numFmtId="170" fontId="5" fillId="33" borderId="49" xfId="0" applyNumberFormat="1" applyFont="1" applyFill="1" applyBorder="1" applyAlignment="1">
      <alignment/>
    </xf>
    <xf numFmtId="164" fontId="5" fillId="33" borderId="18" xfId="0" applyNumberFormat="1" applyFont="1" applyFill="1" applyBorder="1" applyAlignment="1">
      <alignment/>
    </xf>
    <xf numFmtId="170" fontId="5" fillId="33" borderId="18" xfId="0" applyNumberFormat="1" applyFont="1" applyFill="1" applyBorder="1" applyAlignment="1">
      <alignment/>
    </xf>
    <xf numFmtId="170" fontId="4" fillId="33" borderId="50" xfId="0" applyNumberFormat="1" applyFont="1" applyFill="1" applyBorder="1" applyAlignment="1">
      <alignment/>
    </xf>
    <xf numFmtId="0" fontId="47" fillId="0" borderId="20" xfId="0" applyFont="1" applyFill="1" applyBorder="1" applyAlignment="1">
      <alignment vertical="center" wrapText="1"/>
    </xf>
    <xf numFmtId="170" fontId="4" fillId="33" borderId="51" xfId="0" applyNumberFormat="1" applyFont="1" applyFill="1" applyBorder="1" applyAlignment="1">
      <alignment/>
    </xf>
    <xf numFmtId="0" fontId="6" fillId="33" borderId="42" xfId="0" applyFont="1" applyFill="1" applyBorder="1" applyAlignment="1">
      <alignment vertical="top"/>
    </xf>
    <xf numFmtId="0" fontId="6" fillId="33" borderId="11" xfId="0" applyFont="1" applyFill="1" applyBorder="1" applyAlignment="1">
      <alignment horizontal="center" wrapText="1"/>
    </xf>
    <xf numFmtId="170" fontId="6" fillId="33" borderId="11" xfId="0" applyNumberFormat="1" applyFont="1" applyFill="1" applyBorder="1" applyAlignment="1">
      <alignment wrapText="1"/>
    </xf>
    <xf numFmtId="164" fontId="5" fillId="33" borderId="39" xfId="0" applyNumberFormat="1" applyFont="1" applyFill="1" applyBorder="1" applyAlignment="1">
      <alignment/>
    </xf>
    <xf numFmtId="0" fontId="4" fillId="33" borderId="18" xfId="0" applyFont="1" applyFill="1" applyBorder="1" applyAlignment="1">
      <alignment wrapText="1"/>
    </xf>
    <xf numFmtId="164" fontId="9" fillId="33" borderId="18" xfId="0" applyNumberFormat="1" applyFont="1" applyFill="1" applyBorder="1" applyAlignment="1">
      <alignment/>
    </xf>
    <xf numFmtId="2" fontId="5" fillId="33" borderId="35" xfId="0" applyNumberFormat="1" applyFont="1" applyFill="1" applyBorder="1" applyAlignment="1">
      <alignment/>
    </xf>
    <xf numFmtId="2" fontId="5" fillId="33" borderId="52" xfId="0" applyNumberFormat="1" applyFont="1" applyFill="1" applyBorder="1" applyAlignment="1">
      <alignment/>
    </xf>
    <xf numFmtId="2" fontId="5" fillId="33" borderId="40" xfId="0" applyNumberFormat="1" applyFont="1" applyFill="1" applyBorder="1" applyAlignment="1">
      <alignment/>
    </xf>
    <xf numFmtId="2" fontId="5" fillId="33" borderId="53" xfId="0" applyNumberFormat="1" applyFont="1" applyFill="1" applyBorder="1" applyAlignment="1">
      <alignment/>
    </xf>
    <xf numFmtId="0" fontId="4" fillId="33" borderId="40" xfId="0" applyFont="1" applyFill="1" applyBorder="1" applyAlignment="1">
      <alignment/>
    </xf>
    <xf numFmtId="170" fontId="9" fillId="33" borderId="18" xfId="0" applyNumberFormat="1" applyFont="1" applyFill="1" applyBorder="1" applyAlignment="1">
      <alignment/>
    </xf>
    <xf numFmtId="170" fontId="7" fillId="33" borderId="18" xfId="0" applyNumberFormat="1" applyFont="1" applyFill="1" applyBorder="1" applyAlignment="1">
      <alignment/>
    </xf>
    <xf numFmtId="0" fontId="5" fillId="33" borderId="33" xfId="0" applyFont="1" applyFill="1" applyBorder="1" applyAlignment="1">
      <alignment horizontal="center"/>
    </xf>
    <xf numFmtId="170" fontId="6" fillId="0" borderId="13" xfId="0" applyNumberFormat="1" applyFont="1" applyFill="1" applyBorder="1" applyAlignment="1">
      <alignment/>
    </xf>
    <xf numFmtId="0" fontId="9" fillId="33" borderId="24" xfId="0" applyFont="1" applyFill="1" applyBorder="1" applyAlignment="1">
      <alignment/>
    </xf>
    <xf numFmtId="170" fontId="9" fillId="33" borderId="50" xfId="0" applyNumberFormat="1" applyFont="1" applyFill="1" applyBorder="1" applyAlignment="1">
      <alignment/>
    </xf>
    <xf numFmtId="0" fontId="4" fillId="33" borderId="50" xfId="0" applyFont="1" applyFill="1" applyBorder="1" applyAlignment="1">
      <alignment/>
    </xf>
    <xf numFmtId="170" fontId="7" fillId="33" borderId="50" xfId="0" applyNumberFormat="1" applyFont="1" applyFill="1" applyBorder="1" applyAlignment="1">
      <alignment/>
    </xf>
    <xf numFmtId="164" fontId="5" fillId="33" borderId="54" xfId="0" applyNumberFormat="1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9" fillId="33" borderId="18" xfId="0" applyFont="1" applyFill="1" applyBorder="1" applyAlignment="1">
      <alignment wrapText="1"/>
    </xf>
    <xf numFmtId="0" fontId="5" fillId="33" borderId="33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5"/>
  <sheetViews>
    <sheetView tabSelected="1" zoomScalePageLayoutView="0" workbookViewId="0" topLeftCell="A75">
      <selection activeCell="D141" sqref="D141"/>
    </sheetView>
  </sheetViews>
  <sheetFormatPr defaultColWidth="9.00390625" defaultRowHeight="12.75"/>
  <cols>
    <col min="1" max="1" width="21.25390625" style="75" customWidth="1"/>
    <col min="2" max="2" width="72.75390625" style="14" customWidth="1"/>
    <col min="3" max="4" width="11.125" style="14" customWidth="1"/>
    <col min="5" max="5" width="11.75390625" style="2" customWidth="1"/>
    <col min="6" max="6" width="11.00390625" style="14" hidden="1" customWidth="1"/>
    <col min="7" max="7" width="10.875" style="14" customWidth="1"/>
    <col min="8" max="8" width="8.375" style="14" customWidth="1"/>
    <col min="9" max="9" width="11.625" style="14" customWidth="1"/>
    <col min="10" max="16384" width="9.125" style="60" customWidth="1"/>
  </cols>
  <sheetData>
    <row r="1" spans="1:4" ht="11.25" customHeight="1">
      <c r="A1" s="14"/>
      <c r="B1" s="31" t="s">
        <v>204</v>
      </c>
      <c r="C1" s="31"/>
      <c r="D1" s="31"/>
    </row>
    <row r="2" spans="1:4" ht="11.25" customHeight="1">
      <c r="A2" s="14"/>
      <c r="B2" s="31" t="s">
        <v>0</v>
      </c>
      <c r="C2" s="31"/>
      <c r="D2" s="31"/>
    </row>
    <row r="3" spans="1:7" ht="11.25" customHeight="1">
      <c r="A3" s="14"/>
      <c r="B3" s="31" t="s">
        <v>1</v>
      </c>
      <c r="C3" s="31"/>
      <c r="D3" s="31"/>
      <c r="E3" s="42"/>
      <c r="G3" s="51"/>
    </row>
    <row r="4" spans="1:9" ht="11.25" customHeight="1" thickBot="1">
      <c r="A4" s="14"/>
      <c r="B4" s="31" t="s">
        <v>270</v>
      </c>
      <c r="C4" s="31"/>
      <c r="D4" s="31"/>
      <c r="H4" s="22"/>
      <c r="I4" s="22"/>
    </row>
    <row r="5" spans="1:9" s="59" customFormat="1" ht="11.25" customHeight="1" thickBot="1">
      <c r="A5" s="61" t="s">
        <v>2</v>
      </c>
      <c r="B5" s="62"/>
      <c r="C5" s="32" t="s">
        <v>116</v>
      </c>
      <c r="D5" s="32" t="s">
        <v>210</v>
      </c>
      <c r="E5" s="43" t="s">
        <v>3</v>
      </c>
      <c r="F5" s="63"/>
      <c r="G5" s="32" t="s">
        <v>3</v>
      </c>
      <c r="H5" s="226" t="s">
        <v>96</v>
      </c>
      <c r="I5" s="227"/>
    </row>
    <row r="6" spans="1:9" s="59" customFormat="1" ht="11.25" customHeight="1">
      <c r="A6" s="64" t="s">
        <v>4</v>
      </c>
      <c r="B6" s="33" t="s">
        <v>5</v>
      </c>
      <c r="C6" s="33" t="s">
        <v>95</v>
      </c>
      <c r="D6" s="33" t="s">
        <v>95</v>
      </c>
      <c r="E6" s="44" t="s">
        <v>271</v>
      </c>
      <c r="F6" s="44" t="s">
        <v>250</v>
      </c>
      <c r="G6" s="44" t="s">
        <v>271</v>
      </c>
      <c r="H6" s="32" t="s">
        <v>8</v>
      </c>
      <c r="I6" s="62" t="s">
        <v>9</v>
      </c>
    </row>
    <row r="7" spans="1:9" ht="11.25" customHeight="1" thickBot="1">
      <c r="A7" s="65" t="s">
        <v>7</v>
      </c>
      <c r="B7" s="66"/>
      <c r="C7" s="33" t="s">
        <v>6</v>
      </c>
      <c r="D7" s="33" t="s">
        <v>6</v>
      </c>
      <c r="E7" s="45">
        <v>2018</v>
      </c>
      <c r="G7" s="33">
        <v>2017</v>
      </c>
      <c r="H7" s="67"/>
      <c r="I7" s="67"/>
    </row>
    <row r="8" spans="1:9" s="25" customFormat="1" ht="11.25" customHeight="1" thickBot="1">
      <c r="A8" s="68" t="s">
        <v>10</v>
      </c>
      <c r="B8" s="69" t="s">
        <v>11</v>
      </c>
      <c r="C8" s="1">
        <f>C9+C15+C24+C44+C55+C81+C32+C54+C52</f>
        <v>69299</v>
      </c>
      <c r="D8" s="1">
        <f>D9+D15+D24+D44+D55+D81+D32+D54+D52</f>
        <v>69249</v>
      </c>
      <c r="E8" s="1">
        <f>E9+E15+E24+E44+E55+E81+E32+E54+E52+E30+E51+E53</f>
        <v>31600.086710000003</v>
      </c>
      <c r="F8" s="1">
        <f>F9+F15+F24+F44+F55+F81+F32+F54+F52</f>
        <v>0</v>
      </c>
      <c r="G8" s="1">
        <f>G9+G15+G24+G44+G55+G81+G32+G54+G52+G14+G30</f>
        <v>25692.461579999992</v>
      </c>
      <c r="H8" s="70">
        <f>E8/C8*100</f>
        <v>45.59962872480123</v>
      </c>
      <c r="I8" s="71">
        <f>E8-C8</f>
        <v>-37698.91329</v>
      </c>
    </row>
    <row r="9" spans="1:9" s="24" customFormat="1" ht="15" customHeight="1" thickBot="1">
      <c r="A9" s="72" t="s">
        <v>12</v>
      </c>
      <c r="B9" s="73" t="s">
        <v>13</v>
      </c>
      <c r="C9" s="34">
        <f>C10</f>
        <v>44856</v>
      </c>
      <c r="D9" s="34">
        <f>D10</f>
        <v>44856</v>
      </c>
      <c r="E9" s="34">
        <f>E10</f>
        <v>21610.4705</v>
      </c>
      <c r="F9" s="74">
        <f>F10</f>
        <v>0</v>
      </c>
      <c r="G9" s="34">
        <f>G10</f>
        <v>15907.01233</v>
      </c>
      <c r="H9" s="70">
        <f aca="true" t="shared" si="0" ref="H9:H71">E9/C9*100</f>
        <v>48.17743557160692</v>
      </c>
      <c r="I9" s="71">
        <f aca="true" t="shared" si="1" ref="I9:I72">E9-C9</f>
        <v>-23245.5295</v>
      </c>
    </row>
    <row r="10" spans="1:9" ht="11.25" customHeight="1" thickBot="1">
      <c r="A10" s="75" t="s">
        <v>14</v>
      </c>
      <c r="B10" s="76" t="s">
        <v>15</v>
      </c>
      <c r="C10" s="28">
        <f>C11+C12+C13</f>
        <v>44856</v>
      </c>
      <c r="D10" s="28">
        <f>D11+D12+D13</f>
        <v>44856</v>
      </c>
      <c r="E10" s="28">
        <f>E11+E12+E13</f>
        <v>21610.4705</v>
      </c>
      <c r="F10" s="28">
        <f>F11+F12+F13</f>
        <v>0</v>
      </c>
      <c r="G10" s="28">
        <f>G11+G12+G13</f>
        <v>15907.01233</v>
      </c>
      <c r="H10" s="70">
        <f t="shared" si="0"/>
        <v>48.17743557160692</v>
      </c>
      <c r="I10" s="71">
        <f t="shared" si="1"/>
        <v>-23245.5295</v>
      </c>
    </row>
    <row r="11" spans="1:9" ht="26.25" customHeight="1" thickBot="1">
      <c r="A11" s="77" t="s">
        <v>119</v>
      </c>
      <c r="B11" s="78" t="s">
        <v>128</v>
      </c>
      <c r="C11" s="26">
        <v>44575</v>
      </c>
      <c r="D11" s="26">
        <v>44575</v>
      </c>
      <c r="E11" s="26">
        <v>21498.29826</v>
      </c>
      <c r="F11" s="79"/>
      <c r="G11" s="26">
        <v>15757.49775</v>
      </c>
      <c r="H11" s="70">
        <f t="shared" si="0"/>
        <v>48.22949693774537</v>
      </c>
      <c r="I11" s="71">
        <f t="shared" si="1"/>
        <v>-23076.70174</v>
      </c>
    </row>
    <row r="12" spans="1:9" ht="62.25" customHeight="1" thickBot="1">
      <c r="A12" s="77" t="s">
        <v>120</v>
      </c>
      <c r="B12" s="80" t="s">
        <v>129</v>
      </c>
      <c r="C12" s="27">
        <v>113</v>
      </c>
      <c r="D12" s="27">
        <v>113</v>
      </c>
      <c r="E12" s="27">
        <v>79.05185</v>
      </c>
      <c r="F12" s="81"/>
      <c r="G12" s="27">
        <v>6.51385</v>
      </c>
      <c r="H12" s="70">
        <f t="shared" si="0"/>
        <v>69.95738938053097</v>
      </c>
      <c r="I12" s="71">
        <f t="shared" si="1"/>
        <v>-33.94815</v>
      </c>
    </row>
    <row r="13" spans="1:9" ht="24" customHeight="1" thickBot="1">
      <c r="A13" s="77" t="s">
        <v>121</v>
      </c>
      <c r="B13" s="82" t="s">
        <v>122</v>
      </c>
      <c r="C13" s="26">
        <v>168</v>
      </c>
      <c r="D13" s="26">
        <v>168</v>
      </c>
      <c r="E13" s="26">
        <v>33.12039</v>
      </c>
      <c r="F13" s="79"/>
      <c r="G13" s="26">
        <v>143.00073</v>
      </c>
      <c r="H13" s="70">
        <f t="shared" si="0"/>
        <v>19.71451785714286</v>
      </c>
      <c r="I13" s="71">
        <f t="shared" si="1"/>
        <v>-134.87961</v>
      </c>
    </row>
    <row r="14" spans="1:9" ht="15" customHeight="1" thickBot="1">
      <c r="A14" s="83" t="s">
        <v>138</v>
      </c>
      <c r="B14" s="84" t="s">
        <v>137</v>
      </c>
      <c r="C14" s="28"/>
      <c r="D14" s="28"/>
      <c r="E14" s="28"/>
      <c r="F14" s="85"/>
      <c r="G14" s="29"/>
      <c r="H14" s="70"/>
      <c r="I14" s="71">
        <f t="shared" si="1"/>
        <v>0</v>
      </c>
    </row>
    <row r="15" spans="1:9" s="89" customFormat="1" ht="11.25" customHeight="1" thickBot="1">
      <c r="A15" s="86" t="s">
        <v>16</v>
      </c>
      <c r="B15" s="87" t="s">
        <v>17</v>
      </c>
      <c r="C15" s="1">
        <f>C16+C21+C22+C23</f>
        <v>14459</v>
      </c>
      <c r="D15" s="1">
        <f>D16+D21+D22+D23</f>
        <v>14459</v>
      </c>
      <c r="E15" s="1">
        <f>E16+E21+E22+E23</f>
        <v>6428.9204500000005</v>
      </c>
      <c r="F15" s="141">
        <f>F16+F21+F22+F23</f>
        <v>0</v>
      </c>
      <c r="G15" s="1">
        <f>G16+G21+G22+G23</f>
        <v>6586.2491</v>
      </c>
      <c r="H15" s="70">
        <f t="shared" si="0"/>
        <v>44.46310567812436</v>
      </c>
      <c r="I15" s="71">
        <f t="shared" si="1"/>
        <v>-8030.0795499999995</v>
      </c>
    </row>
    <row r="16" spans="1:9" s="89" customFormat="1" ht="11.25" customHeight="1" thickBot="1">
      <c r="A16" s="75" t="s">
        <v>92</v>
      </c>
      <c r="B16" s="90" t="s">
        <v>100</v>
      </c>
      <c r="C16" s="27">
        <f>C17+C18+C19</f>
        <v>10775</v>
      </c>
      <c r="D16" s="27">
        <f>D17+D18+D19</f>
        <v>10775</v>
      </c>
      <c r="E16" s="27">
        <f>E17+E18+E19</f>
        <v>4249.49903</v>
      </c>
      <c r="F16" s="160">
        <f>F17+F18</f>
        <v>0</v>
      </c>
      <c r="G16" s="27">
        <f>G17+G18+G19</f>
        <v>4018.2952</v>
      </c>
      <c r="H16" s="70">
        <f t="shared" si="0"/>
        <v>39.43850607888631</v>
      </c>
      <c r="I16" s="71">
        <f t="shared" si="1"/>
        <v>-6525.50097</v>
      </c>
    </row>
    <row r="17" spans="1:9" s="89" customFormat="1" ht="15.75" customHeight="1" thickBot="1">
      <c r="A17" s="91" t="s">
        <v>93</v>
      </c>
      <c r="B17" s="92" t="s">
        <v>101</v>
      </c>
      <c r="C17" s="35">
        <v>6267</v>
      </c>
      <c r="D17" s="35">
        <v>6267</v>
      </c>
      <c r="E17" s="26">
        <v>1789.19723</v>
      </c>
      <c r="F17" s="93"/>
      <c r="G17" s="26">
        <v>2297.02657</v>
      </c>
      <c r="H17" s="70">
        <f t="shared" si="0"/>
        <v>28.549501037178874</v>
      </c>
      <c r="I17" s="71">
        <f t="shared" si="1"/>
        <v>-4477.80277</v>
      </c>
    </row>
    <row r="18" spans="1:9" ht="26.25" customHeight="1" thickBot="1">
      <c r="A18" s="91" t="s">
        <v>94</v>
      </c>
      <c r="B18" s="94" t="s">
        <v>248</v>
      </c>
      <c r="C18" s="15">
        <v>4508</v>
      </c>
      <c r="D18" s="15">
        <v>4508</v>
      </c>
      <c r="E18" s="41">
        <v>2460.3018</v>
      </c>
      <c r="F18" s="103"/>
      <c r="G18" s="28">
        <v>1696.35136</v>
      </c>
      <c r="H18" s="70">
        <f t="shared" si="0"/>
        <v>54.5763487133984</v>
      </c>
      <c r="I18" s="71">
        <f t="shared" si="1"/>
        <v>-2047.6981999999998</v>
      </c>
    </row>
    <row r="19" spans="1:9" ht="12.75" customHeight="1" thickBot="1">
      <c r="A19" s="91" t="s">
        <v>220</v>
      </c>
      <c r="B19" s="95" t="s">
        <v>249</v>
      </c>
      <c r="C19" s="15"/>
      <c r="D19" s="15"/>
      <c r="E19" s="41"/>
      <c r="F19" s="103"/>
      <c r="G19" s="26">
        <v>24.91727</v>
      </c>
      <c r="H19" s="70"/>
      <c r="I19" s="71">
        <f t="shared" si="1"/>
        <v>0</v>
      </c>
    </row>
    <row r="20" spans="1:9" ht="11.25" customHeight="1" thickBot="1">
      <c r="A20" s="91" t="s">
        <v>18</v>
      </c>
      <c r="B20" s="96" t="s">
        <v>19</v>
      </c>
      <c r="C20" s="20"/>
      <c r="D20" s="20"/>
      <c r="E20" s="20"/>
      <c r="F20" s="97"/>
      <c r="G20" s="27"/>
      <c r="H20" s="70"/>
      <c r="I20" s="71">
        <f t="shared" si="1"/>
        <v>0</v>
      </c>
    </row>
    <row r="21" spans="1:9" ht="11.25" customHeight="1" thickBot="1">
      <c r="A21" s="98"/>
      <c r="B21" s="99" t="s">
        <v>20</v>
      </c>
      <c r="C21" s="27">
        <v>1209</v>
      </c>
      <c r="D21" s="27">
        <v>1209</v>
      </c>
      <c r="E21" s="27">
        <v>486.20948</v>
      </c>
      <c r="F21" s="81"/>
      <c r="G21" s="27">
        <v>744.09564</v>
      </c>
      <c r="H21" s="70">
        <f t="shared" si="0"/>
        <v>40.215837882547554</v>
      </c>
      <c r="I21" s="71">
        <f t="shared" si="1"/>
        <v>-722.79052</v>
      </c>
    </row>
    <row r="22" spans="1:9" ht="11.25" customHeight="1" thickBot="1">
      <c r="A22" s="100" t="s">
        <v>21</v>
      </c>
      <c r="B22" s="101" t="s">
        <v>165</v>
      </c>
      <c r="C22" s="27">
        <v>1761</v>
      </c>
      <c r="D22" s="27">
        <v>1761</v>
      </c>
      <c r="E22" s="26">
        <v>1269.05853</v>
      </c>
      <c r="F22" s="81"/>
      <c r="G22" s="26">
        <v>1470.65644</v>
      </c>
      <c r="H22" s="70">
        <f t="shared" si="0"/>
        <v>72.0646524701874</v>
      </c>
      <c r="I22" s="71">
        <f t="shared" si="1"/>
        <v>-491.94147</v>
      </c>
    </row>
    <row r="23" spans="1:9" ht="11.25" customHeight="1" thickBot="1">
      <c r="A23" s="75" t="s">
        <v>127</v>
      </c>
      <c r="B23" s="76" t="s">
        <v>152</v>
      </c>
      <c r="C23" s="28">
        <v>714</v>
      </c>
      <c r="D23" s="28">
        <v>714</v>
      </c>
      <c r="E23" s="20">
        <v>424.15341</v>
      </c>
      <c r="F23" s="85"/>
      <c r="G23" s="20">
        <v>353.20182</v>
      </c>
      <c r="H23" s="70">
        <f t="shared" si="0"/>
        <v>59.40523949579833</v>
      </c>
      <c r="I23" s="71">
        <f t="shared" si="1"/>
        <v>-289.84659</v>
      </c>
    </row>
    <row r="24" spans="1:9" ht="11.25" customHeight="1" thickBot="1">
      <c r="A24" s="86" t="s">
        <v>22</v>
      </c>
      <c r="B24" s="87" t="s">
        <v>23</v>
      </c>
      <c r="C24" s="1">
        <f>C26+C28+C29</f>
        <v>1509</v>
      </c>
      <c r="D24" s="1">
        <f>D26+D28+D29</f>
        <v>1509</v>
      </c>
      <c r="E24" s="1">
        <f>E26+E28+E29</f>
        <v>1339.5095900000001</v>
      </c>
      <c r="F24" s="88">
        <f>F26+F28+F29</f>
        <v>0</v>
      </c>
      <c r="G24" s="1">
        <f>G26+G28+G29</f>
        <v>524.54428</v>
      </c>
      <c r="H24" s="70">
        <f t="shared" si="0"/>
        <v>88.76803114645462</v>
      </c>
      <c r="I24" s="71">
        <f t="shared" si="1"/>
        <v>-169.49040999999988</v>
      </c>
    </row>
    <row r="25" spans="1:9" ht="11.25" customHeight="1" thickBot="1">
      <c r="A25" s="75" t="s">
        <v>24</v>
      </c>
      <c r="B25" s="76" t="s">
        <v>25</v>
      </c>
      <c r="C25" s="28"/>
      <c r="D25" s="28"/>
      <c r="E25" s="28"/>
      <c r="F25" s="85"/>
      <c r="G25" s="28"/>
      <c r="H25" s="70"/>
      <c r="I25" s="71">
        <f t="shared" si="1"/>
        <v>0</v>
      </c>
    </row>
    <row r="26" spans="2:9" ht="11.25" customHeight="1" thickBot="1">
      <c r="B26" s="76" t="s">
        <v>26</v>
      </c>
      <c r="C26" s="28">
        <f>C27</f>
        <v>1209</v>
      </c>
      <c r="D26" s="28">
        <f>D27</f>
        <v>1209</v>
      </c>
      <c r="E26" s="41">
        <f>E27</f>
        <v>519.41089</v>
      </c>
      <c r="F26" s="14">
        <f>F27</f>
        <v>0</v>
      </c>
      <c r="G26" s="41">
        <v>524.54428</v>
      </c>
      <c r="H26" s="70">
        <f t="shared" si="0"/>
        <v>42.96202564102564</v>
      </c>
      <c r="I26" s="71">
        <f t="shared" si="1"/>
        <v>-689.58911</v>
      </c>
    </row>
    <row r="27" spans="1:9" ht="11.25" customHeight="1" thickBot="1">
      <c r="A27" s="91" t="s">
        <v>27</v>
      </c>
      <c r="B27" s="102" t="s">
        <v>150</v>
      </c>
      <c r="C27" s="26">
        <v>1209</v>
      </c>
      <c r="D27" s="26">
        <v>1209</v>
      </c>
      <c r="E27" s="20">
        <v>519.41089</v>
      </c>
      <c r="F27" s="85"/>
      <c r="G27" s="20">
        <v>445.24137</v>
      </c>
      <c r="H27" s="70">
        <f t="shared" si="0"/>
        <v>42.96202564102564</v>
      </c>
      <c r="I27" s="71">
        <f t="shared" si="1"/>
        <v>-689.58911</v>
      </c>
    </row>
    <row r="28" spans="1:9" ht="11.25" customHeight="1" thickBot="1">
      <c r="A28" s="103" t="s">
        <v>264</v>
      </c>
      <c r="B28" s="102" t="s">
        <v>265</v>
      </c>
      <c r="C28" s="20"/>
      <c r="D28" s="20"/>
      <c r="E28" s="26">
        <v>28</v>
      </c>
      <c r="F28" s="97"/>
      <c r="G28" s="26"/>
      <c r="H28" s="70"/>
      <c r="I28" s="71">
        <f t="shared" si="1"/>
        <v>28</v>
      </c>
    </row>
    <row r="29" spans="1:9" ht="11.25" customHeight="1" thickBot="1">
      <c r="A29" s="91" t="s">
        <v>268</v>
      </c>
      <c r="B29" s="96" t="s">
        <v>262</v>
      </c>
      <c r="C29" s="20">
        <v>300</v>
      </c>
      <c r="D29" s="20">
        <v>300</v>
      </c>
      <c r="E29" s="20">
        <v>792.0987</v>
      </c>
      <c r="F29" s="97"/>
      <c r="G29" s="20"/>
      <c r="H29" s="70">
        <f t="shared" si="0"/>
        <v>264.0329</v>
      </c>
      <c r="I29" s="71">
        <f t="shared" si="1"/>
        <v>492.0987</v>
      </c>
    </row>
    <row r="30" spans="1:9" s="59" customFormat="1" ht="11.25" customHeight="1" thickBot="1">
      <c r="A30" s="88" t="s">
        <v>200</v>
      </c>
      <c r="B30" s="104" t="s">
        <v>201</v>
      </c>
      <c r="C30" s="1"/>
      <c r="D30" s="1"/>
      <c r="E30" s="1"/>
      <c r="F30" s="105"/>
      <c r="G30" s="52"/>
      <c r="H30" s="70"/>
      <c r="I30" s="71">
        <f t="shared" si="1"/>
        <v>0</v>
      </c>
    </row>
    <row r="31" spans="1:9" ht="11.25" customHeight="1" thickBot="1">
      <c r="A31" s="106" t="s">
        <v>28</v>
      </c>
      <c r="B31" s="107" t="s">
        <v>97</v>
      </c>
      <c r="C31" s="36"/>
      <c r="D31" s="36"/>
      <c r="E31" s="37"/>
      <c r="F31" s="108"/>
      <c r="G31" s="37"/>
      <c r="H31" s="70"/>
      <c r="I31" s="71">
        <f t="shared" si="1"/>
        <v>0</v>
      </c>
    </row>
    <row r="32" spans="1:9" ht="11.25" customHeight="1" thickBot="1">
      <c r="A32" s="109"/>
      <c r="B32" s="110" t="s">
        <v>98</v>
      </c>
      <c r="C32" s="3">
        <f>C34+C35+C39+C42</f>
        <v>4880</v>
      </c>
      <c r="D32" s="3">
        <f>D34+D35+D39+D42</f>
        <v>4830</v>
      </c>
      <c r="E32" s="3">
        <f>E34+E35+E39+E42</f>
        <v>1218.02001</v>
      </c>
      <c r="F32" s="111">
        <f>F34+F35+F39</f>
        <v>0</v>
      </c>
      <c r="G32" s="3">
        <f>G34+G35+G39+G42</f>
        <v>994.7243900000001</v>
      </c>
      <c r="H32" s="70">
        <f t="shared" si="0"/>
        <v>24.95942643442623</v>
      </c>
      <c r="I32" s="71">
        <f t="shared" si="1"/>
        <v>-3661.97999</v>
      </c>
    </row>
    <row r="33" spans="1:9" ht="11.25" customHeight="1" thickBot="1">
      <c r="A33" s="66" t="s">
        <v>256</v>
      </c>
      <c r="B33" s="22" t="s">
        <v>29</v>
      </c>
      <c r="C33" s="37"/>
      <c r="D33" s="37"/>
      <c r="E33" s="37"/>
      <c r="F33" s="85"/>
      <c r="G33" s="28"/>
      <c r="H33" s="70"/>
      <c r="I33" s="71">
        <f t="shared" si="1"/>
        <v>0</v>
      </c>
    </row>
    <row r="34" spans="1:9" ht="11.25" customHeight="1" thickBot="1">
      <c r="A34" s="66"/>
      <c r="B34" s="112" t="s">
        <v>153</v>
      </c>
      <c r="C34" s="27">
        <v>4140</v>
      </c>
      <c r="D34" s="27">
        <v>4140</v>
      </c>
      <c r="E34" s="27">
        <v>1102.95617</v>
      </c>
      <c r="F34" s="85"/>
      <c r="G34" s="8">
        <v>842.70959</v>
      </c>
      <c r="H34" s="70">
        <f t="shared" si="0"/>
        <v>26.64145338164251</v>
      </c>
      <c r="I34" s="71">
        <f t="shared" si="1"/>
        <v>-3037.04383</v>
      </c>
    </row>
    <row r="35" spans="1:9" ht="27.75" customHeight="1" thickBot="1">
      <c r="A35" s="113" t="s">
        <v>155</v>
      </c>
      <c r="B35" s="114" t="s">
        <v>154</v>
      </c>
      <c r="C35" s="28">
        <f>C36</f>
        <v>532</v>
      </c>
      <c r="D35" s="28">
        <f>D36</f>
        <v>532</v>
      </c>
      <c r="E35" s="28">
        <f>E36</f>
        <v>0</v>
      </c>
      <c r="F35" s="14">
        <f>F36</f>
        <v>0</v>
      </c>
      <c r="G35" s="6">
        <f>G36</f>
        <v>0</v>
      </c>
      <c r="H35" s="70">
        <f t="shared" si="0"/>
        <v>0</v>
      </c>
      <c r="I35" s="71">
        <f t="shared" si="1"/>
        <v>-532</v>
      </c>
    </row>
    <row r="36" spans="1:9" ht="22.5" customHeight="1" thickBot="1">
      <c r="A36" s="115" t="s">
        <v>156</v>
      </c>
      <c r="B36" s="116" t="s">
        <v>154</v>
      </c>
      <c r="C36" s="26">
        <v>532</v>
      </c>
      <c r="D36" s="26">
        <v>532</v>
      </c>
      <c r="E36" s="26"/>
      <c r="F36" s="117"/>
      <c r="G36" s="7"/>
      <c r="H36" s="70">
        <f t="shared" si="0"/>
        <v>0</v>
      </c>
      <c r="I36" s="71">
        <f t="shared" si="1"/>
        <v>-532</v>
      </c>
    </row>
    <row r="37" spans="1:10" ht="11.25" customHeight="1" thickBot="1">
      <c r="A37" s="66" t="s">
        <v>30</v>
      </c>
      <c r="B37" s="22" t="s">
        <v>31</v>
      </c>
      <c r="C37" s="28"/>
      <c r="D37" s="28"/>
      <c r="E37" s="46"/>
      <c r="F37" s="118"/>
      <c r="G37" s="218"/>
      <c r="H37" s="70"/>
      <c r="I37" s="71">
        <f t="shared" si="1"/>
        <v>0</v>
      </c>
      <c r="J37" s="89"/>
    </row>
    <row r="38" spans="1:10" ht="11.25" customHeight="1" thickBot="1">
      <c r="A38" s="76"/>
      <c r="B38" s="22" t="s">
        <v>32</v>
      </c>
      <c r="C38" s="28"/>
      <c r="D38" s="28"/>
      <c r="E38" s="19"/>
      <c r="F38" s="119"/>
      <c r="G38" s="10"/>
      <c r="H38" s="70"/>
      <c r="I38" s="71">
        <f t="shared" si="1"/>
        <v>0</v>
      </c>
      <c r="J38" s="120"/>
    </row>
    <row r="39" spans="1:10" s="89" customFormat="1" ht="11.25" customHeight="1" thickBot="1">
      <c r="A39" s="76"/>
      <c r="B39" s="22" t="s">
        <v>33</v>
      </c>
      <c r="C39" s="27">
        <f>C41</f>
        <v>158</v>
      </c>
      <c r="D39" s="27">
        <f>D41</f>
        <v>158</v>
      </c>
      <c r="E39" s="27">
        <f>E41</f>
        <v>61.6736</v>
      </c>
      <c r="F39" s="121">
        <f>F41</f>
        <v>0</v>
      </c>
      <c r="G39" s="8">
        <v>141.5148</v>
      </c>
      <c r="H39" s="70">
        <f t="shared" si="0"/>
        <v>39.03392405063291</v>
      </c>
      <c r="I39" s="71">
        <f t="shared" si="1"/>
        <v>-96.3264</v>
      </c>
      <c r="J39" s="120"/>
    </row>
    <row r="40" spans="1:9" s="120" customFormat="1" ht="11.25" customHeight="1" thickBot="1">
      <c r="A40" s="113" t="s">
        <v>34</v>
      </c>
      <c r="B40" s="122" t="s">
        <v>35</v>
      </c>
      <c r="C40" s="20"/>
      <c r="D40" s="20"/>
      <c r="E40" s="40"/>
      <c r="F40" s="119"/>
      <c r="G40" s="11"/>
      <c r="H40" s="70"/>
      <c r="I40" s="71">
        <f t="shared" si="1"/>
        <v>0</v>
      </c>
    </row>
    <row r="41" spans="1:9" s="120" customFormat="1" ht="11.25" customHeight="1" thickBot="1">
      <c r="A41" s="76"/>
      <c r="B41" s="22" t="s">
        <v>36</v>
      </c>
      <c r="C41" s="28">
        <v>158</v>
      </c>
      <c r="D41" s="28">
        <v>158</v>
      </c>
      <c r="E41" s="28">
        <v>61.6736</v>
      </c>
      <c r="F41" s="119"/>
      <c r="G41" s="6">
        <v>141.5148</v>
      </c>
      <c r="H41" s="70">
        <f t="shared" si="0"/>
        <v>39.03392405063291</v>
      </c>
      <c r="I41" s="71">
        <f t="shared" si="1"/>
        <v>-96.3264</v>
      </c>
    </row>
    <row r="42" spans="1:9" s="120" customFormat="1" ht="11.25" customHeight="1" thickBot="1">
      <c r="A42" s="100" t="s">
        <v>218</v>
      </c>
      <c r="B42" s="123" t="s">
        <v>219</v>
      </c>
      <c r="C42" s="38">
        <f>C43</f>
        <v>50</v>
      </c>
      <c r="D42" s="38">
        <f>D43</f>
        <v>0</v>
      </c>
      <c r="E42" s="47">
        <f>E43</f>
        <v>53.39024</v>
      </c>
      <c r="F42" s="47">
        <f>F43</f>
        <v>0</v>
      </c>
      <c r="G42" s="47">
        <f>G43</f>
        <v>10.5</v>
      </c>
      <c r="H42" s="70">
        <f t="shared" si="0"/>
        <v>106.78048</v>
      </c>
      <c r="I42" s="71">
        <f t="shared" si="1"/>
        <v>3.3902399999999986</v>
      </c>
    </row>
    <row r="43" spans="1:9" s="120" customFormat="1" ht="11.25" customHeight="1" thickBot="1">
      <c r="A43" s="124" t="s">
        <v>217</v>
      </c>
      <c r="B43" s="125" t="s">
        <v>219</v>
      </c>
      <c r="C43" s="39">
        <v>50</v>
      </c>
      <c r="D43" s="39">
        <v>0</v>
      </c>
      <c r="E43" s="39">
        <v>53.39024</v>
      </c>
      <c r="F43" s="126"/>
      <c r="G43" s="39">
        <v>10.5</v>
      </c>
      <c r="H43" s="70">
        <f t="shared" si="0"/>
        <v>106.78048</v>
      </c>
      <c r="I43" s="71">
        <f t="shared" si="1"/>
        <v>3.3902399999999986</v>
      </c>
    </row>
    <row r="44" spans="1:9" s="120" customFormat="1" ht="11.25" customHeight="1" thickBot="1">
      <c r="A44" s="127" t="s">
        <v>37</v>
      </c>
      <c r="B44" s="128" t="s">
        <v>38</v>
      </c>
      <c r="C44" s="3">
        <f>C45+C46+C47+C48+C50+C49</f>
        <v>2391</v>
      </c>
      <c r="D44" s="3">
        <f>D45+D46+D47+D48+D50+D49</f>
        <v>2391</v>
      </c>
      <c r="E44" s="3">
        <f>E45+E46+E47+E48+E50+E49</f>
        <v>-389.67212</v>
      </c>
      <c r="F44" s="129"/>
      <c r="G44" s="3">
        <f>G45+G46+G48+G47+G50+G49</f>
        <v>825.56296</v>
      </c>
      <c r="H44" s="70">
        <f t="shared" si="0"/>
        <v>-16.297453785027187</v>
      </c>
      <c r="I44" s="71">
        <f t="shared" si="1"/>
        <v>-2780.67212</v>
      </c>
    </row>
    <row r="45" spans="1:9" s="120" customFormat="1" ht="11.25" customHeight="1" thickBot="1">
      <c r="A45" s="91" t="s">
        <v>157</v>
      </c>
      <c r="B45" s="113" t="s">
        <v>131</v>
      </c>
      <c r="C45" s="28"/>
      <c r="D45" s="28"/>
      <c r="E45" s="28">
        <v>39.08308</v>
      </c>
      <c r="F45" s="119"/>
      <c r="G45" s="28">
        <v>6.7715</v>
      </c>
      <c r="H45" s="70"/>
      <c r="I45" s="71">
        <f t="shared" si="1"/>
        <v>39.08308</v>
      </c>
    </row>
    <row r="46" spans="1:9" s="120" customFormat="1" ht="11.25" customHeight="1" thickBot="1">
      <c r="A46" s="91" t="s">
        <v>143</v>
      </c>
      <c r="B46" s="130" t="s">
        <v>145</v>
      </c>
      <c r="C46" s="26">
        <v>1</v>
      </c>
      <c r="D46" s="26">
        <v>1</v>
      </c>
      <c r="E46" s="26"/>
      <c r="F46" s="131"/>
      <c r="G46" s="26">
        <v>0.08412</v>
      </c>
      <c r="H46" s="70">
        <f t="shared" si="0"/>
        <v>0</v>
      </c>
      <c r="I46" s="71">
        <f t="shared" si="1"/>
        <v>-1</v>
      </c>
    </row>
    <row r="47" spans="1:9" s="120" customFormat="1" ht="11.25" customHeight="1" thickBot="1">
      <c r="A47" s="91" t="s">
        <v>269</v>
      </c>
      <c r="B47" s="130" t="s">
        <v>176</v>
      </c>
      <c r="C47" s="26">
        <v>220</v>
      </c>
      <c r="D47" s="26">
        <v>220</v>
      </c>
      <c r="E47" s="26"/>
      <c r="F47" s="131"/>
      <c r="G47" s="26"/>
      <c r="H47" s="70">
        <f t="shared" si="0"/>
        <v>0</v>
      </c>
      <c r="I47" s="71">
        <f t="shared" si="1"/>
        <v>-220</v>
      </c>
    </row>
    <row r="48" spans="1:9" s="120" customFormat="1" ht="11.25" customHeight="1" thickBot="1">
      <c r="A48" s="91" t="s">
        <v>144</v>
      </c>
      <c r="B48" s="115" t="s">
        <v>146</v>
      </c>
      <c r="C48" s="26"/>
      <c r="D48" s="26"/>
      <c r="E48" s="26">
        <v>21.13077</v>
      </c>
      <c r="F48" s="131"/>
      <c r="G48" s="26">
        <v>132.35864</v>
      </c>
      <c r="H48" s="70"/>
      <c r="I48" s="71">
        <f t="shared" si="1"/>
        <v>21.13077</v>
      </c>
    </row>
    <row r="49" spans="1:9" s="120" customFormat="1" ht="11.25" customHeight="1" thickBot="1">
      <c r="A49" s="91" t="s">
        <v>166</v>
      </c>
      <c r="B49" s="113" t="s">
        <v>167</v>
      </c>
      <c r="C49" s="20"/>
      <c r="D49" s="20"/>
      <c r="E49" s="20"/>
      <c r="F49" s="132"/>
      <c r="G49" s="20"/>
      <c r="H49" s="70"/>
      <c r="I49" s="71">
        <f t="shared" si="1"/>
        <v>0</v>
      </c>
    </row>
    <row r="50" spans="1:9" s="120" customFormat="1" ht="23.25" customHeight="1" thickBot="1">
      <c r="A50" s="91" t="s">
        <v>168</v>
      </c>
      <c r="B50" s="133" t="s">
        <v>169</v>
      </c>
      <c r="C50" s="20">
        <v>2170</v>
      </c>
      <c r="D50" s="20">
        <v>2170</v>
      </c>
      <c r="E50" s="20">
        <v>-449.88597</v>
      </c>
      <c r="F50" s="132"/>
      <c r="G50" s="20">
        <v>686.3487</v>
      </c>
      <c r="H50" s="70">
        <f t="shared" si="0"/>
        <v>-20.732072350230414</v>
      </c>
      <c r="I50" s="71">
        <f t="shared" si="1"/>
        <v>-2619.88597</v>
      </c>
    </row>
    <row r="51" spans="1:9" s="120" customFormat="1" ht="13.5" customHeight="1" thickBot="1">
      <c r="A51" s="16" t="s">
        <v>259</v>
      </c>
      <c r="B51" s="208" t="s">
        <v>258</v>
      </c>
      <c r="C51" s="41"/>
      <c r="D51" s="41"/>
      <c r="E51" s="41"/>
      <c r="F51" s="209"/>
      <c r="G51" s="41"/>
      <c r="H51" s="70"/>
      <c r="I51" s="71">
        <f t="shared" si="1"/>
        <v>0</v>
      </c>
    </row>
    <row r="52" spans="1:10" s="120" customFormat="1" ht="34.5" customHeight="1" thickBot="1">
      <c r="A52" s="204" t="s">
        <v>188</v>
      </c>
      <c r="B52" s="205" t="s">
        <v>104</v>
      </c>
      <c r="C52" s="206"/>
      <c r="D52" s="206"/>
      <c r="E52" s="3"/>
      <c r="F52" s="207"/>
      <c r="G52" s="3"/>
      <c r="H52" s="70"/>
      <c r="I52" s="71">
        <f t="shared" si="1"/>
        <v>0</v>
      </c>
      <c r="J52" s="60"/>
    </row>
    <row r="53" spans="1:9" s="59" customFormat="1" ht="11.25" customHeight="1" thickBot="1">
      <c r="A53" s="86" t="s">
        <v>260</v>
      </c>
      <c r="B53" s="87" t="s">
        <v>261</v>
      </c>
      <c r="C53" s="18"/>
      <c r="D53" s="18"/>
      <c r="E53" s="18">
        <v>21.07</v>
      </c>
      <c r="F53" s="134"/>
      <c r="G53" s="18"/>
      <c r="H53" s="70"/>
      <c r="I53" s="71">
        <f t="shared" si="1"/>
        <v>21.07</v>
      </c>
    </row>
    <row r="54" spans="1:9" s="59" customFormat="1" ht="11.25" customHeight="1" thickBot="1">
      <c r="A54" s="86" t="s">
        <v>123</v>
      </c>
      <c r="B54" s="87" t="s">
        <v>39</v>
      </c>
      <c r="C54" s="18">
        <v>239</v>
      </c>
      <c r="D54" s="18">
        <v>239</v>
      </c>
      <c r="E54" s="18">
        <v>317.41865</v>
      </c>
      <c r="F54" s="134"/>
      <c r="G54" s="18">
        <v>108.53204</v>
      </c>
      <c r="H54" s="70">
        <f t="shared" si="0"/>
        <v>132.81115062761506</v>
      </c>
      <c r="I54" s="71">
        <f t="shared" si="1"/>
        <v>78.41865000000001</v>
      </c>
    </row>
    <row r="55" spans="1:9" ht="11.25" customHeight="1" thickBot="1">
      <c r="A55" s="86" t="s">
        <v>40</v>
      </c>
      <c r="B55" s="87" t="s">
        <v>41</v>
      </c>
      <c r="C55" s="18">
        <f>C58+C60+C62+C64+C65+C67+C68+C69+C71+C73+C80+C56+C76+C77</f>
        <v>965</v>
      </c>
      <c r="D55" s="18">
        <f>D58+D60+D62+D64+D65+D67+D68+D69+D71+D73+D80+D56+D76+D77</f>
        <v>965</v>
      </c>
      <c r="E55" s="18">
        <f>E58+E60+E62+E64+E65+E67+E68+E69+E71+E73+E56+E76+E77+E78</f>
        <v>339.83858</v>
      </c>
      <c r="F55" s="18">
        <f>F58+F60+F62+F64+F65+F67+F68+F69+F71+F73+F56+F76+F77+F78</f>
        <v>0</v>
      </c>
      <c r="G55" s="18">
        <f>G58+G60+G62+G64+G65+G67+G68+G69+G71+G73+G56+G76+G77+G78+G70</f>
        <v>442.42082000000005</v>
      </c>
      <c r="H55" s="70">
        <f t="shared" si="0"/>
        <v>35.216433160621754</v>
      </c>
      <c r="I55" s="71">
        <f t="shared" si="1"/>
        <v>-625.16142</v>
      </c>
    </row>
    <row r="56" spans="1:9" ht="11.25" customHeight="1" thickBot="1">
      <c r="A56" s="98" t="s">
        <v>124</v>
      </c>
      <c r="B56" s="99" t="s">
        <v>158</v>
      </c>
      <c r="C56" s="27">
        <v>45</v>
      </c>
      <c r="D56" s="27">
        <v>45</v>
      </c>
      <c r="E56" s="27">
        <v>14.795</v>
      </c>
      <c r="F56" s="81"/>
      <c r="G56" s="27">
        <v>12.89876</v>
      </c>
      <c r="H56" s="70">
        <f t="shared" si="0"/>
        <v>32.87777777777778</v>
      </c>
      <c r="I56" s="71">
        <f t="shared" si="1"/>
        <v>-30.205</v>
      </c>
    </row>
    <row r="57" spans="1:10" s="59" customFormat="1" ht="11.25" customHeight="1" thickBot="1">
      <c r="A57" s="75" t="s">
        <v>42</v>
      </c>
      <c r="B57" s="76" t="s">
        <v>43</v>
      </c>
      <c r="C57" s="20"/>
      <c r="D57" s="20"/>
      <c r="E57" s="48"/>
      <c r="F57" s="135"/>
      <c r="G57" s="48"/>
      <c r="H57" s="70"/>
      <c r="I57" s="71">
        <f t="shared" si="1"/>
        <v>0</v>
      </c>
      <c r="J57" s="60"/>
    </row>
    <row r="58" spans="2:9" ht="11.25" customHeight="1" thickBot="1">
      <c r="B58" s="76" t="s">
        <v>44</v>
      </c>
      <c r="C58" s="27">
        <v>1</v>
      </c>
      <c r="D58" s="27">
        <v>1</v>
      </c>
      <c r="E58" s="28"/>
      <c r="F58" s="85"/>
      <c r="G58" s="28">
        <v>0.15</v>
      </c>
      <c r="H58" s="70">
        <f t="shared" si="0"/>
        <v>0</v>
      </c>
      <c r="I58" s="71">
        <f t="shared" si="1"/>
        <v>-1</v>
      </c>
    </row>
    <row r="59" spans="1:9" ht="11.25" customHeight="1" thickBot="1">
      <c r="A59" s="91" t="s">
        <v>45</v>
      </c>
      <c r="B59" s="96" t="s">
        <v>159</v>
      </c>
      <c r="C59" s="20"/>
      <c r="D59" s="20"/>
      <c r="E59" s="20"/>
      <c r="F59" s="97"/>
      <c r="G59" s="20"/>
      <c r="H59" s="70"/>
      <c r="I59" s="71">
        <f t="shared" si="1"/>
        <v>0</v>
      </c>
    </row>
    <row r="60" spans="1:9" ht="11.25" customHeight="1" thickBot="1">
      <c r="A60" s="98"/>
      <c r="B60" s="99" t="s">
        <v>46</v>
      </c>
      <c r="C60" s="27">
        <v>38</v>
      </c>
      <c r="D60" s="27">
        <v>38</v>
      </c>
      <c r="E60" s="27"/>
      <c r="F60" s="85"/>
      <c r="G60" s="27">
        <v>10</v>
      </c>
      <c r="H60" s="70">
        <f t="shared" si="0"/>
        <v>0</v>
      </c>
      <c r="I60" s="71">
        <f t="shared" si="1"/>
        <v>-38</v>
      </c>
    </row>
    <row r="61" spans="1:9" ht="11.25" customHeight="1" thickBot="1">
      <c r="A61" s="91" t="s">
        <v>63</v>
      </c>
      <c r="B61" s="96" t="s">
        <v>43</v>
      </c>
      <c r="C61" s="28"/>
      <c r="D61" s="28"/>
      <c r="E61" s="28"/>
      <c r="F61" s="85"/>
      <c r="G61" s="28"/>
      <c r="H61" s="70"/>
      <c r="I61" s="71">
        <f t="shared" si="1"/>
        <v>0</v>
      </c>
    </row>
    <row r="62" spans="1:9" ht="11.25" customHeight="1" thickBot="1">
      <c r="A62" s="98"/>
      <c r="B62" s="99" t="s">
        <v>160</v>
      </c>
      <c r="C62" s="28"/>
      <c r="D62" s="28"/>
      <c r="E62" s="28"/>
      <c r="F62" s="85"/>
      <c r="G62" s="28"/>
      <c r="H62" s="70"/>
      <c r="I62" s="71">
        <f t="shared" si="1"/>
        <v>0</v>
      </c>
    </row>
    <row r="63" spans="1:9" ht="11.25" customHeight="1" thickBot="1">
      <c r="A63" s="75" t="s">
        <v>199</v>
      </c>
      <c r="B63" s="76" t="s">
        <v>181</v>
      </c>
      <c r="C63" s="20"/>
      <c r="D63" s="20"/>
      <c r="E63" s="20"/>
      <c r="F63" s="85"/>
      <c r="G63" s="20"/>
      <c r="H63" s="70"/>
      <c r="I63" s="71">
        <f t="shared" si="1"/>
        <v>0</v>
      </c>
    </row>
    <row r="64" spans="2:9" ht="3" customHeight="1" thickBot="1">
      <c r="B64" s="99"/>
      <c r="C64" s="27"/>
      <c r="D64" s="27"/>
      <c r="E64" s="27"/>
      <c r="F64" s="85"/>
      <c r="G64" s="27"/>
      <c r="H64" s="70"/>
      <c r="I64" s="71"/>
    </row>
    <row r="65" spans="1:9" ht="11.25" customHeight="1" thickBot="1">
      <c r="A65" s="91" t="s">
        <v>108</v>
      </c>
      <c r="B65" s="96" t="s">
        <v>110</v>
      </c>
      <c r="C65" s="20"/>
      <c r="D65" s="20"/>
      <c r="E65" s="26"/>
      <c r="F65" s="85"/>
      <c r="G65" s="26">
        <v>30</v>
      </c>
      <c r="H65" s="70"/>
      <c r="I65" s="71">
        <f t="shared" si="1"/>
        <v>0</v>
      </c>
    </row>
    <row r="66" spans="1:9" ht="11.25" customHeight="1" thickBot="1">
      <c r="A66" s="91" t="s">
        <v>47</v>
      </c>
      <c r="B66" s="96" t="s">
        <v>48</v>
      </c>
      <c r="C66" s="20"/>
      <c r="D66" s="20"/>
      <c r="E66" s="20"/>
      <c r="F66" s="97"/>
      <c r="G66" s="56"/>
      <c r="H66" s="70"/>
      <c r="I66" s="71">
        <f t="shared" si="1"/>
        <v>0</v>
      </c>
    </row>
    <row r="67" spans="1:9" ht="11.25" customHeight="1" thickBot="1">
      <c r="A67" s="98"/>
      <c r="B67" s="99" t="s">
        <v>49</v>
      </c>
      <c r="C67" s="27">
        <v>181</v>
      </c>
      <c r="D67" s="27">
        <v>181</v>
      </c>
      <c r="E67" s="27">
        <v>6.53159</v>
      </c>
      <c r="F67" s="81"/>
      <c r="G67" s="27"/>
      <c r="H67" s="70">
        <f t="shared" si="0"/>
        <v>3.608613259668508</v>
      </c>
      <c r="I67" s="71">
        <f t="shared" si="1"/>
        <v>-174.46841</v>
      </c>
    </row>
    <row r="68" spans="1:9" ht="11.25" customHeight="1" thickBot="1">
      <c r="A68" s="91" t="s">
        <v>50</v>
      </c>
      <c r="B68" s="96" t="s">
        <v>109</v>
      </c>
      <c r="C68" s="20">
        <v>140</v>
      </c>
      <c r="D68" s="20">
        <v>140</v>
      </c>
      <c r="E68" s="26">
        <v>41.07136</v>
      </c>
      <c r="F68" s="81"/>
      <c r="G68" s="26">
        <v>133.58852</v>
      </c>
      <c r="H68" s="70">
        <f t="shared" si="0"/>
        <v>29.336685714285714</v>
      </c>
      <c r="I68" s="71">
        <f t="shared" si="1"/>
        <v>-98.92864</v>
      </c>
    </row>
    <row r="69" spans="1:9" ht="11.25" customHeight="1" thickBot="1">
      <c r="A69" s="91" t="s">
        <v>51</v>
      </c>
      <c r="B69" s="96" t="s">
        <v>52</v>
      </c>
      <c r="C69" s="26"/>
      <c r="D69" s="26"/>
      <c r="E69" s="26"/>
      <c r="F69" s="79"/>
      <c r="G69" s="26"/>
      <c r="H69" s="70"/>
      <c r="I69" s="71">
        <f t="shared" si="1"/>
        <v>0</v>
      </c>
    </row>
    <row r="70" spans="1:9" ht="11.25" customHeight="1" thickBot="1">
      <c r="A70" s="91" t="s">
        <v>53</v>
      </c>
      <c r="B70" s="96" t="s">
        <v>48</v>
      </c>
      <c r="C70" s="28"/>
      <c r="D70" s="28"/>
      <c r="E70" s="28"/>
      <c r="F70" s="85"/>
      <c r="G70" s="28"/>
      <c r="H70" s="70"/>
      <c r="I70" s="71">
        <f t="shared" si="1"/>
        <v>0</v>
      </c>
    </row>
    <row r="71" spans="2:9" ht="11.25" customHeight="1" thickBot="1">
      <c r="B71" s="76" t="s">
        <v>54</v>
      </c>
      <c r="C71" s="28">
        <v>14</v>
      </c>
      <c r="D71" s="28">
        <v>14</v>
      </c>
      <c r="E71" s="28">
        <v>5.26</v>
      </c>
      <c r="F71" s="85"/>
      <c r="G71" s="28">
        <v>1</v>
      </c>
      <c r="H71" s="70">
        <f t="shared" si="0"/>
        <v>37.57142857142857</v>
      </c>
      <c r="I71" s="71">
        <f t="shared" si="1"/>
        <v>-8.74</v>
      </c>
    </row>
    <row r="72" spans="1:9" ht="11.25" customHeight="1" thickBot="1">
      <c r="A72" s="91" t="s">
        <v>55</v>
      </c>
      <c r="B72" s="96" t="s">
        <v>56</v>
      </c>
      <c r="C72" s="20"/>
      <c r="D72" s="20"/>
      <c r="E72" s="20"/>
      <c r="F72" s="85"/>
      <c r="G72" s="20"/>
      <c r="H72" s="70"/>
      <c r="I72" s="71">
        <f t="shared" si="1"/>
        <v>0</v>
      </c>
    </row>
    <row r="73" spans="1:9" ht="11.25" customHeight="1" thickBot="1">
      <c r="A73" s="98"/>
      <c r="B73" s="99" t="s">
        <v>57</v>
      </c>
      <c r="C73" s="27">
        <f>C74+C75</f>
        <v>0</v>
      </c>
      <c r="D73" s="27">
        <f>D74+D75</f>
        <v>0</v>
      </c>
      <c r="E73" s="27">
        <f>E74+E75</f>
        <v>0</v>
      </c>
      <c r="F73" s="27">
        <f>F74+F75</f>
        <v>0</v>
      </c>
      <c r="G73" s="27">
        <v>4.5</v>
      </c>
      <c r="H73" s="70"/>
      <c r="I73" s="71">
        <f aca="true" t="shared" si="2" ref="I73:I138">E73-C73</f>
        <v>0</v>
      </c>
    </row>
    <row r="74" spans="1:9" ht="11.25" customHeight="1" thickBot="1">
      <c r="A74" s="75" t="s">
        <v>141</v>
      </c>
      <c r="B74" s="136" t="s">
        <v>140</v>
      </c>
      <c r="C74" s="28"/>
      <c r="D74" s="28"/>
      <c r="E74" s="28"/>
      <c r="F74" s="85"/>
      <c r="G74" s="26">
        <v>4.5</v>
      </c>
      <c r="H74" s="70"/>
      <c r="I74" s="71">
        <f t="shared" si="2"/>
        <v>0</v>
      </c>
    </row>
    <row r="75" spans="1:9" ht="11.25" customHeight="1" thickBot="1">
      <c r="A75" s="103" t="s">
        <v>126</v>
      </c>
      <c r="B75" s="137" t="s">
        <v>130</v>
      </c>
      <c r="C75" s="26"/>
      <c r="D75" s="26"/>
      <c r="E75" s="26"/>
      <c r="F75" s="79"/>
      <c r="G75" s="7"/>
      <c r="H75" s="70"/>
      <c r="I75" s="71">
        <f t="shared" si="2"/>
        <v>0</v>
      </c>
    </row>
    <row r="76" spans="1:9" ht="11.25" customHeight="1" thickBot="1">
      <c r="A76" s="103" t="s">
        <v>117</v>
      </c>
      <c r="B76" s="138" t="s">
        <v>142</v>
      </c>
      <c r="C76" s="26"/>
      <c r="D76" s="26"/>
      <c r="E76" s="26"/>
      <c r="F76" s="79"/>
      <c r="G76" s="7"/>
      <c r="H76" s="70"/>
      <c r="I76" s="71">
        <f t="shared" si="2"/>
        <v>0</v>
      </c>
    </row>
    <row r="77" spans="1:9" ht="11.25" customHeight="1" thickBot="1">
      <c r="A77" s="103" t="s">
        <v>149</v>
      </c>
      <c r="B77" s="138" t="s">
        <v>142</v>
      </c>
      <c r="C77" s="26">
        <v>29</v>
      </c>
      <c r="D77" s="26">
        <v>29</v>
      </c>
      <c r="E77" s="26">
        <v>18.6</v>
      </c>
      <c r="F77" s="79"/>
      <c r="G77" s="7">
        <v>14.8</v>
      </c>
      <c r="H77" s="70">
        <f aca="true" t="shared" si="3" ref="H77:H140">E77/C77*100</f>
        <v>64.13793103448276</v>
      </c>
      <c r="I77" s="71">
        <f t="shared" si="2"/>
        <v>-10.399999999999999</v>
      </c>
    </row>
    <row r="78" spans="1:9" ht="11.25" customHeight="1" thickBot="1">
      <c r="A78" s="103" t="s">
        <v>58</v>
      </c>
      <c r="B78" s="102" t="s">
        <v>59</v>
      </c>
      <c r="C78" s="26">
        <f>C80</f>
        <v>517</v>
      </c>
      <c r="D78" s="26">
        <f>D80</f>
        <v>517</v>
      </c>
      <c r="E78" s="26">
        <f>E80</f>
        <v>253.58063</v>
      </c>
      <c r="F78" s="139">
        <f>F80</f>
        <v>0</v>
      </c>
      <c r="G78" s="7">
        <f>G80</f>
        <v>235.48354</v>
      </c>
      <c r="H78" s="70">
        <f t="shared" si="3"/>
        <v>49.04847775628627</v>
      </c>
      <c r="I78" s="71">
        <f t="shared" si="2"/>
        <v>-263.41936999999996</v>
      </c>
    </row>
    <row r="79" spans="1:9" ht="11.25" customHeight="1" thickBot="1">
      <c r="A79" s="91" t="s">
        <v>60</v>
      </c>
      <c r="B79" s="96" t="s">
        <v>61</v>
      </c>
      <c r="C79" s="20"/>
      <c r="D79" s="20"/>
      <c r="E79" s="20"/>
      <c r="F79" s="97"/>
      <c r="G79" s="9"/>
      <c r="H79" s="70"/>
      <c r="I79" s="71">
        <f t="shared" si="2"/>
        <v>0</v>
      </c>
    </row>
    <row r="80" spans="2:9" ht="11.25" customHeight="1" thickBot="1">
      <c r="B80" s="76" t="s">
        <v>62</v>
      </c>
      <c r="C80" s="28">
        <v>517</v>
      </c>
      <c r="D80" s="28">
        <v>517</v>
      </c>
      <c r="E80" s="20">
        <v>253.58063</v>
      </c>
      <c r="F80" s="85"/>
      <c r="G80" s="9">
        <v>235.48354</v>
      </c>
      <c r="H80" s="70">
        <f t="shared" si="3"/>
        <v>49.04847775628627</v>
      </c>
      <c r="I80" s="71">
        <f t="shared" si="2"/>
        <v>-263.41936999999996</v>
      </c>
    </row>
    <row r="81" spans="1:9" ht="11.25" customHeight="1" thickBot="1">
      <c r="A81" s="86" t="s">
        <v>64</v>
      </c>
      <c r="B81" s="87" t="s">
        <v>65</v>
      </c>
      <c r="C81" s="18">
        <f>C82+C83+C84</f>
        <v>0</v>
      </c>
      <c r="D81" s="18">
        <f>D82+D83+D84</f>
        <v>0</v>
      </c>
      <c r="E81" s="18">
        <f>E82+E83+E84</f>
        <v>714.5110500000001</v>
      </c>
      <c r="F81" s="140">
        <f>F82+F83+F84</f>
        <v>0</v>
      </c>
      <c r="G81" s="12">
        <f>G82+G83+G84</f>
        <v>303.41566</v>
      </c>
      <c r="H81" s="70"/>
      <c r="I81" s="71">
        <f t="shared" si="2"/>
        <v>714.5110500000001</v>
      </c>
    </row>
    <row r="82" spans="1:9" ht="11.25" customHeight="1" thickBot="1">
      <c r="A82" s="75" t="s">
        <v>66</v>
      </c>
      <c r="B82" s="76" t="s">
        <v>67</v>
      </c>
      <c r="C82" s="27"/>
      <c r="D82" s="27"/>
      <c r="E82" s="27">
        <v>-105.69787</v>
      </c>
      <c r="F82" s="81"/>
      <c r="G82" s="8">
        <v>16.78166</v>
      </c>
      <c r="H82" s="70"/>
      <c r="I82" s="71">
        <f t="shared" si="2"/>
        <v>-105.69787</v>
      </c>
    </row>
    <row r="83" spans="1:9" ht="11.25" customHeight="1" hidden="1">
      <c r="A83" s="91" t="s">
        <v>178</v>
      </c>
      <c r="B83" s="102" t="s">
        <v>67</v>
      </c>
      <c r="C83" s="26"/>
      <c r="D83" s="26"/>
      <c r="E83" s="26"/>
      <c r="F83" s="79"/>
      <c r="G83" s="7"/>
      <c r="H83" s="70"/>
      <c r="I83" s="71">
        <f t="shared" si="2"/>
        <v>0</v>
      </c>
    </row>
    <row r="84" spans="1:9" ht="11.25" customHeight="1" thickBot="1">
      <c r="A84" s="91" t="s">
        <v>68</v>
      </c>
      <c r="B84" s="96" t="s">
        <v>65</v>
      </c>
      <c r="C84" s="20"/>
      <c r="D84" s="20"/>
      <c r="E84" s="20">
        <v>820.20892</v>
      </c>
      <c r="F84" s="97"/>
      <c r="G84" s="9">
        <v>286.634</v>
      </c>
      <c r="H84" s="70"/>
      <c r="I84" s="71">
        <f t="shared" si="2"/>
        <v>820.20892</v>
      </c>
    </row>
    <row r="85" spans="1:9" ht="11.25" customHeight="1" thickBot="1">
      <c r="A85" s="141" t="s">
        <v>71</v>
      </c>
      <c r="B85" s="69" t="s">
        <v>72</v>
      </c>
      <c r="C85" s="177">
        <f>C86+C161+C159+C158</f>
        <v>337835.506</v>
      </c>
      <c r="D85" s="177">
        <f>D86+D161+D159+D158</f>
        <v>347504.746</v>
      </c>
      <c r="E85" s="1">
        <f>E86+E161+E159+E158+E160</f>
        <v>162413.31655999998</v>
      </c>
      <c r="F85" s="194">
        <f>F86+F161+F159+F158+F160</f>
        <v>0</v>
      </c>
      <c r="G85" s="1">
        <f>G86+G161+G159+G158+G160</f>
        <v>137911.00937</v>
      </c>
      <c r="H85" s="70">
        <f t="shared" si="3"/>
        <v>48.07467352469458</v>
      </c>
      <c r="I85" s="71">
        <f t="shared" si="2"/>
        <v>-175422.18944000002</v>
      </c>
    </row>
    <row r="86" spans="1:9" ht="11.25" customHeight="1" thickBot="1">
      <c r="A86" s="142" t="s">
        <v>113</v>
      </c>
      <c r="B86" s="143" t="s">
        <v>114</v>
      </c>
      <c r="C86" s="178">
        <f>C87+C90+C109+C140</f>
        <v>337835.506</v>
      </c>
      <c r="D86" s="178">
        <f>D87+D90+D109+D140</f>
        <v>347504.746</v>
      </c>
      <c r="E86" s="3">
        <f>E87+E90+E109+E140</f>
        <v>162405.13517999998</v>
      </c>
      <c r="F86" s="17">
        <f>F87+F90+F109+F140</f>
        <v>0</v>
      </c>
      <c r="G86" s="3">
        <f>G87+G90+G109+G140</f>
        <v>137910.99321000002</v>
      </c>
      <c r="H86" s="70">
        <f t="shared" si="3"/>
        <v>48.07225181949939</v>
      </c>
      <c r="I86" s="71">
        <f t="shared" si="2"/>
        <v>-175430.37082</v>
      </c>
    </row>
    <row r="87" spans="1:9" ht="11.25" customHeight="1" thickBot="1">
      <c r="A87" s="141" t="s">
        <v>227</v>
      </c>
      <c r="B87" s="69" t="s">
        <v>73</v>
      </c>
      <c r="C87" s="177">
        <f>C88+C89</f>
        <v>116714.4</v>
      </c>
      <c r="D87" s="177">
        <f>D88+D89</f>
        <v>116714.4</v>
      </c>
      <c r="E87" s="1">
        <f>E88+E89</f>
        <v>67106</v>
      </c>
      <c r="F87" s="210">
        <f>F88+F89</f>
        <v>0</v>
      </c>
      <c r="G87" s="1">
        <f>G88+G89</f>
        <v>42539</v>
      </c>
      <c r="H87" s="70">
        <f t="shared" si="3"/>
        <v>57.49590453277402</v>
      </c>
      <c r="I87" s="71">
        <f t="shared" si="2"/>
        <v>-49608.399999999994</v>
      </c>
    </row>
    <row r="88" spans="1:9" ht="11.25" customHeight="1" thickBot="1">
      <c r="A88" s="98" t="s">
        <v>225</v>
      </c>
      <c r="B88" s="99" t="s">
        <v>74</v>
      </c>
      <c r="C88" s="179">
        <v>115282</v>
      </c>
      <c r="D88" s="179">
        <v>115282</v>
      </c>
      <c r="E88" s="27">
        <v>67106</v>
      </c>
      <c r="G88" s="27">
        <v>42539</v>
      </c>
      <c r="H88" s="70">
        <f t="shared" si="3"/>
        <v>58.21030169497406</v>
      </c>
      <c r="I88" s="71">
        <f t="shared" si="2"/>
        <v>-48176</v>
      </c>
    </row>
    <row r="89" spans="1:9" ht="11.25" customHeight="1" thickBot="1">
      <c r="A89" s="124" t="s">
        <v>226</v>
      </c>
      <c r="B89" s="136" t="s">
        <v>105</v>
      </c>
      <c r="C89" s="180">
        <v>1432.4</v>
      </c>
      <c r="D89" s="180">
        <v>1432.4</v>
      </c>
      <c r="E89" s="28"/>
      <c r="G89" s="28"/>
      <c r="H89" s="70">
        <f t="shared" si="3"/>
        <v>0</v>
      </c>
      <c r="I89" s="71">
        <f t="shared" si="2"/>
        <v>-1432.4</v>
      </c>
    </row>
    <row r="90" spans="1:10" ht="11.25" customHeight="1" thickBot="1">
      <c r="A90" s="141" t="s">
        <v>75</v>
      </c>
      <c r="B90" s="69" t="s">
        <v>76</v>
      </c>
      <c r="C90" s="177">
        <f>C93+C96+C101+C92</f>
        <v>17111</v>
      </c>
      <c r="D90" s="177">
        <f>D93+D96+D101+D92+D99+D98+D100</f>
        <v>26734.239999999998</v>
      </c>
      <c r="E90" s="1">
        <f>E93+E96+E101+E91+E92+E94+E95+E97+E98</f>
        <v>5958.08375</v>
      </c>
      <c r="F90" s="194">
        <f>F93+F96+F101</f>
        <v>0</v>
      </c>
      <c r="G90" s="1">
        <f>G93+G96+G101+G91+G92+G94+G95</f>
        <v>9460.216</v>
      </c>
      <c r="H90" s="70">
        <f t="shared" si="3"/>
        <v>34.82019607270177</v>
      </c>
      <c r="I90" s="71">
        <f t="shared" si="2"/>
        <v>-11152.91625</v>
      </c>
      <c r="J90" s="59"/>
    </row>
    <row r="91" spans="1:10" ht="11.25" customHeight="1" thickBot="1">
      <c r="A91" s="98" t="s">
        <v>243</v>
      </c>
      <c r="B91" s="99" t="s">
        <v>205</v>
      </c>
      <c r="C91" s="179"/>
      <c r="D91" s="179"/>
      <c r="E91" s="27"/>
      <c r="F91" s="144"/>
      <c r="G91" s="27">
        <v>166.64878</v>
      </c>
      <c r="H91" s="70"/>
      <c r="I91" s="71">
        <f t="shared" si="2"/>
        <v>0</v>
      </c>
      <c r="J91" s="59"/>
    </row>
    <row r="92" spans="1:10" ht="11.25" customHeight="1" thickBot="1">
      <c r="A92" s="98" t="s">
        <v>243</v>
      </c>
      <c r="B92" s="102" t="s">
        <v>77</v>
      </c>
      <c r="C92" s="181">
        <v>5270.3</v>
      </c>
      <c r="D92" s="181">
        <v>5270.3</v>
      </c>
      <c r="E92" s="26"/>
      <c r="F92" s="139"/>
      <c r="G92" s="26">
        <v>2073.15122</v>
      </c>
      <c r="H92" s="70">
        <f t="shared" si="3"/>
        <v>0</v>
      </c>
      <c r="I92" s="71">
        <f t="shared" si="2"/>
        <v>-5270.3</v>
      </c>
      <c r="J92" s="59"/>
    </row>
    <row r="93" spans="1:10" s="59" customFormat="1" ht="11.25" customHeight="1" thickBot="1">
      <c r="A93" s="98" t="s">
        <v>221</v>
      </c>
      <c r="B93" s="99" t="s">
        <v>78</v>
      </c>
      <c r="C93" s="179"/>
      <c r="D93" s="179"/>
      <c r="E93" s="27"/>
      <c r="F93" s="121"/>
      <c r="G93" s="27">
        <v>4500</v>
      </c>
      <c r="H93" s="70"/>
      <c r="I93" s="71">
        <f t="shared" si="2"/>
        <v>0</v>
      </c>
      <c r="J93" s="60"/>
    </row>
    <row r="94" spans="1:10" s="59" customFormat="1" ht="11.25" customHeight="1" thickBot="1">
      <c r="A94" s="91" t="s">
        <v>244</v>
      </c>
      <c r="B94" s="102" t="s">
        <v>216</v>
      </c>
      <c r="C94" s="182"/>
      <c r="D94" s="182"/>
      <c r="E94" s="20"/>
      <c r="F94" s="145"/>
      <c r="G94" s="20"/>
      <c r="H94" s="70"/>
      <c r="I94" s="71">
        <f t="shared" si="2"/>
        <v>0</v>
      </c>
      <c r="J94" s="60"/>
    </row>
    <row r="95" spans="1:10" s="59" customFormat="1" ht="11.25" customHeight="1" thickBot="1">
      <c r="A95" s="91" t="s">
        <v>244</v>
      </c>
      <c r="B95" s="102" t="s">
        <v>245</v>
      </c>
      <c r="C95" s="182"/>
      <c r="D95" s="182"/>
      <c r="E95" s="20"/>
      <c r="F95" s="145"/>
      <c r="G95" s="20"/>
      <c r="H95" s="70"/>
      <c r="I95" s="71">
        <f t="shared" si="2"/>
        <v>0</v>
      </c>
      <c r="J95" s="60"/>
    </row>
    <row r="96" spans="1:10" s="59" customFormat="1" ht="11.25" customHeight="1" thickBot="1">
      <c r="A96" s="91" t="s">
        <v>222</v>
      </c>
      <c r="B96" s="163" t="s">
        <v>80</v>
      </c>
      <c r="C96" s="215">
        <v>3287.4</v>
      </c>
      <c r="D96" s="215">
        <v>3287.4</v>
      </c>
      <c r="E96" s="41"/>
      <c r="F96" s="16"/>
      <c r="G96" s="41"/>
      <c r="H96" s="159">
        <f t="shared" si="3"/>
        <v>0</v>
      </c>
      <c r="I96" s="71">
        <f t="shared" si="2"/>
        <v>-3287.4</v>
      </c>
      <c r="J96" s="60"/>
    </row>
    <row r="97" spans="1:10" s="59" customFormat="1" ht="11.25" customHeight="1" thickBot="1">
      <c r="A97" s="91" t="s">
        <v>246</v>
      </c>
      <c r="B97" s="168" t="s">
        <v>247</v>
      </c>
      <c r="C97" s="215"/>
      <c r="D97" s="215"/>
      <c r="E97" s="41"/>
      <c r="F97" s="16"/>
      <c r="G97" s="216"/>
      <c r="H97" s="159"/>
      <c r="I97" s="71">
        <f t="shared" si="2"/>
        <v>0</v>
      </c>
      <c r="J97" s="60"/>
    </row>
    <row r="98" spans="1:10" s="59" customFormat="1" ht="11.25" customHeight="1">
      <c r="A98" s="91" t="s">
        <v>251</v>
      </c>
      <c r="B98" s="219" t="s">
        <v>252</v>
      </c>
      <c r="C98" s="220"/>
      <c r="D98" s="220">
        <v>138.6</v>
      </c>
      <c r="E98" s="201"/>
      <c r="F98" s="221"/>
      <c r="G98" s="222"/>
      <c r="H98" s="223"/>
      <c r="I98" s="196">
        <f t="shared" si="2"/>
        <v>0</v>
      </c>
      <c r="J98" s="60"/>
    </row>
    <row r="99" spans="1:10" s="59" customFormat="1" ht="11.25" customHeight="1">
      <c r="A99" s="16" t="s">
        <v>266</v>
      </c>
      <c r="B99" s="150" t="s">
        <v>267</v>
      </c>
      <c r="C99" s="215"/>
      <c r="D99" s="215">
        <v>3514.64</v>
      </c>
      <c r="E99" s="41"/>
      <c r="F99" s="16"/>
      <c r="G99" s="216"/>
      <c r="H99" s="199"/>
      <c r="I99" s="200"/>
      <c r="J99" s="60"/>
    </row>
    <row r="100" spans="1:10" s="59" customFormat="1" ht="24" customHeight="1">
      <c r="A100" s="16" t="s">
        <v>272</v>
      </c>
      <c r="B100" s="225" t="s">
        <v>273</v>
      </c>
      <c r="C100" s="215"/>
      <c r="D100" s="215">
        <v>5000</v>
      </c>
      <c r="E100" s="41"/>
      <c r="F100" s="16"/>
      <c r="G100" s="216"/>
      <c r="H100" s="199"/>
      <c r="I100" s="200"/>
      <c r="J100" s="60"/>
    </row>
    <row r="101" spans="1:9" ht="11.25" customHeight="1" thickBot="1">
      <c r="A101" s="224" t="s">
        <v>223</v>
      </c>
      <c r="B101" s="143" t="s">
        <v>79</v>
      </c>
      <c r="C101" s="178">
        <f>C102+C103+C104+C105</f>
        <v>8553.3</v>
      </c>
      <c r="D101" s="178">
        <f>D102+D103+D104+D105</f>
        <v>9523.3</v>
      </c>
      <c r="E101" s="3">
        <f>E102+E103+E104+E105+E107</f>
        <v>5958.08375</v>
      </c>
      <c r="F101" s="17">
        <f>F102+F103+F104+F105</f>
        <v>0</v>
      </c>
      <c r="G101" s="3">
        <f>G102+G103+G104+G105+G106+G108</f>
        <v>2720.416</v>
      </c>
      <c r="H101" s="197">
        <f t="shared" si="3"/>
        <v>69.65830439713328</v>
      </c>
      <c r="I101" s="198">
        <f t="shared" si="2"/>
        <v>-2595.2162499999995</v>
      </c>
    </row>
    <row r="102" spans="1:9" ht="11.25" customHeight="1" thickBot="1">
      <c r="A102" s="91" t="s">
        <v>223</v>
      </c>
      <c r="B102" s="99" t="s">
        <v>151</v>
      </c>
      <c r="C102" s="182"/>
      <c r="D102" s="182">
        <v>970</v>
      </c>
      <c r="E102" s="20">
        <v>5958.08375</v>
      </c>
      <c r="F102" s="97"/>
      <c r="G102" s="20"/>
      <c r="H102" s="70"/>
      <c r="I102" s="71">
        <f t="shared" si="2"/>
        <v>5958.08375</v>
      </c>
    </row>
    <row r="103" spans="1:9" ht="24.75" customHeight="1" thickBot="1">
      <c r="A103" s="91" t="s">
        <v>223</v>
      </c>
      <c r="B103" s="146" t="s">
        <v>189</v>
      </c>
      <c r="C103" s="184">
        <v>2176</v>
      </c>
      <c r="D103" s="184">
        <v>2176</v>
      </c>
      <c r="E103" s="20"/>
      <c r="F103" s="147"/>
      <c r="G103" s="20">
        <v>1175.416</v>
      </c>
      <c r="H103" s="70">
        <f t="shared" si="3"/>
        <v>0</v>
      </c>
      <c r="I103" s="71">
        <f t="shared" si="2"/>
        <v>-2176</v>
      </c>
    </row>
    <row r="104" spans="1:9" ht="11.25" customHeight="1" thickBot="1">
      <c r="A104" s="91" t="s">
        <v>223</v>
      </c>
      <c r="B104" s="146" t="s">
        <v>224</v>
      </c>
      <c r="C104" s="184">
        <v>2654.3</v>
      </c>
      <c r="D104" s="184">
        <v>2654.3</v>
      </c>
      <c r="E104" s="20"/>
      <c r="F104" s="147"/>
      <c r="G104" s="20">
        <v>1545</v>
      </c>
      <c r="H104" s="70">
        <f t="shared" si="3"/>
        <v>0</v>
      </c>
      <c r="I104" s="71">
        <f t="shared" si="2"/>
        <v>-2654.3</v>
      </c>
    </row>
    <row r="105" spans="1:9" ht="13.5" customHeight="1" thickBot="1">
      <c r="A105" s="91" t="s">
        <v>223</v>
      </c>
      <c r="B105" s="146" t="s">
        <v>255</v>
      </c>
      <c r="C105" s="195">
        <v>3723</v>
      </c>
      <c r="D105" s="195">
        <v>3723</v>
      </c>
      <c r="E105" s="20"/>
      <c r="F105" s="211"/>
      <c r="G105" s="201"/>
      <c r="H105" s="70">
        <f t="shared" si="3"/>
        <v>0</v>
      </c>
      <c r="I105" s="71">
        <f t="shared" si="2"/>
        <v>-3723</v>
      </c>
    </row>
    <row r="106" spans="1:9" ht="25.5" customHeight="1" thickBot="1">
      <c r="A106" s="91" t="s">
        <v>223</v>
      </c>
      <c r="B106" s="4" t="s">
        <v>174</v>
      </c>
      <c r="C106" s="41"/>
      <c r="D106" s="41"/>
      <c r="E106" s="26"/>
      <c r="F106" s="212"/>
      <c r="G106" s="41"/>
      <c r="H106" s="70"/>
      <c r="I106" s="71">
        <f t="shared" si="2"/>
        <v>0</v>
      </c>
    </row>
    <row r="107" spans="1:9" ht="24" customHeight="1" thickBot="1">
      <c r="A107" s="16" t="s">
        <v>254</v>
      </c>
      <c r="B107" s="202" t="s">
        <v>253</v>
      </c>
      <c r="C107" s="203"/>
      <c r="D107" s="203"/>
      <c r="E107" s="28"/>
      <c r="F107" s="213"/>
      <c r="G107" s="203"/>
      <c r="H107" s="70"/>
      <c r="I107" s="71">
        <f t="shared" si="2"/>
        <v>0</v>
      </c>
    </row>
    <row r="108" spans="1:9" ht="14.25" customHeight="1" thickBot="1">
      <c r="A108" s="16" t="s">
        <v>254</v>
      </c>
      <c r="B108" s="13" t="s">
        <v>198</v>
      </c>
      <c r="C108" s="41"/>
      <c r="D108" s="41"/>
      <c r="E108" s="26"/>
      <c r="F108" s="212"/>
      <c r="G108" s="41"/>
      <c r="H108" s="70"/>
      <c r="I108" s="71">
        <f t="shared" si="2"/>
        <v>0</v>
      </c>
    </row>
    <row r="109" spans="1:9" ht="11.25" customHeight="1" thickBot="1">
      <c r="A109" s="142" t="s">
        <v>229</v>
      </c>
      <c r="B109" s="143" t="s">
        <v>81</v>
      </c>
      <c r="C109" s="178">
        <f>C110+C127+C130+C131+C132+C133+C134+C135+C138+C129+C136</f>
        <v>166399.9</v>
      </c>
      <c r="D109" s="178">
        <f>D110+D127+D130+D131+D132+D133+D134+D135+D138+D129+D136</f>
        <v>166399.9</v>
      </c>
      <c r="E109" s="3">
        <f>E110+E127+E130+E131+E132+E133+E134+E135+E138+E129+E128+E136</f>
        <v>76887.06397999999</v>
      </c>
      <c r="F109" s="17">
        <f>F110+F127+F130+F131+F132+F133+F134+F135+F138+F129+F128</f>
        <v>0</v>
      </c>
      <c r="G109" s="3">
        <f>G110+G127+G130+G131+G132+G133+G134+G135+G138+G129+G128+G137+G136</f>
        <v>76546.45045</v>
      </c>
      <c r="H109" s="70">
        <f t="shared" si="3"/>
        <v>46.20619602535819</v>
      </c>
      <c r="I109" s="71">
        <f t="shared" si="2"/>
        <v>-89512.83602</v>
      </c>
    </row>
    <row r="110" spans="1:9" ht="11.25" customHeight="1" thickBot="1">
      <c r="A110" s="141" t="s">
        <v>82</v>
      </c>
      <c r="B110" s="217" t="s">
        <v>230</v>
      </c>
      <c r="C110" s="177">
        <f>C113+C114+C119+C122+C121+C112+C111+C120+C115+C123+C124+C117+C118+C125+C126</f>
        <v>124432.5</v>
      </c>
      <c r="D110" s="177">
        <f>D113+D114+D119+D122+D121+D112+D111+D120+D115+D123+D124+D117+D118+D125+D126</f>
        <v>124432.5</v>
      </c>
      <c r="E110" s="1">
        <f>E113+E114+E119+E122+E121+E112+E111+E120+E115+E123+E124+E117+E118+E125+E126</f>
        <v>58104.6628</v>
      </c>
      <c r="F110" s="194">
        <f>F113+F114+F119+F122+F121+F112+F111+F120+F115+F123+F124+F117+F118+F125</f>
        <v>0</v>
      </c>
      <c r="G110" s="1">
        <f>G113+G114+G119+G122+G121+G112+G111+G120+G115+G123+G124+G117+G118+G125+G126</f>
        <v>59731.35633</v>
      </c>
      <c r="H110" s="70">
        <f t="shared" si="3"/>
        <v>46.69572884897434</v>
      </c>
      <c r="I110" s="71">
        <f t="shared" si="2"/>
        <v>-66327.83720000001</v>
      </c>
    </row>
    <row r="111" spans="1:9" ht="25.5" customHeight="1" thickBot="1">
      <c r="A111" s="98" t="s">
        <v>228</v>
      </c>
      <c r="B111" s="161" t="s">
        <v>103</v>
      </c>
      <c r="C111" s="185">
        <v>1411.8</v>
      </c>
      <c r="D111" s="185">
        <v>1411.8</v>
      </c>
      <c r="E111" s="27">
        <v>58104.6628</v>
      </c>
      <c r="F111" s="148"/>
      <c r="G111" s="27"/>
      <c r="H111" s="70">
        <f t="shared" si="3"/>
        <v>4115.6440572319025</v>
      </c>
      <c r="I111" s="71">
        <f t="shared" si="2"/>
        <v>56692.862799999995</v>
      </c>
    </row>
    <row r="112" spans="1:9" ht="11.25" customHeight="1" thickBot="1">
      <c r="A112" s="98" t="s">
        <v>228</v>
      </c>
      <c r="B112" s="162" t="s">
        <v>107</v>
      </c>
      <c r="C112" s="185">
        <v>18</v>
      </c>
      <c r="D112" s="185">
        <v>18</v>
      </c>
      <c r="E112" s="27"/>
      <c r="F112" s="148"/>
      <c r="G112" s="27">
        <v>18</v>
      </c>
      <c r="H112" s="70">
        <f t="shared" si="3"/>
        <v>0</v>
      </c>
      <c r="I112" s="71">
        <f t="shared" si="2"/>
        <v>-18</v>
      </c>
    </row>
    <row r="113" spans="1:9" ht="11.25" customHeight="1" thickBot="1">
      <c r="A113" s="98" t="s">
        <v>228</v>
      </c>
      <c r="B113" s="162" t="s">
        <v>164</v>
      </c>
      <c r="C113" s="185"/>
      <c r="D113" s="185"/>
      <c r="E113" s="27"/>
      <c r="F113" s="81"/>
      <c r="G113" s="27">
        <v>1406.4</v>
      </c>
      <c r="H113" s="70"/>
      <c r="I113" s="71">
        <f t="shared" si="2"/>
        <v>0</v>
      </c>
    </row>
    <row r="114" spans="1:9" ht="11.25" customHeight="1" thickBot="1">
      <c r="A114" s="98" t="s">
        <v>228</v>
      </c>
      <c r="B114" s="163" t="s">
        <v>163</v>
      </c>
      <c r="C114" s="181">
        <v>89758.7</v>
      </c>
      <c r="D114" s="181">
        <v>89758.7</v>
      </c>
      <c r="E114" s="26"/>
      <c r="F114" s="149"/>
      <c r="G114" s="26">
        <v>43921</v>
      </c>
      <c r="H114" s="70">
        <f t="shared" si="3"/>
        <v>0</v>
      </c>
      <c r="I114" s="71">
        <f t="shared" si="2"/>
        <v>-89758.7</v>
      </c>
    </row>
    <row r="115" spans="1:9" ht="11.25" customHeight="1" thickBot="1">
      <c r="A115" s="98" t="s">
        <v>228</v>
      </c>
      <c r="B115" s="163" t="s">
        <v>139</v>
      </c>
      <c r="C115" s="181">
        <v>15412.8</v>
      </c>
      <c r="D115" s="181">
        <v>15412.8</v>
      </c>
      <c r="E115" s="26"/>
      <c r="F115" s="149"/>
      <c r="G115" s="26">
        <v>7475</v>
      </c>
      <c r="H115" s="70">
        <f t="shared" si="3"/>
        <v>0</v>
      </c>
      <c r="I115" s="71">
        <f t="shared" si="2"/>
        <v>-15412.8</v>
      </c>
    </row>
    <row r="116" spans="3:9" ht="1.5" customHeight="1" hidden="1">
      <c r="C116" s="124"/>
      <c r="D116" s="124"/>
      <c r="E116" s="28"/>
      <c r="H116" s="70" t="e">
        <f t="shared" si="3"/>
        <v>#DIV/0!</v>
      </c>
      <c r="I116" s="71">
        <f t="shared" si="2"/>
        <v>0</v>
      </c>
    </row>
    <row r="117" spans="1:9" ht="12" customHeight="1" thickBot="1">
      <c r="A117" s="98" t="s">
        <v>228</v>
      </c>
      <c r="B117" s="163" t="s">
        <v>213</v>
      </c>
      <c r="C117" s="181">
        <v>416.2</v>
      </c>
      <c r="D117" s="181">
        <v>416.2</v>
      </c>
      <c r="E117" s="26"/>
      <c r="F117" s="149"/>
      <c r="G117" s="26">
        <v>233.68853</v>
      </c>
      <c r="H117" s="70">
        <f t="shared" si="3"/>
        <v>0</v>
      </c>
      <c r="I117" s="71">
        <f t="shared" si="2"/>
        <v>-416.2</v>
      </c>
    </row>
    <row r="118" spans="1:9" ht="9.75" customHeight="1" thickBot="1">
      <c r="A118" s="98" t="s">
        <v>228</v>
      </c>
      <c r="B118" s="94" t="s">
        <v>214</v>
      </c>
      <c r="C118" s="181">
        <v>150.5</v>
      </c>
      <c r="D118" s="181">
        <v>150.5</v>
      </c>
      <c r="E118" s="26"/>
      <c r="F118" s="149"/>
      <c r="G118" s="26"/>
      <c r="H118" s="70">
        <f t="shared" si="3"/>
        <v>0</v>
      </c>
      <c r="I118" s="71">
        <f t="shared" si="2"/>
        <v>-150.5</v>
      </c>
    </row>
    <row r="119" spans="1:9" ht="11.25" customHeight="1" thickBot="1">
      <c r="A119" s="98" t="s">
        <v>228</v>
      </c>
      <c r="B119" s="163" t="s">
        <v>83</v>
      </c>
      <c r="C119" s="181"/>
      <c r="D119" s="181"/>
      <c r="E119" s="26"/>
      <c r="F119" s="149"/>
      <c r="G119" s="54"/>
      <c r="H119" s="70"/>
      <c r="I119" s="71">
        <f t="shared" si="2"/>
        <v>0</v>
      </c>
    </row>
    <row r="120" spans="1:9" ht="11.25" customHeight="1" thickBot="1">
      <c r="A120" s="98" t="s">
        <v>228</v>
      </c>
      <c r="B120" s="163" t="s">
        <v>125</v>
      </c>
      <c r="C120" s="181"/>
      <c r="D120" s="181"/>
      <c r="E120" s="26"/>
      <c r="F120" s="149"/>
      <c r="G120" s="54"/>
      <c r="H120" s="70"/>
      <c r="I120" s="71">
        <f t="shared" si="2"/>
        <v>0</v>
      </c>
    </row>
    <row r="121" spans="1:9" ht="11.25" customHeight="1" thickBot="1">
      <c r="A121" s="98" t="s">
        <v>228</v>
      </c>
      <c r="B121" s="163" t="s">
        <v>84</v>
      </c>
      <c r="C121" s="181">
        <v>1160.9</v>
      </c>
      <c r="D121" s="181">
        <v>1160.9</v>
      </c>
      <c r="E121" s="26"/>
      <c r="F121" s="214"/>
      <c r="G121" s="41"/>
      <c r="H121" s="70">
        <f t="shared" si="3"/>
        <v>0</v>
      </c>
      <c r="I121" s="71">
        <f t="shared" si="2"/>
        <v>-1160.9</v>
      </c>
    </row>
    <row r="122" spans="1:9" ht="11.25" customHeight="1" thickBot="1">
      <c r="A122" s="98" t="s">
        <v>228</v>
      </c>
      <c r="B122" s="163" t="s">
        <v>162</v>
      </c>
      <c r="C122" s="181"/>
      <c r="D122" s="181"/>
      <c r="E122" s="26"/>
      <c r="F122" s="149"/>
      <c r="G122" s="54"/>
      <c r="H122" s="70"/>
      <c r="I122" s="71">
        <f t="shared" si="2"/>
        <v>0</v>
      </c>
    </row>
    <row r="123" spans="1:9" ht="27" customHeight="1" thickBot="1">
      <c r="A123" s="98" t="s">
        <v>228</v>
      </c>
      <c r="B123" s="94" t="s">
        <v>190</v>
      </c>
      <c r="C123" s="179"/>
      <c r="D123" s="179"/>
      <c r="E123" s="20"/>
      <c r="F123" s="145"/>
      <c r="G123" s="56"/>
      <c r="H123" s="70"/>
      <c r="I123" s="71">
        <f t="shared" si="2"/>
        <v>0</v>
      </c>
    </row>
    <row r="124" spans="1:9" ht="24" customHeight="1" thickBot="1">
      <c r="A124" s="98" t="s">
        <v>228</v>
      </c>
      <c r="B124" s="162" t="s">
        <v>147</v>
      </c>
      <c r="C124" s="179"/>
      <c r="D124" s="179"/>
      <c r="E124" s="20"/>
      <c r="F124" s="97"/>
      <c r="G124" s="56"/>
      <c r="H124" s="70"/>
      <c r="I124" s="71">
        <f t="shared" si="2"/>
        <v>0</v>
      </c>
    </row>
    <row r="125" spans="1:9" ht="13.5" customHeight="1" thickBot="1">
      <c r="A125" s="98" t="s">
        <v>228</v>
      </c>
      <c r="B125" s="163" t="s">
        <v>191</v>
      </c>
      <c r="C125" s="179">
        <v>13239.6</v>
      </c>
      <c r="D125" s="179">
        <v>13239.6</v>
      </c>
      <c r="E125" s="20"/>
      <c r="F125" s="97"/>
      <c r="G125" s="30">
        <v>5224.237</v>
      </c>
      <c r="H125" s="70">
        <f t="shared" si="3"/>
        <v>0</v>
      </c>
      <c r="I125" s="71">
        <f t="shared" si="2"/>
        <v>-13239.6</v>
      </c>
    </row>
    <row r="126" spans="1:9" ht="38.25" customHeight="1" thickBot="1">
      <c r="A126" s="16" t="s">
        <v>228</v>
      </c>
      <c r="B126" s="164" t="s">
        <v>106</v>
      </c>
      <c r="C126" s="186">
        <v>2864</v>
      </c>
      <c r="D126" s="186">
        <v>2864</v>
      </c>
      <c r="E126" s="26"/>
      <c r="F126" s="117"/>
      <c r="G126" s="20">
        <v>1453.0308</v>
      </c>
      <c r="H126" s="70">
        <f t="shared" si="3"/>
        <v>0</v>
      </c>
      <c r="I126" s="71">
        <f t="shared" si="2"/>
        <v>-2864</v>
      </c>
    </row>
    <row r="127" spans="1:9" ht="12.75" customHeight="1" thickBot="1">
      <c r="A127" s="103" t="s">
        <v>231</v>
      </c>
      <c r="B127" s="162" t="s">
        <v>195</v>
      </c>
      <c r="C127" s="179">
        <v>1453.2</v>
      </c>
      <c r="D127" s="179">
        <v>1453.2</v>
      </c>
      <c r="E127" s="20">
        <v>300</v>
      </c>
      <c r="F127" s="97"/>
      <c r="G127" s="20">
        <v>400</v>
      </c>
      <c r="H127" s="70">
        <f t="shared" si="3"/>
        <v>20.644095788604456</v>
      </c>
      <c r="I127" s="71">
        <f t="shared" si="2"/>
        <v>-1153.2</v>
      </c>
    </row>
    <row r="128" spans="1:9" ht="36.75" customHeight="1" thickBot="1">
      <c r="A128" s="98" t="s">
        <v>232</v>
      </c>
      <c r="B128" s="162" t="s">
        <v>209</v>
      </c>
      <c r="C128" s="179"/>
      <c r="D128" s="179"/>
      <c r="E128" s="20"/>
      <c r="F128" s="97"/>
      <c r="G128" s="20"/>
      <c r="H128" s="70"/>
      <c r="I128" s="71">
        <f t="shared" si="2"/>
        <v>0</v>
      </c>
    </row>
    <row r="129" spans="1:9" ht="40.5" customHeight="1" thickBot="1">
      <c r="A129" s="16" t="s">
        <v>232</v>
      </c>
      <c r="B129" s="164" t="s">
        <v>106</v>
      </c>
      <c r="C129" s="186">
        <v>1189.9</v>
      </c>
      <c r="D129" s="186">
        <v>1189.9</v>
      </c>
      <c r="E129" s="26"/>
      <c r="F129" s="117"/>
      <c r="G129" s="20"/>
      <c r="H129" s="70">
        <f t="shared" si="3"/>
        <v>0</v>
      </c>
      <c r="I129" s="71">
        <f t="shared" si="2"/>
        <v>-1189.9</v>
      </c>
    </row>
    <row r="130" spans="1:10" ht="11.25" customHeight="1" thickBot="1">
      <c r="A130" s="16" t="s">
        <v>233</v>
      </c>
      <c r="B130" s="165" t="s">
        <v>207</v>
      </c>
      <c r="C130" s="181">
        <v>1263.3</v>
      </c>
      <c r="D130" s="181">
        <v>1263.3</v>
      </c>
      <c r="E130" s="26">
        <v>631.65</v>
      </c>
      <c r="F130" s="214"/>
      <c r="G130" s="26">
        <v>524.05</v>
      </c>
      <c r="H130" s="70">
        <f t="shared" si="3"/>
        <v>50</v>
      </c>
      <c r="I130" s="71">
        <f t="shared" si="2"/>
        <v>-631.65</v>
      </c>
      <c r="J130" s="59"/>
    </row>
    <row r="131" spans="1:10" ht="23.25" customHeight="1" thickBot="1">
      <c r="A131" s="16" t="s">
        <v>234</v>
      </c>
      <c r="B131" s="164" t="s">
        <v>208</v>
      </c>
      <c r="C131" s="187">
        <v>155.7</v>
      </c>
      <c r="D131" s="187">
        <v>155.7</v>
      </c>
      <c r="E131" s="26">
        <v>37.60576</v>
      </c>
      <c r="F131" s="214"/>
      <c r="G131" s="26">
        <v>93.05107</v>
      </c>
      <c r="H131" s="70">
        <f t="shared" si="3"/>
        <v>24.15270391779062</v>
      </c>
      <c r="I131" s="71">
        <f t="shared" si="2"/>
        <v>-118.09423999999999</v>
      </c>
      <c r="J131" s="59"/>
    </row>
    <row r="132" spans="1:10" ht="23.25" customHeight="1" thickBot="1">
      <c r="A132" s="16" t="s">
        <v>236</v>
      </c>
      <c r="B132" s="166" t="s">
        <v>235</v>
      </c>
      <c r="C132" s="187"/>
      <c r="D132" s="187"/>
      <c r="E132" s="26"/>
      <c r="F132" s="214"/>
      <c r="G132" s="20">
        <v>2552.90684</v>
      </c>
      <c r="H132" s="70"/>
      <c r="I132" s="71">
        <f t="shared" si="2"/>
        <v>0</v>
      </c>
      <c r="J132" s="59"/>
    </row>
    <row r="133" spans="1:10" ht="45" customHeight="1" thickBot="1">
      <c r="A133" s="16" t="s">
        <v>237</v>
      </c>
      <c r="B133" s="166" t="s">
        <v>238</v>
      </c>
      <c r="C133" s="187"/>
      <c r="D133" s="187"/>
      <c r="E133" s="26"/>
      <c r="F133" s="214"/>
      <c r="G133" s="20">
        <v>534.88801</v>
      </c>
      <c r="H133" s="70"/>
      <c r="I133" s="71">
        <f t="shared" si="2"/>
        <v>0</v>
      </c>
      <c r="J133" s="59"/>
    </row>
    <row r="134" spans="1:9" ht="14.25" customHeight="1" thickBot="1">
      <c r="A134" s="16" t="s">
        <v>239</v>
      </c>
      <c r="B134" s="164" t="s">
        <v>206</v>
      </c>
      <c r="C134" s="187">
        <v>664.7</v>
      </c>
      <c r="D134" s="187">
        <v>664.7</v>
      </c>
      <c r="E134" s="26">
        <v>298.2</v>
      </c>
      <c r="F134" s="149"/>
      <c r="G134" s="41">
        <v>255.22779</v>
      </c>
      <c r="H134" s="159">
        <f t="shared" si="3"/>
        <v>44.862343914547914</v>
      </c>
      <c r="I134" s="71">
        <f t="shared" si="2"/>
        <v>-366.50000000000006</v>
      </c>
    </row>
    <row r="135" spans="1:9" ht="11.25" customHeight="1" thickBot="1">
      <c r="A135" s="16" t="s">
        <v>240</v>
      </c>
      <c r="B135" s="165" t="s">
        <v>203</v>
      </c>
      <c r="C135" s="181">
        <v>1215.6</v>
      </c>
      <c r="D135" s="181">
        <v>1215.6</v>
      </c>
      <c r="E135" s="26">
        <v>478.38474</v>
      </c>
      <c r="F135" s="214"/>
      <c r="G135" s="26">
        <v>445.97041</v>
      </c>
      <c r="H135" s="70">
        <f t="shared" si="3"/>
        <v>39.35379565646595</v>
      </c>
      <c r="I135" s="71">
        <f t="shared" si="2"/>
        <v>-737.21526</v>
      </c>
    </row>
    <row r="136" spans="1:9" ht="24.75" customHeight="1" thickBot="1">
      <c r="A136" s="16" t="s">
        <v>211</v>
      </c>
      <c r="B136" s="164" t="s">
        <v>212</v>
      </c>
      <c r="C136" s="187">
        <v>86</v>
      </c>
      <c r="D136" s="187">
        <v>86</v>
      </c>
      <c r="E136" s="26">
        <v>63.56068</v>
      </c>
      <c r="F136" s="214"/>
      <c r="G136" s="41"/>
      <c r="H136" s="70">
        <f t="shared" si="3"/>
        <v>73.90776744186046</v>
      </c>
      <c r="I136" s="71">
        <f t="shared" si="2"/>
        <v>-22.439320000000002</v>
      </c>
    </row>
    <row r="137" spans="1:9" ht="12.75" thickBot="1">
      <c r="A137" s="16"/>
      <c r="B137" s="5" t="s">
        <v>215</v>
      </c>
      <c r="C137" s="188"/>
      <c r="D137" s="188"/>
      <c r="E137" s="26"/>
      <c r="F137" s="214"/>
      <c r="G137" s="41"/>
      <c r="H137" s="70"/>
      <c r="I137" s="71">
        <f t="shared" si="2"/>
        <v>0</v>
      </c>
    </row>
    <row r="138" spans="1:9" ht="11.25" customHeight="1" thickBot="1">
      <c r="A138" s="142" t="s">
        <v>241</v>
      </c>
      <c r="B138" s="151" t="s">
        <v>85</v>
      </c>
      <c r="C138" s="178">
        <f>C139</f>
        <v>35939</v>
      </c>
      <c r="D138" s="178">
        <f>D139</f>
        <v>35939</v>
      </c>
      <c r="E138" s="3">
        <f>E139</f>
        <v>16973</v>
      </c>
      <c r="F138" s="17">
        <f>F139</f>
        <v>0</v>
      </c>
      <c r="G138" s="17">
        <f>G139</f>
        <v>12009</v>
      </c>
      <c r="H138" s="70">
        <f t="shared" si="3"/>
        <v>47.227246167116505</v>
      </c>
      <c r="I138" s="71">
        <f t="shared" si="2"/>
        <v>-18966</v>
      </c>
    </row>
    <row r="139" spans="1:9" ht="11.25" customHeight="1" thickBot="1">
      <c r="A139" s="152" t="s">
        <v>242</v>
      </c>
      <c r="B139" s="153" t="s">
        <v>86</v>
      </c>
      <c r="C139" s="189">
        <v>35939</v>
      </c>
      <c r="D139" s="189">
        <v>35939</v>
      </c>
      <c r="E139" s="28">
        <v>16973</v>
      </c>
      <c r="G139" s="28">
        <v>12009</v>
      </c>
      <c r="H139" s="70">
        <f t="shared" si="3"/>
        <v>47.227246167116505</v>
      </c>
      <c r="I139" s="71">
        <f aca="true" t="shared" si="4" ref="I139:I162">E139-C139</f>
        <v>-18966</v>
      </c>
    </row>
    <row r="140" spans="1:9" ht="11.25" customHeight="1" thickBot="1">
      <c r="A140" s="141" t="s">
        <v>87</v>
      </c>
      <c r="B140" s="217" t="s">
        <v>102</v>
      </c>
      <c r="C140" s="177">
        <f>C151+C152+C142+C146+C144</f>
        <v>37610.206</v>
      </c>
      <c r="D140" s="177">
        <f>D151+D152+D142+D146+D144</f>
        <v>37656.206</v>
      </c>
      <c r="E140" s="1">
        <f>E151+E152+E142+E146+E144+E143+E145+E149+E150+E147+E148</f>
        <v>12453.98745</v>
      </c>
      <c r="F140" s="210">
        <f>F151+F152+F142+F146+F144+F143+F145+F149+F150</f>
        <v>0</v>
      </c>
      <c r="G140" s="1">
        <f>G141+G145+G147+G151+G152+G146+G149+G150+G148</f>
        <v>9365.32676</v>
      </c>
      <c r="H140" s="70">
        <f t="shared" si="3"/>
        <v>33.11331889540834</v>
      </c>
      <c r="I140" s="71">
        <f t="shared" si="4"/>
        <v>-25156.218549999998</v>
      </c>
    </row>
    <row r="141" spans="1:9" ht="11.25" customHeight="1" thickBot="1">
      <c r="A141" s="141" t="s">
        <v>88</v>
      </c>
      <c r="B141" s="217" t="s">
        <v>102</v>
      </c>
      <c r="C141" s="177"/>
      <c r="D141" s="177"/>
      <c r="E141" s="1">
        <f>E142+E143+E145</f>
        <v>0</v>
      </c>
      <c r="F141" s="105"/>
      <c r="G141" s="1">
        <f>G142+G143+G144</f>
        <v>0</v>
      </c>
      <c r="H141" s="70"/>
      <c r="I141" s="71">
        <f t="shared" si="4"/>
        <v>0</v>
      </c>
    </row>
    <row r="142" spans="1:9" ht="11.25" customHeight="1" thickBot="1">
      <c r="A142" s="98" t="s">
        <v>88</v>
      </c>
      <c r="B142" s="167" t="s">
        <v>177</v>
      </c>
      <c r="C142" s="179"/>
      <c r="D142" s="179"/>
      <c r="E142" s="27"/>
      <c r="F142" s="81"/>
      <c r="G142" s="27"/>
      <c r="H142" s="70"/>
      <c r="I142" s="71">
        <f t="shared" si="4"/>
        <v>0</v>
      </c>
    </row>
    <row r="143" spans="1:9" ht="11.25" customHeight="1" thickBot="1">
      <c r="A143" s="98" t="s">
        <v>88</v>
      </c>
      <c r="B143" s="168" t="s">
        <v>175</v>
      </c>
      <c r="C143" s="181"/>
      <c r="D143" s="181"/>
      <c r="E143" s="27"/>
      <c r="F143" s="81"/>
      <c r="G143" s="55"/>
      <c r="H143" s="70"/>
      <c r="I143" s="71">
        <f t="shared" si="4"/>
        <v>0</v>
      </c>
    </row>
    <row r="144" spans="1:9" ht="24" customHeight="1" thickBot="1">
      <c r="A144" s="98" t="s">
        <v>88</v>
      </c>
      <c r="B144" s="94" t="s">
        <v>148</v>
      </c>
      <c r="C144" s="181"/>
      <c r="D144" s="181"/>
      <c r="E144" s="27"/>
      <c r="F144" s="81"/>
      <c r="G144" s="27"/>
      <c r="H144" s="70"/>
      <c r="I144" s="71">
        <f t="shared" si="4"/>
        <v>0</v>
      </c>
    </row>
    <row r="145" spans="1:9" ht="11.25" customHeight="1" thickBot="1">
      <c r="A145" s="98" t="s">
        <v>182</v>
      </c>
      <c r="B145" s="163" t="s">
        <v>183</v>
      </c>
      <c r="C145" s="181"/>
      <c r="D145" s="181"/>
      <c r="E145" s="27"/>
      <c r="F145" s="81"/>
      <c r="G145" s="27"/>
      <c r="H145" s="70"/>
      <c r="I145" s="71">
        <f t="shared" si="4"/>
        <v>0</v>
      </c>
    </row>
    <row r="146" spans="1:9" ht="11.25" customHeight="1" thickBot="1">
      <c r="A146" s="103" t="s">
        <v>196</v>
      </c>
      <c r="B146" s="95" t="s">
        <v>197</v>
      </c>
      <c r="C146" s="187"/>
      <c r="D146" s="187"/>
      <c r="E146" s="27"/>
      <c r="F146" s="81"/>
      <c r="G146" s="55"/>
      <c r="H146" s="70"/>
      <c r="I146" s="71">
        <f t="shared" si="4"/>
        <v>0</v>
      </c>
    </row>
    <row r="147" spans="1:9" ht="24" customHeight="1" thickBot="1">
      <c r="A147" s="103" t="s">
        <v>132</v>
      </c>
      <c r="B147" s="94" t="s">
        <v>133</v>
      </c>
      <c r="C147" s="187"/>
      <c r="D147" s="187"/>
      <c r="E147" s="26"/>
      <c r="F147" s="79"/>
      <c r="G147" s="26"/>
      <c r="H147" s="70"/>
      <c r="I147" s="71">
        <f t="shared" si="4"/>
        <v>0</v>
      </c>
    </row>
    <row r="148" spans="1:9" ht="25.5" customHeight="1" thickBot="1">
      <c r="A148" s="91" t="s">
        <v>134</v>
      </c>
      <c r="B148" s="94" t="s">
        <v>135</v>
      </c>
      <c r="C148" s="190"/>
      <c r="D148" s="190"/>
      <c r="E148" s="20"/>
      <c r="F148" s="97"/>
      <c r="G148" s="20"/>
      <c r="H148" s="70"/>
      <c r="I148" s="71">
        <f t="shared" si="4"/>
        <v>0</v>
      </c>
    </row>
    <row r="149" spans="1:9" ht="11.25" customHeight="1" thickBot="1">
      <c r="A149" s="103" t="s">
        <v>184</v>
      </c>
      <c r="B149" s="169" t="s">
        <v>185</v>
      </c>
      <c r="C149" s="180"/>
      <c r="D149" s="180"/>
      <c r="E149" s="28"/>
      <c r="F149" s="85"/>
      <c r="G149" s="53"/>
      <c r="H149" s="70"/>
      <c r="I149" s="71">
        <f t="shared" si="4"/>
        <v>0</v>
      </c>
    </row>
    <row r="150" spans="1:9" ht="11.25" customHeight="1" thickBot="1">
      <c r="A150" s="103" t="s">
        <v>186</v>
      </c>
      <c r="B150" s="170" t="s">
        <v>187</v>
      </c>
      <c r="C150" s="180"/>
      <c r="D150" s="180"/>
      <c r="E150" s="28"/>
      <c r="F150" s="85"/>
      <c r="G150" s="28"/>
      <c r="H150" s="70"/>
      <c r="I150" s="71">
        <f t="shared" si="4"/>
        <v>0</v>
      </c>
    </row>
    <row r="151" spans="1:9" ht="11.25" customHeight="1" thickBot="1">
      <c r="A151" s="141" t="s">
        <v>263</v>
      </c>
      <c r="B151" s="171" t="s">
        <v>99</v>
      </c>
      <c r="C151" s="177">
        <v>37610.206</v>
      </c>
      <c r="D151" s="177">
        <v>37656.206</v>
      </c>
      <c r="E151" s="1">
        <v>12453.98745</v>
      </c>
      <c r="F151" s="105"/>
      <c r="G151" s="1">
        <v>9365.32676</v>
      </c>
      <c r="H151" s="70">
        <f>E151/C151*100</f>
        <v>33.11331889540834</v>
      </c>
      <c r="I151" s="71">
        <f t="shared" si="4"/>
        <v>-25156.218549999998</v>
      </c>
    </row>
    <row r="152" spans="1:9" ht="11.25" customHeight="1" thickBot="1">
      <c r="A152" s="86" t="s">
        <v>89</v>
      </c>
      <c r="B152" s="172" t="s">
        <v>172</v>
      </c>
      <c r="C152" s="191">
        <f>C155+C153+C156</f>
        <v>0</v>
      </c>
      <c r="D152" s="191">
        <f>D155+D153+D156</f>
        <v>0</v>
      </c>
      <c r="E152" s="18">
        <f>E155+E153+E156+E154+E157</f>
        <v>0</v>
      </c>
      <c r="F152" s="129"/>
      <c r="G152" s="18">
        <f>G155+G153+G156+G154+G157</f>
        <v>0</v>
      </c>
      <c r="H152" s="70"/>
      <c r="I152" s="71">
        <f t="shared" si="4"/>
        <v>0</v>
      </c>
    </row>
    <row r="153" spans="1:9" ht="24" customHeight="1" thickBot="1">
      <c r="A153" s="98" t="s">
        <v>90</v>
      </c>
      <c r="B153" s="162" t="s">
        <v>192</v>
      </c>
      <c r="C153" s="185"/>
      <c r="D153" s="185"/>
      <c r="E153" s="27"/>
      <c r="F153" s="74"/>
      <c r="G153" s="27"/>
      <c r="H153" s="70"/>
      <c r="I153" s="71">
        <f t="shared" si="4"/>
        <v>0</v>
      </c>
    </row>
    <row r="154" spans="1:9" ht="25.5" customHeight="1" thickBot="1">
      <c r="A154" s="98" t="s">
        <v>90</v>
      </c>
      <c r="B154" s="162" t="s">
        <v>180</v>
      </c>
      <c r="C154" s="185"/>
      <c r="D154" s="185"/>
      <c r="E154" s="27"/>
      <c r="F154" s="74"/>
      <c r="G154" s="27"/>
      <c r="H154" s="70"/>
      <c r="I154" s="71">
        <f t="shared" si="4"/>
        <v>0</v>
      </c>
    </row>
    <row r="155" spans="1:9" ht="11.25" customHeight="1" thickBot="1">
      <c r="A155" s="98" t="s">
        <v>90</v>
      </c>
      <c r="B155" s="173" t="s">
        <v>173</v>
      </c>
      <c r="C155" s="179"/>
      <c r="D155" s="179"/>
      <c r="E155" s="27"/>
      <c r="F155" s="81"/>
      <c r="G155" s="27"/>
      <c r="H155" s="70"/>
      <c r="I155" s="71">
        <f t="shared" si="4"/>
        <v>0</v>
      </c>
    </row>
    <row r="156" spans="1:9" ht="11.25" customHeight="1" thickBot="1">
      <c r="A156" s="98" t="s">
        <v>90</v>
      </c>
      <c r="B156" s="94" t="s">
        <v>179</v>
      </c>
      <c r="C156" s="183"/>
      <c r="D156" s="183"/>
      <c r="E156" s="27"/>
      <c r="F156" s="81"/>
      <c r="G156" s="27"/>
      <c r="H156" s="70"/>
      <c r="I156" s="71">
        <f t="shared" si="4"/>
        <v>0</v>
      </c>
    </row>
    <row r="157" spans="1:9" ht="11.25" customHeight="1" thickBot="1">
      <c r="A157" s="98" t="s">
        <v>90</v>
      </c>
      <c r="B157" s="169" t="s">
        <v>202</v>
      </c>
      <c r="C157" s="183"/>
      <c r="D157" s="183"/>
      <c r="E157" s="27"/>
      <c r="F157" s="81"/>
      <c r="G157" s="27"/>
      <c r="H157" s="70"/>
      <c r="I157" s="71">
        <f t="shared" si="4"/>
        <v>0</v>
      </c>
    </row>
    <row r="158" spans="1:9" ht="11.25" customHeight="1" thickBot="1">
      <c r="A158" s="154" t="s">
        <v>118</v>
      </c>
      <c r="B158" s="174" t="s">
        <v>115</v>
      </c>
      <c r="C158" s="192"/>
      <c r="D158" s="192"/>
      <c r="E158" s="34"/>
      <c r="F158" s="81"/>
      <c r="G158" s="34"/>
      <c r="H158" s="70"/>
      <c r="I158" s="71">
        <f t="shared" si="4"/>
        <v>0</v>
      </c>
    </row>
    <row r="159" spans="1:9" ht="11.25" customHeight="1" thickBot="1">
      <c r="A159" s="154" t="s">
        <v>111</v>
      </c>
      <c r="B159" s="175" t="s">
        <v>69</v>
      </c>
      <c r="C159" s="192"/>
      <c r="D159" s="192"/>
      <c r="E159" s="21">
        <v>2.5085</v>
      </c>
      <c r="F159" s="155"/>
      <c r="G159" s="21">
        <v>4</v>
      </c>
      <c r="H159" s="70"/>
      <c r="I159" s="71">
        <f t="shared" si="4"/>
        <v>2.5085</v>
      </c>
    </row>
    <row r="160" spans="1:9" ht="11.25" customHeight="1" thickBot="1">
      <c r="A160" s="91" t="s">
        <v>136</v>
      </c>
      <c r="B160" s="176" t="s">
        <v>161</v>
      </c>
      <c r="C160" s="184"/>
      <c r="D160" s="184"/>
      <c r="E160" s="26">
        <v>5.67416</v>
      </c>
      <c r="F160" s="79"/>
      <c r="G160" s="26"/>
      <c r="H160" s="70"/>
      <c r="I160" s="71">
        <f t="shared" si="4"/>
        <v>5.67416</v>
      </c>
    </row>
    <row r="161" spans="1:9" ht="11.25" customHeight="1" thickBot="1">
      <c r="A161" s="154" t="s">
        <v>112</v>
      </c>
      <c r="B161" s="175" t="s">
        <v>70</v>
      </c>
      <c r="C161" s="193"/>
      <c r="D161" s="193"/>
      <c r="E161" s="21">
        <v>-0.00128</v>
      </c>
      <c r="F161" s="155"/>
      <c r="G161" s="21">
        <v>-3.98384</v>
      </c>
      <c r="H161" s="70"/>
      <c r="I161" s="71">
        <f t="shared" si="4"/>
        <v>-0.00128</v>
      </c>
    </row>
    <row r="162" spans="1:9" ht="11.25" customHeight="1" thickBot="1">
      <c r="A162" s="141"/>
      <c r="B162" s="217" t="s">
        <v>91</v>
      </c>
      <c r="C162" s="177">
        <f>C8+C85</f>
        <v>407134.506</v>
      </c>
      <c r="D162" s="177">
        <f>D8+D85</f>
        <v>416753.746</v>
      </c>
      <c r="E162" s="1">
        <f>E85+E8</f>
        <v>194013.40326999998</v>
      </c>
      <c r="F162" s="194">
        <f>F85+F8</f>
        <v>0</v>
      </c>
      <c r="G162" s="1">
        <f>G8+G85</f>
        <v>163603.47095000002</v>
      </c>
      <c r="H162" s="70">
        <f>E162/C162*100</f>
        <v>47.653392284563566</v>
      </c>
      <c r="I162" s="71">
        <f t="shared" si="4"/>
        <v>-213121.10273</v>
      </c>
    </row>
    <row r="163" spans="1:9" ht="11.25" customHeight="1">
      <c r="A163" s="14"/>
      <c r="B163" s="22"/>
      <c r="C163" s="22"/>
      <c r="D163" s="22"/>
      <c r="F163" s="57"/>
      <c r="G163" s="57"/>
      <c r="H163" s="156"/>
      <c r="I163" s="157"/>
    </row>
    <row r="164" spans="1:8" ht="11.25" customHeight="1">
      <c r="A164" s="25" t="s">
        <v>193</v>
      </c>
      <c r="B164" s="25"/>
      <c r="C164" s="23"/>
      <c r="D164" s="23"/>
      <c r="E164" s="49"/>
      <c r="F164" s="156"/>
      <c r="G164" s="49"/>
      <c r="H164" s="25"/>
    </row>
    <row r="165" spans="1:8" ht="11.25" customHeight="1">
      <c r="A165" s="25" t="s">
        <v>170</v>
      </c>
      <c r="B165" s="24"/>
      <c r="C165" s="24"/>
      <c r="D165" s="24"/>
      <c r="E165" s="49" t="s">
        <v>194</v>
      </c>
      <c r="F165" s="58"/>
      <c r="G165" s="58"/>
      <c r="H165" s="25"/>
    </row>
    <row r="166" spans="1:8" ht="11.25" customHeight="1">
      <c r="A166" s="25"/>
      <c r="B166" s="24"/>
      <c r="C166" s="24"/>
      <c r="D166" s="24"/>
      <c r="E166" s="49"/>
      <c r="F166" s="58"/>
      <c r="G166" s="58"/>
      <c r="H166" s="25"/>
    </row>
    <row r="167" spans="1:7" ht="11.25" customHeight="1">
      <c r="A167" s="158" t="s">
        <v>257</v>
      </c>
      <c r="B167" s="25"/>
      <c r="C167" s="25"/>
      <c r="D167" s="25"/>
      <c r="E167" s="50"/>
      <c r="F167" s="59"/>
      <c r="G167" s="50"/>
    </row>
    <row r="168" spans="1:7" ht="11.25" customHeight="1">
      <c r="A168" s="158" t="s">
        <v>171</v>
      </c>
      <c r="C168" s="25"/>
      <c r="D168" s="25"/>
      <c r="E168" s="50"/>
      <c r="F168" s="59"/>
      <c r="G168" s="59"/>
    </row>
    <row r="169" spans="1:6" ht="11.25" customHeight="1">
      <c r="A169" s="14"/>
      <c r="F169" s="2"/>
    </row>
    <row r="170" ht="11.25" customHeight="1">
      <c r="A170" s="14"/>
    </row>
    <row r="171" ht="11.25" customHeight="1">
      <c r="A171" s="14"/>
    </row>
    <row r="172" ht="11.25" customHeight="1">
      <c r="A172" s="14"/>
    </row>
    <row r="173" ht="11.25" customHeight="1">
      <c r="A173" s="14"/>
    </row>
    <row r="174" ht="11.25" customHeight="1">
      <c r="A174" s="14"/>
    </row>
    <row r="175" ht="11.25" customHeight="1">
      <c r="A175" s="14"/>
    </row>
  </sheetData>
  <sheetProtection/>
  <mergeCells count="1">
    <mergeCell ref="H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KOMP1</cp:lastModifiedBy>
  <cp:lastPrinted>2018-06-09T10:54:44Z</cp:lastPrinted>
  <dcterms:created xsi:type="dcterms:W3CDTF">2005-05-20T13:40:13Z</dcterms:created>
  <dcterms:modified xsi:type="dcterms:W3CDTF">2018-06-13T09:50:11Z</dcterms:modified>
  <cp:category/>
  <cp:version/>
  <cp:contentType/>
  <cp:contentStatus/>
</cp:coreProperties>
</file>