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80" windowWidth="11340" windowHeight="4710" tabRatio="571" activeTab="11"/>
  </bookViews>
  <sheets>
    <sheet name="1 января" sheetId="1" r:id="rId1"/>
    <sheet name="1 ФЕВРАЛЯ" sheetId="2" r:id="rId2"/>
    <sheet name="1 марта" sheetId="3" r:id="rId3"/>
    <sheet name="1 апреля" sheetId="4" r:id="rId4"/>
    <sheet name="1мая" sheetId="5" r:id="rId5"/>
    <sheet name="1июня" sheetId="6" r:id="rId6"/>
    <sheet name="1июля" sheetId="7" r:id="rId7"/>
    <sheet name="1августа" sheetId="8" r:id="rId8"/>
    <sheet name="1сентября" sheetId="9" r:id="rId9"/>
    <sheet name="1 октября" sheetId="10" r:id="rId10"/>
    <sheet name="на 24.10" sheetId="11" r:id="rId11"/>
    <sheet name="1 ноября" sheetId="12" r:id="rId12"/>
  </sheets>
  <definedNames/>
  <calcPr fullCalcOnLoad="1"/>
</workbook>
</file>

<file path=xl/sharedStrings.xml><?xml version="1.0" encoding="utf-8"?>
<sst xmlns="http://schemas.openxmlformats.org/spreadsheetml/2006/main" count="3860" uniqueCount="319">
  <si>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</si>
  <si>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</si>
  <si>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</si>
  <si>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</si>
  <si>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</si>
  <si>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</si>
  <si>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</si>
  <si>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</si>
  <si>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</si>
  <si>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</si>
  <si>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</si>
  <si>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</si>
  <si>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</si>
  <si>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</si>
  <si>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</si>
  <si>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</si>
  <si>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</si>
  <si>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</si>
  <si>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</si>
  <si>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</si>
  <si>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</si>
  <si>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</si>
  <si>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</si>
  <si>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</si>
  <si>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</si>
  <si>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</si>
  <si>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</si>
  <si>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</si>
  <si>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</si>
  <si>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</si>
  <si>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</si>
  <si>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</si>
  <si>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</si>
  <si>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</si>
  <si>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</si>
  <si>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</si>
  <si>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</si>
  <si>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</si>
  <si>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</si>
  <si>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</si>
  <si>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</si>
  <si>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</si>
  <si>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</si>
  <si>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</si>
  <si>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</si>
  <si>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</si>
  <si>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</si>
  <si>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</si>
  <si>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</si>
  <si>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</si>
  <si>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</si>
  <si>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</si>
  <si>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</si>
  <si>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</si>
  <si>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</si>
  <si>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</si>
  <si>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</si>
  <si>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</si>
  <si>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</si>
  <si>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</si>
  <si>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</si>
  <si>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</si>
  <si>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</si>
  <si>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</si>
  <si>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</si>
  <si>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</si>
  <si>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</si>
  <si>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</si>
  <si>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</si>
  <si>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</si>
  <si>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</si>
  <si>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</si>
  <si>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</si>
  <si>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</si>
  <si>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Дотации от других уровней бюджетной системы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</si>
  <si>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</si>
  <si>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</si>
  <si>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</si>
  <si>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</si>
  <si>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</si>
  <si>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Прочие субсидии</t>
  </si>
  <si>
    <t>Субсид.на проведение текущего ремонта дорожной сети</t>
  </si>
  <si>
    <t>Субвенции бюджетам суб.РФ и мун. образований</t>
  </si>
  <si>
    <t>000 2 02 03024 05 0000 151</t>
  </si>
  <si>
    <t xml:space="preserve">Созд.и орг. комиссии по делам несовершеннолетних </t>
  </si>
  <si>
    <t>Субвенц. на орг. вып по соц. найму</t>
  </si>
  <si>
    <t>Прочие субвенции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</si>
  <si>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</si>
  <si>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</si>
  <si>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</si>
  <si>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</si>
  <si>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</si>
  <si>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</si>
  <si>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</si>
  <si>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</si>
  <si>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</si>
  <si>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</si>
  <si>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</si>
  <si>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</si>
  <si>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</si>
  <si>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</si>
  <si>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</si>
  <si>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</si>
  <si>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</si>
  <si>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</si>
  <si>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</si>
  <si>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</si>
  <si>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</si>
  <si>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</si>
  <si>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</si>
  <si>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</si>
  <si>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</si>
  <si>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</si>
  <si>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</si>
  <si>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</si>
  <si>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</si>
  <si>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</si>
  <si>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</si>
  <si>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первонач.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</si>
  <si>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</si>
  <si>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</si>
  <si>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</si>
  <si>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</si>
  <si>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</si>
  <si>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</si>
  <si>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</si>
  <si>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</si>
  <si>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</si>
  <si>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</si>
  <si>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</si>
  <si>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</si>
  <si>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</si>
  <si>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</si>
  <si>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</si>
  <si>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</si>
  <si>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</si>
  <si>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</si>
  <si>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</si>
  <si>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</si>
  <si>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</si>
  <si>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Акцизы по подакцизным товарам производимые на территории РФ</t>
  </si>
  <si>
    <t>000 1   03  02000  01 0000   110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</si>
  <si>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</si>
  <si>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</si>
  <si>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</si>
  <si>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</si>
  <si>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</si>
  <si>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</si>
  <si>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</si>
  <si>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</si>
  <si>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</si>
  <si>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</si>
  <si>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</si>
  <si>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</si>
  <si>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</si>
  <si>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</si>
  <si>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</si>
  <si>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</si>
  <si>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</si>
  <si>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</si>
  <si>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</si>
  <si>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</si>
  <si>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</si>
  <si>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</si>
  <si>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</si>
  <si>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</si>
  <si>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</si>
  <si>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</si>
  <si>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</si>
  <si>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</si>
  <si>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</si>
  <si>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</si>
  <si>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</si>
  <si>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</si>
  <si>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</si>
  <si>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</si>
  <si>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</si>
  <si>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</si>
  <si>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</si>
  <si>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</si>
  <si>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</si>
  <si>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</si>
  <si>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</si>
  <si>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</si>
  <si>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</si>
  <si>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</si>
  <si>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</si>
  <si>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</si>
  <si>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</si>
  <si>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</si>
  <si>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</si>
  <si>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</si>
  <si>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</si>
  <si>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</si>
  <si>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</si>
  <si>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</si>
  <si>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</si>
  <si>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</si>
  <si>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</si>
  <si>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Начальник финансового отдела</t>
  </si>
  <si>
    <t>Н.А.Данилова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</si>
  <si>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</si>
  <si>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</si>
  <si>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</si>
  <si>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</si>
  <si>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</si>
  <si>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</si>
  <si>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</si>
  <si>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</si>
  <si>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</si>
  <si>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</si>
  <si>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</si>
  <si>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</si>
  <si>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</si>
  <si>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</si>
  <si>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</si>
  <si>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</si>
  <si>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</si>
  <si>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</si>
  <si>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</si>
  <si>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</si>
  <si>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</si>
  <si>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проведение Всероссийской сельскохозяйственной переписи в 2016 году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</si>
  <si>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</si>
  <si>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</si>
  <si>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</si>
  <si>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</si>
  <si>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000 1 05 01050 01 0000 110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</si>
  <si>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</si>
  <si>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</si>
  <si>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</si>
  <si>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</si>
  <si>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</si>
  <si>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</si>
  <si>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</si>
  <si>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</si>
  <si>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</si>
  <si>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</si>
  <si>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</si>
  <si>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</si>
  <si>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</si>
  <si>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</si>
  <si>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</si>
  <si>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</si>
  <si>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</si>
  <si>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</si>
  <si>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</si>
  <si>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</si>
  <si>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</si>
  <si>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</si>
  <si>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</si>
  <si>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</si>
  <si>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</si>
  <si>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</si>
  <si>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</si>
  <si>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</si>
  <si>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</si>
  <si>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на 1 апреля</t>
  </si>
  <si>
    <t>000 2 02 25519 05 0000 151</t>
  </si>
  <si>
    <t>Субсидии на поддержку отрасли культуры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</si>
  <si>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</si>
  <si>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</si>
  <si>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>Субсидии на повышение заработной платы педагогических и культ.работников</t>
  </si>
  <si>
    <t>000 1 11 05013 05 0000 120</t>
  </si>
  <si>
    <t>Исполнитель:  З.Р. Ибрагимова</t>
  </si>
  <si>
    <t xml:space="preserve">          на 1 января 2018 года</t>
  </si>
  <si>
    <t>Прочие доходы от компенсации затрат бюджетов муниципальных районов</t>
  </si>
  <si>
    <t>000 11302995050000130</t>
  </si>
  <si>
    <t>000 1 14 02052 10 0000 430</t>
  </si>
  <si>
    <t>Доходы от реализации имущества</t>
  </si>
  <si>
    <t xml:space="preserve">          на 1 февраля 2018 года</t>
  </si>
  <si>
    <t>на 1 февраля</t>
  </si>
  <si>
    <t>Государственная пошлина за выдачу и обмен паспорта гражданина Российской Федерации</t>
  </si>
  <si>
    <t>000 1 08 07100 01 0000 110</t>
  </si>
  <si>
    <t>000 2 02 40014 05 0000 151</t>
  </si>
  <si>
    <t>000 1 08 06000 01 1000 110</t>
  </si>
  <si>
    <t>Государственная пошлина за совершение действий,связанных с приобретением гражданства РФ</t>
  </si>
  <si>
    <t xml:space="preserve">          на 1 марта 2018 года</t>
  </si>
  <si>
    <t>на 1 марта</t>
  </si>
  <si>
    <t xml:space="preserve">          на 1 апреля 2018 года</t>
  </si>
  <si>
    <t>000 2 02 25467 05 0000 151</t>
  </si>
  <si>
    <t>Субсидии на обеспечение развития и укрепления МТБ домов культуры</t>
  </si>
  <si>
    <t xml:space="preserve">          на 1 мая 2018 года</t>
  </si>
  <si>
    <t>на 1 мая</t>
  </si>
  <si>
    <t>000 1 08 07000 01 0000 110</t>
  </si>
  <si>
    <t>1 1 12 01040 01 0000 120</t>
  </si>
  <si>
    <t xml:space="preserve">          на 1 июня 2018 года</t>
  </si>
  <si>
    <t>на 1 июня</t>
  </si>
  <si>
    <t>000 2 02 25555 05 0000 151</t>
  </si>
  <si>
    <t>Субс. бюджетам мун.районов на поддержку гос.программ субъектов РФ и мун.программ формир.современ.гор.среды</t>
  </si>
  <si>
    <t xml:space="preserve">          на 1 июля 2018 года</t>
  </si>
  <si>
    <t>на 1 июля</t>
  </si>
  <si>
    <t>000 1 08 07010 01 0000 110</t>
  </si>
  <si>
    <t>Государственная пошлина за гос.регистрацию юр.лица, физ.лиц в качестве ИП</t>
  </si>
  <si>
    <t>000 1 08 07020 01 0000 110</t>
  </si>
  <si>
    <t>Государственная пошлина на гос.регистрацию прав,ограничений прав на недвижимое имущество</t>
  </si>
  <si>
    <t>000 1 08 071000 01 0000 110</t>
  </si>
  <si>
    <t>000 1 08 07141 01 0000 110</t>
  </si>
  <si>
    <t>Государственная полина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</si>
  <si>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000 1 14 060130 05 0000 430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</si>
  <si>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</si>
  <si>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000 2 02 25497 00 0000 151</t>
  </si>
  <si>
    <t>Субсидии бюджетам на реализацию мероприятий по обеспечению жильем молодых семей.</t>
  </si>
  <si>
    <t>000 2 02 351200 05 0000 151</t>
  </si>
  <si>
    <t>Субсидия на реал.мер. ОЦП "Развитие торговли в Орен. Обл." на 2014-2016 гг.  (ГСМ)</t>
  </si>
  <si>
    <t xml:space="preserve">          на 1 августа 2018 года</t>
  </si>
  <si>
    <t>на 1 августа</t>
  </si>
  <si>
    <t xml:space="preserve">          на 1 сентября 2018 года</t>
  </si>
  <si>
    <t>на 1 сентября</t>
  </si>
  <si>
    <t>000 1 14 000 00 0000 000</t>
  </si>
  <si>
    <t xml:space="preserve">          на 1 октября 2018 года</t>
  </si>
  <si>
    <t>на 1 октября</t>
  </si>
  <si>
    <t>Исполнитель:  А.Р. Гайсина</t>
  </si>
  <si>
    <t>000 1 14 02052 05 0000 410</t>
  </si>
  <si>
    <t>000 1 14 02052 05 0000 430</t>
  </si>
  <si>
    <t>000 1 14 06013 05 0000 430</t>
  </si>
  <si>
    <t xml:space="preserve">          на 31 октября 2018 года</t>
  </si>
  <si>
    <t>на 1 ноября</t>
  </si>
  <si>
    <t xml:space="preserve">          на 1 ноября 2018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</si>
</sst>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170" fontId="5" fillId="33" borderId="1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70" fontId="5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4" fillId="0" borderId="18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/>
    </xf>
    <xf numFmtId="170" fontId="9" fillId="0" borderId="16" xfId="0" applyNumberFormat="1" applyFont="1" applyFill="1" applyBorder="1" applyAlignment="1">
      <alignment/>
    </xf>
    <xf numFmtId="170" fontId="4" fillId="0" borderId="19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wrapText="1"/>
    </xf>
    <xf numFmtId="170" fontId="5" fillId="0" borderId="18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 wrapText="1"/>
    </xf>
    <xf numFmtId="170" fontId="4" fillId="0" borderId="17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 wrapText="1"/>
    </xf>
    <xf numFmtId="170" fontId="9" fillId="0" borderId="16" xfId="0" applyNumberFormat="1" applyFont="1" applyFill="1" applyBorder="1" applyAlignment="1">
      <alignment wrapText="1"/>
    </xf>
    <xf numFmtId="170" fontId="5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1" xfId="0" applyFont="1" applyBorder="1" applyAlignment="1">
      <alignment wrapText="1"/>
    </xf>
    <xf numFmtId="0" fontId="4" fillId="33" borderId="0" xfId="0" applyFont="1" applyFill="1" applyBorder="1" applyAlignment="1">
      <alignment/>
    </xf>
    <xf numFmtId="170" fontId="4" fillId="33" borderId="17" xfId="0" applyNumberFormat="1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/>
    </xf>
    <xf numFmtId="170" fontId="4" fillId="33" borderId="24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70" fontId="5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5" fillId="33" borderId="18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4" fillId="33" borderId="19" xfId="0" applyNumberFormat="1" applyFont="1" applyFill="1" applyBorder="1" applyAlignment="1">
      <alignment/>
    </xf>
    <xf numFmtId="170" fontId="9" fillId="33" borderId="16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8" xfId="0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70" fontId="6" fillId="33" borderId="14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170" fontId="6" fillId="33" borderId="16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4" fontId="5" fillId="33" borderId="29" xfId="0" applyNumberFormat="1" applyFont="1" applyFill="1" applyBorder="1" applyAlignment="1">
      <alignment/>
    </xf>
    <xf numFmtId="170" fontId="5" fillId="33" borderId="30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49" fontId="4" fillId="33" borderId="31" xfId="53" applyNumberFormat="1" applyFont="1" applyFill="1" applyBorder="1" applyAlignment="1">
      <alignment/>
      <protection/>
    </xf>
    <xf numFmtId="0" fontId="9" fillId="33" borderId="15" xfId="53" applyFont="1" applyFill="1" applyBorder="1" applyAlignment="1">
      <alignment horizontal="distributed" wrapText="1"/>
      <protection/>
    </xf>
    <xf numFmtId="164" fontId="4" fillId="33" borderId="33" xfId="0" applyNumberFormat="1" applyFont="1" applyFill="1" applyBorder="1" applyAlignment="1">
      <alignment/>
    </xf>
    <xf numFmtId="0" fontId="46" fillId="33" borderId="14" xfId="0" applyFont="1" applyFill="1" applyBorder="1" applyAlignment="1">
      <alignment horizontal="distributed" vertical="distributed" wrapText="1"/>
    </xf>
    <xf numFmtId="164" fontId="4" fillId="33" borderId="32" xfId="0" applyNumberFormat="1" applyFont="1" applyFill="1" applyBorder="1" applyAlignment="1">
      <alignment/>
    </xf>
    <xf numFmtId="0" fontId="9" fillId="33" borderId="15" xfId="53" applyFont="1" applyFill="1" applyBorder="1" applyAlignment="1">
      <alignment horizontal="distributed" vertical="distributed" wrapText="1"/>
      <protection/>
    </xf>
    <xf numFmtId="49" fontId="5" fillId="33" borderId="28" xfId="53" applyNumberFormat="1" applyFont="1" applyFill="1" applyBorder="1" applyAlignment="1">
      <alignment/>
      <protection/>
    </xf>
    <xf numFmtId="0" fontId="6" fillId="33" borderId="14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13" xfId="0" applyFont="1" applyFill="1" applyBorder="1" applyAlignment="1">
      <alignment wrapText="1"/>
    </xf>
    <xf numFmtId="0" fontId="4" fillId="33" borderId="25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164" fontId="6" fillId="33" borderId="33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0" fontId="9" fillId="33" borderId="35" xfId="0" applyFont="1" applyFill="1" applyBorder="1" applyAlignment="1">
      <alignment wrapText="1"/>
    </xf>
    <xf numFmtId="0" fontId="9" fillId="33" borderId="16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164" fontId="5" fillId="33" borderId="37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38" xfId="0" applyFont="1" applyFill="1" applyBorder="1" applyAlignment="1">
      <alignment horizontal="center"/>
    </xf>
    <xf numFmtId="164" fontId="4" fillId="33" borderId="39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9" fillId="33" borderId="33" xfId="0" applyFont="1" applyFill="1" applyBorder="1" applyAlignment="1">
      <alignment wrapText="1"/>
    </xf>
    <xf numFmtId="164" fontId="4" fillId="33" borderId="41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4" fillId="33" borderId="32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164" fontId="9" fillId="33" borderId="19" xfId="0" applyNumberFormat="1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6" fillId="33" borderId="40" xfId="0" applyNumberFormat="1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164" fontId="9" fillId="33" borderId="33" xfId="0" applyNumberFormat="1" applyFont="1" applyFill="1" applyBorder="1" applyAlignment="1">
      <alignment/>
    </xf>
    <xf numFmtId="164" fontId="9" fillId="33" borderId="26" xfId="0" applyNumberFormat="1" applyFont="1" applyFill="1" applyBorder="1" applyAlignment="1">
      <alignment/>
    </xf>
    <xf numFmtId="0" fontId="4" fillId="33" borderId="16" xfId="0" applyFont="1" applyFill="1" applyBorder="1" applyAlignment="1">
      <alignment wrapText="1"/>
    </xf>
    <xf numFmtId="164" fontId="9" fillId="33" borderId="37" xfId="0" applyNumberFormat="1" applyFont="1" applyFill="1" applyBorder="1" applyAlignment="1">
      <alignment/>
    </xf>
    <xf numFmtId="1" fontId="6" fillId="33" borderId="26" xfId="0" applyNumberFormat="1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0" fontId="9" fillId="33" borderId="15" xfId="0" applyFont="1" applyFill="1" applyBorder="1" applyAlignment="1">
      <alignment vertical="distributed" wrapText="1"/>
    </xf>
    <xf numFmtId="0" fontId="47" fillId="33" borderId="15" xfId="0" applyFont="1" applyFill="1" applyBorder="1" applyAlignment="1">
      <alignment vertical="distributed" wrapText="1"/>
    </xf>
    <xf numFmtId="2" fontId="4" fillId="33" borderId="33" xfId="0" applyNumberFormat="1" applyFont="1" applyFill="1" applyBorder="1" applyAlignment="1">
      <alignment/>
    </xf>
    <xf numFmtId="164" fontId="6" fillId="33" borderId="37" xfId="0" applyNumberFormat="1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9" fillId="33" borderId="16" xfId="0" applyFont="1" applyFill="1" applyBorder="1" applyAlignment="1">
      <alignment wrapText="1"/>
    </xf>
    <xf numFmtId="2" fontId="5" fillId="33" borderId="26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2" fontId="5" fillId="33" borderId="32" xfId="0" applyNumberFormat="1" applyFont="1" applyFill="1" applyBorder="1" applyAlignment="1">
      <alignment/>
    </xf>
    <xf numFmtId="0" fontId="4" fillId="33" borderId="33" xfId="0" applyFont="1" applyFill="1" applyBorder="1" applyAlignment="1">
      <alignment/>
    </xf>
    <xf numFmtId="164" fontId="4" fillId="33" borderId="17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5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4" fontId="5" fillId="33" borderId="45" xfId="0" applyNumberFormat="1" applyFont="1" applyFill="1" applyBorder="1" applyAlignment="1">
      <alignment/>
    </xf>
    <xf numFmtId="170" fontId="4" fillId="33" borderId="46" xfId="0" applyNumberFormat="1" applyFont="1" applyFill="1" applyBorder="1" applyAlignment="1">
      <alignment/>
    </xf>
    <xf numFmtId="0" fontId="9" fillId="33" borderId="47" xfId="0" applyFont="1" applyFill="1" applyBorder="1" applyAlignment="1">
      <alignment wrapText="1"/>
    </xf>
    <xf numFmtId="0" fontId="9" fillId="33" borderId="46" xfId="0" applyFont="1" applyFill="1" applyBorder="1" applyAlignment="1">
      <alignment wrapText="1"/>
    </xf>
    <xf numFmtId="0" fontId="9" fillId="33" borderId="21" xfId="0" applyFont="1" applyFill="1" applyBorder="1" applyAlignment="1">
      <alignment/>
    </xf>
    <xf numFmtId="0" fontId="9" fillId="33" borderId="31" xfId="0" applyFont="1" applyFill="1" applyBorder="1" applyAlignment="1">
      <alignment wrapText="1"/>
    </xf>
    <xf numFmtId="0" fontId="9" fillId="33" borderId="31" xfId="0" applyFont="1" applyFill="1" applyBorder="1" applyAlignment="1">
      <alignment/>
    </xf>
    <xf numFmtId="0" fontId="10" fillId="33" borderId="31" xfId="0" applyFont="1" applyFill="1" applyBorder="1" applyAlignment="1">
      <alignment wrapText="1"/>
    </xf>
    <xf numFmtId="0" fontId="9" fillId="33" borderId="47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42" xfId="0" applyFont="1" applyFill="1" applyBorder="1" applyAlignment="1">
      <alignment wrapText="1"/>
    </xf>
    <xf numFmtId="0" fontId="9" fillId="33" borderId="43" xfId="0" applyFont="1" applyFill="1" applyBorder="1" applyAlignment="1">
      <alignment wrapText="1"/>
    </xf>
    <xf numFmtId="0" fontId="5" fillId="33" borderId="34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/>
    </xf>
    <xf numFmtId="0" fontId="9" fillId="33" borderId="46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9" fillId="33" borderId="35" xfId="0" applyFont="1" applyFill="1" applyBorder="1" applyAlignment="1">
      <alignment/>
    </xf>
    <xf numFmtId="170" fontId="5" fillId="33" borderId="34" xfId="0" applyNumberFormat="1" applyFont="1" applyFill="1" applyBorder="1" applyAlignment="1">
      <alignment/>
    </xf>
    <xf numFmtId="170" fontId="5" fillId="33" borderId="43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 wrapText="1"/>
    </xf>
    <xf numFmtId="170" fontId="4" fillId="33" borderId="21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 wrapText="1"/>
    </xf>
    <xf numFmtId="0" fontId="4" fillId="33" borderId="21" xfId="0" applyFont="1" applyFill="1" applyBorder="1" applyAlignment="1">
      <alignment/>
    </xf>
    <xf numFmtId="170" fontId="4" fillId="33" borderId="42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 wrapText="1"/>
    </xf>
    <xf numFmtId="170" fontId="6" fillId="33" borderId="34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/>
    </xf>
    <xf numFmtId="170" fontId="6" fillId="33" borderId="36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9" fillId="33" borderId="0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2" fontId="5" fillId="33" borderId="52" xfId="0" applyNumberFormat="1" applyFont="1" applyFill="1" applyBorder="1" applyAlignment="1">
      <alignment/>
    </xf>
    <xf numFmtId="164" fontId="5" fillId="33" borderId="53" xfId="0" applyNumberFormat="1" applyFont="1" applyFill="1" applyBorder="1" applyAlignment="1">
      <alignment/>
    </xf>
    <xf numFmtId="170" fontId="5" fillId="33" borderId="54" xfId="0" applyNumberFormat="1" applyFont="1" applyFill="1" applyBorder="1" applyAlignment="1">
      <alignment/>
    </xf>
    <xf numFmtId="164" fontId="5" fillId="33" borderId="55" xfId="0" applyNumberFormat="1" applyFont="1" applyFill="1" applyBorder="1" applyAlignment="1">
      <alignment/>
    </xf>
    <xf numFmtId="170" fontId="5" fillId="33" borderId="56" xfId="0" applyNumberFormat="1" applyFont="1" applyFill="1" applyBorder="1" applyAlignment="1">
      <alignment/>
    </xf>
    <xf numFmtId="164" fontId="5" fillId="33" borderId="17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0" fontId="47" fillId="0" borderId="24" xfId="0" applyFont="1" applyFill="1" applyBorder="1" applyAlignment="1">
      <alignment vertical="center" wrapText="1"/>
    </xf>
    <xf numFmtId="170" fontId="4" fillId="33" borderId="57" xfId="0" applyNumberFormat="1" applyFont="1" applyFill="1" applyBorder="1" applyAlignment="1">
      <alignment/>
    </xf>
    <xf numFmtId="170" fontId="4" fillId="0" borderId="57" xfId="0" applyNumberFormat="1" applyFont="1" applyFill="1" applyBorder="1" applyAlignment="1">
      <alignment/>
    </xf>
    <xf numFmtId="2" fontId="5" fillId="33" borderId="57" xfId="0" applyNumberFormat="1" applyFont="1" applyFill="1" applyBorder="1" applyAlignment="1">
      <alignment/>
    </xf>
    <xf numFmtId="164" fontId="5" fillId="33" borderId="57" xfId="0" applyNumberFormat="1" applyFont="1" applyFill="1" applyBorder="1" applyAlignment="1">
      <alignment/>
    </xf>
    <xf numFmtId="170" fontId="5" fillId="33" borderId="58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6" fillId="33" borderId="43" xfId="0" applyFont="1" applyFill="1" applyBorder="1" applyAlignment="1">
      <alignment vertical="top"/>
    </xf>
    <xf numFmtId="0" fontId="6" fillId="33" borderId="11" xfId="0" applyFont="1" applyFill="1" applyBorder="1" applyAlignment="1">
      <alignment horizontal="center" wrapText="1"/>
    </xf>
    <xf numFmtId="170" fontId="6" fillId="33" borderId="11" xfId="0" applyNumberFormat="1" applyFont="1" applyFill="1" applyBorder="1" applyAlignment="1">
      <alignment wrapText="1"/>
    </xf>
    <xf numFmtId="170" fontId="6" fillId="0" borderId="11" xfId="0" applyNumberFormat="1" applyFont="1" applyFill="1" applyBorder="1" applyAlignment="1">
      <alignment wrapText="1"/>
    </xf>
    <xf numFmtId="164" fontId="5" fillId="33" borderId="40" xfId="0" applyNumberFormat="1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164" fontId="9" fillId="33" borderId="17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170" fontId="5" fillId="0" borderId="34" xfId="0" applyNumberFormat="1" applyFont="1" applyFill="1" applyBorder="1" applyAlignment="1">
      <alignment/>
    </xf>
    <xf numFmtId="170" fontId="5" fillId="0" borderId="43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/>
    </xf>
    <xf numFmtId="170" fontId="4" fillId="0" borderId="35" xfId="0" applyNumberFormat="1" applyFont="1" applyFill="1" applyBorder="1" applyAlignment="1">
      <alignment/>
    </xf>
    <xf numFmtId="170" fontId="4" fillId="0" borderId="31" xfId="0" applyNumberFormat="1" applyFont="1" applyFill="1" applyBorder="1" applyAlignment="1">
      <alignment/>
    </xf>
    <xf numFmtId="170" fontId="4" fillId="0" borderId="27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 wrapText="1"/>
    </xf>
    <xf numFmtId="0" fontId="4" fillId="0" borderId="42" xfId="0" applyFont="1" applyFill="1" applyBorder="1" applyAlignment="1">
      <alignment/>
    </xf>
    <xf numFmtId="170" fontId="4" fillId="0" borderId="21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170" fontId="4" fillId="0" borderId="42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 wrapText="1"/>
    </xf>
    <xf numFmtId="170" fontId="6" fillId="0" borderId="34" xfId="0" applyNumberFormat="1" applyFont="1" applyFill="1" applyBorder="1" applyAlignment="1">
      <alignment/>
    </xf>
    <xf numFmtId="170" fontId="5" fillId="0" borderId="35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2" fontId="5" fillId="33" borderId="36" xfId="0" applyNumberFormat="1" applyFont="1" applyFill="1" applyBorder="1" applyAlignment="1">
      <alignment/>
    </xf>
    <xf numFmtId="2" fontId="5" fillId="33" borderId="51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/>
    </xf>
    <xf numFmtId="2" fontId="5" fillId="33" borderId="59" xfId="0" applyNumberFormat="1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9" fillId="33" borderId="17" xfId="0" applyNumberFormat="1" applyFont="1" applyFill="1" applyBorder="1" applyAlignment="1">
      <alignment/>
    </xf>
    <xf numFmtId="170" fontId="7" fillId="33" borderId="17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/>
    </xf>
    <xf numFmtId="0" fontId="9" fillId="33" borderId="25" xfId="0" applyFont="1" applyFill="1" applyBorder="1" applyAlignment="1">
      <alignment/>
    </xf>
    <xf numFmtId="170" fontId="9" fillId="33" borderId="52" xfId="0" applyNumberFormat="1" applyFont="1" applyFill="1" applyBorder="1" applyAlignment="1">
      <alignment/>
    </xf>
    <xf numFmtId="0" fontId="4" fillId="33" borderId="52" xfId="0" applyFont="1" applyFill="1" applyBorder="1" applyAlignment="1">
      <alignment/>
    </xf>
    <xf numFmtId="170" fontId="7" fillId="33" borderId="52" xfId="0" applyNumberFormat="1" applyFont="1" applyFill="1" applyBorder="1" applyAlignment="1">
      <alignment/>
    </xf>
    <xf numFmtId="164" fontId="5" fillId="33" borderId="60" xfId="0" applyNumberFormat="1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9" fillId="33" borderId="17" xfId="0" applyFont="1" applyFill="1" applyBorder="1" applyAlignment="1">
      <alignment wrapText="1"/>
    </xf>
    <xf numFmtId="0" fontId="5" fillId="33" borderId="3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170" fontId="5" fillId="0" borderId="14" xfId="0" applyNumberFormat="1" applyFont="1" applyFill="1" applyBorder="1" applyAlignment="1">
      <alignment horizontal="center"/>
    </xf>
    <xf numFmtId="170" fontId="5" fillId="0" borderId="20" xfId="0" applyNumberFormat="1" applyFont="1" applyFill="1" applyBorder="1" applyAlignment="1">
      <alignment/>
    </xf>
    <xf numFmtId="170" fontId="6" fillId="0" borderId="16" xfId="0" applyNumberFormat="1" applyFont="1" applyFill="1" applyBorder="1" applyAlignment="1">
      <alignment/>
    </xf>
    <xf numFmtId="170" fontId="4" fillId="0" borderId="52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170" fontId="7" fillId="0" borderId="16" xfId="0" applyNumberFormat="1" applyFont="1" applyFill="1" applyBorder="1" applyAlignment="1">
      <alignment/>
    </xf>
    <xf numFmtId="170" fontId="7" fillId="0" borderId="17" xfId="0" applyNumberFormat="1" applyFont="1" applyFill="1" applyBorder="1" applyAlignment="1">
      <alignment/>
    </xf>
    <xf numFmtId="170" fontId="7" fillId="0" borderId="52" xfId="0" applyNumberFormat="1" applyFont="1" applyFill="1" applyBorder="1" applyAlignment="1">
      <alignment/>
    </xf>
    <xf numFmtId="170" fontId="7" fillId="0" borderId="15" xfId="0" applyNumberFormat="1" applyFont="1" applyFill="1" applyBorder="1" applyAlignment="1">
      <alignment/>
    </xf>
    <xf numFmtId="170" fontId="4" fillId="0" borderId="24" xfId="0" applyNumberFormat="1" applyFont="1" applyFill="1" applyBorder="1" applyAlignment="1">
      <alignment/>
    </xf>
    <xf numFmtId="170" fontId="5" fillId="0" borderId="22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/>
    </xf>
    <xf numFmtId="170" fontId="7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9" fillId="0" borderId="17" xfId="0" applyNumberFormat="1" applyFont="1" applyFill="1" applyBorder="1" applyAlignment="1">
      <alignment/>
    </xf>
    <xf numFmtId="170" fontId="9" fillId="0" borderId="52" xfId="0" applyNumberFormat="1" applyFont="1" applyFill="1" applyBorder="1" applyAlignment="1">
      <alignment/>
    </xf>
    <xf numFmtId="170" fontId="4" fillId="0" borderId="25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170" fontId="5" fillId="0" borderId="18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4" fillId="33" borderId="16" xfId="0" applyNumberFormat="1" applyFont="1" applyFill="1" applyBorder="1" applyAlignment="1">
      <alignment vertical="center"/>
    </xf>
    <xf numFmtId="170" fontId="4" fillId="0" borderId="16" xfId="0" applyNumberFormat="1" applyFont="1" applyFill="1" applyBorder="1" applyAlignment="1">
      <alignment vertical="center"/>
    </xf>
    <xf numFmtId="1" fontId="6" fillId="33" borderId="26" xfId="0" applyNumberFormat="1" applyFont="1" applyFill="1" applyBorder="1" applyAlignment="1">
      <alignment vertical="center"/>
    </xf>
    <xf numFmtId="170" fontId="4" fillId="33" borderId="13" xfId="0" applyNumberFormat="1" applyFont="1" applyFill="1" applyBorder="1" applyAlignment="1">
      <alignment vertical="center"/>
    </xf>
    <xf numFmtId="170" fontId="4" fillId="0" borderId="13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70" fontId="6" fillId="0" borderId="16" xfId="0" applyNumberFormat="1" applyFont="1" applyFill="1" applyBorder="1" applyAlignment="1">
      <alignment vertical="center"/>
    </xf>
    <xf numFmtId="170" fontId="4" fillId="0" borderId="14" xfId="0" applyNumberFormat="1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4" fillId="33" borderId="11" xfId="0" applyNumberFormat="1" applyFont="1" applyFill="1" applyBorder="1" applyAlignment="1">
      <alignment/>
    </xf>
    <xf numFmtId="164" fontId="4" fillId="33" borderId="40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70" fontId="4" fillId="33" borderId="30" xfId="0" applyNumberFormat="1" applyFont="1" applyFill="1" applyBorder="1" applyAlignment="1">
      <alignment/>
    </xf>
    <xf numFmtId="0" fontId="4" fillId="33" borderId="43" xfId="0" applyFont="1" applyFill="1" applyBorder="1" applyAlignment="1">
      <alignment vertical="top"/>
    </xf>
    <xf numFmtId="0" fontId="4" fillId="33" borderId="11" xfId="0" applyFont="1" applyFill="1" applyBorder="1" applyAlignment="1">
      <alignment horizontal="center" wrapText="1"/>
    </xf>
    <xf numFmtId="170" fontId="4" fillId="33" borderId="11" xfId="0" applyNumberFormat="1" applyFont="1" applyFill="1" applyBorder="1" applyAlignment="1">
      <alignment wrapText="1"/>
    </xf>
    <xf numFmtId="170" fontId="4" fillId="0" borderId="11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170" fontId="4" fillId="33" borderId="10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64" fontId="4" fillId="33" borderId="37" xfId="0" applyNumberFormat="1" applyFont="1" applyFill="1" applyBorder="1" applyAlignment="1">
      <alignment/>
    </xf>
    <xf numFmtId="170" fontId="6" fillId="33" borderId="16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170" fontId="6" fillId="33" borderId="16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61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265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357" t="s">
        <v>97</v>
      </c>
      <c r="I5" s="358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209</v>
      </c>
      <c r="F6" s="71" t="s">
        <v>257</v>
      </c>
      <c r="G6" s="71" t="s">
        <v>209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59117.5</v>
      </c>
      <c r="D8" s="6">
        <f>D9+D15+D24+D44+D55+D81+D32+D54+D52+D30+D51+D53</f>
        <v>70622.20000000001</v>
      </c>
      <c r="E8" s="1">
        <f>E9+E15+E24+E44+E55+E81+E32+E54+E52+E30+E51</f>
        <v>70586.84344</v>
      </c>
      <c r="F8" s="1">
        <f>F9+F15+F24+F44+F55+F81+F32+F54+F52</f>
        <v>0</v>
      </c>
      <c r="G8" s="1">
        <f>G9+G15+G24+G44+G55+G81+G32+G54+G52+G14+G30</f>
        <v>62640.160330000006</v>
      </c>
      <c r="H8" s="97">
        <f>E8/D8*100</f>
        <v>99.94993562930634</v>
      </c>
      <c r="I8" s="98">
        <f>E8-D8</f>
        <v>-35.356560000014724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39172.6</v>
      </c>
      <c r="D9" s="7">
        <f>D10</f>
        <v>40602.31</v>
      </c>
      <c r="E9" s="61">
        <f>E10</f>
        <v>41191.19724</v>
      </c>
      <c r="F9" s="101">
        <f>F10</f>
        <v>0</v>
      </c>
      <c r="G9" s="61">
        <f>G10</f>
        <v>41552.21152</v>
      </c>
      <c r="H9" s="97">
        <f>E9/D9*100</f>
        <v>101.45037866072153</v>
      </c>
      <c r="I9" s="98">
        <f aca="true" t="shared" si="0" ref="I9:I74">E9-D9</f>
        <v>588.8872400000037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39172.6</v>
      </c>
      <c r="D10" s="8">
        <f>D11+D12+D13</f>
        <v>40602.31</v>
      </c>
      <c r="E10" s="55">
        <f>E11+E12+E13</f>
        <v>41191.19724</v>
      </c>
      <c r="F10" s="55">
        <f>F11+F12+F13</f>
        <v>0</v>
      </c>
      <c r="G10" s="55">
        <f>G11+G12+G13</f>
        <v>41552.21152</v>
      </c>
      <c r="H10" s="97">
        <f aca="true" t="shared" si="1" ref="H10:H74">E10/D10*100</f>
        <v>101.45037866072153</v>
      </c>
      <c r="I10" s="98">
        <f t="shared" si="0"/>
        <v>588.8872400000037</v>
      </c>
    </row>
    <row r="11" spans="1:9" ht="26.25" customHeight="1" thickBot="1">
      <c r="A11" s="104" t="s">
        <v>121</v>
      </c>
      <c r="B11" s="105" t="s">
        <v>130</v>
      </c>
      <c r="C11" s="53">
        <v>38830.8</v>
      </c>
      <c r="D11" s="9">
        <v>40312.71</v>
      </c>
      <c r="E11" s="53">
        <v>40896.51542</v>
      </c>
      <c r="F11" s="106"/>
      <c r="G11" s="53">
        <v>41261.09931</v>
      </c>
      <c r="H11" s="97">
        <f t="shared" si="1"/>
        <v>101.4481919474032</v>
      </c>
      <c r="I11" s="98">
        <f t="shared" si="0"/>
        <v>583.8054200000042</v>
      </c>
    </row>
    <row r="12" spans="1:9" ht="63.75" customHeight="1" thickBot="1">
      <c r="A12" s="104" t="s">
        <v>122</v>
      </c>
      <c r="B12" s="107" t="s">
        <v>131</v>
      </c>
      <c r="C12" s="54">
        <v>47.6</v>
      </c>
      <c r="D12" s="10">
        <v>122.6</v>
      </c>
      <c r="E12" s="54">
        <v>130.26876</v>
      </c>
      <c r="F12" s="108"/>
      <c r="G12" s="54">
        <v>106.50024</v>
      </c>
      <c r="H12" s="97">
        <f t="shared" si="1"/>
        <v>106.25510603588906</v>
      </c>
      <c r="I12" s="98">
        <f t="shared" si="0"/>
        <v>7.668759999999992</v>
      </c>
    </row>
    <row r="13" spans="1:9" ht="24" customHeight="1" thickBot="1">
      <c r="A13" s="104" t="s">
        <v>123</v>
      </c>
      <c r="B13" s="109" t="s">
        <v>124</v>
      </c>
      <c r="C13" s="53">
        <v>294.2</v>
      </c>
      <c r="D13" s="9">
        <v>167</v>
      </c>
      <c r="E13" s="53">
        <v>164.41306</v>
      </c>
      <c r="F13" s="106"/>
      <c r="G13" s="53">
        <v>184.61197</v>
      </c>
      <c r="H13" s="97">
        <f t="shared" si="1"/>
        <v>98.45093413173652</v>
      </c>
      <c r="I13" s="98">
        <f t="shared" si="0"/>
        <v>-2.5869399999999985</v>
      </c>
    </row>
    <row r="14" spans="1:9" ht="16.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>
        <v>32.07216</v>
      </c>
      <c r="H14" s="97"/>
      <c r="I14" s="98">
        <f t="shared" si="0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8504.8</v>
      </c>
      <c r="D15" s="6">
        <f>D16+D21+D22+D23</f>
        <v>18635.5</v>
      </c>
      <c r="E15" s="1">
        <f>E16+E21+E22+E23</f>
        <v>18094.07755</v>
      </c>
      <c r="F15" s="168">
        <f>F16+F21+F22+F23</f>
        <v>0</v>
      </c>
      <c r="G15" s="1">
        <f>G16+G21+G22+G23</f>
        <v>8285.09092</v>
      </c>
      <c r="H15" s="190">
        <f t="shared" si="1"/>
        <v>97.09467172868987</v>
      </c>
      <c r="I15" s="98">
        <f t="shared" si="0"/>
        <v>-541.4224499999982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4674.3</v>
      </c>
      <c r="D16" s="10">
        <f>D17+D18+D19</f>
        <v>14098.3</v>
      </c>
      <c r="E16" s="54">
        <f>E17+E18+E19</f>
        <v>14169.027370000002</v>
      </c>
      <c r="F16" s="191">
        <f>F17+F18</f>
        <v>0</v>
      </c>
      <c r="G16" s="54">
        <f>G17+G18</f>
        <v>4079.78394</v>
      </c>
      <c r="H16" s="190">
        <f t="shared" si="1"/>
        <v>100.50167303859332</v>
      </c>
      <c r="I16" s="98">
        <f t="shared" si="0"/>
        <v>70.72737000000234</v>
      </c>
    </row>
    <row r="17" spans="1:9" s="116" customFormat="1" ht="25.5" customHeight="1" thickBot="1">
      <c r="A17" s="118" t="s">
        <v>94</v>
      </c>
      <c r="B17" s="119" t="s">
        <v>103</v>
      </c>
      <c r="C17" s="62">
        <v>1028</v>
      </c>
      <c r="D17" s="23">
        <v>9694</v>
      </c>
      <c r="E17" s="53">
        <v>9736.27308</v>
      </c>
      <c r="F17" s="120"/>
      <c r="G17" s="53">
        <v>1552.99806</v>
      </c>
      <c r="H17" s="190">
        <f t="shared" si="1"/>
        <v>100.43607468537242</v>
      </c>
      <c r="I17" s="98">
        <f t="shared" si="0"/>
        <v>42.273080000000846</v>
      </c>
    </row>
    <row r="18" spans="1:9" ht="38.25" customHeight="1" thickBot="1">
      <c r="A18" s="118" t="s">
        <v>95</v>
      </c>
      <c r="B18" s="121" t="s">
        <v>255</v>
      </c>
      <c r="C18" s="41">
        <v>3646.3</v>
      </c>
      <c r="D18" s="30">
        <v>4464.3</v>
      </c>
      <c r="E18" s="68">
        <v>4492.36193</v>
      </c>
      <c r="F18" s="130"/>
      <c r="G18" s="55">
        <v>2526.78588</v>
      </c>
      <c r="H18" s="190">
        <f t="shared" si="1"/>
        <v>100.62858522052728</v>
      </c>
      <c r="I18" s="98">
        <f t="shared" si="0"/>
        <v>28.061929999999847</v>
      </c>
    </row>
    <row r="19" spans="1:9" ht="12.75" customHeight="1" thickBot="1">
      <c r="A19" s="118" t="s">
        <v>227</v>
      </c>
      <c r="B19" s="122" t="s">
        <v>256</v>
      </c>
      <c r="C19" s="41"/>
      <c r="D19" s="30">
        <v>-60</v>
      </c>
      <c r="E19" s="68">
        <v>-59.60764</v>
      </c>
      <c r="F19" s="130"/>
      <c r="G19" s="53"/>
      <c r="H19" s="190">
        <f t="shared" si="1"/>
        <v>99.34606666666667</v>
      </c>
      <c r="I19" s="98">
        <f t="shared" si="0"/>
        <v>0.3923599999999965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190"/>
      <c r="I20" s="98">
        <f t="shared" si="0"/>
        <v>0</v>
      </c>
    </row>
    <row r="21" spans="1:9" ht="11.25" customHeight="1" thickBot="1">
      <c r="A21" s="125"/>
      <c r="B21" s="126" t="s">
        <v>20</v>
      </c>
      <c r="C21" s="54">
        <v>2097.5</v>
      </c>
      <c r="D21" s="10">
        <v>2097.5</v>
      </c>
      <c r="E21" s="54">
        <v>1436.95602</v>
      </c>
      <c r="F21" s="108"/>
      <c r="G21" s="54">
        <v>2316.48739</v>
      </c>
      <c r="H21" s="190">
        <f t="shared" si="1"/>
        <v>68.50803432657926</v>
      </c>
      <c r="I21" s="98">
        <f t="shared" si="0"/>
        <v>-660.5439799999999</v>
      </c>
    </row>
    <row r="22" spans="1:9" ht="11.25" customHeight="1" thickBot="1">
      <c r="A22" s="127" t="s">
        <v>21</v>
      </c>
      <c r="B22" s="128" t="s">
        <v>170</v>
      </c>
      <c r="C22" s="54">
        <v>1240</v>
      </c>
      <c r="D22" s="10">
        <v>1681</v>
      </c>
      <c r="E22" s="53">
        <v>1680.72483</v>
      </c>
      <c r="F22" s="108"/>
      <c r="G22" s="53">
        <v>1299.33473</v>
      </c>
      <c r="H22" s="190">
        <f t="shared" si="1"/>
        <v>99.98363057703749</v>
      </c>
      <c r="I22" s="98">
        <f t="shared" si="0"/>
        <v>-0.2751699999998891</v>
      </c>
    </row>
    <row r="23" spans="1:9" ht="11.25" customHeight="1" thickBot="1">
      <c r="A23" s="102" t="s">
        <v>129</v>
      </c>
      <c r="B23" s="103" t="s">
        <v>157</v>
      </c>
      <c r="C23" s="55">
        <v>493</v>
      </c>
      <c r="D23" s="8">
        <v>758.7</v>
      </c>
      <c r="E23" s="47">
        <v>807.36933</v>
      </c>
      <c r="F23" s="112"/>
      <c r="G23" s="47">
        <v>589.48486</v>
      </c>
      <c r="H23" s="190">
        <f t="shared" si="1"/>
        <v>106.4148319493871</v>
      </c>
      <c r="I23" s="98">
        <f t="shared" si="0"/>
        <v>48.669329999999945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1184.4</v>
      </c>
      <c r="D24" s="6">
        <f>D26+D28+D29</f>
        <v>1288.4</v>
      </c>
      <c r="E24" s="1">
        <f>E26+E28+E29</f>
        <v>1312.43555</v>
      </c>
      <c r="F24" s="115">
        <f>F26+F28+F29</f>
        <v>0</v>
      </c>
      <c r="G24" s="1">
        <f>G26+G28+G29</f>
        <v>1111.56224</v>
      </c>
      <c r="H24" s="97">
        <f t="shared" si="1"/>
        <v>101.86553477180998</v>
      </c>
      <c r="I24" s="98">
        <f t="shared" si="0"/>
        <v>24.03554999999983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/>
      <c r="I25" s="98">
        <f t="shared" si="0"/>
        <v>0</v>
      </c>
    </row>
    <row r="26" spans="2:9" ht="11.25" customHeight="1" thickBot="1">
      <c r="B26" s="103" t="s">
        <v>26</v>
      </c>
      <c r="C26" s="55">
        <f>C27</f>
        <v>1184.4</v>
      </c>
      <c r="D26" s="8">
        <f>D27</f>
        <v>1288.4</v>
      </c>
      <c r="E26" s="68">
        <f>E27</f>
        <v>1312.43555</v>
      </c>
      <c r="F26" s="40">
        <f>F27</f>
        <v>0</v>
      </c>
      <c r="G26" s="68">
        <f>G27</f>
        <v>1111.56224</v>
      </c>
      <c r="H26" s="97">
        <f t="shared" si="1"/>
        <v>101.86553477180998</v>
      </c>
      <c r="I26" s="98">
        <f t="shared" si="0"/>
        <v>24.03554999999983</v>
      </c>
    </row>
    <row r="27" spans="1:9" ht="11.25" customHeight="1" thickBot="1">
      <c r="A27" s="118" t="s">
        <v>27</v>
      </c>
      <c r="B27" s="129" t="s">
        <v>153</v>
      </c>
      <c r="C27" s="53">
        <v>1184.4</v>
      </c>
      <c r="D27" s="9">
        <v>1288.4</v>
      </c>
      <c r="E27" s="47">
        <v>1312.43555</v>
      </c>
      <c r="F27" s="112"/>
      <c r="G27" s="47">
        <v>1111.56224</v>
      </c>
      <c r="H27" s="97">
        <f t="shared" si="1"/>
        <v>101.86553477180998</v>
      </c>
      <c r="I27" s="98">
        <f t="shared" si="0"/>
        <v>24.03554999999983</v>
      </c>
    </row>
    <row r="28" spans="1:9" ht="11.25" customHeight="1" thickBot="1">
      <c r="A28" s="130" t="s">
        <v>28</v>
      </c>
      <c r="B28" s="129" t="s">
        <v>154</v>
      </c>
      <c r="C28" s="47"/>
      <c r="D28" s="11"/>
      <c r="E28" s="53"/>
      <c r="F28" s="124"/>
      <c r="G28" s="53"/>
      <c r="H28" s="97"/>
      <c r="I28" s="98">
        <f t="shared" si="0"/>
        <v>0</v>
      </c>
    </row>
    <row r="29" spans="1:9" ht="11.25" customHeight="1" thickBot="1">
      <c r="A29" s="118" t="s">
        <v>134</v>
      </c>
      <c r="B29" s="123" t="s">
        <v>155</v>
      </c>
      <c r="C29" s="47"/>
      <c r="D29" s="11"/>
      <c r="E29" s="47"/>
      <c r="F29" s="124"/>
      <c r="G29" s="47"/>
      <c r="H29" s="97"/>
      <c r="I29" s="98">
        <f t="shared" si="0"/>
        <v>0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>
        <v>15.57147</v>
      </c>
      <c r="F30" s="132"/>
      <c r="G30" s="79">
        <v>15.63889</v>
      </c>
      <c r="H30" s="97"/>
      <c r="I30" s="98">
        <f t="shared" si="0"/>
        <v>-0.028529999999999944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/>
      <c r="I31" s="98">
        <f t="shared" si="0"/>
        <v>0</v>
      </c>
    </row>
    <row r="32" spans="1:9" ht="11.25" customHeight="1" thickBot="1">
      <c r="A32" s="136"/>
      <c r="B32" s="137" t="s">
        <v>99</v>
      </c>
      <c r="C32" s="3">
        <f>C34+C35+C39+C42</f>
        <v>4665</v>
      </c>
      <c r="D32" s="14">
        <f>D34+D35+D39+D42</f>
        <v>6620.400000000001</v>
      </c>
      <c r="E32" s="3">
        <f>E34+E35+E39+E42</f>
        <v>6626.70378</v>
      </c>
      <c r="F32" s="138">
        <f>F34+F35+F39</f>
        <v>0</v>
      </c>
      <c r="G32" s="3">
        <f>G34+G35+G39+G42</f>
        <v>5838.92263</v>
      </c>
      <c r="H32" s="97">
        <f t="shared" si="1"/>
        <v>100.09521750951602</v>
      </c>
      <c r="I32" s="98">
        <f t="shared" si="0"/>
        <v>6.3037799999992785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/>
      <c r="I33" s="98">
        <f t="shared" si="0"/>
        <v>0</v>
      </c>
    </row>
    <row r="34" spans="1:9" ht="11.25" customHeight="1" thickBot="1">
      <c r="A34" s="93"/>
      <c r="B34" s="139" t="s">
        <v>158</v>
      </c>
      <c r="C34" s="54">
        <v>3981</v>
      </c>
      <c r="D34" s="10">
        <v>5519.6</v>
      </c>
      <c r="E34" s="54">
        <v>5522.66057</v>
      </c>
      <c r="F34" s="112"/>
      <c r="G34" s="54">
        <v>5120.13083</v>
      </c>
      <c r="H34" s="97">
        <f t="shared" si="1"/>
        <v>100.05544912674831</v>
      </c>
      <c r="I34" s="98">
        <f t="shared" si="0"/>
        <v>3.060569999999643</v>
      </c>
    </row>
    <row r="35" spans="1:9" ht="27.75" customHeight="1" thickBot="1">
      <c r="A35" s="140" t="s">
        <v>160</v>
      </c>
      <c r="B35" s="141" t="s">
        <v>159</v>
      </c>
      <c r="C35" s="55">
        <f>C36</f>
        <v>512</v>
      </c>
      <c r="D35" s="8">
        <f>D36</f>
        <v>780.3</v>
      </c>
      <c r="E35" s="55">
        <f>E36</f>
        <v>780.37876</v>
      </c>
      <c r="F35" s="40">
        <f>F36</f>
        <v>0</v>
      </c>
      <c r="G35" s="55">
        <f>G36</f>
        <v>502.24175</v>
      </c>
      <c r="H35" s="97">
        <f t="shared" si="1"/>
        <v>100.01009355376138</v>
      </c>
      <c r="I35" s="98">
        <f t="shared" si="0"/>
        <v>0.07876000000010208</v>
      </c>
    </row>
    <row r="36" spans="1:9" ht="22.5" customHeight="1" thickBot="1">
      <c r="A36" s="142" t="s">
        <v>161</v>
      </c>
      <c r="B36" s="143" t="s">
        <v>159</v>
      </c>
      <c r="C36" s="53">
        <v>512</v>
      </c>
      <c r="D36" s="9">
        <v>780.3</v>
      </c>
      <c r="E36" s="53">
        <v>780.37876</v>
      </c>
      <c r="F36" s="144"/>
      <c r="G36" s="53">
        <v>502.24175</v>
      </c>
      <c r="H36" s="97">
        <f t="shared" si="1"/>
        <v>100.01009355376138</v>
      </c>
      <c r="I36" s="98">
        <f t="shared" si="0"/>
        <v>0.07876000000010208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/>
      <c r="I37" s="98">
        <f t="shared" si="0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/>
      <c r="I38" s="98">
        <f t="shared" si="0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152</v>
      </c>
      <c r="D39" s="10">
        <f>D41</f>
        <v>262.5</v>
      </c>
      <c r="E39" s="54">
        <f>E41</f>
        <v>265.6997</v>
      </c>
      <c r="F39" s="148">
        <f>F41</f>
        <v>0</v>
      </c>
      <c r="G39" s="54">
        <f>G41</f>
        <v>193.83255</v>
      </c>
      <c r="H39" s="97">
        <f t="shared" si="1"/>
        <v>101.21893333333334</v>
      </c>
      <c r="I39" s="98">
        <f t="shared" si="0"/>
        <v>3.199700000000007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/>
      <c r="I40" s="98">
        <f t="shared" si="0"/>
        <v>0</v>
      </c>
    </row>
    <row r="41" spans="1:9" s="147" customFormat="1" ht="11.25" customHeight="1" thickBot="1">
      <c r="A41" s="103"/>
      <c r="B41" s="49" t="s">
        <v>37</v>
      </c>
      <c r="C41" s="55">
        <v>152</v>
      </c>
      <c r="D41" s="8">
        <v>262.5</v>
      </c>
      <c r="E41" s="55">
        <v>265.6997</v>
      </c>
      <c r="F41" s="146"/>
      <c r="G41" s="55">
        <v>193.83255</v>
      </c>
      <c r="H41" s="97">
        <f t="shared" si="1"/>
        <v>101.21893333333334</v>
      </c>
      <c r="I41" s="98">
        <f t="shared" si="0"/>
        <v>3.199700000000007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20</v>
      </c>
      <c r="D42" s="25">
        <f>D43</f>
        <v>58</v>
      </c>
      <c r="E42" s="74">
        <f>E43</f>
        <v>57.96475</v>
      </c>
      <c r="F42" s="74">
        <f>F43</f>
        <v>0</v>
      </c>
      <c r="G42" s="74">
        <f>G43</f>
        <v>22.7175</v>
      </c>
      <c r="H42" s="97">
        <f t="shared" si="1"/>
        <v>99.93922413793103</v>
      </c>
      <c r="I42" s="98">
        <f t="shared" si="0"/>
        <v>-0.03524999999999778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20</v>
      </c>
      <c r="D43" s="17">
        <v>58</v>
      </c>
      <c r="E43" s="66">
        <v>57.96475</v>
      </c>
      <c r="F43" s="153"/>
      <c r="G43" s="66">
        <v>22.7175</v>
      </c>
      <c r="H43" s="97">
        <f t="shared" si="1"/>
        <v>99.93922413793103</v>
      </c>
      <c r="I43" s="98">
        <f t="shared" si="0"/>
        <v>-0.03524999999999778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3572.4</v>
      </c>
      <c r="D44" s="14">
        <f>D45+D46+D47+D48+D50+D49</f>
        <v>1467</v>
      </c>
      <c r="E44" s="3">
        <f>E45+E46+E47+E48+E50+E49</f>
        <v>1469.63071</v>
      </c>
      <c r="F44" s="156"/>
      <c r="G44" s="3">
        <f>G45+G46+G48+G47+G50+G49</f>
        <v>3133.5823</v>
      </c>
      <c r="H44" s="97">
        <f t="shared" si="1"/>
        <v>100.17932583503747</v>
      </c>
      <c r="I44" s="98">
        <f t="shared" si="0"/>
        <v>2.630709999999908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63.57778</v>
      </c>
      <c r="F45" s="146"/>
      <c r="G45" s="55">
        <v>-777.9291</v>
      </c>
      <c r="H45" s="97"/>
      <c r="I45" s="98">
        <f t="shared" si="0"/>
        <v>0.07777999999999707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134.5</v>
      </c>
      <c r="D46" s="9">
        <v>0.5</v>
      </c>
      <c r="E46" s="53">
        <v>0.44199</v>
      </c>
      <c r="F46" s="158"/>
      <c r="G46" s="53">
        <v>2.62768</v>
      </c>
      <c r="H46" s="97">
        <f t="shared" si="1"/>
        <v>88.398</v>
      </c>
      <c r="I46" s="98">
        <f t="shared" si="0"/>
        <v>-0.058010000000000006</v>
      </c>
    </row>
    <row r="47" spans="1:9" s="147" customFormat="1" ht="11.25" customHeight="1" thickBot="1">
      <c r="A47" s="118" t="s">
        <v>181</v>
      </c>
      <c r="B47" s="157" t="s">
        <v>182</v>
      </c>
      <c r="C47" s="53"/>
      <c r="D47" s="9"/>
      <c r="E47" s="53"/>
      <c r="F47" s="158"/>
      <c r="G47" s="53"/>
      <c r="H47" s="97"/>
      <c r="I47" s="98">
        <f t="shared" si="0"/>
        <v>0</v>
      </c>
    </row>
    <row r="48" spans="1:9" s="147" customFormat="1" ht="11.25" customHeight="1" thickBot="1">
      <c r="A48" s="118" t="s">
        <v>147</v>
      </c>
      <c r="B48" s="142" t="s">
        <v>149</v>
      </c>
      <c r="C48" s="53">
        <v>200</v>
      </c>
      <c r="D48" s="9">
        <v>158</v>
      </c>
      <c r="E48" s="53">
        <v>160.90327</v>
      </c>
      <c r="F48" s="158"/>
      <c r="G48" s="53">
        <v>192.92208</v>
      </c>
      <c r="H48" s="97">
        <f t="shared" si="1"/>
        <v>101.83751265822785</v>
      </c>
      <c r="I48" s="98">
        <f t="shared" si="0"/>
        <v>2.903269999999992</v>
      </c>
    </row>
    <row r="49" spans="1:9" s="147" customFormat="1" ht="11.25" customHeight="1" thickBot="1">
      <c r="A49" s="118" t="s">
        <v>171</v>
      </c>
      <c r="B49" s="140" t="s">
        <v>172</v>
      </c>
      <c r="C49" s="47">
        <v>237.9</v>
      </c>
      <c r="D49" s="11"/>
      <c r="E49" s="47"/>
      <c r="F49" s="159"/>
      <c r="G49" s="47"/>
      <c r="H49" s="97" t="e">
        <f t="shared" si="1"/>
        <v>#DIV/0!</v>
      </c>
      <c r="I49" s="98">
        <f t="shared" si="0"/>
        <v>0</v>
      </c>
    </row>
    <row r="50" spans="1:9" s="147" customFormat="1" ht="23.25" customHeight="1">
      <c r="A50" s="118" t="s">
        <v>173</v>
      </c>
      <c r="B50" s="160" t="s">
        <v>174</v>
      </c>
      <c r="C50" s="47">
        <v>3000</v>
      </c>
      <c r="D50" s="11">
        <v>1245</v>
      </c>
      <c r="E50" s="47">
        <v>1244.70767</v>
      </c>
      <c r="F50" s="159"/>
      <c r="G50" s="47">
        <v>3715.96164</v>
      </c>
      <c r="H50" s="237">
        <f t="shared" si="1"/>
        <v>99.97651967871487</v>
      </c>
      <c r="I50" s="238">
        <f t="shared" si="0"/>
        <v>-0.29232999999999265</v>
      </c>
    </row>
    <row r="51" spans="1:9" s="147" customFormat="1" ht="13.5" customHeight="1">
      <c r="A51" s="42" t="s">
        <v>267</v>
      </c>
      <c r="B51" s="258" t="s">
        <v>266</v>
      </c>
      <c r="C51" s="68"/>
      <c r="D51" s="12">
        <v>22.5</v>
      </c>
      <c r="E51" s="68">
        <v>22.5</v>
      </c>
      <c r="F51" s="259"/>
      <c r="G51" s="68"/>
      <c r="H51" s="241">
        <f t="shared" si="1"/>
        <v>100</v>
      </c>
      <c r="I51" s="242">
        <f t="shared" si="0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239"/>
      <c r="I52" s="240">
        <f t="shared" si="0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>
        <f>E53/D53*100</f>
        <v>0</v>
      </c>
      <c r="I53" s="98">
        <f>E53-D53</f>
        <v>-4.69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1017</v>
      </c>
      <c r="D54" s="18">
        <v>456.5</v>
      </c>
      <c r="E54" s="45">
        <v>437.9205</v>
      </c>
      <c r="F54" s="161"/>
      <c r="G54" s="45">
        <v>1494.43015</v>
      </c>
      <c r="H54" s="97">
        <f t="shared" si="1"/>
        <v>95.93001095290252</v>
      </c>
      <c r="I54" s="98">
        <f t="shared" si="0"/>
        <v>-18.579499999999996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1001.3000000000001</v>
      </c>
      <c r="D55" s="18">
        <f>D58+D60+D62+D64+D65+D67+D68+D69+D71+D73+D80+D56+D76+D77</f>
        <v>1051.3000000000002</v>
      </c>
      <c r="E55" s="45">
        <f>E58+E60+E62+E64+E65+E67+E68+E69+E71+E73+E56+E76+E77+E78</f>
        <v>858.61262</v>
      </c>
      <c r="F55" s="45">
        <f>F58+F60+F62+F64+F65+F67+F68+F69+F71+F73+F56+F76+F77+F78</f>
        <v>0</v>
      </c>
      <c r="G55" s="45">
        <f>G58+G60+G62+G64+G65+G67+G68+G69+G71+G73+G56+G76+G77+G78+G70</f>
        <v>1093.80203</v>
      </c>
      <c r="H55" s="97">
        <f t="shared" si="1"/>
        <v>81.67151336440595</v>
      </c>
      <c r="I55" s="98">
        <f t="shared" si="0"/>
        <v>-192.6873800000002</v>
      </c>
    </row>
    <row r="56" spans="1:9" ht="11.25" customHeight="1" thickBot="1">
      <c r="A56" s="125" t="s">
        <v>126</v>
      </c>
      <c r="B56" s="126" t="s">
        <v>163</v>
      </c>
      <c r="C56" s="54">
        <v>55.9</v>
      </c>
      <c r="D56" s="10">
        <v>55.9</v>
      </c>
      <c r="E56" s="54">
        <v>44.08361</v>
      </c>
      <c r="F56" s="108"/>
      <c r="G56" s="54">
        <v>55.67461</v>
      </c>
      <c r="H56" s="97">
        <f t="shared" si="1"/>
        <v>78.86155635062612</v>
      </c>
      <c r="I56" s="98">
        <f t="shared" si="0"/>
        <v>-11.816389999999998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/>
      <c r="I57" s="98">
        <f t="shared" si="0"/>
        <v>0</v>
      </c>
      <c r="J57" s="87"/>
    </row>
    <row r="58" spans="2:9" ht="11.25" customHeight="1" thickBot="1">
      <c r="B58" s="103" t="s">
        <v>45</v>
      </c>
      <c r="C58" s="54">
        <v>1.3</v>
      </c>
      <c r="D58" s="10">
        <v>1.3</v>
      </c>
      <c r="E58" s="55">
        <v>15.275</v>
      </c>
      <c r="F58" s="112"/>
      <c r="G58" s="55">
        <v>1.405</v>
      </c>
      <c r="H58" s="97">
        <f t="shared" si="1"/>
        <v>1175</v>
      </c>
      <c r="I58" s="98">
        <f t="shared" si="0"/>
        <v>13.975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/>
      <c r="I59" s="98">
        <f t="shared" si="0"/>
        <v>0</v>
      </c>
    </row>
    <row r="60" spans="1:9" ht="11.25" customHeight="1" thickBot="1">
      <c r="A60" s="125"/>
      <c r="B60" s="126" t="s">
        <v>47</v>
      </c>
      <c r="C60" s="54">
        <v>33</v>
      </c>
      <c r="D60" s="10">
        <v>33</v>
      </c>
      <c r="E60" s="54">
        <v>10</v>
      </c>
      <c r="F60" s="112"/>
      <c r="G60" s="54">
        <v>58</v>
      </c>
      <c r="H60" s="97">
        <f t="shared" si="1"/>
        <v>30.303030303030305</v>
      </c>
      <c r="I60" s="98">
        <f t="shared" si="0"/>
        <v>-23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/>
      <c r="I61" s="98">
        <f t="shared" si="0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>
        <v>10</v>
      </c>
      <c r="H62" s="97"/>
      <c r="I62" s="98">
        <f t="shared" si="0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/>
      <c r="I63" s="98">
        <f t="shared" si="0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/>
      <c r="I64" s="98">
        <f t="shared" si="0"/>
        <v>0</v>
      </c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>
        <v>30</v>
      </c>
      <c r="F65" s="112"/>
      <c r="G65" s="81"/>
      <c r="H65" s="97">
        <f t="shared" si="1"/>
        <v>75</v>
      </c>
      <c r="I65" s="98">
        <f t="shared" si="0"/>
        <v>-10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/>
      <c r="I66" s="98">
        <f t="shared" si="0"/>
        <v>0</v>
      </c>
    </row>
    <row r="67" spans="1:9" ht="11.25" customHeight="1" thickBot="1">
      <c r="A67" s="125"/>
      <c r="B67" s="126" t="s">
        <v>50</v>
      </c>
      <c r="C67" s="54">
        <v>103</v>
      </c>
      <c r="D67" s="10">
        <v>103</v>
      </c>
      <c r="E67" s="54">
        <v>12.3</v>
      </c>
      <c r="F67" s="108"/>
      <c r="G67" s="54">
        <v>83</v>
      </c>
      <c r="H67" s="97">
        <f t="shared" si="1"/>
        <v>11.941747572815535</v>
      </c>
      <c r="I67" s="98">
        <f t="shared" si="0"/>
        <v>-90.7</v>
      </c>
    </row>
    <row r="68" spans="1:9" ht="11.25" customHeight="1" thickBot="1">
      <c r="A68" s="118" t="s">
        <v>51</v>
      </c>
      <c r="B68" s="123" t="s">
        <v>111</v>
      </c>
      <c r="C68" s="47">
        <v>209.9</v>
      </c>
      <c r="D68" s="11">
        <v>209.9</v>
      </c>
      <c r="E68" s="53">
        <v>131.02001</v>
      </c>
      <c r="F68" s="108"/>
      <c r="G68" s="53">
        <v>160.4</v>
      </c>
      <c r="H68" s="97">
        <f t="shared" si="1"/>
        <v>62.42020485945689</v>
      </c>
      <c r="I68" s="98">
        <f t="shared" si="0"/>
        <v>-78.87998999999999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/>
      <c r="I69" s="98">
        <f t="shared" si="0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/>
      <c r="I70" s="98">
        <f t="shared" si="0"/>
        <v>0</v>
      </c>
    </row>
    <row r="71" spans="2:9" ht="11.25" customHeight="1" thickBot="1">
      <c r="B71" s="103" t="s">
        <v>55</v>
      </c>
      <c r="C71" s="55">
        <v>1</v>
      </c>
      <c r="D71" s="8">
        <v>1</v>
      </c>
      <c r="E71" s="55">
        <v>4.01</v>
      </c>
      <c r="F71" s="112"/>
      <c r="G71" s="55">
        <v>2.5</v>
      </c>
      <c r="H71" s="97">
        <f t="shared" si="1"/>
        <v>401</v>
      </c>
      <c r="I71" s="98">
        <f t="shared" si="0"/>
        <v>3.01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/>
      <c r="I72" s="98">
        <f t="shared" si="0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5.491</v>
      </c>
      <c r="F73" s="54">
        <f>F74+F75</f>
        <v>0</v>
      </c>
      <c r="G73" s="54">
        <f>G74+G75</f>
        <v>3</v>
      </c>
      <c r="H73" s="97">
        <f t="shared" si="1"/>
        <v>54.90999999999999</v>
      </c>
      <c r="I73" s="98">
        <f t="shared" si="0"/>
        <v>-4.509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>
        <v>4.5</v>
      </c>
      <c r="F74" s="112"/>
      <c r="G74" s="53">
        <v>3</v>
      </c>
      <c r="H74" s="97">
        <f t="shared" si="1"/>
        <v>45</v>
      </c>
      <c r="I74" s="98">
        <f t="shared" si="0"/>
        <v>-5.5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>
        <v>0.991</v>
      </c>
      <c r="F75" s="106"/>
      <c r="G75" s="53"/>
      <c r="H75" s="97"/>
      <c r="I75" s="98">
        <f aca="true" t="shared" si="2" ref="I75:I140">E75-D75</f>
        <v>0.991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>
        <v>3</v>
      </c>
      <c r="F76" s="106"/>
      <c r="G76" s="53">
        <v>25</v>
      </c>
      <c r="H76" s="97"/>
      <c r="I76" s="98">
        <f t="shared" si="2"/>
        <v>3</v>
      </c>
    </row>
    <row r="77" spans="1:9" ht="11.25" customHeight="1" thickBot="1">
      <c r="A77" s="130" t="s">
        <v>152</v>
      </c>
      <c r="B77" s="165" t="s">
        <v>145</v>
      </c>
      <c r="C77" s="53">
        <v>70</v>
      </c>
      <c r="D77" s="9">
        <v>70</v>
      </c>
      <c r="E77" s="53">
        <v>42.04</v>
      </c>
      <c r="F77" s="106"/>
      <c r="G77" s="53">
        <v>28.6</v>
      </c>
      <c r="H77" s="97">
        <f aca="true" t="shared" si="3" ref="H77:H138">E77/D77*100</f>
        <v>60.05714285714285</v>
      </c>
      <c r="I77" s="98">
        <f t="shared" si="2"/>
        <v>-27.96</v>
      </c>
    </row>
    <row r="78" spans="1:9" ht="11.25" customHeight="1" thickBot="1">
      <c r="A78" s="130" t="s">
        <v>59</v>
      </c>
      <c r="B78" s="129" t="s">
        <v>60</v>
      </c>
      <c r="C78" s="53">
        <f>C80</f>
        <v>527.2</v>
      </c>
      <c r="D78" s="9">
        <f>D80</f>
        <v>527.2</v>
      </c>
      <c r="E78" s="53">
        <f>E80</f>
        <v>561.393</v>
      </c>
      <c r="F78" s="166">
        <f>F80</f>
        <v>0</v>
      </c>
      <c r="G78" s="53">
        <f>G80</f>
        <v>666.22242</v>
      </c>
      <c r="H78" s="97">
        <f t="shared" si="3"/>
        <v>106.48577389984825</v>
      </c>
      <c r="I78" s="98">
        <f t="shared" si="2"/>
        <v>34.192999999999984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527.2</v>
      </c>
      <c r="D80" s="8">
        <v>527.2</v>
      </c>
      <c r="E80" s="47">
        <v>561.393</v>
      </c>
      <c r="F80" s="112"/>
      <c r="G80" s="47">
        <v>666.22242</v>
      </c>
      <c r="H80" s="97">
        <f t="shared" si="3"/>
        <v>106.48577389984825</v>
      </c>
      <c r="I80" s="98">
        <f t="shared" si="2"/>
        <v>34.192999999999984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558.19402</v>
      </c>
      <c r="F81" s="167">
        <f>F82+F83+F84</f>
        <v>0</v>
      </c>
      <c r="G81" s="45">
        <f>G82+G83+G84</f>
        <v>82.84749</v>
      </c>
      <c r="H81" s="97">
        <f t="shared" si="3"/>
        <v>121.87642358078602</v>
      </c>
      <c r="I81" s="98">
        <f t="shared" si="2"/>
        <v>100.19402000000002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119.96602</v>
      </c>
      <c r="F82" s="108"/>
      <c r="G82" s="54">
        <v>-123.25285</v>
      </c>
      <c r="H82" s="97"/>
      <c r="I82" s="98">
        <f t="shared" si="2"/>
        <v>119.96602</v>
      </c>
    </row>
    <row r="83" spans="1:9" ht="11.25" customHeight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438.228</v>
      </c>
      <c r="F84" s="124"/>
      <c r="G84" s="47">
        <v>206.10034</v>
      </c>
      <c r="H84" s="97">
        <f t="shared" si="3"/>
        <v>95.68296943231441</v>
      </c>
      <c r="I84" s="98">
        <f t="shared" si="2"/>
        <v>-19.77199999999999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314887.2052</v>
      </c>
      <c r="D85" s="6">
        <f>D86+D159+D157+D156</f>
        <v>334422.54389</v>
      </c>
      <c r="E85" s="1">
        <f>E86+E159+E157+E156+E158</f>
        <v>333654.49592</v>
      </c>
      <c r="F85" s="1">
        <f>F86+F159+F157+F156+F158</f>
        <v>0</v>
      </c>
      <c r="G85" s="1">
        <f>G86+G159+G157+G156+G158</f>
        <v>345625.57369</v>
      </c>
      <c r="H85" s="97">
        <f t="shared" si="3"/>
        <v>99.77033606614374</v>
      </c>
      <c r="I85" s="98">
        <f t="shared" si="2"/>
        <v>-768.047969999956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314887.2052</v>
      </c>
      <c r="D86" s="14">
        <f>D87+D90+D107+D138</f>
        <v>334422.54389</v>
      </c>
      <c r="E86" s="3">
        <f>E87+E90+E107+E138</f>
        <v>333653.45156</v>
      </c>
      <c r="F86" s="3">
        <f>F87+F90+F107+F138</f>
        <v>0</v>
      </c>
      <c r="G86" s="3">
        <f>G87+G90+G107+G138</f>
        <v>341457.31924</v>
      </c>
      <c r="H86" s="97">
        <f t="shared" si="3"/>
        <v>99.77002377858446</v>
      </c>
      <c r="I86" s="98">
        <f t="shared" si="2"/>
        <v>-769.0923299999558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110671</v>
      </c>
      <c r="D87" s="6">
        <f>D88+D89</f>
        <v>112795.7</v>
      </c>
      <c r="E87" s="225">
        <f>E88+E89</f>
        <v>112795.7</v>
      </c>
      <c r="F87" s="171">
        <f>F88+F89</f>
        <v>0</v>
      </c>
      <c r="G87" s="1">
        <f>G88+G89</f>
        <v>102241.9</v>
      </c>
      <c r="H87" s="97">
        <f t="shared" si="3"/>
        <v>100</v>
      </c>
      <c r="I87" s="98">
        <f t="shared" si="2"/>
        <v>0</v>
      </c>
    </row>
    <row r="88" spans="1:9" ht="11.25" customHeight="1" thickBot="1">
      <c r="A88" s="125" t="s">
        <v>232</v>
      </c>
      <c r="B88" s="126" t="s">
        <v>75</v>
      </c>
      <c r="C88" s="210">
        <v>109214</v>
      </c>
      <c r="D88" s="26">
        <v>109214</v>
      </c>
      <c r="E88" s="226">
        <v>109214</v>
      </c>
      <c r="G88" s="54">
        <v>102241.9</v>
      </c>
      <c r="H88" s="97">
        <f t="shared" si="3"/>
        <v>100</v>
      </c>
      <c r="I88" s="98">
        <f t="shared" si="2"/>
        <v>0</v>
      </c>
    </row>
    <row r="89" spans="1:9" ht="11.25" customHeight="1" thickBot="1">
      <c r="A89" s="151" t="s">
        <v>233</v>
      </c>
      <c r="B89" s="163" t="s">
        <v>107</v>
      </c>
      <c r="C89" s="211">
        <v>1457</v>
      </c>
      <c r="D89" s="27">
        <v>3581.7</v>
      </c>
      <c r="E89" s="44">
        <v>3581.7</v>
      </c>
      <c r="G89" s="55"/>
      <c r="H89" s="97">
        <f t="shared" si="3"/>
        <v>100</v>
      </c>
      <c r="I89" s="98">
        <f t="shared" si="2"/>
        <v>0</v>
      </c>
    </row>
    <row r="90" spans="1:10" ht="11.25" customHeight="1" thickBot="1">
      <c r="A90" s="168" t="s">
        <v>76</v>
      </c>
      <c r="B90" s="96" t="s">
        <v>77</v>
      </c>
      <c r="C90" s="208">
        <f>C93+C96+C99</f>
        <v>11424.5</v>
      </c>
      <c r="D90" s="6">
        <f>D93+D96+D99+D91+D92+D94+D95+D97+D98</f>
        <v>23363.999999999996</v>
      </c>
      <c r="E90" s="225">
        <f>E93+E96+E99+E91+E92+E94+E95+E97+E98</f>
        <v>23337.104819999997</v>
      </c>
      <c r="F90" s="1">
        <f>F93+F96+F99</f>
        <v>0</v>
      </c>
      <c r="G90" s="1">
        <f>G93+G96+G99+G91+G92+G94+G95</f>
        <v>23904.771</v>
      </c>
      <c r="H90" s="97">
        <f t="shared" si="3"/>
        <v>99.8848862352337</v>
      </c>
      <c r="I90" s="98">
        <f t="shared" si="2"/>
        <v>-26.895179999999527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">
        <v>1654.2</v>
      </c>
      <c r="E91" s="226">
        <v>1654.2</v>
      </c>
      <c r="F91" s="172"/>
      <c r="G91" s="54">
        <v>1300.2</v>
      </c>
      <c r="H91" s="97">
        <f t="shared" si="3"/>
        <v>100</v>
      </c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/>
      <c r="D92" s="28">
        <v>2078.8</v>
      </c>
      <c r="E92" s="227">
        <v>2078.8</v>
      </c>
      <c r="F92" s="166"/>
      <c r="G92" s="53">
        <v>4956.6</v>
      </c>
      <c r="H92" s="97">
        <f t="shared" si="3"/>
        <v>100</v>
      </c>
      <c r="I92" s="98">
        <f t="shared" si="2"/>
        <v>0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>
        <v>4500</v>
      </c>
      <c r="D93" s="26">
        <v>4500</v>
      </c>
      <c r="E93" s="226">
        <v>4500</v>
      </c>
      <c r="F93" s="148"/>
      <c r="G93" s="54">
        <v>1563.951</v>
      </c>
      <c r="H93" s="97">
        <f t="shared" si="3"/>
        <v>100</v>
      </c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16">
        <v>1763.3</v>
      </c>
      <c r="E94" s="228">
        <v>1763.3</v>
      </c>
      <c r="F94" s="173"/>
      <c r="G94" s="47"/>
      <c r="H94" s="97">
        <f t="shared" si="3"/>
        <v>100</v>
      </c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16">
        <v>777.6</v>
      </c>
      <c r="E95" s="228">
        <v>777.6</v>
      </c>
      <c r="F95" s="173"/>
      <c r="G95" s="47">
        <v>3317.8</v>
      </c>
      <c r="H95" s="97">
        <f t="shared" si="3"/>
        <v>100</v>
      </c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3173.6</v>
      </c>
      <c r="D96" s="16">
        <v>3173.6</v>
      </c>
      <c r="E96" s="228">
        <v>3173.6</v>
      </c>
      <c r="F96" s="173"/>
      <c r="G96" s="47">
        <v>3221.9</v>
      </c>
      <c r="H96" s="97">
        <f t="shared" si="3"/>
        <v>100</v>
      </c>
      <c r="I96" s="98">
        <f t="shared" si="2"/>
        <v>0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15">
        <v>600</v>
      </c>
      <c r="E97" s="44">
        <v>600</v>
      </c>
      <c r="F97" s="40"/>
      <c r="G97" s="80"/>
      <c r="H97" s="97">
        <f t="shared" si="3"/>
        <v>100</v>
      </c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15">
        <v>203.3</v>
      </c>
      <c r="E98" s="44">
        <v>203.3</v>
      </c>
      <c r="F98" s="40"/>
      <c r="G98" s="80"/>
      <c r="H98" s="97">
        <f t="shared" si="3"/>
        <v>100</v>
      </c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3750.9</v>
      </c>
      <c r="D99" s="6">
        <f>D100+D101+D102+D103+D105</f>
        <v>8613.199999999999</v>
      </c>
      <c r="E99" s="225">
        <f>E100+E101+E102+E103+E105</f>
        <v>8586.30482</v>
      </c>
      <c r="F99" s="1">
        <f>F100+F101+F102+F103</f>
        <v>0</v>
      </c>
      <c r="G99" s="1">
        <f>G100+G101+G102+G103+G104+G106</f>
        <v>9544.32</v>
      </c>
      <c r="H99" s="97">
        <f t="shared" si="3"/>
        <v>99.6877446245298</v>
      </c>
      <c r="I99" s="98">
        <f t="shared" si="2"/>
        <v>-26.895179999999527</v>
      </c>
    </row>
    <row r="100" spans="1:9" ht="11.25" customHeight="1" thickBot="1">
      <c r="A100" s="118" t="s">
        <v>230</v>
      </c>
      <c r="B100" s="126" t="s">
        <v>156</v>
      </c>
      <c r="C100" s="213"/>
      <c r="D100" s="16"/>
      <c r="E100" s="228"/>
      <c r="F100" s="124"/>
      <c r="G100" s="47">
        <v>970</v>
      </c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2205.9</v>
      </c>
      <c r="D101" s="11">
        <v>2205.9</v>
      </c>
      <c r="E101" s="228">
        <v>2179.032</v>
      </c>
      <c r="F101" s="176"/>
      <c r="G101" s="47">
        <v>2242.32</v>
      </c>
      <c r="H101" s="97">
        <f t="shared" si="3"/>
        <v>98.78199374405004</v>
      </c>
      <c r="I101" s="98">
        <f t="shared" si="2"/>
        <v>-26.867999999999938</v>
      </c>
    </row>
    <row r="102" spans="1:9" ht="11.25" customHeight="1" thickBot="1">
      <c r="A102" s="118" t="s">
        <v>230</v>
      </c>
      <c r="B102" s="175" t="s">
        <v>231</v>
      </c>
      <c r="C102" s="215">
        <v>1545</v>
      </c>
      <c r="D102" s="11">
        <v>1545</v>
      </c>
      <c r="E102" s="228">
        <v>1545</v>
      </c>
      <c r="F102" s="176"/>
      <c r="G102" s="47"/>
      <c r="H102" s="97">
        <f t="shared" si="3"/>
        <v>100</v>
      </c>
      <c r="I102" s="98">
        <f t="shared" si="2"/>
        <v>0</v>
      </c>
    </row>
    <row r="103" spans="1:9" ht="13.5" customHeight="1" thickBot="1">
      <c r="A103" s="118" t="s">
        <v>230</v>
      </c>
      <c r="B103" s="175" t="s">
        <v>262</v>
      </c>
      <c r="C103" s="234"/>
      <c r="D103" s="11">
        <v>4010</v>
      </c>
      <c r="E103" s="235">
        <v>4010</v>
      </c>
      <c r="F103" s="236"/>
      <c r="G103" s="245"/>
      <c r="H103" s="237">
        <f t="shared" si="3"/>
        <v>100</v>
      </c>
      <c r="I103" s="238">
        <f t="shared" si="2"/>
        <v>0</v>
      </c>
    </row>
    <row r="104" spans="1:9" ht="27" customHeight="1">
      <c r="A104" s="118" t="s">
        <v>230</v>
      </c>
      <c r="B104" s="4" t="s">
        <v>179</v>
      </c>
      <c r="C104" s="68"/>
      <c r="D104" s="12"/>
      <c r="E104" s="68"/>
      <c r="F104" s="177"/>
      <c r="G104" s="68">
        <v>4000</v>
      </c>
      <c r="H104" s="241"/>
      <c r="I104" s="242"/>
    </row>
    <row r="105" spans="1:9" ht="24" customHeight="1">
      <c r="A105" s="42" t="s">
        <v>261</v>
      </c>
      <c r="B105" s="246" t="s">
        <v>260</v>
      </c>
      <c r="C105" s="247"/>
      <c r="D105" s="248">
        <v>852.3</v>
      </c>
      <c r="E105" s="247">
        <v>852.27282</v>
      </c>
      <c r="F105" s="249"/>
      <c r="G105" s="247"/>
      <c r="H105" s="250"/>
      <c r="I105" s="251">
        <f t="shared" si="2"/>
        <v>-0.02717999999993026</v>
      </c>
    </row>
    <row r="106" spans="1:9" ht="24" customHeight="1">
      <c r="A106" s="42" t="s">
        <v>261</v>
      </c>
      <c r="B106" s="39" t="s">
        <v>204</v>
      </c>
      <c r="C106" s="68"/>
      <c r="D106" s="12"/>
      <c r="E106" s="68"/>
      <c r="F106" s="177"/>
      <c r="G106" s="68">
        <v>2332</v>
      </c>
      <c r="H106" s="241"/>
      <c r="I106" s="242"/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</f>
        <v>170968.2</v>
      </c>
      <c r="D107" s="14">
        <f>D108+D125+D128+D129+D130+D131+D132+D133+D136+D127+D126</f>
        <v>171349.8</v>
      </c>
      <c r="E107" s="43">
        <f>E108+E125+E128+E129+E130+E131+E132+E133+E136+E127+E126</f>
        <v>171181.4432</v>
      </c>
      <c r="F107" s="3">
        <f>F108+F125+F128+F129+F130+F131+F132+F133+F136+F127+F126</f>
        <v>0</v>
      </c>
      <c r="G107" s="3">
        <f>G108+G125+G128+G129+G130+G131+G132+G133+G136+G127+G126+G135+G134</f>
        <v>176952.15416999997</v>
      </c>
      <c r="H107" s="239">
        <f t="shared" si="3"/>
        <v>99.90174671928419</v>
      </c>
      <c r="I107" s="240">
        <f t="shared" si="2"/>
        <v>-168.35679999997956</v>
      </c>
    </row>
    <row r="108" spans="1:9" ht="11.25" customHeight="1" thickBot="1">
      <c r="A108" s="168" t="s">
        <v>83</v>
      </c>
      <c r="B108" s="252" t="s">
        <v>237</v>
      </c>
      <c r="C108" s="208">
        <f>C111+C112+C117+C120+C119+C110+C109+C118+C113+C121+C122+C133+C115+C116+C123</f>
        <v>125721.2</v>
      </c>
      <c r="D108" s="6">
        <f>D111+D112+D117+D120+D119+D110+D109+D118+D113+D121+D122+D115+D116+D123+D124</f>
        <v>127385.09999999999</v>
      </c>
      <c r="E108" s="225">
        <f>E111+E112+E117+E120+E119+E110+E109+E118+E113+E121+E122+E115+E116+E123+E124</f>
        <v>127363.73642999999</v>
      </c>
      <c r="F108" s="1">
        <f>F111+F112+F117+F120+F119+F110+F109+F118+F113+F121+F122+F115+F116+F123</f>
        <v>0</v>
      </c>
      <c r="G108" s="1">
        <f>G111+G112+G117+G120+G119+G110+G109+G118+G113+G121+G122+G115+G116+G123</f>
        <v>129660.72222</v>
      </c>
      <c r="H108" s="97">
        <f t="shared" si="3"/>
        <v>99.9832291453239</v>
      </c>
      <c r="I108" s="98">
        <f t="shared" si="2"/>
        <v>-21.363570000001346</v>
      </c>
    </row>
    <row r="109" spans="1:9" ht="25.5" customHeight="1" thickBot="1">
      <c r="A109" s="125" t="s">
        <v>235</v>
      </c>
      <c r="B109" s="192" t="s">
        <v>105</v>
      </c>
      <c r="C109" s="216">
        <v>1384.2</v>
      </c>
      <c r="D109" s="29">
        <v>1384.2</v>
      </c>
      <c r="E109" s="226">
        <v>1383.8573</v>
      </c>
      <c r="F109" s="178"/>
      <c r="G109" s="54">
        <v>1383.8573</v>
      </c>
      <c r="H109" s="97">
        <f t="shared" si="3"/>
        <v>99.97524201704955</v>
      </c>
      <c r="I109" s="98">
        <f t="shared" si="2"/>
        <v>-0.3427000000001499</v>
      </c>
    </row>
    <row r="110" spans="1:9" ht="11.25" customHeight="1" thickBot="1">
      <c r="A110" s="125" t="s">
        <v>235</v>
      </c>
      <c r="B110" s="193" t="s">
        <v>109</v>
      </c>
      <c r="C110" s="216">
        <v>45</v>
      </c>
      <c r="D110" s="29">
        <v>36</v>
      </c>
      <c r="E110" s="226">
        <v>36</v>
      </c>
      <c r="F110" s="178"/>
      <c r="G110" s="54"/>
      <c r="H110" s="97">
        <f t="shared" si="3"/>
        <v>100</v>
      </c>
      <c r="I110" s="98">
        <f t="shared" si="2"/>
        <v>0</v>
      </c>
    </row>
    <row r="111" spans="1:9" ht="11.25" customHeight="1" thickBot="1">
      <c r="A111" s="125" t="s">
        <v>235</v>
      </c>
      <c r="B111" s="193" t="s">
        <v>169</v>
      </c>
      <c r="C111" s="216">
        <v>2441.9</v>
      </c>
      <c r="D111" s="29">
        <v>3552.9</v>
      </c>
      <c r="E111" s="226">
        <v>3552.9</v>
      </c>
      <c r="F111" s="108"/>
      <c r="G111" s="54">
        <v>5596</v>
      </c>
      <c r="H111" s="97">
        <f t="shared" si="3"/>
        <v>100</v>
      </c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89502</v>
      </c>
      <c r="D112" s="28">
        <v>89502</v>
      </c>
      <c r="E112" s="227">
        <v>89502</v>
      </c>
      <c r="F112" s="179"/>
      <c r="G112" s="53">
        <v>92696.4</v>
      </c>
      <c r="H112" s="97">
        <f t="shared" si="3"/>
        <v>100</v>
      </c>
      <c r="I112" s="98">
        <f t="shared" si="2"/>
        <v>0</v>
      </c>
    </row>
    <row r="113" spans="1:9" ht="11.25" customHeight="1" thickBot="1">
      <c r="A113" s="125" t="s">
        <v>235</v>
      </c>
      <c r="B113" s="194" t="s">
        <v>142</v>
      </c>
      <c r="C113" s="212">
        <v>16165.8</v>
      </c>
      <c r="D113" s="28">
        <v>16165.8</v>
      </c>
      <c r="E113" s="227">
        <v>16165.8</v>
      </c>
      <c r="F113" s="179"/>
      <c r="G113" s="53">
        <v>16325.4</v>
      </c>
      <c r="H113" s="97">
        <f t="shared" si="3"/>
        <v>100</v>
      </c>
      <c r="I113" s="98">
        <f t="shared" si="2"/>
        <v>0</v>
      </c>
    </row>
    <row r="114" spans="3:9" ht="12.75" thickBot="1">
      <c r="C114" s="151"/>
      <c r="D114" s="243"/>
      <c r="H114" s="97"/>
      <c r="I114" s="98">
        <f t="shared" si="2"/>
        <v>0</v>
      </c>
    </row>
    <row r="115" spans="1:9" ht="11.25" customHeight="1" thickBot="1">
      <c r="A115" s="125" t="s">
        <v>235</v>
      </c>
      <c r="B115" s="194" t="s">
        <v>220</v>
      </c>
      <c r="C115" s="212">
        <v>485.2</v>
      </c>
      <c r="D115" s="28">
        <v>467.5</v>
      </c>
      <c r="E115" s="227">
        <v>446.54013</v>
      </c>
      <c r="F115" s="179"/>
      <c r="G115" s="53">
        <v>346.83332</v>
      </c>
      <c r="H115" s="97">
        <f t="shared" si="3"/>
        <v>95.51660534759357</v>
      </c>
      <c r="I115" s="98">
        <f t="shared" si="2"/>
        <v>-20.959870000000024</v>
      </c>
    </row>
    <row r="116" spans="1:9" ht="24.75" customHeight="1" thickBot="1">
      <c r="A116" s="125" t="s">
        <v>235</v>
      </c>
      <c r="B116" s="121" t="s">
        <v>221</v>
      </c>
      <c r="C116" s="212">
        <v>150.6</v>
      </c>
      <c r="D116" s="28">
        <v>80.3</v>
      </c>
      <c r="E116" s="227">
        <v>80.3</v>
      </c>
      <c r="F116" s="179"/>
      <c r="G116" s="53">
        <v>100</v>
      </c>
      <c r="H116" s="97">
        <f t="shared" si="3"/>
        <v>100</v>
      </c>
      <c r="I116" s="98">
        <f t="shared" si="2"/>
        <v>0</v>
      </c>
    </row>
    <row r="117" spans="1:9" ht="11.25" customHeight="1" thickBot="1">
      <c r="A117" s="125" t="s">
        <v>235</v>
      </c>
      <c r="B117" s="194" t="s">
        <v>84</v>
      </c>
      <c r="C117" s="212"/>
      <c r="D117" s="28"/>
      <c r="E117" s="227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8"/>
      <c r="E118" s="227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8">
        <v>1289.9</v>
      </c>
      <c r="E119" s="229">
        <v>1289.862</v>
      </c>
      <c r="F119" s="42"/>
      <c r="G119" s="68">
        <v>918.0246</v>
      </c>
      <c r="H119" s="97">
        <f t="shared" si="3"/>
        <v>99.99705403519653</v>
      </c>
      <c r="I119" s="98">
        <f t="shared" si="2"/>
        <v>-0.038000000000010914</v>
      </c>
    </row>
    <row r="120" spans="1:9" ht="11.25" customHeight="1" thickBot="1">
      <c r="A120" s="125" t="s">
        <v>235</v>
      </c>
      <c r="B120" s="194" t="s">
        <v>167</v>
      </c>
      <c r="C120" s="212"/>
      <c r="D120" s="28"/>
      <c r="E120" s="227"/>
      <c r="F120" s="179"/>
      <c r="G120" s="81"/>
      <c r="H120" s="97"/>
      <c r="I120" s="98">
        <f t="shared" si="2"/>
        <v>0</v>
      </c>
    </row>
    <row r="121" spans="1:9" ht="36" customHeight="1" thickBot="1">
      <c r="A121" s="125" t="s">
        <v>235</v>
      </c>
      <c r="B121" s="121" t="s">
        <v>196</v>
      </c>
      <c r="C121" s="210"/>
      <c r="D121" s="26"/>
      <c r="E121" s="228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"/>
      <c r="E122" s="228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13121.1</v>
      </c>
      <c r="D123" s="26">
        <v>12452.1</v>
      </c>
      <c r="E123" s="228">
        <v>12452.077</v>
      </c>
      <c r="F123" s="124"/>
      <c r="G123" s="57">
        <v>12294.207</v>
      </c>
      <c r="H123" s="190">
        <f t="shared" si="3"/>
        <v>99.9998152921997</v>
      </c>
      <c r="I123" s="98">
        <f t="shared" si="2"/>
        <v>-0.023000000001047738</v>
      </c>
    </row>
    <row r="124" spans="1:9" ht="47.25" customHeight="1" thickBot="1">
      <c r="A124" s="42" t="s">
        <v>235</v>
      </c>
      <c r="B124" s="195" t="s">
        <v>108</v>
      </c>
      <c r="C124" s="217"/>
      <c r="D124" s="23">
        <v>2454.4</v>
      </c>
      <c r="E124" s="229">
        <v>2454.4</v>
      </c>
      <c r="F124" s="180"/>
      <c r="G124" s="47">
        <v>2990.1</v>
      </c>
      <c r="H124" s="97">
        <f t="shared" si="3"/>
        <v>100</v>
      </c>
      <c r="I124" s="98">
        <f t="shared" si="2"/>
        <v>0</v>
      </c>
    </row>
    <row r="125" spans="1:9" ht="12.75" customHeight="1" thickBot="1">
      <c r="A125" s="130" t="s">
        <v>238</v>
      </c>
      <c r="B125" s="193" t="s">
        <v>201</v>
      </c>
      <c r="C125" s="210">
        <v>1207.9</v>
      </c>
      <c r="D125" s="26">
        <v>1452.9</v>
      </c>
      <c r="E125" s="228">
        <v>1330</v>
      </c>
      <c r="F125" s="124"/>
      <c r="G125" s="47">
        <v>1070</v>
      </c>
      <c r="H125" s="97">
        <f t="shared" si="3"/>
        <v>91.5410558193957</v>
      </c>
      <c r="I125" s="98">
        <f t="shared" si="2"/>
        <v>-122.90000000000009</v>
      </c>
    </row>
    <row r="126" spans="1:9" ht="48" customHeight="1" thickBot="1">
      <c r="A126" s="125" t="s">
        <v>239</v>
      </c>
      <c r="B126" s="193" t="s">
        <v>216</v>
      </c>
      <c r="C126" s="210"/>
      <c r="D126" s="26">
        <v>959.7</v>
      </c>
      <c r="E126" s="228">
        <v>959.7</v>
      </c>
      <c r="F126" s="124"/>
      <c r="G126" s="47">
        <v>2214</v>
      </c>
      <c r="H126" s="97">
        <f t="shared" si="3"/>
        <v>100</v>
      </c>
      <c r="I126" s="98">
        <f t="shared" si="2"/>
        <v>0</v>
      </c>
    </row>
    <row r="127" spans="1:9" ht="47.25" customHeight="1" thickBot="1">
      <c r="A127" s="42" t="s">
        <v>239</v>
      </c>
      <c r="B127" s="195" t="s">
        <v>108</v>
      </c>
      <c r="C127" s="217">
        <v>3094.2</v>
      </c>
      <c r="D127" s="23">
        <v>639.8</v>
      </c>
      <c r="E127" s="229">
        <v>639.8</v>
      </c>
      <c r="F127" s="180"/>
      <c r="G127" s="47">
        <v>4376</v>
      </c>
      <c r="H127" s="97">
        <f t="shared" si="3"/>
        <v>100</v>
      </c>
      <c r="I127" s="98">
        <f t="shared" si="2"/>
        <v>0</v>
      </c>
    </row>
    <row r="128" spans="1:10" ht="11.25" customHeight="1" thickBot="1">
      <c r="A128" s="42" t="s">
        <v>240</v>
      </c>
      <c r="B128" s="196" t="s">
        <v>214</v>
      </c>
      <c r="C128" s="212">
        <v>1048.1</v>
      </c>
      <c r="D128" s="28">
        <v>1048.1</v>
      </c>
      <c r="E128" s="229">
        <v>1048.1</v>
      </c>
      <c r="F128" s="42"/>
      <c r="G128" s="53">
        <v>1257.3</v>
      </c>
      <c r="H128" s="97">
        <f t="shared" si="3"/>
        <v>100</v>
      </c>
      <c r="I128" s="98">
        <f t="shared" si="2"/>
        <v>0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245.6</v>
      </c>
      <c r="D129" s="31">
        <v>205.9</v>
      </c>
      <c r="E129" s="229">
        <v>205.86835</v>
      </c>
      <c r="F129" s="42"/>
      <c r="G129" s="53">
        <v>160.55595</v>
      </c>
      <c r="H129" s="97">
        <f t="shared" si="3"/>
        <v>99.98462846041767</v>
      </c>
      <c r="I129" s="98">
        <f t="shared" si="2"/>
        <v>-0.03165000000001328</v>
      </c>
      <c r="J129" s="86"/>
    </row>
    <row r="130" spans="1:10" ht="23.25" customHeight="1" thickBot="1">
      <c r="A130" s="42" t="s">
        <v>243</v>
      </c>
      <c r="B130" s="197" t="s">
        <v>242</v>
      </c>
      <c r="C130" s="218">
        <v>5022.3</v>
      </c>
      <c r="D130" s="31">
        <v>4361.2</v>
      </c>
      <c r="E130" s="229">
        <v>4361.16079</v>
      </c>
      <c r="F130" s="42"/>
      <c r="G130" s="47">
        <v>4987.3</v>
      </c>
      <c r="H130" s="97">
        <f t="shared" si="3"/>
        <v>99.99910093552234</v>
      </c>
      <c r="I130" s="98">
        <f t="shared" si="2"/>
        <v>-0.039209999999911815</v>
      </c>
      <c r="J130" s="86"/>
    </row>
    <row r="131" spans="1:10" ht="45" customHeight="1" thickBot="1">
      <c r="A131" s="42" t="s">
        <v>244</v>
      </c>
      <c r="B131" s="197" t="s">
        <v>245</v>
      </c>
      <c r="C131" s="218">
        <v>1167.8</v>
      </c>
      <c r="D131" s="31">
        <v>1836</v>
      </c>
      <c r="E131" s="229">
        <v>1836</v>
      </c>
      <c r="F131" s="42"/>
      <c r="G131" s="47">
        <v>196.9</v>
      </c>
      <c r="H131" s="97">
        <f t="shared" si="3"/>
        <v>100</v>
      </c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591.6</v>
      </c>
      <c r="D132" s="31">
        <v>591.6</v>
      </c>
      <c r="E132" s="229">
        <v>591.6</v>
      </c>
      <c r="F132" s="42"/>
      <c r="G132" s="55">
        <v>669.5</v>
      </c>
      <c r="H132" s="97">
        <f t="shared" si="3"/>
        <v>100</v>
      </c>
      <c r="I132" s="98">
        <f t="shared" si="2"/>
        <v>0</v>
      </c>
    </row>
    <row r="133" spans="1:9" ht="11.25" customHeight="1" thickBot="1">
      <c r="A133" s="42" t="s">
        <v>247</v>
      </c>
      <c r="B133" s="196" t="s">
        <v>210</v>
      </c>
      <c r="C133" s="212">
        <v>1264.5</v>
      </c>
      <c r="D133" s="28">
        <v>1264.5</v>
      </c>
      <c r="E133" s="229">
        <v>1240.47763</v>
      </c>
      <c r="F133" s="42"/>
      <c r="G133" s="53">
        <v>1186.69</v>
      </c>
      <c r="H133" s="97">
        <f t="shared" si="3"/>
        <v>98.10024752866747</v>
      </c>
      <c r="I133" s="98">
        <f t="shared" si="2"/>
        <v>-24.02236999999991</v>
      </c>
    </row>
    <row r="134" spans="1:9" ht="24.75" customHeight="1" thickBot="1">
      <c r="A134" s="42" t="s">
        <v>218</v>
      </c>
      <c r="B134" s="195" t="s">
        <v>219</v>
      </c>
      <c r="C134" s="218"/>
      <c r="D134" s="31"/>
      <c r="E134" s="229"/>
      <c r="F134" s="42"/>
      <c r="G134" s="68">
        <v>3.9</v>
      </c>
      <c r="H134" s="97"/>
      <c r="I134" s="98">
        <f t="shared" si="2"/>
        <v>0</v>
      </c>
    </row>
    <row r="135" spans="1:9" ht="24.75" thickBot="1">
      <c r="A135" s="42"/>
      <c r="B135" s="5" t="s">
        <v>222</v>
      </c>
      <c r="C135" s="219"/>
      <c r="D135" s="244"/>
      <c r="E135" s="229"/>
      <c r="F135" s="42"/>
      <c r="G135" s="68">
        <v>481.446</v>
      </c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31605</v>
      </c>
      <c r="D136" s="14">
        <f>D137</f>
        <v>31605</v>
      </c>
      <c r="E136" s="43">
        <f>E137</f>
        <v>31605</v>
      </c>
      <c r="F136" s="43">
        <f>F137</f>
        <v>0</v>
      </c>
      <c r="G136" s="43">
        <f>G137</f>
        <v>30687.84</v>
      </c>
      <c r="H136" s="97">
        <f t="shared" si="3"/>
        <v>100</v>
      </c>
      <c r="I136" s="98">
        <f t="shared" si="2"/>
        <v>0</v>
      </c>
    </row>
    <row r="137" spans="1:9" ht="11.25" customHeight="1" thickBot="1">
      <c r="A137" s="183" t="s">
        <v>249</v>
      </c>
      <c r="B137" s="184" t="s">
        <v>87</v>
      </c>
      <c r="C137" s="220">
        <v>31605</v>
      </c>
      <c r="D137" s="8">
        <v>31605</v>
      </c>
      <c r="E137" s="44">
        <v>31605</v>
      </c>
      <c r="G137" s="55">
        <v>30687.84</v>
      </c>
      <c r="H137" s="97">
        <f t="shared" si="3"/>
        <v>100</v>
      </c>
      <c r="I137" s="98">
        <f t="shared" si="2"/>
        <v>0</v>
      </c>
    </row>
    <row r="138" spans="1:9" ht="11.25" customHeight="1" thickBot="1">
      <c r="A138" s="168" t="s">
        <v>88</v>
      </c>
      <c r="B138" s="252" t="s">
        <v>104</v>
      </c>
      <c r="C138" s="208">
        <f>C149+C150+C140+C144+C142</f>
        <v>21823.5052</v>
      </c>
      <c r="D138" s="6">
        <f>D149</f>
        <v>26913.04389</v>
      </c>
      <c r="E138" s="225">
        <f>E149+E150+E140+E144+E142+E141+E143+E147+E148+E145+E146</f>
        <v>26339.20354</v>
      </c>
      <c r="F138" s="171">
        <f>F149+F150+F140+F144+F142+F141+F143+F147+F148</f>
        <v>0</v>
      </c>
      <c r="G138" s="1">
        <f>G139+G143+G145+G149+G150+G144+G147+G148+G146</f>
        <v>38358.49407</v>
      </c>
      <c r="H138" s="97">
        <f t="shared" si="3"/>
        <v>97.86779840903384</v>
      </c>
      <c r="I138" s="98">
        <f t="shared" si="2"/>
        <v>-573.8403500000022</v>
      </c>
    </row>
    <row r="139" spans="1:9" ht="11.25" customHeight="1" thickBot="1">
      <c r="A139" s="168" t="s">
        <v>89</v>
      </c>
      <c r="B139" s="252" t="s">
        <v>104</v>
      </c>
      <c r="C139" s="208"/>
      <c r="D139" s="6"/>
      <c r="E139" s="225">
        <f>E140+E141+E143</f>
        <v>0</v>
      </c>
      <c r="F139" s="132"/>
      <c r="G139" s="1">
        <f>G140+G141+G142</f>
        <v>1479.2</v>
      </c>
      <c r="H139" s="97"/>
      <c r="I139" s="98">
        <f t="shared" si="2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"/>
      <c r="E140" s="226"/>
      <c r="F140" s="108"/>
      <c r="G140" s="54">
        <v>1479.2</v>
      </c>
      <c r="H140" s="97"/>
      <c r="I140" s="98">
        <f t="shared" si="2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8"/>
      <c r="E141" s="226"/>
      <c r="F141" s="108"/>
      <c r="G141" s="82"/>
      <c r="H141" s="97"/>
      <c r="I141" s="98">
        <f aca="true" t="shared" si="4" ref="I141:I160">E141-D141</f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8"/>
      <c r="E142" s="226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8"/>
      <c r="E143" s="226"/>
      <c r="F143" s="108"/>
      <c r="G143" s="54">
        <v>60.8</v>
      </c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31"/>
      <c r="E144" s="226"/>
      <c r="F144" s="108"/>
      <c r="G144" s="82">
        <v>13.59006</v>
      </c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31"/>
      <c r="E145" s="227"/>
      <c r="F145" s="106"/>
      <c r="G145" s="53">
        <v>100</v>
      </c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32"/>
      <c r="E146" s="228"/>
      <c r="F146" s="124"/>
      <c r="G146" s="47">
        <v>100</v>
      </c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7"/>
      <c r="E147" s="44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7"/>
      <c r="E148" s="44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100</v>
      </c>
      <c r="B149" s="202" t="s">
        <v>101</v>
      </c>
      <c r="C149" s="208">
        <v>21823.5052</v>
      </c>
      <c r="D149" s="6">
        <v>26913.04389</v>
      </c>
      <c r="E149" s="225">
        <v>26339.20354</v>
      </c>
      <c r="F149" s="132"/>
      <c r="G149" s="1">
        <v>26641.60502</v>
      </c>
      <c r="H149" s="97">
        <f>E149/D149*100</f>
        <v>97.86779840903384</v>
      </c>
      <c r="I149" s="98">
        <f t="shared" si="4"/>
        <v>-573.8403500000022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18">
        <f>D153+D151+D154</f>
        <v>0</v>
      </c>
      <c r="E150" s="230">
        <f>E153+E151+E154+E152+E155</f>
        <v>0</v>
      </c>
      <c r="F150" s="156"/>
      <c r="G150" s="45">
        <f>G153+G151+G154+G152+G155</f>
        <v>9963.29899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9"/>
      <c r="E151" s="226"/>
      <c r="F151" s="101"/>
      <c r="G151" s="54">
        <v>8777.97994</v>
      </c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9"/>
      <c r="E152" s="226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"/>
      <c r="E153" s="226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15"/>
      <c r="E154" s="226"/>
      <c r="F154" s="108"/>
      <c r="G154" s="54">
        <v>16.31905</v>
      </c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15"/>
      <c r="E155" s="226"/>
      <c r="F155" s="108"/>
      <c r="G155" s="54">
        <v>1169</v>
      </c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33"/>
      <c r="E156" s="231"/>
      <c r="F156" s="108"/>
      <c r="G156" s="61">
        <v>4180.25445</v>
      </c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33"/>
      <c r="E157" s="232"/>
      <c r="F157" s="186"/>
      <c r="G157" s="48"/>
      <c r="H157" s="97"/>
      <c r="I157" s="98">
        <f t="shared" si="4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11"/>
      <c r="E158" s="227">
        <v>4</v>
      </c>
      <c r="F158" s="106"/>
      <c r="G158" s="53">
        <v>27.3398</v>
      </c>
      <c r="H158" s="97"/>
      <c r="I158" s="98">
        <f t="shared" si="4"/>
        <v>4</v>
      </c>
    </row>
    <row r="159" spans="1:9" ht="11.25" customHeight="1" thickBot="1">
      <c r="A159" s="185" t="s">
        <v>114</v>
      </c>
      <c r="B159" s="206" t="s">
        <v>71</v>
      </c>
      <c r="C159" s="224"/>
      <c r="D159" s="19"/>
      <c r="E159" s="232">
        <v>-2.95564</v>
      </c>
      <c r="F159" s="186"/>
      <c r="G159" s="48">
        <v>-39.3398</v>
      </c>
      <c r="H159" s="97"/>
      <c r="I159" s="98">
        <f t="shared" si="4"/>
        <v>-2.95564</v>
      </c>
    </row>
    <row r="160" spans="1:9" ht="11.25" customHeight="1" thickBot="1">
      <c r="A160" s="168"/>
      <c r="B160" s="252" t="s">
        <v>92</v>
      </c>
      <c r="C160" s="208">
        <f>C8+C85</f>
        <v>374004.7052</v>
      </c>
      <c r="D160" s="6">
        <f>D8+D85</f>
        <v>405044.74389</v>
      </c>
      <c r="E160" s="225">
        <f>E85+E8</f>
        <v>404241.33936</v>
      </c>
      <c r="F160" s="1">
        <f>F85+F8</f>
        <v>0</v>
      </c>
      <c r="G160" s="1">
        <f>G8+G85</f>
        <v>408265.73402</v>
      </c>
      <c r="H160" s="97">
        <f>E160/D160*100</f>
        <v>99.80165042452244</v>
      </c>
      <c r="I160" s="98">
        <f t="shared" si="4"/>
        <v>-803.4045299999998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1"/>
  <sheetViews>
    <sheetView zoomScale="120" zoomScaleNormal="120" zoomScalePageLayoutView="0" workbookViewId="0" topLeftCell="A1">
      <selection activeCell="D94" sqref="D94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>
        <v>1</v>
      </c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308"/>
    </row>
    <row r="4" spans="1:9" ht="11.25" customHeight="1" thickBot="1">
      <c r="A4" s="40"/>
      <c r="B4" s="58" t="s">
        <v>310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21" t="s">
        <v>3</v>
      </c>
      <c r="H5" s="357" t="s">
        <v>97</v>
      </c>
      <c r="I5" s="358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311</v>
      </c>
      <c r="F6" s="71" t="s">
        <v>257</v>
      </c>
      <c r="G6" s="302" t="s">
        <v>311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69060</v>
      </c>
      <c r="D8" s="6">
        <f>D9+D15+D24+D48+D60+D86+D36+D56</f>
        <v>81663.09035</v>
      </c>
      <c r="E8" s="1">
        <f>E9+E15+E24+E48+E60+E86+E36+E56+E34+E55</f>
        <v>56819.34892000001</v>
      </c>
      <c r="F8" s="1">
        <f>F9+F15+F24+F48+F60+F86+F36+F58+F56</f>
        <v>0</v>
      </c>
      <c r="G8" s="6">
        <f>G9+G15+G24+G48+G60+G86+G36+G58+G56+G14+G34+G57</f>
        <v>45139.28359</v>
      </c>
      <c r="H8" s="97">
        <f>E8/D8*100</f>
        <v>69.57775988696712</v>
      </c>
      <c r="I8" s="98">
        <f>E8-C8</f>
        <v>-12240.651079999989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44956</v>
      </c>
      <c r="E9" s="61">
        <f>E10</f>
        <v>38278.076460000004</v>
      </c>
      <c r="F9" s="101">
        <f>F10</f>
        <v>0</v>
      </c>
      <c r="G9" s="7">
        <f>G10</f>
        <v>27460.63999</v>
      </c>
      <c r="H9" s="97">
        <f aca="true" t="shared" si="0" ref="H9:H76">E9/C9*100</f>
        <v>85.33546562332799</v>
      </c>
      <c r="I9" s="98">
        <f aca="true" t="shared" si="1" ref="I9:I77">E9-C9</f>
        <v>-6577.923539999996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44956</v>
      </c>
      <c r="E10" s="55">
        <f>E11+E12+E13</f>
        <v>38278.076460000004</v>
      </c>
      <c r="F10" s="55">
        <f>F11+F12+F13</f>
        <v>0</v>
      </c>
      <c r="G10" s="8">
        <v>27460.63999</v>
      </c>
      <c r="H10" s="97">
        <f t="shared" si="0"/>
        <v>85.33546562332799</v>
      </c>
      <c r="I10" s="98">
        <f t="shared" si="1"/>
        <v>-6577.923539999996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53">
        <v>37999.91392</v>
      </c>
      <c r="F11" s="106"/>
      <c r="G11" s="9">
        <v>27206.98505</v>
      </c>
      <c r="H11" s="97">
        <f t="shared" si="0"/>
        <v>85.2493862478968</v>
      </c>
      <c r="I11" s="98">
        <f t="shared" si="1"/>
        <v>-6575.086080000001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213</v>
      </c>
      <c r="E12" s="54">
        <v>163.68198</v>
      </c>
      <c r="F12" s="108"/>
      <c r="G12" s="10">
        <v>93.48871</v>
      </c>
      <c r="H12" s="97">
        <f t="shared" si="0"/>
        <v>144.85130973451328</v>
      </c>
      <c r="I12" s="98">
        <f t="shared" si="1"/>
        <v>50.68198000000001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53">
        <v>114.48056</v>
      </c>
      <c r="F13" s="106"/>
      <c r="G13" s="9">
        <v>160.16623</v>
      </c>
      <c r="H13" s="97">
        <f t="shared" si="0"/>
        <v>68.14319047619047</v>
      </c>
      <c r="I13" s="98">
        <f t="shared" si="1"/>
        <v>-53.51944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15597.98035</v>
      </c>
      <c r="E15" s="1">
        <f>E16+E21+E22+E23</f>
        <v>10182.427080000001</v>
      </c>
      <c r="F15" s="168">
        <f>F16+F21+F22+F23</f>
        <v>0</v>
      </c>
      <c r="G15" s="6">
        <f>G16+G21+G22+G23</f>
        <v>11021.73667</v>
      </c>
      <c r="H15" s="97">
        <f t="shared" si="0"/>
        <v>70.42276146344838</v>
      </c>
      <c r="I15" s="98">
        <f t="shared" si="1"/>
        <v>-4276.572919999999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10775</v>
      </c>
      <c r="E16" s="54">
        <f>E17+E18+E19</f>
        <v>7037.77695</v>
      </c>
      <c r="F16" s="191">
        <f>F17+F18</f>
        <v>0</v>
      </c>
      <c r="G16" s="10">
        <f>G17+G18+G19</f>
        <v>7769.32369</v>
      </c>
      <c r="H16" s="97">
        <f t="shared" si="0"/>
        <v>65.31579535962877</v>
      </c>
      <c r="I16" s="98">
        <f t="shared" si="1"/>
        <v>-3737.2230499999996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53">
        <v>3427.04371</v>
      </c>
      <c r="F17" s="120"/>
      <c r="G17" s="9">
        <v>4542.98253</v>
      </c>
      <c r="H17" s="97">
        <f t="shared" si="0"/>
        <v>54.683958991543</v>
      </c>
      <c r="I17" s="98">
        <f t="shared" si="1"/>
        <v>-2839.95629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68">
        <v>3590.33524</v>
      </c>
      <c r="F18" s="130"/>
      <c r="G18" s="8">
        <v>3275.75882</v>
      </c>
      <c r="H18" s="97">
        <f t="shared" si="0"/>
        <v>79.64363886424135</v>
      </c>
      <c r="I18" s="98">
        <f t="shared" si="1"/>
        <v>-917.6647600000001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>
        <v>20.398</v>
      </c>
      <c r="F19" s="130"/>
      <c r="G19" s="9">
        <v>-49.41766</v>
      </c>
      <c r="H19" s="97"/>
      <c r="I19" s="98">
        <f t="shared" si="1"/>
        <v>20.398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54">
        <v>706.55202</v>
      </c>
      <c r="F21" s="108"/>
      <c r="G21" s="10">
        <v>1157.75088</v>
      </c>
      <c r="H21" s="97">
        <f t="shared" si="0"/>
        <v>58.44102729528535</v>
      </c>
      <c r="I21" s="98">
        <f t="shared" si="1"/>
        <v>-502.44798000000003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2899.98035</v>
      </c>
      <c r="E22" s="53">
        <v>1948.91833</v>
      </c>
      <c r="F22" s="108"/>
      <c r="G22" s="9">
        <v>1672.68067</v>
      </c>
      <c r="H22" s="97">
        <f t="shared" si="0"/>
        <v>110.67111470755253</v>
      </c>
      <c r="I22" s="98">
        <f t="shared" si="1"/>
        <v>187.91832999999997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47">
        <v>489.17978</v>
      </c>
      <c r="F23" s="112"/>
      <c r="G23" s="11">
        <v>421.98143</v>
      </c>
      <c r="H23" s="97">
        <f t="shared" si="0"/>
        <v>68.51257422969188</v>
      </c>
      <c r="I23" s="98">
        <f t="shared" si="1"/>
        <v>-224.82022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1">
        <f>E26+E28+E33+E29+E30+E31+E32</f>
        <v>2174.3741</v>
      </c>
      <c r="F24" s="115">
        <f>F26+F28+F33</f>
        <v>0</v>
      </c>
      <c r="G24" s="6">
        <f>G26+G28+G33</f>
        <v>902.92835</v>
      </c>
      <c r="H24" s="97">
        <f t="shared" si="0"/>
        <v>144.09371106693175</v>
      </c>
      <c r="I24" s="98">
        <f t="shared" si="1"/>
        <v>665.3741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68">
        <f>E27</f>
        <v>927.12445</v>
      </c>
      <c r="F26" s="68">
        <f>F27</f>
        <v>0</v>
      </c>
      <c r="G26" s="12">
        <f>G27</f>
        <v>902.92835</v>
      </c>
      <c r="H26" s="97">
        <f t="shared" si="0"/>
        <v>76.68523159636062</v>
      </c>
      <c r="I26" s="98">
        <f t="shared" si="1"/>
        <v>-281.87555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47">
        <v>927.12445</v>
      </c>
      <c r="F27" s="112"/>
      <c r="G27" s="11">
        <v>902.92835</v>
      </c>
      <c r="H27" s="97">
        <f t="shared" si="0"/>
        <v>76.68523159636062</v>
      </c>
      <c r="I27" s="98">
        <f t="shared" si="1"/>
        <v>-281.87555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62.65</v>
      </c>
      <c r="F28" s="124"/>
      <c r="G28" s="9"/>
      <c r="H28" s="97"/>
      <c r="I28" s="98">
        <f t="shared" si="1"/>
        <v>62.65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47">
        <v>8.96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47">
        <v>812.03965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47">
        <v>120.6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47">
        <v>243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47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1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64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4918</v>
      </c>
      <c r="E36" s="3">
        <f>E38+E39+E43+E46</f>
        <v>3366.3693100000005</v>
      </c>
      <c r="F36" s="138">
        <f>F38+F39+F43</f>
        <v>0</v>
      </c>
      <c r="G36" s="14">
        <f>G38+G39+G43+G46</f>
        <v>3323.25664</v>
      </c>
      <c r="H36" s="97">
        <f t="shared" si="0"/>
        <v>68.98297766393443</v>
      </c>
      <c r="I36" s="98">
        <f t="shared" si="1"/>
        <v>-1513.6306899999995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64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54">
        <v>2975.18168</v>
      </c>
      <c r="F38" s="112"/>
      <c r="G38" s="10">
        <v>2672.7927</v>
      </c>
      <c r="H38" s="97">
        <f t="shared" si="0"/>
        <v>71.86429178743961</v>
      </c>
      <c r="I38" s="98">
        <f t="shared" si="1"/>
        <v>-1164.8183199999999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55">
        <f>E40</f>
        <v>178.655</v>
      </c>
      <c r="F39" s="55">
        <f>F40</f>
        <v>0</v>
      </c>
      <c r="G39" s="8">
        <f>G40</f>
        <v>412.0592</v>
      </c>
      <c r="H39" s="97">
        <f t="shared" si="0"/>
        <v>33.58176691729323</v>
      </c>
      <c r="I39" s="98">
        <f t="shared" si="1"/>
        <v>-353.345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53">
        <v>178.655</v>
      </c>
      <c r="F40" s="144"/>
      <c r="G40" s="9">
        <v>412.0592</v>
      </c>
      <c r="H40" s="97">
        <f t="shared" si="0"/>
        <v>33.58176691729323</v>
      </c>
      <c r="I40" s="98">
        <f t="shared" si="1"/>
        <v>-353.345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73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46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10">
        <f>E45</f>
        <v>110.6032</v>
      </c>
      <c r="F43" s="54">
        <f>F45</f>
        <v>0</v>
      </c>
      <c r="G43" s="10">
        <f>G45</f>
        <v>208.44674</v>
      </c>
      <c r="H43" s="97">
        <f t="shared" si="0"/>
        <v>70.0020253164557</v>
      </c>
      <c r="I43" s="98">
        <f t="shared" si="1"/>
        <v>-47.3968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67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55">
        <v>110.6032</v>
      </c>
      <c r="F45" s="146"/>
      <c r="G45" s="8">
        <v>208.44674</v>
      </c>
      <c r="H45" s="97">
        <f t="shared" si="0"/>
        <v>70.0020253164557</v>
      </c>
      <c r="I45" s="98">
        <f t="shared" si="1"/>
        <v>-47.3968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88</v>
      </c>
      <c r="E46" s="74">
        <f>E47</f>
        <v>101.92943</v>
      </c>
      <c r="F46" s="74">
        <f>F47</f>
        <v>0</v>
      </c>
      <c r="G46" s="303">
        <f>G47</f>
        <v>29.958</v>
      </c>
      <c r="H46" s="97">
        <f t="shared" si="0"/>
        <v>203.85885999999996</v>
      </c>
      <c r="I46" s="98">
        <f t="shared" si="1"/>
        <v>51.929429999999996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66">
        <v>101.92943</v>
      </c>
      <c r="F47" s="153"/>
      <c r="G47" s="17">
        <v>29.958</v>
      </c>
      <c r="H47" s="97">
        <f t="shared" si="0"/>
        <v>203.85885999999996</v>
      </c>
      <c r="I47" s="98">
        <f t="shared" si="1"/>
        <v>51.929429999999996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14">
        <f>E49+E50+E51+E52+E54+E53</f>
        <v>74.46897000000001</v>
      </c>
      <c r="F48" s="156"/>
      <c r="G48" s="14">
        <f>G49+G50+G52+G51+G54+G53</f>
        <v>1079.79315</v>
      </c>
      <c r="H48" s="97">
        <f t="shared" si="0"/>
        <v>3.1145533249686332</v>
      </c>
      <c r="I48" s="98">
        <f t="shared" si="1"/>
        <v>-2316.53103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55">
        <v>75.26291</v>
      </c>
      <c r="F49" s="146"/>
      <c r="G49" s="8">
        <v>43.74881</v>
      </c>
      <c r="H49" s="97"/>
      <c r="I49" s="98">
        <f t="shared" si="1"/>
        <v>75.26291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53"/>
      <c r="F50" s="158"/>
      <c r="G50" s="9">
        <v>0.33209</v>
      </c>
      <c r="H50" s="97">
        <f t="shared" si="0"/>
        <v>0</v>
      </c>
      <c r="I50" s="98">
        <f t="shared" si="1"/>
        <v>-1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53">
        <v>23.48546</v>
      </c>
      <c r="F51" s="158"/>
      <c r="G51" s="9"/>
      <c r="H51" s="97">
        <f t="shared" si="0"/>
        <v>10.67520909090909</v>
      </c>
      <c r="I51" s="98">
        <f t="shared" si="1"/>
        <v>-196.51454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53"/>
      <c r="F52" s="158"/>
      <c r="G52" s="9">
        <v>150.45662</v>
      </c>
      <c r="H52" s="97"/>
      <c r="I52" s="98">
        <f t="shared" si="1"/>
        <v>0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47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47">
        <v>-24.2794</v>
      </c>
      <c r="F54" s="159"/>
      <c r="G54" s="11">
        <v>885.25563</v>
      </c>
      <c r="H54" s="97">
        <f t="shared" si="0"/>
        <v>-1.1188663594470045</v>
      </c>
      <c r="I54" s="98">
        <f t="shared" si="1"/>
        <v>-2194.2794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68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113" t="s">
        <v>309</v>
      </c>
      <c r="B56" s="114" t="s">
        <v>40</v>
      </c>
      <c r="C56" s="45">
        <f>C57+C58</f>
        <v>0</v>
      </c>
      <c r="D56" s="45">
        <f>D57+D58+D59</f>
        <v>1143</v>
      </c>
      <c r="E56" s="45">
        <f>E57+E58+E59</f>
        <v>1142.94659</v>
      </c>
      <c r="F56" s="45">
        <f>F57+F58</f>
        <v>0</v>
      </c>
      <c r="G56" s="45">
        <f>G57+G58</f>
        <v>0</v>
      </c>
      <c r="H56" s="97">
        <f>E56/D56*100</f>
        <v>99.99532720909886</v>
      </c>
      <c r="I56" s="98">
        <f>E56-D56</f>
        <v>-0.0534099999999853</v>
      </c>
      <c r="J56" s="87"/>
    </row>
    <row r="57" spans="1:9" s="86" customFormat="1" ht="11.25" customHeight="1" thickBot="1">
      <c r="A57" s="346" t="s">
        <v>313</v>
      </c>
      <c r="B57" s="347" t="s">
        <v>106</v>
      </c>
      <c r="C57" s="348"/>
      <c r="D57" s="349">
        <v>256</v>
      </c>
      <c r="E57" s="341">
        <v>256</v>
      </c>
      <c r="F57" s="342"/>
      <c r="G57" s="343"/>
      <c r="H57" s="344">
        <f>E57/D57*100</f>
        <v>100</v>
      </c>
      <c r="I57" s="345">
        <f>E57-D57</f>
        <v>0</v>
      </c>
    </row>
    <row r="58" spans="1:9" s="86" customFormat="1" ht="11.25" customHeight="1" thickBot="1">
      <c r="A58" s="127" t="s">
        <v>314</v>
      </c>
      <c r="B58" s="350" t="s">
        <v>106</v>
      </c>
      <c r="C58" s="351"/>
      <c r="D58" s="352">
        <v>22</v>
      </c>
      <c r="E58" s="351">
        <v>21.07</v>
      </c>
      <c r="F58" s="353"/>
      <c r="G58" s="352"/>
      <c r="H58" s="344">
        <f>E58/D58*100</f>
        <v>95.77272727272728</v>
      </c>
      <c r="I58" s="345">
        <f>E58-D58</f>
        <v>-0.9299999999999997</v>
      </c>
    </row>
    <row r="59" spans="1:9" s="86" customFormat="1" ht="30.75" customHeight="1" thickBot="1">
      <c r="A59" s="127" t="s">
        <v>315</v>
      </c>
      <c r="B59" s="350" t="s">
        <v>300</v>
      </c>
      <c r="C59" s="351"/>
      <c r="D59" s="352">
        <v>865</v>
      </c>
      <c r="E59" s="351">
        <v>865.87659</v>
      </c>
      <c r="F59" s="353"/>
      <c r="G59" s="352"/>
      <c r="H59" s="344">
        <f>E59/D59*100</f>
        <v>100.10133988439307</v>
      </c>
      <c r="I59" s="345">
        <f>E59-D59</f>
        <v>0.8765899999999647</v>
      </c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968.11</v>
      </c>
      <c r="E60" s="45">
        <f>E63+E65+E67+E69+E70+E72+E73+E74+E76+E78+E61+E81+E82+E83</f>
        <v>669.30812</v>
      </c>
      <c r="F60" s="45">
        <f>F63+F65+F67+F69+F70+F72+F73+F74+F76+F78+F61+F81+F82+F83</f>
        <v>0</v>
      </c>
      <c r="G60" s="18">
        <f>G63+G65+G67+G69+G70+G72+G73+G74+G76+G78+G61+G81+G82+G83+G75+G79</f>
        <v>835.10602</v>
      </c>
      <c r="H60" s="97">
        <f t="shared" si="0"/>
        <v>69.35835440414509</v>
      </c>
      <c r="I60" s="98">
        <f t="shared" si="1"/>
        <v>-295.69187999999997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54">
        <v>32.92595</v>
      </c>
      <c r="F61" s="108"/>
      <c r="G61" s="10">
        <v>34.65871</v>
      </c>
      <c r="H61" s="97">
        <f t="shared" si="0"/>
        <v>73.16877777777778</v>
      </c>
      <c r="I61" s="98">
        <f t="shared" si="1"/>
        <v>-12.07405</v>
      </c>
    </row>
    <row r="62" spans="1:10" s="86" customFormat="1" ht="11.25" customHeight="1" thickBot="1">
      <c r="A62" s="102" t="s">
        <v>43</v>
      </c>
      <c r="B62" s="103" t="s">
        <v>44</v>
      </c>
      <c r="C62" s="331"/>
      <c r="D62" s="332"/>
      <c r="E62" s="359">
        <v>3.77695</v>
      </c>
      <c r="F62" s="333"/>
      <c r="G62" s="337"/>
      <c r="H62" s="97"/>
      <c r="I62" s="98">
        <f t="shared" si="1"/>
        <v>3.77695</v>
      </c>
      <c r="J62" s="87"/>
    </row>
    <row r="63" spans="2:9" ht="11.25" customHeight="1" thickBot="1">
      <c r="B63" s="103" t="s">
        <v>45</v>
      </c>
      <c r="C63" s="334">
        <v>1</v>
      </c>
      <c r="D63" s="335">
        <v>1</v>
      </c>
      <c r="E63" s="360"/>
      <c r="F63" s="336"/>
      <c r="G63" s="338">
        <v>15.15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47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54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55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55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47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54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53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47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54">
        <v>22</v>
      </c>
      <c r="F72" s="108"/>
      <c r="G72" s="10">
        <v>10</v>
      </c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53">
        <v>66.24039</v>
      </c>
      <c r="F73" s="108"/>
      <c r="G73" s="9">
        <v>274.97704</v>
      </c>
      <c r="H73" s="97">
        <f t="shared" si="0"/>
        <v>47.31456428571429</v>
      </c>
      <c r="I73" s="98">
        <f t="shared" si="1"/>
        <v>-73.75961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53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55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55">
        <v>9.76</v>
      </c>
      <c r="F76" s="112"/>
      <c r="G76" s="8">
        <v>2.5</v>
      </c>
      <c r="H76" s="97">
        <f t="shared" si="0"/>
        <v>69.71428571428572</v>
      </c>
      <c r="I76" s="98">
        <f t="shared" si="1"/>
        <v>-4.24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47"/>
      <c r="F77" s="112"/>
      <c r="G77" s="11">
        <v>5.491</v>
      </c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3.11</v>
      </c>
      <c r="E78" s="54">
        <f>E79+E80</f>
        <v>5.346</v>
      </c>
      <c r="F78" s="54">
        <f>F79+F80</f>
        <v>0</v>
      </c>
      <c r="G78" s="10">
        <v>4.5</v>
      </c>
      <c r="H78" s="97"/>
      <c r="I78" s="98">
        <f aca="true" t="shared" si="2" ref="I78:I144">E78-C78</f>
        <v>5.346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55"/>
      <c r="F79" s="112"/>
      <c r="G79" s="9">
        <v>0.991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>
        <v>3.11</v>
      </c>
      <c r="E80" s="53">
        <v>5.346</v>
      </c>
      <c r="F80" s="106"/>
      <c r="G80" s="9"/>
      <c r="H80" s="97"/>
      <c r="I80" s="98">
        <f t="shared" si="2"/>
        <v>5.346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53">
        <v>10</v>
      </c>
      <c r="F81" s="106"/>
      <c r="G81" s="9">
        <v>3</v>
      </c>
      <c r="H81" s="97"/>
      <c r="I81" s="98">
        <f t="shared" si="2"/>
        <v>10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53">
        <v>34.89038</v>
      </c>
      <c r="F82" s="106"/>
      <c r="G82" s="9">
        <v>36.259</v>
      </c>
      <c r="H82" s="97">
        <f aca="true" t="shared" si="3" ref="H82:H146">E82/C82*100</f>
        <v>120.3116551724138</v>
      </c>
      <c r="I82" s="98">
        <f t="shared" si="2"/>
        <v>5.89038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9">
        <f>E85</f>
        <v>488.1454</v>
      </c>
      <c r="F83" s="9">
        <f>F85</f>
        <v>0</v>
      </c>
      <c r="G83" s="9">
        <f>G85</f>
        <v>413.07027</v>
      </c>
      <c r="H83" s="97">
        <f t="shared" si="3"/>
        <v>94.41883945841393</v>
      </c>
      <c r="I83" s="98">
        <f t="shared" si="2"/>
        <v>-28.854600000000005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47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47">
        <v>488.1454</v>
      </c>
      <c r="F85" s="112"/>
      <c r="G85" s="11">
        <v>413.07027</v>
      </c>
      <c r="H85" s="97">
        <f t="shared" si="3"/>
        <v>94.41883945841393</v>
      </c>
      <c r="I85" s="98">
        <f t="shared" si="2"/>
        <v>-28.854600000000005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8940</v>
      </c>
      <c r="E86" s="45">
        <f>E87+E88+E89</f>
        <v>931.37829</v>
      </c>
      <c r="F86" s="167">
        <f>F87+F88+F89</f>
        <v>0</v>
      </c>
      <c r="G86" s="18">
        <f>G87+G88+G89</f>
        <v>515.82277</v>
      </c>
      <c r="H86" s="97"/>
      <c r="I86" s="98">
        <f t="shared" si="2"/>
        <v>931.37829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54">
        <v>21.71659</v>
      </c>
      <c r="F87" s="108"/>
      <c r="G87" s="10">
        <v>178.39177</v>
      </c>
      <c r="H87" s="97"/>
      <c r="I87" s="98">
        <f t="shared" si="2"/>
        <v>21.71659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53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8940</v>
      </c>
      <c r="E89" s="47">
        <v>909.6617</v>
      </c>
      <c r="F89" s="124"/>
      <c r="G89" s="11">
        <v>337.431</v>
      </c>
      <c r="H89" s="97"/>
      <c r="I89" s="98">
        <f t="shared" si="2"/>
        <v>909.6617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361515.746</v>
      </c>
      <c r="E90" s="1">
        <f>E91+E167+E165+E164</f>
        <v>289323.9553399999</v>
      </c>
      <c r="F90" s="225">
        <f>F91+F167+F165+F164+F166</f>
        <v>0</v>
      </c>
      <c r="G90" s="6">
        <f>G91+G167+G165+G164+G166</f>
        <v>251375.9727</v>
      </c>
      <c r="H90" s="97">
        <f t="shared" si="3"/>
        <v>85.64048189179971</v>
      </c>
      <c r="I90" s="98">
        <f t="shared" si="2"/>
        <v>-48511.550660000066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361515.746</v>
      </c>
      <c r="E91" s="3">
        <f>E92+E95+E115+E146</f>
        <v>289315.77395999996</v>
      </c>
      <c r="F91" s="43">
        <f>F92+F95+F115+F146</f>
        <v>0</v>
      </c>
      <c r="G91" s="14">
        <f>G92+G95+G115+G146</f>
        <v>251374.92834</v>
      </c>
      <c r="H91" s="97">
        <f t="shared" si="3"/>
        <v>85.63806018660453</v>
      </c>
      <c r="I91" s="98">
        <f t="shared" si="2"/>
        <v>-48519.73204000003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130593.4</v>
      </c>
      <c r="E92" s="1">
        <f>E93+E94</f>
        <v>114931.1</v>
      </c>
      <c r="F92" s="281">
        <f>F93+F94</f>
        <v>0</v>
      </c>
      <c r="G92" s="6">
        <v>89398.34308</v>
      </c>
      <c r="H92" s="97">
        <f t="shared" si="3"/>
        <v>98.4720822794788</v>
      </c>
      <c r="I92" s="98">
        <f t="shared" si="2"/>
        <v>-1783.2999999999884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127611</v>
      </c>
      <c r="E93" s="54">
        <v>113556</v>
      </c>
      <c r="G93" s="10">
        <v>88165</v>
      </c>
      <c r="H93" s="97">
        <f t="shared" si="3"/>
        <v>98.50280182508978</v>
      </c>
      <c r="I93" s="98">
        <f t="shared" si="2"/>
        <v>-1726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2982.4</v>
      </c>
      <c r="E94" s="55">
        <v>1375.1</v>
      </c>
      <c r="G94" s="8">
        <v>1233.34308</v>
      </c>
      <c r="H94" s="97">
        <f t="shared" si="3"/>
        <v>95.9997207483943</v>
      </c>
      <c r="I94" s="98">
        <f t="shared" si="2"/>
        <v>-57.30000000000018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D98+D101+D107+D97+D104+D103+D106+D105</f>
        <v>26734.239999999998</v>
      </c>
      <c r="E95" s="1">
        <f>E98+E101+E107+E96+E97+E99+E100+E102+E103+E105+E104</f>
        <v>19544.366159999998</v>
      </c>
      <c r="F95" s="225">
        <f>F98+F101+F107</f>
        <v>0</v>
      </c>
      <c r="G95" s="6">
        <f>G98+G101+G107+G96+G97+G99+G100+G102+G103</f>
        <v>15586.449999999999</v>
      </c>
      <c r="H95" s="97">
        <f t="shared" si="3"/>
        <v>114.22106340950265</v>
      </c>
      <c r="I95" s="98">
        <f t="shared" si="2"/>
        <v>2433.3661599999978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54"/>
      <c r="F96" s="172"/>
      <c r="G96" s="10">
        <v>1654.2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53"/>
      <c r="F97" s="166"/>
      <c r="G97" s="9">
        <v>2078.8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54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47"/>
      <c r="F99" s="173"/>
      <c r="G99" s="11">
        <v>1763.3</v>
      </c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47"/>
      <c r="F100" s="173"/>
      <c r="G100" s="11">
        <v>777.6</v>
      </c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68">
        <v>3287.4</v>
      </c>
      <c r="F101" s="42"/>
      <c r="G101" s="12"/>
      <c r="H101" s="190">
        <f t="shared" si="3"/>
        <v>100</v>
      </c>
      <c r="I101" s="98">
        <f t="shared" si="2"/>
        <v>0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68"/>
      <c r="F102" s="42"/>
      <c r="G102" s="312">
        <v>600</v>
      </c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245"/>
      <c r="F103" s="295"/>
      <c r="G103" s="313">
        <v>203.3</v>
      </c>
      <c r="H103" s="297"/>
      <c r="I103" s="238">
        <f t="shared" si="2"/>
        <v>0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68">
        <v>3514.64</v>
      </c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68">
        <v>5270.3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68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209">
        <f>E108+E109+E110+E111</f>
        <v>7472.026159999999</v>
      </c>
      <c r="F107" s="43">
        <f>F108+F109+F110+F111</f>
        <v>0</v>
      </c>
      <c r="G107" s="14">
        <f>G108+G109+G110+G111+G112+G114</f>
        <v>4009.25</v>
      </c>
      <c r="H107" s="239">
        <f t="shared" si="3"/>
        <v>87.35840155261711</v>
      </c>
      <c r="I107" s="240">
        <f t="shared" si="2"/>
        <v>-1081.2738399999998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47">
        <v>614.74616</v>
      </c>
      <c r="F108" s="124"/>
      <c r="G108" s="11"/>
      <c r="H108" s="97"/>
      <c r="I108" s="98">
        <f t="shared" si="2"/>
        <v>614.74616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47">
        <v>1411</v>
      </c>
      <c r="F109" s="176"/>
      <c r="G109" s="11">
        <v>1458</v>
      </c>
      <c r="H109" s="97">
        <f t="shared" si="3"/>
        <v>64.84375</v>
      </c>
      <c r="I109" s="98">
        <f t="shared" si="2"/>
        <v>-765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47">
        <v>2654.3</v>
      </c>
      <c r="F110" s="176"/>
      <c r="G110" s="11">
        <v>1545</v>
      </c>
      <c r="H110" s="97">
        <f t="shared" si="3"/>
        <v>100</v>
      </c>
      <c r="I110" s="98">
        <f t="shared" si="2"/>
        <v>0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47">
        <v>2791.98</v>
      </c>
      <c r="F111" s="282"/>
      <c r="G111" s="305">
        <v>1006.25</v>
      </c>
      <c r="H111" s="97">
        <f t="shared" si="3"/>
        <v>74.99274778404512</v>
      </c>
      <c r="I111" s="98">
        <f t="shared" si="2"/>
        <v>-931.02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53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55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53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166531.9</v>
      </c>
      <c r="E115" s="3">
        <f>E116+E133+E136+E137+E138+E139+E140+E141+E144+E135+E134+E142</f>
        <v>128083.80544</v>
      </c>
      <c r="F115" s="43">
        <f>F116+F133+F136+F137+F138+F139+F140+F141+F144+F135+F134</f>
        <v>0</v>
      </c>
      <c r="G115" s="14">
        <f>G116+G133+G136+G137+G138+G139+G140+G141+G144+G135+G134+G143+G142</f>
        <v>126877.64482000002</v>
      </c>
      <c r="H115" s="97">
        <f t="shared" si="3"/>
        <v>76.97348702733595</v>
      </c>
      <c r="I115" s="98">
        <f t="shared" si="2"/>
        <v>-38316.09456</v>
      </c>
    </row>
    <row r="116" spans="1:9" ht="11.25" customHeight="1" thickBot="1">
      <c r="A116" s="168" t="s">
        <v>83</v>
      </c>
      <c r="B116" s="339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124432.50000000001</v>
      </c>
      <c r="E116" s="1">
        <f>E119+E120+E125+E128+E127+E118+E117+E126+E121+E129+E130+E123+E124+E131+E132</f>
        <v>93640.64880000001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96058.28131</v>
      </c>
      <c r="H116" s="97">
        <f t="shared" si="3"/>
        <v>75.25417298535352</v>
      </c>
      <c r="I116" s="98">
        <f t="shared" si="2"/>
        <v>-30791.85119999999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54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54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54"/>
      <c r="F119" s="108"/>
      <c r="G119" s="10">
        <v>2531.52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53">
        <v>67319</v>
      </c>
      <c r="F120" s="179"/>
      <c r="G120" s="9">
        <v>67127</v>
      </c>
      <c r="H120" s="97">
        <f t="shared" si="3"/>
        <v>74.9999721475467</v>
      </c>
      <c r="I120" s="98">
        <f t="shared" si="2"/>
        <v>-22439.699999999997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53">
        <v>11560</v>
      </c>
      <c r="F121" s="179"/>
      <c r="G121" s="9">
        <v>12124</v>
      </c>
      <c r="H121" s="97">
        <f t="shared" si="3"/>
        <v>75.00259524551024</v>
      </c>
      <c r="I121" s="98">
        <f t="shared" si="2"/>
        <v>-3852.7999999999993</v>
      </c>
    </row>
    <row r="122" spans="3:9" ht="1.5" customHeight="1" hidden="1">
      <c r="C122" s="151"/>
      <c r="D122" s="272"/>
      <c r="E122" s="55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53">
        <v>264.6</v>
      </c>
      <c r="F123" s="179"/>
      <c r="G123" s="9">
        <v>365.48521</v>
      </c>
      <c r="H123" s="97">
        <f t="shared" si="3"/>
        <v>63.57520422873619</v>
      </c>
      <c r="I123" s="98">
        <f t="shared" si="2"/>
        <v>-151.59999999999997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53">
        <v>90</v>
      </c>
      <c r="F124" s="179"/>
      <c r="G124" s="9">
        <v>80.3</v>
      </c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53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53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1083.8</v>
      </c>
      <c r="E127" s="53">
        <v>891</v>
      </c>
      <c r="F127" s="285"/>
      <c r="G127" s="12">
        <v>1160.9</v>
      </c>
      <c r="H127" s="97">
        <f t="shared" si="3"/>
        <v>76.75079679558962</v>
      </c>
      <c r="I127" s="98">
        <f t="shared" si="2"/>
        <v>-269.9000000000001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53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47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47">
        <v>2374.1</v>
      </c>
      <c r="F130" s="124"/>
      <c r="G130" s="311"/>
      <c r="H130" s="97"/>
      <c r="I130" s="98">
        <f t="shared" si="2"/>
        <v>2374.1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47">
        <v>9347.341</v>
      </c>
      <c r="F131" s="124"/>
      <c r="G131" s="315">
        <v>9386.762</v>
      </c>
      <c r="H131" s="97">
        <f t="shared" si="3"/>
        <v>70.60138523822472</v>
      </c>
      <c r="I131" s="98">
        <f t="shared" si="2"/>
        <v>-3892.259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2941.1</v>
      </c>
      <c r="E132" s="53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47">
        <v>830</v>
      </c>
      <c r="F133" s="124"/>
      <c r="G133" s="11">
        <v>1250</v>
      </c>
      <c r="H133" s="97">
        <f t="shared" si="3"/>
        <v>57.11533168180567</v>
      </c>
      <c r="I133" s="98">
        <f t="shared" si="2"/>
        <v>-623.2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47"/>
      <c r="F134" s="124"/>
      <c r="G134" s="11">
        <v>959.7</v>
      </c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53">
        <v>1189.9</v>
      </c>
      <c r="F135" s="144"/>
      <c r="G135" s="11">
        <v>639.8</v>
      </c>
      <c r="H135" s="97">
        <f t="shared" si="3"/>
        <v>100</v>
      </c>
      <c r="I135" s="98">
        <f t="shared" si="2"/>
        <v>0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53">
        <v>1105.388</v>
      </c>
      <c r="F136" s="285"/>
      <c r="G136" s="9">
        <v>786.075</v>
      </c>
      <c r="H136" s="97">
        <f t="shared" si="3"/>
        <v>87.5000395788807</v>
      </c>
      <c r="I136" s="98">
        <f t="shared" si="2"/>
        <v>-157.91200000000003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287.7</v>
      </c>
      <c r="E137" s="53">
        <v>268.41109</v>
      </c>
      <c r="F137" s="285"/>
      <c r="G137" s="9">
        <v>111.85395</v>
      </c>
      <c r="H137" s="97">
        <f t="shared" si="3"/>
        <v>172.3899100834939</v>
      </c>
      <c r="I137" s="98">
        <f t="shared" si="2"/>
        <v>112.71109000000001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53"/>
      <c r="F138" s="285"/>
      <c r="G138" s="11">
        <v>3754.75732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53"/>
      <c r="F139" s="285"/>
      <c r="G139" s="11">
        <v>1003.51126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53">
        <v>502.25667</v>
      </c>
      <c r="F140" s="179"/>
      <c r="G140" s="12">
        <v>449.49518</v>
      </c>
      <c r="H140" s="190">
        <f t="shared" si="3"/>
        <v>75.56140664961636</v>
      </c>
      <c r="I140" s="98">
        <f t="shared" si="2"/>
        <v>-162.44333000000006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53">
        <v>856.6402</v>
      </c>
      <c r="F141" s="285"/>
      <c r="G141" s="9">
        <v>848.1708</v>
      </c>
      <c r="H141" s="97">
        <f t="shared" si="3"/>
        <v>70.47056597564989</v>
      </c>
      <c r="I141" s="98">
        <f t="shared" si="2"/>
        <v>-358.95979999999986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53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53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3">
        <f>E145</f>
        <v>29617</v>
      </c>
      <c r="F144" s="43">
        <f>F145</f>
        <v>0</v>
      </c>
      <c r="G144" s="316">
        <f>G145</f>
        <v>21016</v>
      </c>
      <c r="H144" s="97">
        <f t="shared" si="3"/>
        <v>82.4090820557055</v>
      </c>
      <c r="I144" s="98">
        <f t="shared" si="2"/>
        <v>-6322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55">
        <v>29617</v>
      </c>
      <c r="G145" s="8">
        <v>21016</v>
      </c>
      <c r="H145" s="97">
        <f t="shared" si="3"/>
        <v>82.4090820557055</v>
      </c>
      <c r="I145" s="98">
        <f aca="true" t="shared" si="4" ref="I145:I168">E145-C145</f>
        <v>-6322</v>
      </c>
    </row>
    <row r="146" spans="1:9" ht="11.25" customHeight="1" thickBot="1">
      <c r="A146" s="168" t="s">
        <v>88</v>
      </c>
      <c r="B146" s="339" t="s">
        <v>104</v>
      </c>
      <c r="C146" s="208">
        <f>C157+C158+C148+C152+C150</f>
        <v>37610.206</v>
      </c>
      <c r="D146" s="261">
        <f>D157+D158+D148+D152+D150</f>
        <v>37656.206</v>
      </c>
      <c r="E146" s="1">
        <f>E157+E158+E148+E152+E150+E149+E151+E155+E156+E153+E154</f>
        <v>26756.50236</v>
      </c>
      <c r="F146" s="281">
        <f>F157+F158+F148+F152+F150+F149+F151+F155+F156</f>
        <v>0</v>
      </c>
      <c r="G146" s="6">
        <f>G147+G151+G153+G157+G158+G152+G155+G156+G154</f>
        <v>19512.49044</v>
      </c>
      <c r="H146" s="97">
        <f t="shared" si="3"/>
        <v>71.14160012843323</v>
      </c>
      <c r="I146" s="98">
        <f t="shared" si="4"/>
        <v>-10853.70364</v>
      </c>
    </row>
    <row r="147" spans="1:9" ht="11.25" customHeight="1" thickBot="1">
      <c r="A147" s="168" t="s">
        <v>89</v>
      </c>
      <c r="B147" s="339" t="s">
        <v>104</v>
      </c>
      <c r="C147" s="208"/>
      <c r="D147" s="261"/>
      <c r="E147" s="1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54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54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54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54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54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53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47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55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55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1">
        <v>26756.50236</v>
      </c>
      <c r="F157" s="132"/>
      <c r="G157" s="6">
        <v>19512.49044</v>
      </c>
      <c r="H157" s="97">
        <f>E157/C157*100</f>
        <v>71.14160012843323</v>
      </c>
      <c r="I157" s="98">
        <f t="shared" si="4"/>
        <v>-10853.70364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45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54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54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54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54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54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61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48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53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48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39" t="s">
        <v>92</v>
      </c>
      <c r="C168" s="208">
        <f>C8+C90</f>
        <v>406895.506</v>
      </c>
      <c r="D168" s="261">
        <f>D8+D90</f>
        <v>443178.83635</v>
      </c>
      <c r="E168" s="1">
        <f>E90+E8</f>
        <v>346143.30425999995</v>
      </c>
      <c r="F168" s="225">
        <f>F90+F8</f>
        <v>0</v>
      </c>
      <c r="G168" s="6">
        <f>G8+G90</f>
        <v>296515.25629</v>
      </c>
      <c r="H168" s="97">
        <f>E168/C168*100</f>
        <v>85.06933577683701</v>
      </c>
      <c r="I168" s="98">
        <f t="shared" si="4"/>
        <v>-60752.20174000005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7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7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76"/>
      <c r="F172" s="85"/>
      <c r="G172" s="320"/>
      <c r="H172" s="52"/>
    </row>
    <row r="173" spans="1:7" ht="11.25" customHeight="1">
      <c r="A173" s="189" t="s">
        <v>312</v>
      </c>
      <c r="B173" s="52"/>
      <c r="C173" s="52"/>
      <c r="D173" s="37"/>
      <c r="E173" s="77"/>
      <c r="F173" s="86"/>
      <c r="G173" s="307"/>
    </row>
    <row r="174" spans="1:7" ht="11.25" customHeight="1">
      <c r="A174" s="189" t="s">
        <v>176</v>
      </c>
      <c r="C174" s="52"/>
      <c r="D174" s="37"/>
      <c r="E174" s="7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2">
    <mergeCell ref="H5:I5"/>
    <mergeCell ref="E62:E6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1"/>
  <sheetViews>
    <sheetView zoomScale="120" zoomScaleNormal="120" zoomScalePageLayoutView="0" workbookViewId="0" topLeftCell="A16">
      <selection activeCell="A35" sqref="A35:G47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>
        <v>1</v>
      </c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308"/>
    </row>
    <row r="4" spans="1:9" ht="11.25" customHeight="1" thickBot="1">
      <c r="A4" s="40"/>
      <c r="B4" s="58" t="s">
        <v>316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21" t="s">
        <v>3</v>
      </c>
      <c r="H5" s="357" t="s">
        <v>97</v>
      </c>
      <c r="I5" s="358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317</v>
      </c>
      <c r="F6" s="71" t="s">
        <v>257</v>
      </c>
      <c r="G6" s="302" t="s">
        <v>311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C9+C15+C24+C48+C60+C86+C36+C57</f>
        <v>69060</v>
      </c>
      <c r="D8" s="6">
        <f>D9+D15+D24+D48+D60+D86+D36+D56</f>
        <v>81716.05735</v>
      </c>
      <c r="E8" s="1">
        <f>E9+E15+E24+E48+E60+E86+E36+E57+E34+E55</f>
        <v>71943.02952</v>
      </c>
      <c r="F8" s="1" t="e">
        <f>F9+F15+F24+F48+F60+F86+F36+#REF!+F57</f>
        <v>#REF!</v>
      </c>
      <c r="G8" s="6">
        <f>G9+G15+G24+G48+G60+G86+G36+G57+G14+G34</f>
        <v>45139.28359</v>
      </c>
      <c r="H8" s="97">
        <f>E8/D8*100</f>
        <v>88.04026020474664</v>
      </c>
      <c r="I8" s="98">
        <f>E8-D8</f>
        <v>-9773.027830000006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44956</v>
      </c>
      <c r="E9" s="61">
        <f>E10</f>
        <v>43170.847200000004</v>
      </c>
      <c r="F9" s="101">
        <f>F10</f>
        <v>0</v>
      </c>
      <c r="G9" s="7">
        <f>G10</f>
        <v>27460.63999</v>
      </c>
      <c r="H9" s="97">
        <f aca="true" t="shared" si="0" ref="H9:H72">E9/D9*100</f>
        <v>96.02911113088354</v>
      </c>
      <c r="I9" s="98">
        <f aca="true" t="shared" si="1" ref="I9:I72">E9-D9</f>
        <v>-1785.1527999999962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44956</v>
      </c>
      <c r="E10" s="55">
        <f>E11+E12+E13</f>
        <v>43170.847200000004</v>
      </c>
      <c r="F10" s="55">
        <f>F11+F12+F13</f>
        <v>0</v>
      </c>
      <c r="G10" s="8">
        <v>27460.63999</v>
      </c>
      <c r="H10" s="97">
        <f t="shared" si="0"/>
        <v>96.02911113088354</v>
      </c>
      <c r="I10" s="98">
        <f t="shared" si="1"/>
        <v>-1785.1527999999962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53">
        <v>43056.36664</v>
      </c>
      <c r="F11" s="106"/>
      <c r="G11" s="9">
        <v>27206.98505</v>
      </c>
      <c r="H11" s="97">
        <f t="shared" si="0"/>
        <v>96.59308275939428</v>
      </c>
      <c r="I11" s="98">
        <f>E11-D11</f>
        <v>-1518.6333599999998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213</v>
      </c>
      <c r="E12" s="54"/>
      <c r="F12" s="108"/>
      <c r="G12" s="10">
        <v>93.48871</v>
      </c>
      <c r="H12" s="97">
        <f t="shared" si="0"/>
        <v>0</v>
      </c>
      <c r="I12" s="98">
        <f t="shared" si="1"/>
        <v>-213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53">
        <v>114.48056</v>
      </c>
      <c r="F13" s="106"/>
      <c r="G13" s="9">
        <v>160.16623</v>
      </c>
      <c r="H13" s="97">
        <f t="shared" si="0"/>
        <v>68.14319047619047</v>
      </c>
      <c r="I13" s="98">
        <f t="shared" si="1"/>
        <v>-53.51944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15650.94735</v>
      </c>
      <c r="E15" s="1">
        <f>E16+E21+E22+E23</f>
        <v>11412.55604</v>
      </c>
      <c r="F15" s="168">
        <f>F16+F21+F22+F23</f>
        <v>0</v>
      </c>
      <c r="G15" s="6">
        <f>G16+G21+G22+G23</f>
        <v>11021.73667</v>
      </c>
      <c r="H15" s="97">
        <f t="shared" si="0"/>
        <v>72.91926670496403</v>
      </c>
      <c r="I15" s="98">
        <f t="shared" si="1"/>
        <v>-4238.391310000001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10827.967</v>
      </c>
      <c r="E16" s="54">
        <f>E17+E18+E19</f>
        <v>8214.365909999999</v>
      </c>
      <c r="F16" s="191">
        <f>F17+F18</f>
        <v>0</v>
      </c>
      <c r="G16" s="10">
        <f>G17+G18+G19</f>
        <v>7769.32369</v>
      </c>
      <c r="H16" s="97">
        <f t="shared" si="0"/>
        <v>75.86249487092081</v>
      </c>
      <c r="I16" s="98">
        <f t="shared" si="1"/>
        <v>-2613.601090000002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53">
        <v>4279.40853</v>
      </c>
      <c r="F17" s="120"/>
      <c r="G17" s="9">
        <v>4542.98253</v>
      </c>
      <c r="H17" s="97">
        <f t="shared" si="0"/>
        <v>68.28480181905218</v>
      </c>
      <c r="I17" s="98">
        <f t="shared" si="1"/>
        <v>-1987.5914700000003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4560.967</v>
      </c>
      <c r="E18" s="68">
        <v>3914.55938</v>
      </c>
      <c r="F18" s="130"/>
      <c r="G18" s="8">
        <v>3275.75882</v>
      </c>
      <c r="H18" s="97">
        <f t="shared" si="0"/>
        <v>85.82739975974394</v>
      </c>
      <c r="I18" s="98">
        <f t="shared" si="1"/>
        <v>-646.4076199999995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>
        <v>20.398</v>
      </c>
      <c r="F19" s="130"/>
      <c r="G19" s="9">
        <v>-49.41766</v>
      </c>
      <c r="H19" s="97" t="e">
        <f t="shared" si="0"/>
        <v>#DIV/0!</v>
      </c>
      <c r="I19" s="98">
        <f t="shared" si="1"/>
        <v>20.398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10"/>
      <c r="H20" s="97" t="e">
        <f t="shared" si="0"/>
        <v>#DIV/0!</v>
      </c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54">
        <v>741.69202</v>
      </c>
      <c r="F21" s="108"/>
      <c r="G21" s="10">
        <v>1157.75088</v>
      </c>
      <c r="H21" s="97">
        <f t="shared" si="0"/>
        <v>61.34756162117452</v>
      </c>
      <c r="I21" s="98">
        <f t="shared" si="1"/>
        <v>-467.30798000000004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2899.98035</v>
      </c>
      <c r="E22" s="53">
        <v>1948.91833</v>
      </c>
      <c r="F22" s="108"/>
      <c r="G22" s="9">
        <v>1672.68067</v>
      </c>
      <c r="H22" s="97">
        <f t="shared" si="0"/>
        <v>67.20453571349199</v>
      </c>
      <c r="I22" s="98">
        <f t="shared" si="1"/>
        <v>-951.0620199999998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47">
        <v>507.57978</v>
      </c>
      <c r="F23" s="112"/>
      <c r="G23" s="11">
        <v>421.98143</v>
      </c>
      <c r="H23" s="97">
        <f t="shared" si="0"/>
        <v>71.08960504201681</v>
      </c>
      <c r="I23" s="98">
        <f t="shared" si="1"/>
        <v>-206.42021999999997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1">
        <f>E26+E28+E33+E29+E30+E31+E32</f>
        <v>2279.10368</v>
      </c>
      <c r="F24" s="115">
        <f>F26+F28+F33</f>
        <v>0</v>
      </c>
      <c r="G24" s="6">
        <f>G26+G28+G33</f>
        <v>902.92835</v>
      </c>
      <c r="H24" s="97">
        <f t="shared" si="0"/>
        <v>87.89447281141535</v>
      </c>
      <c r="I24" s="98">
        <f t="shared" si="1"/>
        <v>-313.89631999999983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68">
        <f>E27</f>
        <v>964.02903</v>
      </c>
      <c r="F26" s="68">
        <f>F27</f>
        <v>0</v>
      </c>
      <c r="G26" s="12">
        <f>G27</f>
        <v>902.92835</v>
      </c>
      <c r="H26" s="97">
        <f t="shared" si="0"/>
        <v>79.73771960297768</v>
      </c>
      <c r="I26" s="98">
        <f t="shared" si="1"/>
        <v>-244.97096999999997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47">
        <v>964.02903</v>
      </c>
      <c r="F27" s="112"/>
      <c r="G27" s="11">
        <v>902.92835</v>
      </c>
      <c r="H27" s="97">
        <f t="shared" si="0"/>
        <v>79.73771960297768</v>
      </c>
      <c r="I27" s="98">
        <f t="shared" si="1"/>
        <v>-244.97096999999997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62.65</v>
      </c>
      <c r="F28" s="124"/>
      <c r="G28" s="9"/>
      <c r="H28" s="97" t="e">
        <f t="shared" si="0"/>
        <v>#DIV/0!</v>
      </c>
      <c r="I28" s="98">
        <f t="shared" si="1"/>
        <v>62.65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47">
        <v>8.96</v>
      </c>
      <c r="F29" s="124"/>
      <c r="G29" s="11"/>
      <c r="H29" s="97">
        <f t="shared" si="0"/>
        <v>32</v>
      </c>
      <c r="I29" s="98">
        <f t="shared" si="1"/>
        <v>-19.04</v>
      </c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47">
        <v>872.86465</v>
      </c>
      <c r="F30" s="124"/>
      <c r="G30" s="11"/>
      <c r="H30" s="97">
        <f t="shared" si="0"/>
        <v>120.22929063360881</v>
      </c>
      <c r="I30" s="98">
        <f t="shared" si="1"/>
        <v>146.86464999999998</v>
      </c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47">
        <v>120.6</v>
      </c>
      <c r="F31" s="124"/>
      <c r="G31" s="11"/>
      <c r="H31" s="97">
        <f t="shared" si="0"/>
        <v>40.199999999999996</v>
      </c>
      <c r="I31" s="98">
        <f t="shared" si="1"/>
        <v>-179.4</v>
      </c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47">
        <v>250</v>
      </c>
      <c r="F32" s="124"/>
      <c r="G32" s="11"/>
      <c r="H32" s="97">
        <f t="shared" si="0"/>
        <v>75.75757575757575</v>
      </c>
      <c r="I32" s="98">
        <f t="shared" si="1"/>
        <v>-80</v>
      </c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47"/>
      <c r="F33" s="124"/>
      <c r="G33" s="11"/>
      <c r="H33" s="97" t="e">
        <f t="shared" si="0"/>
        <v>#DIV/0!</v>
      </c>
      <c r="I33" s="98">
        <f t="shared" si="1"/>
        <v>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1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64"/>
      <c r="F35" s="135"/>
      <c r="G35" s="13"/>
      <c r="H35" s="97" t="e">
        <f t="shared" si="0"/>
        <v>#DIV/0!</v>
      </c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4918</v>
      </c>
      <c r="E36" s="3">
        <f>E38+E39+E43+E46</f>
        <v>4710.16368</v>
      </c>
      <c r="F36" s="138">
        <f>F38+F39+F43</f>
        <v>0</v>
      </c>
      <c r="G36" s="14">
        <f>G38+G39+G43+G46</f>
        <v>3323.25664</v>
      </c>
      <c r="H36" s="97">
        <f t="shared" si="0"/>
        <v>95.773966653111</v>
      </c>
      <c r="I36" s="98">
        <f t="shared" si="1"/>
        <v>-207.83632000000034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64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54">
        <v>4318.97605</v>
      </c>
      <c r="F38" s="112"/>
      <c r="G38" s="10">
        <v>2672.7927</v>
      </c>
      <c r="H38" s="97">
        <f t="shared" si="0"/>
        <v>104.32309299516909</v>
      </c>
      <c r="I38" s="98">
        <f t="shared" si="1"/>
        <v>178.9760500000002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55">
        <f>E40</f>
        <v>178.655</v>
      </c>
      <c r="F39" s="55">
        <f>F40</f>
        <v>0</v>
      </c>
      <c r="G39" s="8">
        <f>G40</f>
        <v>412.0592</v>
      </c>
      <c r="H39" s="97">
        <f t="shared" si="0"/>
        <v>33.58176691729323</v>
      </c>
      <c r="I39" s="98">
        <f t="shared" si="1"/>
        <v>-353.345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53">
        <v>178.655</v>
      </c>
      <c r="F40" s="144"/>
      <c r="G40" s="9">
        <v>412.0592</v>
      </c>
      <c r="H40" s="97">
        <f t="shared" si="0"/>
        <v>33.58176691729323</v>
      </c>
      <c r="I40" s="98">
        <f t="shared" si="1"/>
        <v>-353.345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73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46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10">
        <f>E45</f>
        <v>110.6032</v>
      </c>
      <c r="F43" s="54">
        <f>F45</f>
        <v>0</v>
      </c>
      <c r="G43" s="10">
        <f>G45</f>
        <v>208.44674</v>
      </c>
      <c r="H43" s="97">
        <f t="shared" si="0"/>
        <v>70.0020253164557</v>
      </c>
      <c r="I43" s="98">
        <f t="shared" si="1"/>
        <v>-47.3968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67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55">
        <v>110.6032</v>
      </c>
      <c r="F45" s="146"/>
      <c r="G45" s="8">
        <v>208.44674</v>
      </c>
      <c r="H45" s="97">
        <f t="shared" si="0"/>
        <v>70.0020253164557</v>
      </c>
      <c r="I45" s="98">
        <f t="shared" si="1"/>
        <v>-47.3968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88</v>
      </c>
      <c r="E46" s="74">
        <f>E47</f>
        <v>101.92943</v>
      </c>
      <c r="F46" s="74">
        <f>F47</f>
        <v>0</v>
      </c>
      <c r="G46" s="303">
        <f>G47</f>
        <v>29.958</v>
      </c>
      <c r="H46" s="97">
        <f t="shared" si="0"/>
        <v>115.82889772727272</v>
      </c>
      <c r="I46" s="98">
        <f t="shared" si="1"/>
        <v>13.929429999999996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66">
        <v>101.92943</v>
      </c>
      <c r="F47" s="153"/>
      <c r="G47" s="17">
        <v>29.958</v>
      </c>
      <c r="H47" s="97" t="e">
        <f t="shared" si="0"/>
        <v>#DIV/0!</v>
      </c>
      <c r="I47" s="98">
        <f t="shared" si="1"/>
        <v>101.92943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14">
        <f>E49+E50+E51+E52+E54+E53</f>
        <v>448.89556000000005</v>
      </c>
      <c r="F48" s="156"/>
      <c r="G48" s="14">
        <f>G49+G50+G52+G51+G54+G53</f>
        <v>1079.79315</v>
      </c>
      <c r="H48" s="97">
        <f t="shared" si="0"/>
        <v>17.624482135846094</v>
      </c>
      <c r="I48" s="98">
        <f t="shared" si="1"/>
        <v>-2098.10444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>
        <v>100</v>
      </c>
      <c r="E49" s="55">
        <v>79.26291</v>
      </c>
      <c r="F49" s="146"/>
      <c r="G49" s="8">
        <v>43.74881</v>
      </c>
      <c r="H49" s="97">
        <f t="shared" si="0"/>
        <v>79.26291</v>
      </c>
      <c r="I49" s="98">
        <f t="shared" si="1"/>
        <v>-20.737089999999995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57</v>
      </c>
      <c r="E50" s="53"/>
      <c r="F50" s="158"/>
      <c r="G50" s="9">
        <v>0.33209</v>
      </c>
      <c r="H50" s="97">
        <f t="shared" si="0"/>
        <v>0</v>
      </c>
      <c r="I50" s="98">
        <f t="shared" si="1"/>
        <v>-57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53">
        <v>23.48546</v>
      </c>
      <c r="F51" s="158"/>
      <c r="G51" s="9"/>
      <c r="H51" s="97">
        <f t="shared" si="0"/>
        <v>10.67520909090909</v>
      </c>
      <c r="I51" s="98">
        <f t="shared" si="1"/>
        <v>-196.51454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53"/>
      <c r="F52" s="158"/>
      <c r="G52" s="9">
        <v>150.45662</v>
      </c>
      <c r="H52" s="97" t="e">
        <f t="shared" si="0"/>
        <v>#DIV/0!</v>
      </c>
      <c r="I52" s="98">
        <f t="shared" si="1"/>
        <v>0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47"/>
      <c r="F53" s="159"/>
      <c r="G53" s="11"/>
      <c r="H53" s="97" t="e">
        <f t="shared" si="0"/>
        <v>#DIV/0!</v>
      </c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47">
        <v>346.14719</v>
      </c>
      <c r="F54" s="159"/>
      <c r="G54" s="11">
        <v>885.25563</v>
      </c>
      <c r="H54" s="97">
        <f t="shared" si="0"/>
        <v>15.95148341013825</v>
      </c>
      <c r="I54" s="98">
        <f t="shared" si="1"/>
        <v>-1823.8528099999999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68"/>
      <c r="F55" s="259"/>
      <c r="G55" s="12"/>
      <c r="H55" s="97" t="e">
        <f t="shared" si="0"/>
        <v>#DIV/0!</v>
      </c>
      <c r="I55" s="98">
        <f t="shared" si="1"/>
        <v>0</v>
      </c>
    </row>
    <row r="56" spans="1:9" s="86" customFormat="1" ht="11.25" customHeight="1" thickBot="1">
      <c r="A56" s="113" t="s">
        <v>309</v>
      </c>
      <c r="B56" s="114" t="s">
        <v>40</v>
      </c>
      <c r="C56" s="45">
        <f>C57+C58</f>
        <v>0</v>
      </c>
      <c r="D56" s="45">
        <f>D57+D58+D59</f>
        <v>1143</v>
      </c>
      <c r="E56" s="45">
        <f>E57+E58+E59</f>
        <v>1142.94659</v>
      </c>
      <c r="F56" s="45">
        <f>F57+F58</f>
        <v>0</v>
      </c>
      <c r="G56" s="45">
        <f>G57+G58</f>
        <v>0</v>
      </c>
      <c r="H56" s="97">
        <f>E56/D56*100</f>
        <v>99.99532720909886</v>
      </c>
      <c r="I56" s="98">
        <f>E56-D56</f>
        <v>-0.0534099999999853</v>
      </c>
    </row>
    <row r="57" spans="1:10" s="147" customFormat="1" ht="34.5" customHeight="1" thickBot="1">
      <c r="A57" s="346" t="s">
        <v>313</v>
      </c>
      <c r="B57" s="347" t="s">
        <v>106</v>
      </c>
      <c r="C57" s="348"/>
      <c r="D57" s="349">
        <v>256</v>
      </c>
      <c r="E57" s="341">
        <v>256</v>
      </c>
      <c r="F57" s="342"/>
      <c r="G57" s="343"/>
      <c r="H57" s="344">
        <f t="shared" si="0"/>
        <v>100</v>
      </c>
      <c r="I57" s="345">
        <f t="shared" si="1"/>
        <v>0</v>
      </c>
      <c r="J57" s="87"/>
    </row>
    <row r="58" spans="1:9" s="86" customFormat="1" ht="30.75" customHeight="1" thickBot="1">
      <c r="A58" s="127" t="s">
        <v>314</v>
      </c>
      <c r="B58" s="350" t="s">
        <v>106</v>
      </c>
      <c r="C58" s="351"/>
      <c r="D58" s="352">
        <v>22</v>
      </c>
      <c r="E58" s="351">
        <v>21.07</v>
      </c>
      <c r="F58" s="353"/>
      <c r="G58" s="352"/>
      <c r="H58" s="344">
        <f t="shared" si="0"/>
        <v>95.77272727272728</v>
      </c>
      <c r="I58" s="345">
        <f t="shared" si="1"/>
        <v>-0.9299999999999997</v>
      </c>
    </row>
    <row r="59" spans="1:9" s="86" customFormat="1" ht="30.75" customHeight="1" thickBot="1">
      <c r="A59" s="127" t="s">
        <v>315</v>
      </c>
      <c r="B59" s="350" t="s">
        <v>300</v>
      </c>
      <c r="C59" s="351"/>
      <c r="D59" s="352">
        <v>865</v>
      </c>
      <c r="E59" s="351">
        <v>865.87659</v>
      </c>
      <c r="F59" s="353"/>
      <c r="G59" s="352"/>
      <c r="H59" s="344">
        <f>E59/D59*100</f>
        <v>100.10133988439307</v>
      </c>
      <c r="I59" s="345">
        <f>E59-D59</f>
        <v>0.8765899999999647</v>
      </c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968.11</v>
      </c>
      <c r="E60" s="45">
        <f>E63+E65+E67+E69+E70+E72+E73+E74+E76+E78+E61+E81+E82+E83</f>
        <v>734.08507</v>
      </c>
      <c r="F60" s="45">
        <f>F63+F65+F67+F69+F70+F72+F73+F74+F76+F78+F61+F81+F82+F83</f>
        <v>0</v>
      </c>
      <c r="G60" s="18">
        <f>G63+G65+G67+G69+G70+G72+G73+G74+G76+G78+G61+G81+G82+G83+G75+G79</f>
        <v>835.10602</v>
      </c>
      <c r="H60" s="97">
        <f t="shared" si="0"/>
        <v>75.8266178430137</v>
      </c>
      <c r="I60" s="98">
        <f t="shared" si="1"/>
        <v>-234.02493000000004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54">
        <v>32.92595</v>
      </c>
      <c r="F61" s="108"/>
      <c r="G61" s="10">
        <v>34.65871</v>
      </c>
      <c r="H61" s="97">
        <f t="shared" si="0"/>
        <v>73.16877777777778</v>
      </c>
      <c r="I61" s="98">
        <f t="shared" si="1"/>
        <v>-12.07405</v>
      </c>
    </row>
    <row r="62" spans="1:10" s="86" customFormat="1" ht="11.25" customHeight="1" thickBot="1">
      <c r="A62" s="102" t="s">
        <v>43</v>
      </c>
      <c r="B62" s="103" t="s">
        <v>44</v>
      </c>
      <c r="C62" s="331"/>
      <c r="D62" s="332"/>
      <c r="E62" s="354"/>
      <c r="F62" s="333"/>
      <c r="G62" s="337"/>
      <c r="H62" s="97" t="e">
        <f t="shared" si="0"/>
        <v>#DIV/0!</v>
      </c>
      <c r="I62" s="98">
        <f t="shared" si="1"/>
        <v>0</v>
      </c>
      <c r="J62" s="87"/>
    </row>
    <row r="63" spans="2:9" ht="11.25" customHeight="1" thickBot="1">
      <c r="B63" s="103" t="s">
        <v>45</v>
      </c>
      <c r="C63" s="334">
        <v>1</v>
      </c>
      <c r="D63" s="335">
        <v>1</v>
      </c>
      <c r="E63" s="355">
        <v>3.77695</v>
      </c>
      <c r="F63" s="336"/>
      <c r="G63" s="338">
        <v>15.15</v>
      </c>
      <c r="H63" s="97">
        <f t="shared" si="0"/>
        <v>377.695</v>
      </c>
      <c r="I63" s="98">
        <f t="shared" si="1"/>
        <v>2.77695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47"/>
      <c r="F64" s="124"/>
      <c r="G64" s="11"/>
      <c r="H64" s="97" t="e">
        <f t="shared" si="0"/>
        <v>#DIV/0!</v>
      </c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54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55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55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47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54"/>
      <c r="F69" s="112"/>
      <c r="G69" s="10"/>
      <c r="H69" s="97" t="e">
        <f t="shared" si="0"/>
        <v>#DIV/0!</v>
      </c>
      <c r="I69" s="98">
        <f t="shared" si="1"/>
        <v>0</v>
      </c>
    </row>
    <row r="70" spans="1:9" ht="11.25" customHeight="1" thickBot="1">
      <c r="A70" s="118" t="s">
        <v>110</v>
      </c>
      <c r="B70" s="123" t="s">
        <v>112</v>
      </c>
      <c r="C70" s="47"/>
      <c r="D70" s="11"/>
      <c r="E70" s="53"/>
      <c r="F70" s="112"/>
      <c r="G70" s="9">
        <v>30</v>
      </c>
      <c r="H70" s="97" t="e">
        <f t="shared" si="0"/>
        <v>#DIV/0!</v>
      </c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47"/>
      <c r="F71" s="124"/>
      <c r="G71" s="311"/>
      <c r="H71" s="97" t="e">
        <f t="shared" si="0"/>
        <v>#DIV/0!</v>
      </c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54">
        <v>22</v>
      </c>
      <c r="F72" s="108"/>
      <c r="G72" s="10">
        <v>10</v>
      </c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53">
        <v>116.24039</v>
      </c>
      <c r="F73" s="108"/>
      <c r="G73" s="9">
        <v>274.97704</v>
      </c>
      <c r="H73" s="97">
        <f aca="true" t="shared" si="2" ref="H73:H136">E73/D73*100</f>
        <v>83.02885</v>
      </c>
      <c r="I73" s="98">
        <f aca="true" t="shared" si="3" ref="I73:I136">E73-D73</f>
        <v>-23.759609999999995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53"/>
      <c r="F74" s="106"/>
      <c r="G74" s="9"/>
      <c r="H74" s="97" t="e">
        <f t="shared" si="2"/>
        <v>#DIV/0!</v>
      </c>
      <c r="I74" s="98">
        <f t="shared" si="3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55"/>
      <c r="F75" s="112"/>
      <c r="G75" s="8"/>
      <c r="H75" s="97" t="e">
        <f t="shared" si="2"/>
        <v>#DIV/0!</v>
      </c>
      <c r="I75" s="98">
        <f t="shared" si="3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55">
        <v>9.76</v>
      </c>
      <c r="F76" s="112"/>
      <c r="G76" s="8">
        <v>2.5</v>
      </c>
      <c r="H76" s="97">
        <f t="shared" si="2"/>
        <v>69.71428571428572</v>
      </c>
      <c r="I76" s="98">
        <f t="shared" si="3"/>
        <v>-4.24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47"/>
      <c r="F77" s="112"/>
      <c r="G77" s="11">
        <v>5.491</v>
      </c>
      <c r="H77" s="97" t="e">
        <f t="shared" si="2"/>
        <v>#DIV/0!</v>
      </c>
      <c r="I77" s="98">
        <f t="shared" si="3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3.11</v>
      </c>
      <c r="E78" s="54">
        <f>E79+E80</f>
        <v>5.346</v>
      </c>
      <c r="F78" s="54">
        <f>F79+F80</f>
        <v>0</v>
      </c>
      <c r="G78" s="10">
        <v>4.5</v>
      </c>
      <c r="H78" s="97">
        <f t="shared" si="2"/>
        <v>171.89710610932477</v>
      </c>
      <c r="I78" s="98">
        <f t="shared" si="3"/>
        <v>2.236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55"/>
      <c r="F79" s="112"/>
      <c r="G79" s="9">
        <v>0.991</v>
      </c>
      <c r="H79" s="97" t="e">
        <f t="shared" si="2"/>
        <v>#DIV/0!</v>
      </c>
      <c r="I79" s="98">
        <f t="shared" si="3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>
        <v>3.11</v>
      </c>
      <c r="E80" s="53">
        <v>5.346</v>
      </c>
      <c r="F80" s="106"/>
      <c r="G80" s="9"/>
      <c r="H80" s="97">
        <f t="shared" si="2"/>
        <v>171.89710610932477</v>
      </c>
      <c r="I80" s="98">
        <f t="shared" si="3"/>
        <v>2.236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53">
        <v>10</v>
      </c>
      <c r="F81" s="106"/>
      <c r="G81" s="9">
        <v>3</v>
      </c>
      <c r="H81" s="97" t="e">
        <f t="shared" si="2"/>
        <v>#DIV/0!</v>
      </c>
      <c r="I81" s="98">
        <f t="shared" si="3"/>
        <v>10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53">
        <v>45.89038</v>
      </c>
      <c r="F82" s="106"/>
      <c r="G82" s="9">
        <v>36.259</v>
      </c>
      <c r="H82" s="97">
        <f t="shared" si="2"/>
        <v>158.2426896551724</v>
      </c>
      <c r="I82" s="98">
        <f t="shared" si="3"/>
        <v>16.89038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9">
        <f>E85</f>
        <v>488.1454</v>
      </c>
      <c r="F83" s="9">
        <f>F85</f>
        <v>0</v>
      </c>
      <c r="G83" s="9">
        <f>G85</f>
        <v>413.07027</v>
      </c>
      <c r="H83" s="97">
        <f t="shared" si="2"/>
        <v>94.41883945841393</v>
      </c>
      <c r="I83" s="98">
        <f t="shared" si="3"/>
        <v>-28.854600000000005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47"/>
      <c r="F84" s="124"/>
      <c r="G84" s="11"/>
      <c r="H84" s="97" t="e">
        <f t="shared" si="2"/>
        <v>#DIV/0!</v>
      </c>
      <c r="I84" s="98">
        <f t="shared" si="3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47">
        <v>488.1454</v>
      </c>
      <c r="F85" s="112"/>
      <c r="G85" s="11">
        <v>413.07027</v>
      </c>
      <c r="H85" s="97">
        <f t="shared" si="2"/>
        <v>94.41883945841393</v>
      </c>
      <c r="I85" s="98">
        <f t="shared" si="3"/>
        <v>-28.854600000000005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8940</v>
      </c>
      <c r="E86" s="45">
        <f>E87+E88+E89</f>
        <v>8931.37829</v>
      </c>
      <c r="F86" s="167">
        <f>F87+F88+F89</f>
        <v>0</v>
      </c>
      <c r="G86" s="18">
        <f>G87+G88+G89</f>
        <v>515.82277</v>
      </c>
      <c r="H86" s="97">
        <f t="shared" si="2"/>
        <v>99.90356029082774</v>
      </c>
      <c r="I86" s="98">
        <f t="shared" si="3"/>
        <v>-8.621709999999439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54">
        <v>21.71659</v>
      </c>
      <c r="F87" s="108"/>
      <c r="G87" s="10">
        <v>178.39177</v>
      </c>
      <c r="H87" s="97" t="e">
        <f t="shared" si="2"/>
        <v>#DIV/0!</v>
      </c>
      <c r="I87" s="98">
        <f t="shared" si="3"/>
        <v>21.71659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53"/>
      <c r="F88" s="106"/>
      <c r="G88" s="9"/>
      <c r="H88" s="97" t="e">
        <f t="shared" si="2"/>
        <v>#DIV/0!</v>
      </c>
      <c r="I88" s="98">
        <f t="shared" si="3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8940</v>
      </c>
      <c r="E89" s="47">
        <v>8909.6617</v>
      </c>
      <c r="F89" s="124"/>
      <c r="G89" s="11">
        <v>337.431</v>
      </c>
      <c r="H89" s="97">
        <f t="shared" si="2"/>
        <v>99.66064541387026</v>
      </c>
      <c r="I89" s="98">
        <f t="shared" si="3"/>
        <v>-30.338299999999435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360211.746</v>
      </c>
      <c r="E90" s="1">
        <f>E91+E167+E165+E164</f>
        <v>286162.95534</v>
      </c>
      <c r="F90" s="225">
        <f>F91+F167+F165+F164+F166</f>
        <v>0</v>
      </c>
      <c r="G90" s="6">
        <f>G91+G167+G165+G164+G166</f>
        <v>251375.9727</v>
      </c>
      <c r="H90" s="97">
        <f t="shared" si="2"/>
        <v>79.44298277824622</v>
      </c>
      <c r="I90" s="98">
        <f t="shared" si="3"/>
        <v>-74048.79066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360211.746</v>
      </c>
      <c r="E91" s="3">
        <f>E92+E95+E115+E146</f>
        <v>286154.77396</v>
      </c>
      <c r="F91" s="43">
        <f>F92+F95+F115+F146</f>
        <v>0</v>
      </c>
      <c r="G91" s="14">
        <f>G92+G95+G115+G146</f>
        <v>251374.92834</v>
      </c>
      <c r="H91" s="97">
        <f t="shared" si="2"/>
        <v>79.44071150861362</v>
      </c>
      <c r="I91" s="98">
        <f t="shared" si="3"/>
        <v>-74056.97203999996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129289.4</v>
      </c>
      <c r="E92" s="1">
        <f>E93+E94</f>
        <v>114931.1</v>
      </c>
      <c r="F92" s="281">
        <f>F93+F94</f>
        <v>0</v>
      </c>
      <c r="G92" s="6">
        <v>89398.34308</v>
      </c>
      <c r="H92" s="97">
        <f t="shared" si="2"/>
        <v>88.89444919691793</v>
      </c>
      <c r="I92" s="98">
        <f t="shared" si="3"/>
        <v>-14358.299999999988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127857</v>
      </c>
      <c r="E93" s="54">
        <v>113556</v>
      </c>
      <c r="G93" s="10">
        <v>88165</v>
      </c>
      <c r="H93" s="97">
        <f t="shared" si="2"/>
        <v>88.81484783781882</v>
      </c>
      <c r="I93" s="98">
        <f t="shared" si="3"/>
        <v>-14301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1432.4</v>
      </c>
      <c r="E94" s="55">
        <v>1375.1</v>
      </c>
      <c r="G94" s="8">
        <v>1233.34308</v>
      </c>
      <c r="H94" s="97">
        <f t="shared" si="2"/>
        <v>95.9997207483943</v>
      </c>
      <c r="I94" s="98">
        <f t="shared" si="3"/>
        <v>-57.30000000000018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D98+D101+D107+D97+D104+D103+D106+D105</f>
        <v>26734.239999999998</v>
      </c>
      <c r="E95" s="1">
        <f>E98+E101+E107+E96+E97+E99+E100+E102+E103+E105+E104</f>
        <v>19544.366159999998</v>
      </c>
      <c r="F95" s="225">
        <f>F98+F101+F107</f>
        <v>0</v>
      </c>
      <c r="G95" s="6">
        <f>G98+G101+G107+G96+G97+G99+G100+G102+G103</f>
        <v>15586.449999999999</v>
      </c>
      <c r="H95" s="97">
        <f t="shared" si="2"/>
        <v>73.10612218637971</v>
      </c>
      <c r="I95" s="98">
        <f t="shared" si="3"/>
        <v>-7189.87384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54"/>
      <c r="F96" s="172"/>
      <c r="G96" s="10">
        <v>1654.2</v>
      </c>
      <c r="H96" s="97" t="e">
        <f t="shared" si="2"/>
        <v>#DIV/0!</v>
      </c>
      <c r="I96" s="98">
        <f t="shared" si="3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53"/>
      <c r="F97" s="166"/>
      <c r="G97" s="9">
        <v>2078.8</v>
      </c>
      <c r="H97" s="97" t="e">
        <f t="shared" si="2"/>
        <v>#DIV/0!</v>
      </c>
      <c r="I97" s="98">
        <f t="shared" si="3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54"/>
      <c r="F98" s="148"/>
      <c r="G98" s="10">
        <v>4500</v>
      </c>
      <c r="H98" s="97" t="e">
        <f t="shared" si="2"/>
        <v>#DIV/0!</v>
      </c>
      <c r="I98" s="98">
        <f t="shared" si="3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47"/>
      <c r="F99" s="173"/>
      <c r="G99" s="11">
        <v>1763.3</v>
      </c>
      <c r="H99" s="97" t="e">
        <f t="shared" si="2"/>
        <v>#DIV/0!</v>
      </c>
      <c r="I99" s="98">
        <f t="shared" si="3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47"/>
      <c r="F100" s="173"/>
      <c r="G100" s="11">
        <v>777.6</v>
      </c>
      <c r="H100" s="97" t="e">
        <f t="shared" si="2"/>
        <v>#DIV/0!</v>
      </c>
      <c r="I100" s="98">
        <f t="shared" si="3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68">
        <v>3287.4</v>
      </c>
      <c r="F101" s="42"/>
      <c r="G101" s="12"/>
      <c r="H101" s="97">
        <f t="shared" si="2"/>
        <v>100</v>
      </c>
      <c r="I101" s="98">
        <f t="shared" si="3"/>
        <v>0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68"/>
      <c r="F102" s="42"/>
      <c r="G102" s="312">
        <v>600</v>
      </c>
      <c r="H102" s="97" t="e">
        <f t="shared" si="2"/>
        <v>#DIV/0!</v>
      </c>
      <c r="I102" s="98">
        <f t="shared" si="3"/>
        <v>0</v>
      </c>
      <c r="J102" s="87"/>
    </row>
    <row r="103" spans="1:10" s="86" customFormat="1" ht="11.25" customHeight="1" thickBot="1">
      <c r="A103" s="118" t="s">
        <v>258</v>
      </c>
      <c r="B103" s="293" t="s">
        <v>259</v>
      </c>
      <c r="C103" s="294"/>
      <c r="D103" s="323">
        <v>138.6</v>
      </c>
      <c r="E103" s="245"/>
      <c r="F103" s="295"/>
      <c r="G103" s="313">
        <v>203.3</v>
      </c>
      <c r="H103" s="97">
        <f t="shared" si="2"/>
        <v>0</v>
      </c>
      <c r="I103" s="98">
        <f t="shared" si="3"/>
        <v>-138.6</v>
      </c>
      <c r="J103" s="87"/>
    </row>
    <row r="104" spans="1:10" s="86" customFormat="1" ht="11.25" customHeight="1" thickBot="1">
      <c r="A104" s="42" t="s">
        <v>280</v>
      </c>
      <c r="B104" s="181" t="s">
        <v>281</v>
      </c>
      <c r="C104" s="288"/>
      <c r="D104" s="322">
        <v>3514.64</v>
      </c>
      <c r="E104" s="68">
        <v>3514.64</v>
      </c>
      <c r="F104" s="42"/>
      <c r="G104" s="312"/>
      <c r="H104" s="97">
        <f t="shared" si="2"/>
        <v>100</v>
      </c>
      <c r="I104" s="98">
        <f t="shared" si="3"/>
        <v>0</v>
      </c>
      <c r="J104" s="87"/>
    </row>
    <row r="105" spans="1:10" s="86" customFormat="1" ht="11.25" customHeight="1" thickBot="1">
      <c r="A105" s="42" t="s">
        <v>301</v>
      </c>
      <c r="B105" s="181" t="s">
        <v>302</v>
      </c>
      <c r="C105" s="288">
        <v>5270.3</v>
      </c>
      <c r="D105" s="322">
        <v>5270.3</v>
      </c>
      <c r="E105" s="68">
        <v>5270.3</v>
      </c>
      <c r="F105" s="42"/>
      <c r="G105" s="312"/>
      <c r="H105" s="97">
        <f t="shared" si="2"/>
        <v>100</v>
      </c>
      <c r="I105" s="98">
        <f t="shared" si="3"/>
        <v>0</v>
      </c>
      <c r="J105" s="87"/>
    </row>
    <row r="106" spans="1:10" s="86" customFormat="1" ht="24" customHeight="1" thickBot="1">
      <c r="A106" s="42" t="s">
        <v>288</v>
      </c>
      <c r="B106" s="299" t="s">
        <v>289</v>
      </c>
      <c r="C106" s="288"/>
      <c r="D106" s="322">
        <v>5000</v>
      </c>
      <c r="E106" s="68"/>
      <c r="F106" s="42"/>
      <c r="G106" s="312"/>
      <c r="H106" s="97">
        <f t="shared" si="2"/>
        <v>0</v>
      </c>
      <c r="I106" s="98">
        <f t="shared" si="3"/>
        <v>-5000</v>
      </c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209">
        <f>E108+E109+E110+E111</f>
        <v>7472.026159999999</v>
      </c>
      <c r="F107" s="43">
        <f>F108+F109+F110+F111</f>
        <v>0</v>
      </c>
      <c r="G107" s="14">
        <f>G108+G109+G110+G111+G112+G114</f>
        <v>4009.25</v>
      </c>
      <c r="H107" s="97">
        <f t="shared" si="2"/>
        <v>78.46047231526887</v>
      </c>
      <c r="I107" s="98">
        <f t="shared" si="3"/>
        <v>-2051.27384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47">
        <v>614.74616</v>
      </c>
      <c r="F108" s="124"/>
      <c r="G108" s="11"/>
      <c r="H108" s="97">
        <f t="shared" si="2"/>
        <v>63.37589278350516</v>
      </c>
      <c r="I108" s="98">
        <f t="shared" si="3"/>
        <v>-355.25383999999997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47">
        <v>1411</v>
      </c>
      <c r="F109" s="176"/>
      <c r="G109" s="11">
        <v>1458</v>
      </c>
      <c r="H109" s="97">
        <f t="shared" si="2"/>
        <v>64.84375</v>
      </c>
      <c r="I109" s="98">
        <f t="shared" si="3"/>
        <v>-765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47">
        <v>2654.3</v>
      </c>
      <c r="F110" s="176"/>
      <c r="G110" s="11">
        <v>1545</v>
      </c>
      <c r="H110" s="97">
        <f t="shared" si="2"/>
        <v>100</v>
      </c>
      <c r="I110" s="98">
        <f t="shared" si="3"/>
        <v>0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47">
        <v>2791.98</v>
      </c>
      <c r="F111" s="282"/>
      <c r="G111" s="305">
        <v>1006.25</v>
      </c>
      <c r="H111" s="97">
        <f t="shared" si="2"/>
        <v>74.99274778404512</v>
      </c>
      <c r="I111" s="98">
        <f t="shared" si="3"/>
        <v>-931.02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53"/>
      <c r="F112" s="283"/>
      <c r="G112" s="12"/>
      <c r="H112" s="97" t="e">
        <f t="shared" si="2"/>
        <v>#DIV/0!</v>
      </c>
      <c r="I112" s="98">
        <f t="shared" si="3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55"/>
      <c r="F113" s="284"/>
      <c r="G113" s="248"/>
      <c r="H113" s="97" t="e">
        <f t="shared" si="2"/>
        <v>#DIV/0!</v>
      </c>
      <c r="I113" s="98">
        <f t="shared" si="3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53"/>
      <c r="F114" s="283"/>
      <c r="G114" s="12"/>
      <c r="H114" s="97" t="e">
        <f t="shared" si="2"/>
        <v>#DIV/0!</v>
      </c>
      <c r="I114" s="98">
        <f t="shared" si="3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166531.9</v>
      </c>
      <c r="E115" s="3">
        <f>E116+E133+E136+E137+E138+E139+E140+E141+E144+E135+E134+E142</f>
        <v>124922.80544</v>
      </c>
      <c r="F115" s="43">
        <f>F116+F133+F136+F137+F138+F139+F140+F141+F144+F135+F134</f>
        <v>0</v>
      </c>
      <c r="G115" s="14">
        <f>G116+G133+G136+G137+G138+G139+G140+G141+G144+G135+G134+G143+G142</f>
        <v>126877.64482000002</v>
      </c>
      <c r="H115" s="97">
        <f t="shared" si="2"/>
        <v>75.01433985921015</v>
      </c>
      <c r="I115" s="98">
        <f t="shared" si="3"/>
        <v>-41609.09456</v>
      </c>
    </row>
    <row r="116" spans="1:9" ht="11.25" customHeight="1" thickBot="1">
      <c r="A116" s="168" t="s">
        <v>83</v>
      </c>
      <c r="B116" s="340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124432.50000000001</v>
      </c>
      <c r="E116" s="1">
        <f>E119+E120+E125+E128+E127+E118+E117+E126+E121+E129+E130+E123+E124+E131+E132</f>
        <v>93640.64880000001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96058.28131</v>
      </c>
      <c r="H116" s="97">
        <f t="shared" si="2"/>
        <v>75.2541729853535</v>
      </c>
      <c r="I116" s="98">
        <f t="shared" si="3"/>
        <v>-30791.851200000005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54">
        <v>1355.088</v>
      </c>
      <c r="F117" s="178"/>
      <c r="G117" s="10">
        <v>1383.8573</v>
      </c>
      <c r="H117" s="97">
        <f t="shared" si="2"/>
        <v>95.98300042498937</v>
      </c>
      <c r="I117" s="98">
        <f t="shared" si="3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54"/>
      <c r="F118" s="178"/>
      <c r="G118" s="10">
        <v>18</v>
      </c>
      <c r="H118" s="97">
        <f t="shared" si="2"/>
        <v>0</v>
      </c>
      <c r="I118" s="98">
        <f t="shared" si="3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54"/>
      <c r="F119" s="108"/>
      <c r="G119" s="10">
        <v>2531.52</v>
      </c>
      <c r="H119" s="97" t="e">
        <f t="shared" si="2"/>
        <v>#DIV/0!</v>
      </c>
      <c r="I119" s="98">
        <f t="shared" si="3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53">
        <v>67319</v>
      </c>
      <c r="F120" s="179"/>
      <c r="G120" s="9">
        <v>67127</v>
      </c>
      <c r="H120" s="97">
        <f t="shared" si="2"/>
        <v>74.9999721475467</v>
      </c>
      <c r="I120" s="98">
        <f t="shared" si="3"/>
        <v>-22439.699999999997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53">
        <v>11560</v>
      </c>
      <c r="F121" s="179"/>
      <c r="G121" s="9">
        <v>12124</v>
      </c>
      <c r="H121" s="97">
        <f t="shared" si="2"/>
        <v>75.00259524551024</v>
      </c>
      <c r="I121" s="98">
        <f t="shared" si="3"/>
        <v>-3852.7999999999993</v>
      </c>
    </row>
    <row r="122" spans="3:9" ht="1.5" customHeight="1" hidden="1">
      <c r="C122" s="151"/>
      <c r="D122" s="272"/>
      <c r="E122" s="55"/>
      <c r="H122" s="97" t="e">
        <f t="shared" si="2"/>
        <v>#DIV/0!</v>
      </c>
      <c r="I122" s="98">
        <f t="shared" si="3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53">
        <v>264.6</v>
      </c>
      <c r="F123" s="179"/>
      <c r="G123" s="9">
        <v>365.48521</v>
      </c>
      <c r="H123" s="97">
        <f t="shared" si="2"/>
        <v>63.57520422873619</v>
      </c>
      <c r="I123" s="98">
        <f t="shared" si="3"/>
        <v>-151.59999999999997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53">
        <v>90</v>
      </c>
      <c r="F124" s="179"/>
      <c r="G124" s="9">
        <v>80.3</v>
      </c>
      <c r="H124" s="97">
        <f t="shared" si="2"/>
        <v>59.800664451827245</v>
      </c>
      <c r="I124" s="98">
        <f t="shared" si="3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53"/>
      <c r="F125" s="179"/>
      <c r="G125" s="314"/>
      <c r="H125" s="97" t="e">
        <f t="shared" si="2"/>
        <v>#DIV/0!</v>
      </c>
      <c r="I125" s="98">
        <f t="shared" si="3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53"/>
      <c r="F126" s="179"/>
      <c r="G126" s="314"/>
      <c r="H126" s="97" t="e">
        <f t="shared" si="2"/>
        <v>#DIV/0!</v>
      </c>
      <c r="I126" s="98">
        <f t="shared" si="3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1083.8</v>
      </c>
      <c r="E127" s="53">
        <v>891</v>
      </c>
      <c r="F127" s="285"/>
      <c r="G127" s="12">
        <v>1160.9</v>
      </c>
      <c r="H127" s="97">
        <f t="shared" si="2"/>
        <v>82.21073998892786</v>
      </c>
      <c r="I127" s="98">
        <f t="shared" si="3"/>
        <v>-192.79999999999995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53"/>
      <c r="F128" s="179"/>
      <c r="G128" s="314"/>
      <c r="H128" s="97" t="e">
        <f t="shared" si="2"/>
        <v>#DIV/0!</v>
      </c>
      <c r="I128" s="98">
        <f t="shared" si="3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47"/>
      <c r="F129" s="173"/>
      <c r="G129" s="311"/>
      <c r="H129" s="97" t="e">
        <f t="shared" si="2"/>
        <v>#DIV/0!</v>
      </c>
      <c r="I129" s="98">
        <f t="shared" si="3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47">
        <v>2374.1</v>
      </c>
      <c r="F130" s="124"/>
      <c r="G130" s="311"/>
      <c r="H130" s="97" t="e">
        <f t="shared" si="2"/>
        <v>#DIV/0!</v>
      </c>
      <c r="I130" s="98">
        <f t="shared" si="3"/>
        <v>2374.1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47">
        <v>9347.341</v>
      </c>
      <c r="F131" s="124"/>
      <c r="G131" s="315">
        <v>9386.762</v>
      </c>
      <c r="H131" s="97">
        <f t="shared" si="2"/>
        <v>70.60138523822472</v>
      </c>
      <c r="I131" s="98">
        <f t="shared" si="3"/>
        <v>-3892.259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2941.1</v>
      </c>
      <c r="E132" s="53">
        <v>439.5198</v>
      </c>
      <c r="F132" s="144"/>
      <c r="G132" s="11">
        <v>1880.4568</v>
      </c>
      <c r="H132" s="97">
        <f t="shared" si="2"/>
        <v>14.944061745605385</v>
      </c>
      <c r="I132" s="98">
        <f t="shared" si="3"/>
        <v>-2501.5802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47">
        <v>830</v>
      </c>
      <c r="F133" s="124"/>
      <c r="G133" s="11">
        <v>1250</v>
      </c>
      <c r="H133" s="97">
        <f t="shared" si="2"/>
        <v>57.11533168180567</v>
      </c>
      <c r="I133" s="98">
        <f t="shared" si="3"/>
        <v>-623.2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47"/>
      <c r="F134" s="124"/>
      <c r="G134" s="11">
        <v>959.7</v>
      </c>
      <c r="H134" s="97" t="e">
        <f t="shared" si="2"/>
        <v>#DIV/0!</v>
      </c>
      <c r="I134" s="98">
        <f t="shared" si="3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53">
        <v>1189.9</v>
      </c>
      <c r="F135" s="144"/>
      <c r="G135" s="11">
        <v>639.8</v>
      </c>
      <c r="H135" s="97">
        <f t="shared" si="2"/>
        <v>100</v>
      </c>
      <c r="I135" s="98">
        <f t="shared" si="3"/>
        <v>0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53">
        <v>1105.388</v>
      </c>
      <c r="F136" s="285"/>
      <c r="G136" s="9">
        <v>786.075</v>
      </c>
      <c r="H136" s="97">
        <f t="shared" si="2"/>
        <v>87.5000395788807</v>
      </c>
      <c r="I136" s="98">
        <f t="shared" si="3"/>
        <v>-157.91200000000003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287.7</v>
      </c>
      <c r="E137" s="53">
        <v>268.41109</v>
      </c>
      <c r="F137" s="285"/>
      <c r="G137" s="9">
        <v>111.85395</v>
      </c>
      <c r="H137" s="97">
        <f aca="true" t="shared" si="4" ref="H137:H168">E137/D137*100</f>
        <v>93.29547792839764</v>
      </c>
      <c r="I137" s="98">
        <f aca="true" t="shared" si="5" ref="I137:I168">E137-D137</f>
        <v>-19.288909999999987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53"/>
      <c r="F138" s="285"/>
      <c r="G138" s="11">
        <v>3754.75732</v>
      </c>
      <c r="H138" s="97" t="e">
        <f t="shared" si="4"/>
        <v>#DIV/0!</v>
      </c>
      <c r="I138" s="98">
        <f t="shared" si="5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53"/>
      <c r="F139" s="285"/>
      <c r="G139" s="11">
        <v>1003.51126</v>
      </c>
      <c r="H139" s="97" t="e">
        <f t="shared" si="4"/>
        <v>#DIV/0!</v>
      </c>
      <c r="I139" s="98">
        <f t="shared" si="5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53">
        <v>502.25667</v>
      </c>
      <c r="F140" s="179"/>
      <c r="G140" s="12">
        <v>449.49518</v>
      </c>
      <c r="H140" s="97">
        <f t="shared" si="4"/>
        <v>75.56140664961636</v>
      </c>
      <c r="I140" s="98">
        <f t="shared" si="5"/>
        <v>-162.44333000000006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53">
        <v>856.6402</v>
      </c>
      <c r="F141" s="285"/>
      <c r="G141" s="9">
        <v>848.1708</v>
      </c>
      <c r="H141" s="97">
        <f t="shared" si="4"/>
        <v>70.47056597564989</v>
      </c>
      <c r="I141" s="98">
        <f t="shared" si="5"/>
        <v>-358.95979999999986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53">
        <v>73.56068</v>
      </c>
      <c r="F142" s="285"/>
      <c r="G142" s="12"/>
      <c r="H142" s="97">
        <f t="shared" si="4"/>
        <v>85.53567441860466</v>
      </c>
      <c r="I142" s="98">
        <f t="shared" si="5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53"/>
      <c r="F143" s="285"/>
      <c r="G143" s="12"/>
      <c r="H143" s="97" t="e">
        <f t="shared" si="4"/>
        <v>#DIV/0!</v>
      </c>
      <c r="I143" s="98">
        <f t="shared" si="5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3">
        <f>E145</f>
        <v>26456</v>
      </c>
      <c r="F144" s="43">
        <f>F145</f>
        <v>0</v>
      </c>
      <c r="G144" s="316">
        <f>G145</f>
        <v>21016</v>
      </c>
      <c r="H144" s="97">
        <f t="shared" si="4"/>
        <v>73.61362308355825</v>
      </c>
      <c r="I144" s="98">
        <f t="shared" si="5"/>
        <v>-9483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55">
        <v>26456</v>
      </c>
      <c r="G145" s="8">
        <v>21016</v>
      </c>
      <c r="H145" s="97">
        <f t="shared" si="4"/>
        <v>73.61362308355825</v>
      </c>
      <c r="I145" s="98">
        <f t="shared" si="5"/>
        <v>-9483</v>
      </c>
    </row>
    <row r="146" spans="1:9" ht="11.25" customHeight="1" thickBot="1">
      <c r="A146" s="168" t="s">
        <v>88</v>
      </c>
      <c r="B146" s="340" t="s">
        <v>104</v>
      </c>
      <c r="C146" s="208">
        <f>C157+C158+C148+C152+C150</f>
        <v>37610.206</v>
      </c>
      <c r="D146" s="261">
        <f>D157+D158+D148+D152+D150</f>
        <v>37656.206</v>
      </c>
      <c r="E146" s="1">
        <f>E157+E158+E148+E152+E150+E149+E151+E155+E156+E153+E154</f>
        <v>26756.50236</v>
      </c>
      <c r="F146" s="281">
        <f>F157+F158+F148+F152+F150+F149+F151+F155+F156</f>
        <v>0</v>
      </c>
      <c r="G146" s="6">
        <f>G147+G151+G153+G157+G158+G152+G155+G156+G154</f>
        <v>19512.49044</v>
      </c>
      <c r="H146" s="97">
        <f t="shared" si="4"/>
        <v>71.0546951012537</v>
      </c>
      <c r="I146" s="98">
        <f t="shared" si="5"/>
        <v>-10899.70364</v>
      </c>
    </row>
    <row r="147" spans="1:9" ht="11.25" customHeight="1" thickBot="1">
      <c r="A147" s="168" t="s">
        <v>89</v>
      </c>
      <c r="B147" s="340" t="s">
        <v>104</v>
      </c>
      <c r="C147" s="208"/>
      <c r="D147" s="261"/>
      <c r="E147" s="1">
        <f>E148+E149+E151</f>
        <v>0</v>
      </c>
      <c r="F147" s="132"/>
      <c r="G147" s="6">
        <f>G148+G149+G150</f>
        <v>0</v>
      </c>
      <c r="H147" s="97" t="e">
        <f t="shared" si="4"/>
        <v>#DIV/0!</v>
      </c>
      <c r="I147" s="98">
        <f t="shared" si="5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54"/>
      <c r="F148" s="108"/>
      <c r="G148" s="10"/>
      <c r="H148" s="97" t="e">
        <f t="shared" si="4"/>
        <v>#DIV/0!</v>
      </c>
      <c r="I148" s="98">
        <f t="shared" si="5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54"/>
      <c r="F149" s="108"/>
      <c r="G149" s="317"/>
      <c r="H149" s="97" t="e">
        <f t="shared" si="4"/>
        <v>#DIV/0!</v>
      </c>
      <c r="I149" s="98">
        <f t="shared" si="5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54"/>
      <c r="F150" s="108"/>
      <c r="G150" s="10"/>
      <c r="H150" s="97" t="e">
        <f t="shared" si="4"/>
        <v>#DIV/0!</v>
      </c>
      <c r="I150" s="98">
        <f t="shared" si="5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54"/>
      <c r="F151" s="108"/>
      <c r="G151" s="10"/>
      <c r="H151" s="97" t="e">
        <f t="shared" si="4"/>
        <v>#DIV/0!</v>
      </c>
      <c r="I151" s="98">
        <f t="shared" si="5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54"/>
      <c r="F152" s="108"/>
      <c r="G152" s="317"/>
      <c r="H152" s="97" t="e">
        <f t="shared" si="4"/>
        <v>#DIV/0!</v>
      </c>
      <c r="I152" s="98">
        <f t="shared" si="5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53"/>
      <c r="F153" s="106"/>
      <c r="G153" s="9"/>
      <c r="H153" s="97" t="e">
        <f t="shared" si="4"/>
        <v>#DIV/0!</v>
      </c>
      <c r="I153" s="98">
        <f t="shared" si="5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47"/>
      <c r="F154" s="124"/>
      <c r="G154" s="11"/>
      <c r="H154" s="97" t="e">
        <f t="shared" si="4"/>
        <v>#DIV/0!</v>
      </c>
      <c r="I154" s="98">
        <f t="shared" si="5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55"/>
      <c r="F155" s="112"/>
      <c r="G155" s="318"/>
      <c r="H155" s="97" t="e">
        <f t="shared" si="4"/>
        <v>#DIV/0!</v>
      </c>
      <c r="I155" s="98">
        <f t="shared" si="5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55"/>
      <c r="F156" s="112"/>
      <c r="G156" s="8"/>
      <c r="H156" s="97" t="e">
        <f t="shared" si="4"/>
        <v>#DIV/0!</v>
      </c>
      <c r="I156" s="98">
        <f t="shared" si="5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1">
        <v>26756.50236</v>
      </c>
      <c r="F157" s="132"/>
      <c r="G157" s="6">
        <v>19512.49044</v>
      </c>
      <c r="H157" s="97">
        <f t="shared" si="4"/>
        <v>71.0546951012537</v>
      </c>
      <c r="I157" s="98">
        <f t="shared" si="5"/>
        <v>-10899.70364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45">
        <f>E161+E159+E162+E160+E163</f>
        <v>0</v>
      </c>
      <c r="F158" s="156"/>
      <c r="G158" s="18">
        <f>G161+G159+G162+G160+G163</f>
        <v>0</v>
      </c>
      <c r="H158" s="97" t="e">
        <f t="shared" si="4"/>
        <v>#DIV/0!</v>
      </c>
      <c r="I158" s="98">
        <f t="shared" si="5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54"/>
      <c r="F159" s="101"/>
      <c r="G159" s="10"/>
      <c r="H159" s="97" t="e">
        <f t="shared" si="4"/>
        <v>#DIV/0!</v>
      </c>
      <c r="I159" s="98">
        <f t="shared" si="5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54"/>
      <c r="F160" s="101"/>
      <c r="G160" s="10"/>
      <c r="H160" s="97" t="e">
        <f t="shared" si="4"/>
        <v>#DIV/0!</v>
      </c>
      <c r="I160" s="98">
        <f t="shared" si="5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54"/>
      <c r="F161" s="108"/>
      <c r="G161" s="10"/>
      <c r="H161" s="97" t="e">
        <f t="shared" si="4"/>
        <v>#DIV/0!</v>
      </c>
      <c r="I161" s="98">
        <f t="shared" si="5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54"/>
      <c r="F162" s="108"/>
      <c r="G162" s="10"/>
      <c r="H162" s="97" t="e">
        <f t="shared" si="4"/>
        <v>#DIV/0!</v>
      </c>
      <c r="I162" s="98">
        <f t="shared" si="5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54"/>
      <c r="F163" s="108"/>
      <c r="G163" s="10"/>
      <c r="H163" s="97" t="e">
        <f t="shared" si="4"/>
        <v>#DIV/0!</v>
      </c>
      <c r="I163" s="98">
        <f t="shared" si="5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61"/>
      <c r="F164" s="108"/>
      <c r="G164" s="7"/>
      <c r="H164" s="97" t="e">
        <f t="shared" si="4"/>
        <v>#DIV/0!</v>
      </c>
      <c r="I164" s="98">
        <f t="shared" si="5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48">
        <f>E166</f>
        <v>8.18266</v>
      </c>
      <c r="F165" s="186"/>
      <c r="G165" s="19">
        <v>4</v>
      </c>
      <c r="H165" s="97" t="e">
        <f t="shared" si="4"/>
        <v>#DIV/0!</v>
      </c>
      <c r="I165" s="98">
        <f t="shared" si="5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53">
        <v>8.18266</v>
      </c>
      <c r="F166" s="106"/>
      <c r="G166" s="9"/>
      <c r="H166" s="97" t="e">
        <f t="shared" si="4"/>
        <v>#DIV/0!</v>
      </c>
      <c r="I166" s="98">
        <f t="shared" si="5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48">
        <v>-0.00128</v>
      </c>
      <c r="F167" s="186"/>
      <c r="G167" s="19">
        <v>-2.95564</v>
      </c>
      <c r="H167" s="97" t="e">
        <f t="shared" si="4"/>
        <v>#DIV/0!</v>
      </c>
      <c r="I167" s="98">
        <f t="shared" si="5"/>
        <v>-0.00128</v>
      </c>
    </row>
    <row r="168" spans="1:9" ht="11.25" customHeight="1" thickBot="1">
      <c r="A168" s="168"/>
      <c r="B168" s="340" t="s">
        <v>92</v>
      </c>
      <c r="C168" s="208">
        <f>C8+C90</f>
        <v>406895.506</v>
      </c>
      <c r="D168" s="261">
        <f>D8+D90</f>
        <v>441927.80335</v>
      </c>
      <c r="E168" s="1">
        <f>E90+E8</f>
        <v>358105.98485999997</v>
      </c>
      <c r="F168" s="225" t="e">
        <f>F90+F8</f>
        <v>#REF!</v>
      </c>
      <c r="G168" s="6">
        <f>G8+G90</f>
        <v>296515.25629</v>
      </c>
      <c r="H168" s="97">
        <f t="shared" si="4"/>
        <v>81.03268953557682</v>
      </c>
      <c r="I168" s="98">
        <f t="shared" si="5"/>
        <v>-83821.81849000003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7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7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76"/>
      <c r="F172" s="85"/>
      <c r="G172" s="320"/>
      <c r="H172" s="52"/>
    </row>
    <row r="173" spans="1:7" ht="11.25" customHeight="1">
      <c r="A173" s="189" t="s">
        <v>312</v>
      </c>
      <c r="B173" s="52"/>
      <c r="C173" s="52"/>
      <c r="D173" s="37"/>
      <c r="E173" s="77"/>
      <c r="F173" s="86"/>
      <c r="G173" s="307"/>
    </row>
    <row r="174" spans="1:7" ht="11.25" customHeight="1">
      <c r="A174" s="189" t="s">
        <v>176</v>
      </c>
      <c r="C174" s="52"/>
      <c r="D174" s="37"/>
      <c r="E174" s="7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="110" zoomScaleNormal="110" zoomScalePageLayoutView="0" workbookViewId="0" topLeftCell="A1">
      <selection activeCell="D145" sqref="D145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5.25390625" style="40" customWidth="1"/>
    <col min="4" max="4" width="14.75390625" style="38" customWidth="1"/>
    <col min="5" max="5" width="11.75390625" style="2" customWidth="1"/>
    <col min="6" max="6" width="11.00390625" style="40" hidden="1" customWidth="1"/>
    <col min="7" max="7" width="12.0039062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>
        <v>1</v>
      </c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308"/>
    </row>
    <row r="4" spans="1:9" ht="11.25" customHeight="1" thickBot="1">
      <c r="A4" s="40"/>
      <c r="B4" s="58" t="s">
        <v>318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21" t="s">
        <v>3</v>
      </c>
      <c r="H5" s="357" t="s">
        <v>97</v>
      </c>
      <c r="I5" s="358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317</v>
      </c>
      <c r="F6" s="71" t="s">
        <v>257</v>
      </c>
      <c r="G6" s="302" t="s">
        <v>317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69060</v>
      </c>
      <c r="D8" s="6">
        <f>D9+D15+D24+D48+D60+D86+D36+D56</f>
        <v>88926.37435</v>
      </c>
      <c r="E8" s="1">
        <f>E9+E15+E24+E48+E60+E86+E36+E56+E34+E55</f>
        <v>73550.42389</v>
      </c>
      <c r="F8" s="1">
        <f>F9+F15+F24+F48+F60+F86+F36+F58+F56</f>
        <v>0</v>
      </c>
      <c r="G8" s="6">
        <f>G9+G15+G24+G48+G60+G86+G36+G58+G56+G14+G34+G57</f>
        <v>45139.28359</v>
      </c>
      <c r="H8" s="97">
        <f>E8/D8*100</f>
        <v>82.70934739846392</v>
      </c>
      <c r="I8" s="98">
        <f>E8-C8</f>
        <v>4490.4238900000055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49956</v>
      </c>
      <c r="E9" s="61">
        <f>E10</f>
        <v>43171.319659999994</v>
      </c>
      <c r="F9" s="101">
        <f>F10</f>
        <v>0</v>
      </c>
      <c r="G9" s="7">
        <f>G10</f>
        <v>27460.63999</v>
      </c>
      <c r="H9" s="97">
        <f aca="true" t="shared" si="0" ref="H9:H76">E9/C9*100</f>
        <v>96.24424750312109</v>
      </c>
      <c r="I9" s="98">
        <f aca="true" t="shared" si="1" ref="I9:I77">E9-C9</f>
        <v>-1684.6803400000063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49956</v>
      </c>
      <c r="E10" s="55">
        <f>E11+E12+E13</f>
        <v>43171.319659999994</v>
      </c>
      <c r="F10" s="55">
        <f>F11+F12+F13</f>
        <v>0</v>
      </c>
      <c r="G10" s="8">
        <v>27460.63999</v>
      </c>
      <c r="H10" s="97">
        <f t="shared" si="0"/>
        <v>96.24424750312109</v>
      </c>
      <c r="I10" s="98">
        <f t="shared" si="1"/>
        <v>-1684.6803400000063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49575</v>
      </c>
      <c r="E11" s="53">
        <v>42856.50928</v>
      </c>
      <c r="F11" s="106"/>
      <c r="G11" s="9">
        <v>27206.98505</v>
      </c>
      <c r="H11" s="97">
        <f t="shared" si="0"/>
        <v>96.14472076275939</v>
      </c>
      <c r="I11" s="98">
        <f t="shared" si="1"/>
        <v>-1718.4907200000016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213</v>
      </c>
      <c r="E12" s="54">
        <v>185.41364</v>
      </c>
      <c r="F12" s="108"/>
      <c r="G12" s="10">
        <v>93.48871</v>
      </c>
      <c r="H12" s="97">
        <f t="shared" si="0"/>
        <v>164.08286725663717</v>
      </c>
      <c r="I12" s="98">
        <f t="shared" si="1"/>
        <v>72.41363999999999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53">
        <v>129.39674</v>
      </c>
      <c r="F13" s="106"/>
      <c r="G13" s="9">
        <v>160.16623</v>
      </c>
      <c r="H13" s="97">
        <f t="shared" si="0"/>
        <v>77.02186904761903</v>
      </c>
      <c r="I13" s="98">
        <f t="shared" si="1"/>
        <v>-38.603260000000006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15618.378349999999</v>
      </c>
      <c r="E15" s="1">
        <f>E16+E21+E22+E23</f>
        <v>11649.7904</v>
      </c>
      <c r="F15" s="168">
        <f>F16+F21+F22+F23</f>
        <v>0</v>
      </c>
      <c r="G15" s="6">
        <f>G16+G21+G22+G23</f>
        <v>11021.73667</v>
      </c>
      <c r="H15" s="97">
        <f t="shared" si="0"/>
        <v>80.5712040943357</v>
      </c>
      <c r="I15" s="98">
        <f t="shared" si="1"/>
        <v>-2809.2096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10795.398</v>
      </c>
      <c r="E16" s="54">
        <f>E17+E18+E19</f>
        <v>8289.750199999999</v>
      </c>
      <c r="F16" s="191">
        <f>F17+F18</f>
        <v>0</v>
      </c>
      <c r="G16" s="10">
        <f>G17+G18+G19</f>
        <v>7769.32369</v>
      </c>
      <c r="H16" s="97">
        <f t="shared" si="0"/>
        <v>76.9350366589327</v>
      </c>
      <c r="I16" s="98">
        <f t="shared" si="1"/>
        <v>-2485.2498000000014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53">
        <v>4235.64773</v>
      </c>
      <c r="F17" s="120"/>
      <c r="G17" s="9">
        <v>4542.98253</v>
      </c>
      <c r="H17" s="97">
        <f t="shared" si="0"/>
        <v>67.58652832296154</v>
      </c>
      <c r="I17" s="98">
        <f t="shared" si="1"/>
        <v>-2031.3522700000003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68">
        <v>4048.70447</v>
      </c>
      <c r="F18" s="130"/>
      <c r="G18" s="8">
        <v>3275.75882</v>
      </c>
      <c r="H18" s="97">
        <f t="shared" si="0"/>
        <v>89.81154547471164</v>
      </c>
      <c r="I18" s="98">
        <f t="shared" si="1"/>
        <v>-459.29552999999987</v>
      </c>
    </row>
    <row r="19" spans="1:9" ht="12.75" customHeight="1" thickBot="1">
      <c r="A19" s="118" t="s">
        <v>227</v>
      </c>
      <c r="B19" s="122" t="s">
        <v>256</v>
      </c>
      <c r="C19" s="41"/>
      <c r="D19" s="30">
        <v>20.398</v>
      </c>
      <c r="E19" s="68">
        <v>5.398</v>
      </c>
      <c r="F19" s="130"/>
      <c r="G19" s="9">
        <v>-49.41766</v>
      </c>
      <c r="H19" s="97"/>
      <c r="I19" s="98">
        <f t="shared" si="1"/>
        <v>5.398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54">
        <v>875.32157</v>
      </c>
      <c r="F21" s="108"/>
      <c r="G21" s="10">
        <v>1157.75088</v>
      </c>
      <c r="H21" s="97">
        <f t="shared" si="0"/>
        <v>72.40046071133168</v>
      </c>
      <c r="I21" s="98">
        <f t="shared" si="1"/>
        <v>-333.67843000000005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2899.98035</v>
      </c>
      <c r="E22" s="53">
        <v>1951.12058</v>
      </c>
      <c r="F22" s="108"/>
      <c r="G22" s="9">
        <v>1672.68067</v>
      </c>
      <c r="H22" s="97">
        <f t="shared" si="0"/>
        <v>110.79617149346963</v>
      </c>
      <c r="I22" s="98">
        <f t="shared" si="1"/>
        <v>190.12058000000002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47">
        <v>533.59805</v>
      </c>
      <c r="F23" s="112"/>
      <c r="G23" s="11">
        <v>421.98143</v>
      </c>
      <c r="H23" s="97">
        <f t="shared" si="0"/>
        <v>74.73362044817927</v>
      </c>
      <c r="I23" s="98">
        <f t="shared" si="1"/>
        <v>-180.40195000000006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2802.65</v>
      </c>
      <c r="E24" s="1">
        <f>E26+E28+E33+E29+E30+E31+E32</f>
        <v>2481.6636500000004</v>
      </c>
      <c r="F24" s="115">
        <f>F26+F28+F33</f>
        <v>0</v>
      </c>
      <c r="G24" s="6">
        <f>G26+G28+G33</f>
        <v>902.92835</v>
      </c>
      <c r="H24" s="97">
        <f t="shared" si="0"/>
        <v>164.45749834327373</v>
      </c>
      <c r="I24" s="98">
        <f t="shared" si="1"/>
        <v>972.6636500000004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68">
        <f>E27</f>
        <v>1065.8002</v>
      </c>
      <c r="F26" s="68">
        <f>F27</f>
        <v>0</v>
      </c>
      <c r="G26" s="12">
        <f>G27</f>
        <v>902.92835</v>
      </c>
      <c r="H26" s="97">
        <f t="shared" si="0"/>
        <v>88.1555169561621</v>
      </c>
      <c r="I26" s="98">
        <f t="shared" si="1"/>
        <v>-143.1998000000001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47">
        <v>1065.8002</v>
      </c>
      <c r="F27" s="112"/>
      <c r="G27" s="11">
        <v>902.92835</v>
      </c>
      <c r="H27" s="97">
        <f t="shared" si="0"/>
        <v>88.1555169561621</v>
      </c>
      <c r="I27" s="98">
        <f t="shared" si="1"/>
        <v>-143.1998000000001</v>
      </c>
    </row>
    <row r="28" spans="1:9" ht="11.25" customHeight="1" thickBot="1">
      <c r="A28" s="130" t="s">
        <v>275</v>
      </c>
      <c r="B28" s="129" t="s">
        <v>276</v>
      </c>
      <c r="C28" s="47"/>
      <c r="D28" s="11">
        <v>62.65</v>
      </c>
      <c r="E28" s="53">
        <v>72.15</v>
      </c>
      <c r="F28" s="124"/>
      <c r="G28" s="9"/>
      <c r="H28" s="97"/>
      <c r="I28" s="98">
        <f t="shared" si="1"/>
        <v>72.15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47">
        <v>9.52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1023</v>
      </c>
      <c r="E30" s="47">
        <v>915.39345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150</v>
      </c>
      <c r="E31" s="47">
        <v>130.8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47">
        <v>288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47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1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64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6932</v>
      </c>
      <c r="E36" s="3">
        <f>E38+E39+E43+E46</f>
        <v>4811.63972</v>
      </c>
      <c r="F36" s="138">
        <f>F38+F39+F43</f>
        <v>0</v>
      </c>
      <c r="G36" s="14">
        <f>G38+G39+G43+G46</f>
        <v>3323.25664</v>
      </c>
      <c r="H36" s="97">
        <f t="shared" si="0"/>
        <v>98.59917459016394</v>
      </c>
      <c r="I36" s="98">
        <f t="shared" si="1"/>
        <v>-68.36027999999988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64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5840</v>
      </c>
      <c r="E38" s="54">
        <v>4401.28259</v>
      </c>
      <c r="F38" s="112"/>
      <c r="G38" s="10">
        <v>2672.7927</v>
      </c>
      <c r="H38" s="97">
        <f t="shared" si="0"/>
        <v>106.31117367149758</v>
      </c>
      <c r="I38" s="98">
        <f t="shared" si="1"/>
        <v>261.2825899999998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55">
        <f>E40</f>
        <v>178.655</v>
      </c>
      <c r="F39" s="55">
        <f>F40</f>
        <v>0</v>
      </c>
      <c r="G39" s="8">
        <f>G40</f>
        <v>412.0592</v>
      </c>
      <c r="H39" s="97">
        <f t="shared" si="0"/>
        <v>33.58176691729323</v>
      </c>
      <c r="I39" s="98">
        <f t="shared" si="1"/>
        <v>-353.345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53">
        <v>178.655</v>
      </c>
      <c r="F40" s="144"/>
      <c r="G40" s="9">
        <v>412.0592</v>
      </c>
      <c r="H40" s="97">
        <f t="shared" si="0"/>
        <v>33.58176691729323</v>
      </c>
      <c r="I40" s="98">
        <f t="shared" si="1"/>
        <v>-353.345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73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46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458</v>
      </c>
      <c r="E43" s="10">
        <f>E45</f>
        <v>124.3572</v>
      </c>
      <c r="F43" s="54">
        <f>F45</f>
        <v>0</v>
      </c>
      <c r="G43" s="10">
        <f>G45</f>
        <v>208.44674</v>
      </c>
      <c r="H43" s="97">
        <f t="shared" si="0"/>
        <v>78.70708860759494</v>
      </c>
      <c r="I43" s="98">
        <f t="shared" si="1"/>
        <v>-33.642799999999994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67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458</v>
      </c>
      <c r="E45" s="55">
        <v>124.3572</v>
      </c>
      <c r="F45" s="146"/>
      <c r="G45" s="8">
        <v>208.44674</v>
      </c>
      <c r="H45" s="97">
        <f t="shared" si="0"/>
        <v>78.70708860759494</v>
      </c>
      <c r="I45" s="98">
        <f t="shared" si="1"/>
        <v>-33.642799999999994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f>D47</f>
        <v>102</v>
      </c>
      <c r="E46" s="74">
        <f>E47</f>
        <v>107.34493</v>
      </c>
      <c r="F46" s="74">
        <f>F47</f>
        <v>0</v>
      </c>
      <c r="G46" s="303">
        <f>G47</f>
        <v>29.958</v>
      </c>
      <c r="H46" s="97">
        <f t="shared" si="0"/>
        <v>214.68986</v>
      </c>
      <c r="I46" s="98">
        <f t="shared" si="1"/>
        <v>57.344930000000005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102</v>
      </c>
      <c r="E47" s="66">
        <v>107.34493</v>
      </c>
      <c r="F47" s="153"/>
      <c r="G47" s="17">
        <v>29.958</v>
      </c>
      <c r="H47" s="97">
        <f t="shared" si="0"/>
        <v>214.68986</v>
      </c>
      <c r="I47" s="98">
        <f t="shared" si="1"/>
        <v>57.344930000000005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14">
        <f>E49+E50+E51+E52+E54+E53</f>
        <v>450.06518000000005</v>
      </c>
      <c r="F48" s="156"/>
      <c r="G48" s="14">
        <f>G49+G50+G52+G51+G54+G53</f>
        <v>1079.79315</v>
      </c>
      <c r="H48" s="97">
        <f t="shared" si="0"/>
        <v>18.823303220409873</v>
      </c>
      <c r="I48" s="98">
        <f t="shared" si="1"/>
        <v>-1940.93482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55"/>
      <c r="F49" s="146"/>
      <c r="G49" s="8">
        <v>43.74881</v>
      </c>
      <c r="H49" s="97"/>
      <c r="I49" s="98">
        <f t="shared" si="1"/>
        <v>0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53">
        <v>79.43209</v>
      </c>
      <c r="F50" s="158"/>
      <c r="G50" s="9">
        <v>0.33209</v>
      </c>
      <c r="H50" s="97">
        <f t="shared" si="0"/>
        <v>7943.209</v>
      </c>
      <c r="I50" s="98">
        <f t="shared" si="1"/>
        <v>78.43209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53">
        <v>24.4859</v>
      </c>
      <c r="F51" s="158"/>
      <c r="G51" s="9"/>
      <c r="H51" s="97">
        <f t="shared" si="0"/>
        <v>11.129954545454545</v>
      </c>
      <c r="I51" s="98">
        <f t="shared" si="1"/>
        <v>-195.51409999999998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53"/>
      <c r="F52" s="158"/>
      <c r="G52" s="9">
        <v>150.45662</v>
      </c>
      <c r="H52" s="97"/>
      <c r="I52" s="98">
        <f t="shared" si="1"/>
        <v>0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47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47">
        <v>346.14719</v>
      </c>
      <c r="F54" s="159"/>
      <c r="G54" s="11">
        <v>885.25563</v>
      </c>
      <c r="H54" s="97">
        <f t="shared" si="0"/>
        <v>15.95148341013825</v>
      </c>
      <c r="I54" s="98">
        <f t="shared" si="1"/>
        <v>-1823.8528099999999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68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113" t="s">
        <v>309</v>
      </c>
      <c r="B56" s="114" t="s">
        <v>40</v>
      </c>
      <c r="C56" s="45">
        <f>C57+C58</f>
        <v>0</v>
      </c>
      <c r="D56" s="45">
        <f>D57+D58+D59</f>
        <v>1143</v>
      </c>
      <c r="E56" s="45">
        <f>E57+E58+E59</f>
        <v>1142.94659</v>
      </c>
      <c r="F56" s="45">
        <f>F57+F58</f>
        <v>0</v>
      </c>
      <c r="G56" s="45">
        <f>G57+G58</f>
        <v>0</v>
      </c>
      <c r="H56" s="97">
        <f>E56/D56*100</f>
        <v>99.99532720909886</v>
      </c>
      <c r="I56" s="98">
        <f>E56-D56</f>
        <v>-0.0534099999999853</v>
      </c>
      <c r="J56" s="87"/>
    </row>
    <row r="57" spans="1:9" s="86" customFormat="1" ht="11.25" customHeight="1" thickBot="1">
      <c r="A57" s="346" t="s">
        <v>313</v>
      </c>
      <c r="B57" s="347" t="s">
        <v>106</v>
      </c>
      <c r="C57" s="348"/>
      <c r="D57" s="349">
        <v>256</v>
      </c>
      <c r="E57" s="341">
        <v>256</v>
      </c>
      <c r="F57" s="342"/>
      <c r="G57" s="343"/>
      <c r="H57" s="344">
        <f>E57/D57*100</f>
        <v>100</v>
      </c>
      <c r="I57" s="345">
        <f>E57-D57</f>
        <v>0</v>
      </c>
    </row>
    <row r="58" spans="1:9" s="86" customFormat="1" ht="11.25" customHeight="1" thickBot="1">
      <c r="A58" s="127" t="s">
        <v>314</v>
      </c>
      <c r="B58" s="350" t="s">
        <v>106</v>
      </c>
      <c r="C58" s="351"/>
      <c r="D58" s="352">
        <v>22</v>
      </c>
      <c r="E58" s="351">
        <v>21.07</v>
      </c>
      <c r="F58" s="353"/>
      <c r="G58" s="352"/>
      <c r="H58" s="344">
        <f>E58/D58*100</f>
        <v>95.77272727272728</v>
      </c>
      <c r="I58" s="345">
        <f>E58-D58</f>
        <v>-0.9299999999999997</v>
      </c>
    </row>
    <row r="59" spans="1:9" s="86" customFormat="1" ht="30.75" customHeight="1" thickBot="1">
      <c r="A59" s="127" t="s">
        <v>315</v>
      </c>
      <c r="B59" s="350" t="s">
        <v>300</v>
      </c>
      <c r="C59" s="351"/>
      <c r="D59" s="352">
        <v>865</v>
      </c>
      <c r="E59" s="351">
        <v>865.87659</v>
      </c>
      <c r="F59" s="353"/>
      <c r="G59" s="352"/>
      <c r="H59" s="344">
        <f>E59/D59*100</f>
        <v>100.10133988439307</v>
      </c>
      <c r="I59" s="345">
        <f>E59-D59</f>
        <v>0.8765899999999647</v>
      </c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987.346</v>
      </c>
      <c r="E60" s="45">
        <f>E63+E65+E67+E69+E70+E72+E73+E74+E76+E78+E61+E81+E82+E83</f>
        <v>794.79152</v>
      </c>
      <c r="F60" s="45">
        <f>F63+F65+F67+F69+F70+F72+F73+F74+F76+F78+F61+F81+F82+F83</f>
        <v>0</v>
      </c>
      <c r="G60" s="18">
        <f>G63+G65+G67+G69+G70+G72+G73+G74+G76+G78+G61+G81+G82+G83+G75+G79</f>
        <v>835.10602</v>
      </c>
      <c r="H60" s="97">
        <f t="shared" si="0"/>
        <v>82.36181554404145</v>
      </c>
      <c r="I60" s="98">
        <f t="shared" si="1"/>
        <v>-170.20848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54">
        <v>36.73959</v>
      </c>
      <c r="F61" s="108"/>
      <c r="G61" s="10">
        <v>34.65871</v>
      </c>
      <c r="H61" s="97">
        <f t="shared" si="0"/>
        <v>81.64353333333332</v>
      </c>
      <c r="I61" s="98">
        <f t="shared" si="1"/>
        <v>-8.26041</v>
      </c>
    </row>
    <row r="62" spans="1:10" s="86" customFormat="1" ht="11.25" customHeight="1" thickBot="1">
      <c r="A62" s="102" t="s">
        <v>43</v>
      </c>
      <c r="B62" s="103" t="s">
        <v>44</v>
      </c>
      <c r="C62" s="331"/>
      <c r="D62" s="332"/>
      <c r="E62" s="359"/>
      <c r="F62" s="333"/>
      <c r="G62" s="337"/>
      <c r="H62" s="97"/>
      <c r="I62" s="98">
        <f t="shared" si="1"/>
        <v>0</v>
      </c>
      <c r="J62" s="87"/>
    </row>
    <row r="63" spans="2:9" ht="11.25" customHeight="1" thickBot="1">
      <c r="B63" s="103" t="s">
        <v>45</v>
      </c>
      <c r="C63" s="334">
        <v>1</v>
      </c>
      <c r="D63" s="335">
        <v>1</v>
      </c>
      <c r="E63" s="360"/>
      <c r="F63" s="336"/>
      <c r="G63" s="338">
        <v>15.15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47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54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55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55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47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54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53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47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54">
        <v>22</v>
      </c>
      <c r="F72" s="108"/>
      <c r="G72" s="10">
        <v>10</v>
      </c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53">
        <v>119.89606</v>
      </c>
      <c r="F73" s="108"/>
      <c r="G73" s="9">
        <v>274.97704</v>
      </c>
      <c r="H73" s="97">
        <f t="shared" si="0"/>
        <v>85.64004285714286</v>
      </c>
      <c r="I73" s="98">
        <f t="shared" si="1"/>
        <v>-20.103939999999994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53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55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55">
        <v>11.26</v>
      </c>
      <c r="F76" s="112"/>
      <c r="G76" s="8">
        <v>2.5</v>
      </c>
      <c r="H76" s="97">
        <f t="shared" si="0"/>
        <v>80.42857142857143</v>
      </c>
      <c r="I76" s="98">
        <f t="shared" si="1"/>
        <v>-2.74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47"/>
      <c r="F77" s="112"/>
      <c r="G77" s="11">
        <v>5.491</v>
      </c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5.346</v>
      </c>
      <c r="E78" s="54">
        <f>E79+E80</f>
        <v>5.346</v>
      </c>
      <c r="F78" s="54">
        <f>F79+F80</f>
        <v>0</v>
      </c>
      <c r="G78" s="10">
        <v>4.5</v>
      </c>
      <c r="H78" s="97"/>
      <c r="I78" s="98">
        <f aca="true" t="shared" si="2" ref="I78:I144">E78-C78</f>
        <v>5.346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55"/>
      <c r="F79" s="112"/>
      <c r="G79" s="9">
        <v>0.991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>
        <v>5.346</v>
      </c>
      <c r="E80" s="53">
        <v>5.346</v>
      </c>
      <c r="F80" s="106"/>
      <c r="G80" s="9"/>
      <c r="H80" s="97"/>
      <c r="I80" s="98">
        <f t="shared" si="2"/>
        <v>5.346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53">
        <v>30</v>
      </c>
      <c r="F81" s="106"/>
      <c r="G81" s="9">
        <v>3</v>
      </c>
      <c r="H81" s="97"/>
      <c r="I81" s="98">
        <f t="shared" si="2"/>
        <v>30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46</v>
      </c>
      <c r="E82" s="53">
        <v>51.23038</v>
      </c>
      <c r="F82" s="106"/>
      <c r="G82" s="9">
        <v>36.259</v>
      </c>
      <c r="H82" s="97">
        <f aca="true" t="shared" si="3" ref="H82:H146">E82/C82*100</f>
        <v>176.65648275862068</v>
      </c>
      <c r="I82" s="98">
        <f t="shared" si="2"/>
        <v>22.230379999999997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9">
        <f>E85</f>
        <v>518.31949</v>
      </c>
      <c r="F83" s="9">
        <f>F85</f>
        <v>0</v>
      </c>
      <c r="G83" s="9">
        <f>G85</f>
        <v>413.07027</v>
      </c>
      <c r="H83" s="97">
        <f t="shared" si="3"/>
        <v>100.25522050290134</v>
      </c>
      <c r="I83" s="98">
        <f t="shared" si="2"/>
        <v>1.3194899999999734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47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47">
        <v>518.31949</v>
      </c>
      <c r="F85" s="112"/>
      <c r="G85" s="11">
        <v>413.07027</v>
      </c>
      <c r="H85" s="97">
        <f t="shared" si="3"/>
        <v>100.25522050290134</v>
      </c>
      <c r="I85" s="98">
        <f t="shared" si="2"/>
        <v>1.3194899999999734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8940</v>
      </c>
      <c r="E86" s="45">
        <f>E87+E88+E89</f>
        <v>9048.20717</v>
      </c>
      <c r="F86" s="167">
        <f>F87+F88+F89</f>
        <v>0</v>
      </c>
      <c r="G86" s="18">
        <f>G87+G88+G89</f>
        <v>515.82277</v>
      </c>
      <c r="H86" s="97"/>
      <c r="I86" s="98">
        <f t="shared" si="2"/>
        <v>9048.20717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54"/>
      <c r="F87" s="108"/>
      <c r="G87" s="10">
        <v>178.39177</v>
      </c>
      <c r="H87" s="97"/>
      <c r="I87" s="98">
        <f t="shared" si="2"/>
        <v>0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53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8940</v>
      </c>
      <c r="E89" s="47">
        <v>9048.20717</v>
      </c>
      <c r="F89" s="124"/>
      <c r="G89" s="11">
        <v>337.431</v>
      </c>
      <c r="H89" s="97"/>
      <c r="I89" s="98">
        <f t="shared" si="2"/>
        <v>9048.20717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361510.446</v>
      </c>
      <c r="E90" s="1">
        <f>E91+E167+E165+E164</f>
        <v>306563.3253099999</v>
      </c>
      <c r="F90" s="225">
        <f>F91+F167+F165+F164+F166</f>
        <v>0</v>
      </c>
      <c r="G90" s="6">
        <f>G91+G167+G165+G164+G166</f>
        <v>251375.9727</v>
      </c>
      <c r="H90" s="97">
        <f t="shared" si="3"/>
        <v>90.74337062428243</v>
      </c>
      <c r="I90" s="98">
        <f t="shared" si="2"/>
        <v>-31272.180690000067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361510.446</v>
      </c>
      <c r="E91" s="3">
        <f>E92+E95+E115+E146</f>
        <v>306555.14392999996</v>
      </c>
      <c r="F91" s="43">
        <f>F92+F95+F115+F146</f>
        <v>0</v>
      </c>
      <c r="G91" s="14">
        <f>G92+G95+G115+G146</f>
        <v>251374.92834</v>
      </c>
      <c r="H91" s="97">
        <f t="shared" si="3"/>
        <v>90.74094891908726</v>
      </c>
      <c r="I91" s="98">
        <f t="shared" si="2"/>
        <v>-31280.362070000032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130593.4</v>
      </c>
      <c r="E92" s="1">
        <f>E93+E94</f>
        <v>124384.1</v>
      </c>
      <c r="F92" s="281">
        <f>F93+F94</f>
        <v>0</v>
      </c>
      <c r="G92" s="6">
        <v>89398.34308</v>
      </c>
      <c r="H92" s="97">
        <f t="shared" si="3"/>
        <v>106.57133995462429</v>
      </c>
      <c r="I92" s="98">
        <f t="shared" si="2"/>
        <v>7669.700000000012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127611</v>
      </c>
      <c r="E93" s="54">
        <v>121509</v>
      </c>
      <c r="G93" s="10">
        <v>88165</v>
      </c>
      <c r="H93" s="97">
        <f t="shared" si="3"/>
        <v>105.40153710032789</v>
      </c>
      <c r="I93" s="98">
        <f t="shared" si="2"/>
        <v>6227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2982.4</v>
      </c>
      <c r="E94" s="55">
        <v>2875.1</v>
      </c>
      <c r="G94" s="8">
        <v>1233.34308</v>
      </c>
      <c r="H94" s="97">
        <f t="shared" si="3"/>
        <v>200.71907288466906</v>
      </c>
      <c r="I94" s="98">
        <f t="shared" si="2"/>
        <v>1442.6999999999998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D98+D101+D107+D97+D104+D103+D106+D105</f>
        <v>26734.239999999998</v>
      </c>
      <c r="E95" s="1">
        <f>E98+E101+E107+E96+E97+E99+E100+E102+E103+E105+E104</f>
        <v>20328.45853</v>
      </c>
      <c r="F95" s="225">
        <f>F98+F101+F107</f>
        <v>0</v>
      </c>
      <c r="G95" s="6">
        <f>G98+G101+G107+G96+G97+G99+G100+G102+G103</f>
        <v>15586.449999999999</v>
      </c>
      <c r="H95" s="97">
        <f t="shared" si="3"/>
        <v>118.80345117176086</v>
      </c>
      <c r="I95" s="98">
        <f t="shared" si="2"/>
        <v>3217.45853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54"/>
      <c r="F96" s="172"/>
      <c r="G96" s="10">
        <v>1654.2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53"/>
      <c r="F97" s="166"/>
      <c r="G97" s="9">
        <v>2078.8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54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47"/>
      <c r="F99" s="173"/>
      <c r="G99" s="11">
        <v>1763.3</v>
      </c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47"/>
      <c r="F100" s="173"/>
      <c r="G100" s="11">
        <v>777.6</v>
      </c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68">
        <v>3287.4</v>
      </c>
      <c r="F101" s="42"/>
      <c r="G101" s="12"/>
      <c r="H101" s="190">
        <f t="shared" si="3"/>
        <v>100</v>
      </c>
      <c r="I101" s="98">
        <f t="shared" si="2"/>
        <v>0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68"/>
      <c r="F102" s="42"/>
      <c r="G102" s="312">
        <v>600</v>
      </c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245">
        <v>138.6</v>
      </c>
      <c r="F103" s="295"/>
      <c r="G103" s="313">
        <v>203.3</v>
      </c>
      <c r="H103" s="297"/>
      <c r="I103" s="238">
        <f t="shared" si="2"/>
        <v>138.6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68">
        <v>3514.64</v>
      </c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68">
        <v>5270.3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68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209">
        <f>E108+E109+E110+E111</f>
        <v>8117.51853</v>
      </c>
      <c r="F107" s="43">
        <f>F108+F109+F110+F111</f>
        <v>0</v>
      </c>
      <c r="G107" s="14">
        <f>G108+G109+G110+G111+G112+G114</f>
        <v>4009.25</v>
      </c>
      <c r="H107" s="239">
        <f t="shared" si="3"/>
        <v>94.9051071516257</v>
      </c>
      <c r="I107" s="240">
        <f t="shared" si="2"/>
        <v>-435.781469999999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47">
        <v>689.01853</v>
      </c>
      <c r="F108" s="124"/>
      <c r="G108" s="11"/>
      <c r="H108" s="97"/>
      <c r="I108" s="98">
        <f t="shared" si="2"/>
        <v>689.01853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47">
        <v>1672</v>
      </c>
      <c r="F109" s="176"/>
      <c r="G109" s="11">
        <v>1458</v>
      </c>
      <c r="H109" s="97">
        <f t="shared" si="3"/>
        <v>76.83823529411765</v>
      </c>
      <c r="I109" s="98">
        <f t="shared" si="2"/>
        <v>-504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47">
        <v>2654.3</v>
      </c>
      <c r="F110" s="176"/>
      <c r="G110" s="11">
        <v>1545</v>
      </c>
      <c r="H110" s="97">
        <f t="shared" si="3"/>
        <v>100</v>
      </c>
      <c r="I110" s="98">
        <f t="shared" si="2"/>
        <v>0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47">
        <v>3102.2</v>
      </c>
      <c r="F111" s="282"/>
      <c r="G111" s="305">
        <v>1006.25</v>
      </c>
      <c r="H111" s="97">
        <f t="shared" si="3"/>
        <v>83.32527531560568</v>
      </c>
      <c r="I111" s="98">
        <f t="shared" si="2"/>
        <v>-620.8000000000002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53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55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53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166526.6</v>
      </c>
      <c r="E115" s="3">
        <f>E116+E133+E136+E137+E138+E139+E140+E141+E144+E135+E134+E142</f>
        <v>135086.08303999997</v>
      </c>
      <c r="F115" s="43">
        <f>F116+F133+F136+F137+F138+F139+F140+F141+F144+F135+F134</f>
        <v>0</v>
      </c>
      <c r="G115" s="14">
        <f>G116+G133+G136+G137+G138+G139+G140+G141+G144+G135+G134+G143+G142</f>
        <v>126877.64482000002</v>
      </c>
      <c r="H115" s="97">
        <f t="shared" si="3"/>
        <v>81.1815890754742</v>
      </c>
      <c r="I115" s="98">
        <f t="shared" si="2"/>
        <v>-31313.816960000026</v>
      </c>
    </row>
    <row r="116" spans="1:9" ht="11.25" customHeight="1" thickBot="1">
      <c r="A116" s="168" t="s">
        <v>83</v>
      </c>
      <c r="B116" s="356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124285.8</v>
      </c>
      <c r="E116" s="1">
        <f>E119+E120+E125+E128+E127+E118+E117+E126+E121+E129+E130+E123+E124+E131+E132</f>
        <v>103467.7494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96058.28131</v>
      </c>
      <c r="H116" s="97">
        <f t="shared" si="3"/>
        <v>83.1517082755711</v>
      </c>
      <c r="I116" s="98">
        <f t="shared" si="2"/>
        <v>-20964.7506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54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54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54"/>
      <c r="F119" s="108"/>
      <c r="G119" s="10">
        <v>2531.52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53">
        <v>74791</v>
      </c>
      <c r="F120" s="179"/>
      <c r="G120" s="9">
        <v>67127</v>
      </c>
      <c r="H120" s="97">
        <f t="shared" si="3"/>
        <v>83.32451338978841</v>
      </c>
      <c r="I120" s="98">
        <f t="shared" si="2"/>
        <v>-14967.699999999997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53">
        <v>12843</v>
      </c>
      <c r="F121" s="179"/>
      <c r="G121" s="9">
        <v>12124</v>
      </c>
      <c r="H121" s="97">
        <f t="shared" si="3"/>
        <v>83.32684521955778</v>
      </c>
      <c r="I121" s="98">
        <f t="shared" si="2"/>
        <v>-2569.7999999999993</v>
      </c>
    </row>
    <row r="122" spans="3:9" ht="1.5" customHeight="1" hidden="1">
      <c r="C122" s="151"/>
      <c r="D122" s="272"/>
      <c r="E122" s="55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53">
        <v>325.0996</v>
      </c>
      <c r="F123" s="179"/>
      <c r="G123" s="9">
        <v>365.48521</v>
      </c>
      <c r="H123" s="97">
        <f t="shared" si="3"/>
        <v>78.11138875540607</v>
      </c>
      <c r="I123" s="98">
        <f t="shared" si="2"/>
        <v>-91.10039999999998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53">
        <v>90</v>
      </c>
      <c r="F124" s="179"/>
      <c r="G124" s="9">
        <v>80.3</v>
      </c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53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53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1782</v>
      </c>
      <c r="E127" s="53">
        <v>891</v>
      </c>
      <c r="F127" s="285"/>
      <c r="G127" s="12">
        <v>1160.9</v>
      </c>
      <c r="H127" s="97">
        <f t="shared" si="3"/>
        <v>76.75079679558962</v>
      </c>
      <c r="I127" s="98">
        <f t="shared" si="2"/>
        <v>-269.9000000000001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53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47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47">
        <v>2374.1</v>
      </c>
      <c r="F130" s="124"/>
      <c r="G130" s="311"/>
      <c r="H130" s="97"/>
      <c r="I130" s="98">
        <f t="shared" si="2"/>
        <v>2374.1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12394.7</v>
      </c>
      <c r="E131" s="47">
        <v>10358.942</v>
      </c>
      <c r="F131" s="124"/>
      <c r="G131" s="315">
        <v>9386.762</v>
      </c>
      <c r="H131" s="97">
        <f t="shared" si="3"/>
        <v>78.24210701229643</v>
      </c>
      <c r="I131" s="98">
        <f t="shared" si="2"/>
        <v>-2880.6580000000013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2941.1</v>
      </c>
      <c r="E132" s="53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47">
        <v>830</v>
      </c>
      <c r="F133" s="124"/>
      <c r="G133" s="11">
        <v>1250</v>
      </c>
      <c r="H133" s="97">
        <f t="shared" si="3"/>
        <v>57.11533168180567</v>
      </c>
      <c r="I133" s="98">
        <f t="shared" si="2"/>
        <v>-623.2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47"/>
      <c r="F134" s="124"/>
      <c r="G134" s="11">
        <v>959.7</v>
      </c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53">
        <v>1189.9</v>
      </c>
      <c r="F135" s="144"/>
      <c r="G135" s="11">
        <v>639.8</v>
      </c>
      <c r="H135" s="97">
        <f t="shared" si="3"/>
        <v>100</v>
      </c>
      <c r="I135" s="98">
        <f t="shared" si="2"/>
        <v>0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1404.7</v>
      </c>
      <c r="E136" s="53">
        <v>1389.265</v>
      </c>
      <c r="F136" s="285"/>
      <c r="G136" s="9">
        <v>786.075</v>
      </c>
      <c r="H136" s="97">
        <f t="shared" si="3"/>
        <v>109.97110741708225</v>
      </c>
      <c r="I136" s="98">
        <f t="shared" si="2"/>
        <v>125.96500000000015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287.7</v>
      </c>
      <c r="E137" s="53">
        <v>268.41109</v>
      </c>
      <c r="F137" s="285"/>
      <c r="G137" s="9">
        <v>111.85395</v>
      </c>
      <c r="H137" s="97">
        <f t="shared" si="3"/>
        <v>172.3899100834939</v>
      </c>
      <c r="I137" s="98">
        <f t="shared" si="2"/>
        <v>112.71109000000001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53"/>
      <c r="F138" s="285"/>
      <c r="G138" s="11">
        <v>3754.75732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53"/>
      <c r="F139" s="285"/>
      <c r="G139" s="11">
        <v>1003.51126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53">
        <v>554.55667</v>
      </c>
      <c r="F140" s="179"/>
      <c r="G140" s="12">
        <v>449.49518</v>
      </c>
      <c r="H140" s="190">
        <f t="shared" si="3"/>
        <v>83.42961787272453</v>
      </c>
      <c r="I140" s="98">
        <f t="shared" si="2"/>
        <v>-110.14332999999999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53">
        <v>856.6402</v>
      </c>
      <c r="F141" s="285"/>
      <c r="G141" s="9">
        <v>848.1708</v>
      </c>
      <c r="H141" s="97">
        <f t="shared" si="3"/>
        <v>70.47056597564989</v>
      </c>
      <c r="I141" s="98">
        <f t="shared" si="2"/>
        <v>-358.95979999999986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53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53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3">
        <f>E145</f>
        <v>26456</v>
      </c>
      <c r="F144" s="43">
        <f>F145</f>
        <v>0</v>
      </c>
      <c r="G144" s="316">
        <f>G145</f>
        <v>21016</v>
      </c>
      <c r="H144" s="97">
        <f t="shared" si="3"/>
        <v>73.61362308355825</v>
      </c>
      <c r="I144" s="98">
        <f t="shared" si="2"/>
        <v>-9483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55">
        <v>26456</v>
      </c>
      <c r="G145" s="8">
        <v>21016</v>
      </c>
      <c r="H145" s="97">
        <f t="shared" si="3"/>
        <v>73.61362308355825</v>
      </c>
      <c r="I145" s="98">
        <f aca="true" t="shared" si="4" ref="I145:I168">E145-C145</f>
        <v>-9483</v>
      </c>
    </row>
    <row r="146" spans="1:9" ht="11.25" customHeight="1" thickBot="1">
      <c r="A146" s="168" t="s">
        <v>88</v>
      </c>
      <c r="B146" s="356" t="s">
        <v>104</v>
      </c>
      <c r="C146" s="208">
        <f>C157+C158+C148+C152+C150</f>
        <v>37610.206</v>
      </c>
      <c r="D146" s="261">
        <f>D157+D158+D148+D152+D150</f>
        <v>37656.206</v>
      </c>
      <c r="E146" s="1">
        <f>E157+E158+E148+E152+E150+E149+E151+E155+E156+E153+E154</f>
        <v>26756.50236</v>
      </c>
      <c r="F146" s="281">
        <f>F157+F158+F148+F152+F150+F149+F151+F155+F156</f>
        <v>0</v>
      </c>
      <c r="G146" s="6">
        <f>G147+G151+G153+G157+G158+G152+G155+G156+G154</f>
        <v>19512.49044</v>
      </c>
      <c r="H146" s="97">
        <f t="shared" si="3"/>
        <v>71.14160012843323</v>
      </c>
      <c r="I146" s="98">
        <f t="shared" si="4"/>
        <v>-10853.70364</v>
      </c>
    </row>
    <row r="147" spans="1:9" ht="11.25" customHeight="1" thickBot="1">
      <c r="A147" s="168" t="s">
        <v>89</v>
      </c>
      <c r="B147" s="356" t="s">
        <v>104</v>
      </c>
      <c r="C147" s="208"/>
      <c r="D147" s="261"/>
      <c r="E147" s="1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54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54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54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54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54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53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47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55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55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1">
        <v>26756.50236</v>
      </c>
      <c r="F157" s="132"/>
      <c r="G157" s="6">
        <v>19512.49044</v>
      </c>
      <c r="H157" s="97">
        <f>E157/C157*100</f>
        <v>71.14160012843323</v>
      </c>
      <c r="I157" s="98">
        <f t="shared" si="4"/>
        <v>-10853.70364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45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54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54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54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54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54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61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48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53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48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56" t="s">
        <v>92</v>
      </c>
      <c r="C168" s="208">
        <f>C8+C90</f>
        <v>406895.506</v>
      </c>
      <c r="D168" s="261">
        <f>D8+D90</f>
        <v>450436.82035</v>
      </c>
      <c r="E168" s="1">
        <f>E90+E8</f>
        <v>380113.74919999996</v>
      </c>
      <c r="F168" s="225">
        <f>F90+F8</f>
        <v>0</v>
      </c>
      <c r="G168" s="6">
        <f>G8+G90</f>
        <v>296515.25629</v>
      </c>
      <c r="H168" s="97">
        <f>E168/C168*100</f>
        <v>93.41802590466554</v>
      </c>
      <c r="I168" s="98">
        <f t="shared" si="4"/>
        <v>-26781.756800000032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7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7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76"/>
      <c r="F172" s="85"/>
      <c r="G172" s="320"/>
      <c r="H172" s="52"/>
    </row>
    <row r="173" spans="1:7" ht="11.25" customHeight="1">
      <c r="A173" s="189" t="s">
        <v>312</v>
      </c>
      <c r="B173" s="52"/>
      <c r="C173" s="52"/>
      <c r="D173" s="37"/>
      <c r="E173" s="77"/>
      <c r="F173" s="86"/>
      <c r="G173" s="307"/>
    </row>
    <row r="174" spans="1:7" ht="11.25" customHeight="1">
      <c r="A174" s="189" t="s">
        <v>176</v>
      </c>
      <c r="C174" s="52"/>
      <c r="D174" s="37"/>
      <c r="E174" s="7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2">
    <mergeCell ref="H5:I5"/>
    <mergeCell ref="E62:E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3" width="11.125" style="40" customWidth="1"/>
    <col min="4" max="4" width="11.125" style="38" hidden="1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270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357" t="s">
        <v>97</v>
      </c>
      <c r="I5" s="358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271</v>
      </c>
      <c r="F6" s="71" t="s">
        <v>257</v>
      </c>
      <c r="G6" s="71" t="s">
        <v>271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6">
        <f>D9+D15+D24+D44+D55+D81+D32+D54+D52+D30+D51+D53</f>
        <v>41297.1</v>
      </c>
      <c r="E8" s="1">
        <f>E9+E15+E24+E44+E55+E81+E32+E54+E52+E30+E51</f>
        <v>4281.275140000001</v>
      </c>
      <c r="F8" s="1">
        <f>F9+F15+F24+F44+F55+F81+F32+F54+F52</f>
        <v>0</v>
      </c>
      <c r="G8" s="1">
        <f>G9+G15+G24+G44+G55+G81+G32+G54+G52+G14+G30</f>
        <v>3030.96174</v>
      </c>
      <c r="H8" s="97">
        <f>E8/C8*100</f>
        <v>6.177975353179701</v>
      </c>
      <c r="I8" s="98">
        <f>E8-C8</f>
        <v>-65017.72486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40602.31</v>
      </c>
      <c r="E9" s="61">
        <f>E10</f>
        <v>3228.61559</v>
      </c>
      <c r="F9" s="101">
        <f>F10</f>
        <v>0</v>
      </c>
      <c r="G9" s="61">
        <f>G10</f>
        <v>1818.64652</v>
      </c>
      <c r="H9" s="97">
        <f aca="true" t="shared" si="0" ref="H9:H71">E9/C9*100</f>
        <v>7.197734060103442</v>
      </c>
      <c r="I9" s="98">
        <f aca="true" t="shared" si="1" ref="I9:I72">E9-C9</f>
        <v>-41627.38441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40602.31</v>
      </c>
      <c r="E10" s="55">
        <f>E11+E12+E13</f>
        <v>3228.61559</v>
      </c>
      <c r="F10" s="55">
        <f>F11+F12+F13</f>
        <v>0</v>
      </c>
      <c r="G10" s="55">
        <f>G11+G12+G13</f>
        <v>1818.64652</v>
      </c>
      <c r="H10" s="97">
        <f t="shared" si="0"/>
        <v>7.197734060103442</v>
      </c>
      <c r="I10" s="98">
        <f t="shared" si="1"/>
        <v>-41627.38441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40312.71</v>
      </c>
      <c r="E11" s="53">
        <v>3203.18088</v>
      </c>
      <c r="F11" s="106"/>
      <c r="G11" s="53">
        <v>1818.61889</v>
      </c>
      <c r="H11" s="97">
        <f t="shared" si="0"/>
        <v>7.186047964105439</v>
      </c>
      <c r="I11" s="98">
        <f t="shared" si="1"/>
        <v>-41371.81912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10">
        <v>122.6</v>
      </c>
      <c r="E12" s="54">
        <v>23.79336</v>
      </c>
      <c r="F12" s="108"/>
      <c r="G12" s="54">
        <v>3.9855</v>
      </c>
      <c r="H12" s="97">
        <f t="shared" si="0"/>
        <v>21.056070796460176</v>
      </c>
      <c r="I12" s="98">
        <f t="shared" si="1"/>
        <v>-89.20664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167</v>
      </c>
      <c r="E13" s="53">
        <v>1.64135</v>
      </c>
      <c r="F13" s="106"/>
      <c r="G13" s="53">
        <v>-3.95787</v>
      </c>
      <c r="H13" s="97">
        <f t="shared" si="0"/>
        <v>0.9769940476190477</v>
      </c>
      <c r="I13" s="98">
        <f t="shared" si="1"/>
        <v>-166.35865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0</v>
      </c>
      <c r="E15" s="1">
        <f>E16+E21+E22+E23</f>
        <v>758.74134</v>
      </c>
      <c r="F15" s="168">
        <f>F16+F21+F22+F23</f>
        <v>0</v>
      </c>
      <c r="G15" s="1">
        <f>G16+G21+G22+G23</f>
        <v>721.6318</v>
      </c>
      <c r="H15" s="97">
        <f t="shared" si="0"/>
        <v>5.247536759111972</v>
      </c>
      <c r="I15" s="98">
        <f t="shared" si="1"/>
        <v>-13700.25866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0</v>
      </c>
      <c r="E16" s="54">
        <f>E17+E18+E19</f>
        <v>414.92515000000003</v>
      </c>
      <c r="F16" s="191">
        <f>F17+F18</f>
        <v>0</v>
      </c>
      <c r="G16" s="54">
        <f>G17+G18</f>
        <v>205.90644</v>
      </c>
      <c r="H16" s="97">
        <f t="shared" si="0"/>
        <v>3.8508134570765664</v>
      </c>
      <c r="I16" s="98">
        <f t="shared" si="1"/>
        <v>-10360.07485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/>
      <c r="E17" s="53">
        <v>213.38756</v>
      </c>
      <c r="F17" s="120"/>
      <c r="G17" s="53">
        <v>155.90644</v>
      </c>
      <c r="H17" s="97">
        <f t="shared" si="0"/>
        <v>3.4049395244933787</v>
      </c>
      <c r="I17" s="98">
        <f t="shared" si="1"/>
        <v>-6053.61244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/>
      <c r="E18" s="68">
        <v>201.53759</v>
      </c>
      <c r="F18" s="130"/>
      <c r="G18" s="55">
        <v>50</v>
      </c>
      <c r="H18" s="97">
        <f t="shared" si="0"/>
        <v>4.470665261756877</v>
      </c>
      <c r="I18" s="98">
        <f t="shared" si="1"/>
        <v>-4306.46241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/>
      <c r="F19" s="130"/>
      <c r="G19" s="53"/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/>
      <c r="E21" s="54">
        <v>228.76869</v>
      </c>
      <c r="F21" s="108"/>
      <c r="G21" s="54">
        <v>400.55515</v>
      </c>
      <c r="H21" s="97">
        <f t="shared" si="0"/>
        <v>18.922141439205955</v>
      </c>
      <c r="I21" s="98">
        <f t="shared" si="1"/>
        <v>-980.23131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/>
      <c r="E22" s="53">
        <v>24.7805</v>
      </c>
      <c r="F22" s="108"/>
      <c r="G22" s="53">
        <v>83.17021</v>
      </c>
      <c r="H22" s="97">
        <f t="shared" si="0"/>
        <v>1.407183418512209</v>
      </c>
      <c r="I22" s="98">
        <f t="shared" si="1"/>
        <v>-1736.2195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/>
      <c r="E23" s="47">
        <v>90.267</v>
      </c>
      <c r="F23" s="112"/>
      <c r="G23" s="47">
        <v>32</v>
      </c>
      <c r="H23" s="97">
        <f t="shared" si="0"/>
        <v>12.642436974789915</v>
      </c>
      <c r="I23" s="98">
        <f t="shared" si="1"/>
        <v>-623.733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6">
        <f>D26+D28+D29</f>
        <v>0</v>
      </c>
      <c r="E24" s="1">
        <f>E26+E28+E29</f>
        <v>101.30197</v>
      </c>
      <c r="F24" s="115">
        <f>F26+F28+F29</f>
        <v>0</v>
      </c>
      <c r="G24" s="1">
        <f>G26+G28+G29</f>
        <v>72.31523</v>
      </c>
      <c r="H24" s="97">
        <f t="shared" si="0"/>
        <v>6.713185553346587</v>
      </c>
      <c r="I24" s="98">
        <f t="shared" si="1"/>
        <v>-1407.69803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0</v>
      </c>
      <c r="E26" s="68">
        <f>E27</f>
        <v>53.13697</v>
      </c>
      <c r="F26" s="40">
        <f>F27</f>
        <v>0</v>
      </c>
      <c r="G26" s="68">
        <f>G27</f>
        <v>72.31523</v>
      </c>
      <c r="H26" s="97">
        <f t="shared" si="0"/>
        <v>4.395117452440033</v>
      </c>
      <c r="I26" s="98">
        <f t="shared" si="1"/>
        <v>-1155.86303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/>
      <c r="E27" s="47">
        <v>53.13697</v>
      </c>
      <c r="F27" s="112"/>
      <c r="G27" s="47">
        <v>72.31523</v>
      </c>
      <c r="H27" s="97">
        <f t="shared" si="0"/>
        <v>4.395117452440033</v>
      </c>
      <c r="I27" s="98">
        <f t="shared" si="1"/>
        <v>-1155.86303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6</v>
      </c>
      <c r="F28" s="124"/>
      <c r="G28" s="53"/>
      <c r="H28" s="97"/>
      <c r="I28" s="98">
        <f t="shared" si="1"/>
        <v>6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11"/>
      <c r="E29" s="47">
        <v>42.165</v>
      </c>
      <c r="F29" s="124"/>
      <c r="G29" s="47"/>
      <c r="H29" s="97">
        <f t="shared" si="0"/>
        <v>14.055000000000001</v>
      </c>
      <c r="I29" s="98">
        <f t="shared" si="1"/>
        <v>-257.835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14">
        <f>D34+D35+D39+D42</f>
        <v>0</v>
      </c>
      <c r="E32" s="3">
        <f>E34+E35+E39+E42</f>
        <v>63.83963</v>
      </c>
      <c r="F32" s="138">
        <f>F34+F35+F39</f>
        <v>0</v>
      </c>
      <c r="G32" s="3">
        <f>G34+G35+G39+G42</f>
        <v>120.79046</v>
      </c>
      <c r="H32" s="97">
        <f t="shared" si="0"/>
        <v>1.3081891393442622</v>
      </c>
      <c r="I32" s="98">
        <f t="shared" si="1"/>
        <v>-4816.16037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10"/>
      <c r="E34" s="54">
        <v>40.58951</v>
      </c>
      <c r="F34" s="112"/>
      <c r="G34" s="54">
        <v>115.03946</v>
      </c>
      <c r="H34" s="97">
        <f t="shared" si="0"/>
        <v>0.9804229468599034</v>
      </c>
      <c r="I34" s="98">
        <f t="shared" si="1"/>
        <v>-4099.41049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8">
        <f>D36</f>
        <v>0</v>
      </c>
      <c r="E35" s="55">
        <f>E36</f>
        <v>0</v>
      </c>
      <c r="F35" s="40">
        <f>F36</f>
        <v>0</v>
      </c>
      <c r="G35" s="55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9"/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10">
        <f>D41</f>
        <v>0</v>
      </c>
      <c r="E39" s="54">
        <f>E41</f>
        <v>0</v>
      </c>
      <c r="F39" s="148">
        <f>F41</f>
        <v>0</v>
      </c>
      <c r="G39" s="54">
        <f>G41</f>
        <v>3.651</v>
      </c>
      <c r="H39" s="97">
        <f t="shared" si="0"/>
        <v>0</v>
      </c>
      <c r="I39" s="98">
        <f t="shared" si="1"/>
        <v>-158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8"/>
      <c r="E41" s="55"/>
      <c r="F41" s="146"/>
      <c r="G41" s="55">
        <v>3.651</v>
      </c>
      <c r="H41" s="97">
        <f t="shared" si="0"/>
        <v>0</v>
      </c>
      <c r="I41" s="98">
        <f t="shared" si="1"/>
        <v>-158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25">
        <f>D43</f>
        <v>0</v>
      </c>
      <c r="E42" s="74">
        <f>E43</f>
        <v>23.25012</v>
      </c>
      <c r="F42" s="74">
        <f>F43</f>
        <v>0</v>
      </c>
      <c r="G42" s="74">
        <f>G43</f>
        <v>2.1</v>
      </c>
      <c r="H42" s="97">
        <f t="shared" si="0"/>
        <v>46.50024</v>
      </c>
      <c r="I42" s="98">
        <f t="shared" si="1"/>
        <v>-26.74988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17"/>
      <c r="E43" s="66">
        <v>23.25012</v>
      </c>
      <c r="F43" s="153"/>
      <c r="G43" s="66">
        <v>2.1</v>
      </c>
      <c r="H43" s="97">
        <f t="shared" si="0"/>
        <v>46.50024</v>
      </c>
      <c r="I43" s="98">
        <f t="shared" si="1"/>
        <v>-26.74988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14">
        <f>D45+D46+D47+D48+D50+D49</f>
        <v>63.5</v>
      </c>
      <c r="E44" s="3">
        <f>E45+E46+E47+E48+E50+E49</f>
        <v>5.54203</v>
      </c>
      <c r="F44" s="156"/>
      <c r="G44" s="3">
        <f>G45+G46+G48+G47+G50+G49</f>
        <v>8.0203</v>
      </c>
      <c r="H44" s="97">
        <f t="shared" si="0"/>
        <v>0.23178711836051857</v>
      </c>
      <c r="I44" s="98">
        <f t="shared" si="1"/>
        <v>-2385.45797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0.07629</v>
      </c>
      <c r="F45" s="146"/>
      <c r="G45" s="55">
        <v>9E-05</v>
      </c>
      <c r="H45" s="97"/>
      <c r="I45" s="98">
        <f t="shared" si="1"/>
        <v>0.07629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9"/>
      <c r="E46" s="53">
        <v>0.28412</v>
      </c>
      <c r="F46" s="158"/>
      <c r="G46" s="53">
        <v>0.078</v>
      </c>
      <c r="H46" s="97">
        <f t="shared" si="0"/>
        <v>28.412</v>
      </c>
      <c r="I46" s="98">
        <f t="shared" si="1"/>
        <v>-0.7158800000000001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9"/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9"/>
      <c r="E48" s="53">
        <v>5.18162</v>
      </c>
      <c r="F48" s="158"/>
      <c r="G48" s="53">
        <v>7.94221</v>
      </c>
      <c r="H48" s="97"/>
      <c r="I48" s="98">
        <f t="shared" si="1"/>
        <v>5.18162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11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11"/>
      <c r="E50" s="47"/>
      <c r="F50" s="159"/>
      <c r="G50" s="47"/>
      <c r="H50" s="97">
        <f t="shared" si="0"/>
        <v>0</v>
      </c>
      <c r="I50" s="98">
        <f t="shared" si="1"/>
        <v>-2170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12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/>
      <c r="I53" s="98">
        <f t="shared" si="1"/>
        <v>0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18"/>
      <c r="E54" s="45"/>
      <c r="F54" s="161"/>
      <c r="G54" s="45">
        <v>23.44756</v>
      </c>
      <c r="H54" s="97">
        <f t="shared" si="0"/>
        <v>0</v>
      </c>
      <c r="I54" s="98">
        <f t="shared" si="1"/>
        <v>-239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18">
        <f>D58+D60+D62+D64+D65+D67+D68+D69+D71+D73+D80+D56+D76+D77</f>
        <v>153</v>
      </c>
      <c r="E55" s="45">
        <f>E58+E60+E62+E64+E65+E67+E68+E69+E71+E73+E56+E76+E77+E78</f>
        <v>16.0171</v>
      </c>
      <c r="F55" s="45">
        <f>F58+F60+F62+F64+F65+F67+F68+F69+F71+F73+F56+F76+F77+F78</f>
        <v>0</v>
      </c>
      <c r="G55" s="45">
        <f>G58+G60+G62+G64+G65+G67+G68+G69+G71+G73+G56+G76+G77+G78+G70</f>
        <v>93.07003</v>
      </c>
      <c r="H55" s="97">
        <f t="shared" si="0"/>
        <v>1.65980310880829</v>
      </c>
      <c r="I55" s="98">
        <f t="shared" si="1"/>
        <v>-948.9829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10"/>
      <c r="E56" s="54">
        <v>0.05</v>
      </c>
      <c r="F56" s="108"/>
      <c r="G56" s="54">
        <v>9.59999</v>
      </c>
      <c r="H56" s="97">
        <f t="shared" si="0"/>
        <v>0.1111111111111111</v>
      </c>
      <c r="I56" s="98">
        <f t="shared" si="1"/>
        <v>-44.95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10"/>
      <c r="E58" s="55"/>
      <c r="F58" s="112"/>
      <c r="G58" s="55"/>
      <c r="H58" s="97">
        <f t="shared" si="0"/>
        <v>0</v>
      </c>
      <c r="I58" s="98">
        <f t="shared" si="1"/>
        <v>-1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10"/>
      <c r="E60" s="54"/>
      <c r="F60" s="112"/>
      <c r="G60" s="54"/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/>
      <c r="F65" s="112"/>
      <c r="G65" s="81"/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10">
        <v>103</v>
      </c>
      <c r="E67" s="54"/>
      <c r="F67" s="108"/>
      <c r="G67" s="54"/>
      <c r="H67" s="97">
        <f t="shared" si="0"/>
        <v>0</v>
      </c>
      <c r="I67" s="98">
        <f t="shared" si="1"/>
        <v>-181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11"/>
      <c r="E68" s="53"/>
      <c r="F68" s="108"/>
      <c r="G68" s="53">
        <v>25</v>
      </c>
      <c r="H68" s="97">
        <f t="shared" si="0"/>
        <v>0</v>
      </c>
      <c r="I68" s="98">
        <f t="shared" si="1"/>
        <v>-140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8"/>
      <c r="E71" s="55"/>
      <c r="F71" s="112"/>
      <c r="G71" s="55"/>
      <c r="H71" s="97">
        <f t="shared" si="0"/>
        <v>0</v>
      </c>
      <c r="I71" s="98">
        <f t="shared" si="1"/>
        <v>-14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0</v>
      </c>
      <c r="F73" s="54">
        <f>F74+F75</f>
        <v>0</v>
      </c>
      <c r="G73" s="54">
        <f>G74+G75</f>
        <v>1</v>
      </c>
      <c r="H73" s="97"/>
      <c r="I73" s="98">
        <f aca="true" t="shared" si="2" ref="I73:I136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/>
      <c r="F74" s="112"/>
      <c r="G74" s="53">
        <v>1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9"/>
      <c r="E77" s="53">
        <v>4</v>
      </c>
      <c r="F77" s="106"/>
      <c r="G77" s="53">
        <v>3.2</v>
      </c>
      <c r="H77" s="97">
        <f aca="true" t="shared" si="3" ref="H77:H136">E77/C77*100</f>
        <v>13.793103448275861</v>
      </c>
      <c r="I77" s="98">
        <f t="shared" si="2"/>
        <v>-25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9">
        <f>D80</f>
        <v>0</v>
      </c>
      <c r="E78" s="53">
        <f>E80</f>
        <v>11.9671</v>
      </c>
      <c r="F78" s="166">
        <f>F80</f>
        <v>0</v>
      </c>
      <c r="G78" s="53">
        <f>G80</f>
        <v>54.27004</v>
      </c>
      <c r="H78" s="97">
        <f t="shared" si="3"/>
        <v>2.314719535783366</v>
      </c>
      <c r="I78" s="98">
        <f t="shared" si="2"/>
        <v>-505.0329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8"/>
      <c r="E80" s="47">
        <v>11.9671</v>
      </c>
      <c r="F80" s="112"/>
      <c r="G80" s="47">
        <v>54.27004</v>
      </c>
      <c r="H80" s="97">
        <f t="shared" si="3"/>
        <v>2.314719535783366</v>
      </c>
      <c r="I80" s="98">
        <f t="shared" si="2"/>
        <v>-505.0329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107.21748</v>
      </c>
      <c r="F81" s="167">
        <f>F82+F83+F84</f>
        <v>0</v>
      </c>
      <c r="G81" s="45">
        <f>G82+G83+G84</f>
        <v>173.03984</v>
      </c>
      <c r="H81" s="97"/>
      <c r="I81" s="98">
        <f t="shared" si="2"/>
        <v>107.21748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54.3886</v>
      </c>
      <c r="F82" s="108"/>
      <c r="G82" s="54">
        <v>122.20284</v>
      </c>
      <c r="H82" s="97"/>
      <c r="I82" s="98">
        <f t="shared" si="2"/>
        <v>54.3886</v>
      </c>
    </row>
    <row r="83" spans="1:9" ht="11.25" customHeight="1" hidden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52.82888</v>
      </c>
      <c r="F84" s="124"/>
      <c r="G84" s="47">
        <v>50.837</v>
      </c>
      <c r="H84" s="97"/>
      <c r="I84" s="98">
        <f t="shared" si="2"/>
        <v>52.82888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337835.506</v>
      </c>
      <c r="D85" s="261">
        <f>D86+D159+D157+D156</f>
        <v>203.3</v>
      </c>
      <c r="E85" s="1">
        <f>E86+E159+E157+E156+E158</f>
        <v>24519.53933</v>
      </c>
      <c r="F85" s="225">
        <f>F86+F159+F157+F156+F158</f>
        <v>0</v>
      </c>
      <c r="G85" s="1">
        <f>G86+G159+G157+G156+G158</f>
        <v>24328.458209999997</v>
      </c>
      <c r="H85" s="97">
        <f t="shared" si="3"/>
        <v>7.2578337369903325</v>
      </c>
      <c r="I85" s="98">
        <f t="shared" si="2"/>
        <v>-313315.96667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337835.506</v>
      </c>
      <c r="D86" s="262">
        <f>D87+D90+D107+D138</f>
        <v>203.3</v>
      </c>
      <c r="E86" s="3">
        <f>E87+E90+E107+E138</f>
        <v>24519.54061</v>
      </c>
      <c r="F86" s="43">
        <f>F87+F90+F107+F138</f>
        <v>0</v>
      </c>
      <c r="G86" s="3">
        <f>G87+G90+G107+G138</f>
        <v>24331.413849999997</v>
      </c>
      <c r="H86" s="97">
        <f t="shared" si="3"/>
        <v>7.257834115872948</v>
      </c>
      <c r="I86" s="98">
        <f t="shared" si="2"/>
        <v>-313315.96538999997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61">
        <f>D88+D89</f>
        <v>0</v>
      </c>
      <c r="E87" s="1">
        <f>E88+E89</f>
        <v>11208</v>
      </c>
      <c r="F87" s="281">
        <f>F88+F89</f>
        <v>0</v>
      </c>
      <c r="G87" s="1">
        <f>G88+G89</f>
        <v>7263</v>
      </c>
      <c r="H87" s="97">
        <f t="shared" si="3"/>
        <v>9.602928173387346</v>
      </c>
      <c r="I87" s="98">
        <f t="shared" si="2"/>
        <v>-105506.4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63"/>
      <c r="E88" s="54">
        <v>11208</v>
      </c>
      <c r="G88" s="54">
        <v>7263</v>
      </c>
      <c r="H88" s="97">
        <f t="shared" si="3"/>
        <v>9.722246317725231</v>
      </c>
      <c r="I88" s="98">
        <f t="shared" si="2"/>
        <v>-104074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64"/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C93+C96+C99+C92</f>
        <v>17111</v>
      </c>
      <c r="D90" s="261">
        <f>D93+D96+D99+D91+D92+D94+D95+D97+D98</f>
        <v>203.3</v>
      </c>
      <c r="E90" s="1">
        <f>E93+E96+E99+E91+E92+E94+E95+E97+E98</f>
        <v>502.22</v>
      </c>
      <c r="F90" s="225">
        <f>F93+F96+F99</f>
        <v>0</v>
      </c>
      <c r="G90" s="1">
        <f>G93+G96+G99+G91+G92+G94+G95</f>
        <v>4668.688</v>
      </c>
      <c r="H90" s="97">
        <f t="shared" si="3"/>
        <v>2.935071006954591</v>
      </c>
      <c r="I90" s="98">
        <f t="shared" si="2"/>
        <v>-16608.78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3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65"/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63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66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66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3287.4</v>
      </c>
      <c r="D96" s="266"/>
      <c r="E96" s="47"/>
      <c r="F96" s="173"/>
      <c r="G96" s="47"/>
      <c r="H96" s="97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267"/>
      <c r="E97" s="55"/>
      <c r="F97" s="40"/>
      <c r="G97" s="80"/>
      <c r="H97" s="97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267">
        <v>203.3</v>
      </c>
      <c r="E98" s="55"/>
      <c r="F98" s="40"/>
      <c r="G98" s="80"/>
      <c r="H98" s="97"/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8553.3</v>
      </c>
      <c r="D99" s="261">
        <f>D100+D101+D102+D103+D105</f>
        <v>0</v>
      </c>
      <c r="E99" s="1">
        <f>E100+E101+E102+E103+E105</f>
        <v>502.22</v>
      </c>
      <c r="F99" s="225">
        <f>F100+F101+F102+F103</f>
        <v>0</v>
      </c>
      <c r="G99" s="1">
        <f>G100+G101+G102+G103+G104+G106</f>
        <v>168.688</v>
      </c>
      <c r="H99" s="97">
        <f t="shared" si="3"/>
        <v>5.871651877053302</v>
      </c>
      <c r="I99" s="98">
        <f t="shared" si="2"/>
        <v>-8051.079999999999</v>
      </c>
    </row>
    <row r="100" spans="1:9" ht="11.25" customHeight="1" thickBot="1">
      <c r="A100" s="118" t="s">
        <v>230</v>
      </c>
      <c r="B100" s="126" t="s">
        <v>156</v>
      </c>
      <c r="C100" s="213"/>
      <c r="D100" s="266"/>
      <c r="E100" s="47"/>
      <c r="F100" s="124"/>
      <c r="G100" s="47"/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2176</v>
      </c>
      <c r="D101" s="268"/>
      <c r="E101" s="47">
        <v>192</v>
      </c>
      <c r="F101" s="176"/>
      <c r="G101" s="47">
        <v>168.688</v>
      </c>
      <c r="H101" s="97">
        <f t="shared" si="3"/>
        <v>8.823529411764707</v>
      </c>
      <c r="I101" s="98">
        <f t="shared" si="2"/>
        <v>-1984</v>
      </c>
    </row>
    <row r="102" spans="1:9" ht="11.25" customHeight="1" thickBot="1">
      <c r="A102" s="118" t="s">
        <v>230</v>
      </c>
      <c r="B102" s="175" t="s">
        <v>231</v>
      </c>
      <c r="C102" s="215">
        <v>2654.3</v>
      </c>
      <c r="D102" s="268"/>
      <c r="E102" s="47"/>
      <c r="F102" s="176"/>
      <c r="G102" s="47"/>
      <c r="H102" s="97">
        <f t="shared" si="3"/>
        <v>0</v>
      </c>
      <c r="I102" s="98">
        <f t="shared" si="2"/>
        <v>-2654.3</v>
      </c>
    </row>
    <row r="103" spans="1:9" ht="13.5" customHeight="1" thickBot="1">
      <c r="A103" s="118" t="s">
        <v>230</v>
      </c>
      <c r="B103" s="175" t="s">
        <v>262</v>
      </c>
      <c r="C103" s="234">
        <v>3723</v>
      </c>
      <c r="D103" s="268"/>
      <c r="E103" s="47">
        <v>310.22</v>
      </c>
      <c r="F103" s="282"/>
      <c r="G103" s="245"/>
      <c r="H103" s="97">
        <f t="shared" si="3"/>
        <v>8.33252753156057</v>
      </c>
      <c r="I103" s="98">
        <f t="shared" si="2"/>
        <v>-3412.7799999999997</v>
      </c>
    </row>
    <row r="104" spans="1:9" ht="25.5" customHeight="1" thickBot="1">
      <c r="A104" s="118" t="s">
        <v>230</v>
      </c>
      <c r="B104" s="4" t="s">
        <v>179</v>
      </c>
      <c r="C104" s="68"/>
      <c r="D104" s="269"/>
      <c r="E104" s="53"/>
      <c r="F104" s="283"/>
      <c r="G104" s="68"/>
      <c r="H104" s="97"/>
      <c r="I104" s="98">
        <f t="shared" si="2"/>
        <v>0</v>
      </c>
    </row>
    <row r="105" spans="1:9" ht="24" customHeight="1" thickBot="1">
      <c r="A105" s="42" t="s">
        <v>261</v>
      </c>
      <c r="B105" s="246" t="s">
        <v>260</v>
      </c>
      <c r="C105" s="247"/>
      <c r="D105" s="270"/>
      <c r="E105" s="55"/>
      <c r="F105" s="284"/>
      <c r="G105" s="247"/>
      <c r="H105" s="97"/>
      <c r="I105" s="98">
        <f t="shared" si="2"/>
        <v>0</v>
      </c>
    </row>
    <row r="106" spans="1:9" ht="14.25" customHeight="1" thickBot="1">
      <c r="A106" s="42" t="s">
        <v>261</v>
      </c>
      <c r="B106" s="39" t="s">
        <v>204</v>
      </c>
      <c r="C106" s="68"/>
      <c r="D106" s="269"/>
      <c r="E106" s="53"/>
      <c r="F106" s="283"/>
      <c r="G106" s="68"/>
      <c r="H106" s="97"/>
      <c r="I106" s="98">
        <f t="shared" si="2"/>
        <v>0</v>
      </c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C108+C125+C128+C129+C130+C131+C132+C133+C136+C127+C134</f>
        <v>166399.9</v>
      </c>
      <c r="D107" s="262">
        <f>D108+D125+D128+D129+D130+D131+D132+D133+D136+D127+D126</f>
        <v>0</v>
      </c>
      <c r="E107" s="3">
        <f>E108+E125+E128+E129+E130+E131+E132+E133+E136+E127+E126</f>
        <v>11518.75161</v>
      </c>
      <c r="F107" s="43">
        <f>F108+F125+F128+F129+F130+F131+F132+F133+F136+F127+F126</f>
        <v>0</v>
      </c>
      <c r="G107" s="3">
        <f>G108+G125+G128+G129+G130+G131+G132+G133+G136+G127+G126+G135+G134</f>
        <v>11690.221849999998</v>
      </c>
      <c r="H107" s="97">
        <f t="shared" si="3"/>
        <v>6.92233084875652</v>
      </c>
      <c r="I107" s="98">
        <f t="shared" si="2"/>
        <v>-154881.14839</v>
      </c>
    </row>
    <row r="108" spans="1:9" ht="11.25" customHeight="1" thickBot="1">
      <c r="A108" s="168" t="s">
        <v>83</v>
      </c>
      <c r="B108" s="260" t="s">
        <v>237</v>
      </c>
      <c r="C108" s="208">
        <f>C111+C112+C117+C120+C119+C110+C109+C118+C113+C121+C122+C115+C116+C123+C124</f>
        <v>124432.5</v>
      </c>
      <c r="D108" s="261">
        <f>D111+D112+D117+D120+D119+D110+D109+D118+D113+D121+D122+D115+D116+D123+D124</f>
        <v>0</v>
      </c>
      <c r="E108" s="1">
        <f>E111+E112+E117+E120+E119+E110+E109+E118+E113+E121+E122+E115+E116+E123+E124</f>
        <v>10217.5348</v>
      </c>
      <c r="F108" s="225">
        <f>F111+F112+F117+F120+F119+F110+F109+F118+F113+F121+F122+F115+F116+F123</f>
        <v>0</v>
      </c>
      <c r="G108" s="1">
        <f>G111+G112+G117+G120+G119+G110+G109+G118+G113+G121+G122+G115+G116+G123+G124</f>
        <v>11690.221849999998</v>
      </c>
      <c r="H108" s="97">
        <f t="shared" si="3"/>
        <v>8.211307174572559</v>
      </c>
      <c r="I108" s="98">
        <f t="shared" si="2"/>
        <v>-114214.9652</v>
      </c>
    </row>
    <row r="109" spans="1:9" ht="25.5" customHeight="1" thickBot="1">
      <c r="A109" s="125" t="s">
        <v>235</v>
      </c>
      <c r="B109" s="192" t="s">
        <v>105</v>
      </c>
      <c r="C109" s="216">
        <v>1411.8</v>
      </c>
      <c r="D109" s="271"/>
      <c r="E109" s="54"/>
      <c r="F109" s="178"/>
      <c r="G109" s="54"/>
      <c r="H109" s="97">
        <f t="shared" si="3"/>
        <v>0</v>
      </c>
      <c r="I109" s="98">
        <f t="shared" si="2"/>
        <v>-1411.8</v>
      </c>
    </row>
    <row r="110" spans="1:9" ht="11.25" customHeight="1" thickBot="1">
      <c r="A110" s="125" t="s">
        <v>235</v>
      </c>
      <c r="B110" s="193" t="s">
        <v>109</v>
      </c>
      <c r="C110" s="216">
        <v>18</v>
      </c>
      <c r="D110" s="271"/>
      <c r="E110" s="54"/>
      <c r="F110" s="178"/>
      <c r="G110" s="54">
        <v>18</v>
      </c>
      <c r="H110" s="97">
        <f t="shared" si="3"/>
        <v>0</v>
      </c>
      <c r="I110" s="98">
        <f t="shared" si="2"/>
        <v>-18</v>
      </c>
    </row>
    <row r="111" spans="1:9" ht="11.25" customHeight="1" thickBot="1">
      <c r="A111" s="125" t="s">
        <v>235</v>
      </c>
      <c r="B111" s="193" t="s">
        <v>169</v>
      </c>
      <c r="C111" s="216"/>
      <c r="D111" s="271"/>
      <c r="E111" s="54"/>
      <c r="F111" s="108"/>
      <c r="G111" s="54">
        <v>281.28</v>
      </c>
      <c r="H111" s="97"/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89758.7</v>
      </c>
      <c r="D112" s="265"/>
      <c r="E112" s="53">
        <v>7473</v>
      </c>
      <c r="F112" s="179"/>
      <c r="G112" s="53">
        <v>7451</v>
      </c>
      <c r="H112" s="97">
        <f t="shared" si="3"/>
        <v>8.325655340373691</v>
      </c>
      <c r="I112" s="98">
        <f t="shared" si="2"/>
        <v>-82285.7</v>
      </c>
    </row>
    <row r="113" spans="1:9" ht="11.25" customHeight="1" thickBot="1">
      <c r="A113" s="125" t="s">
        <v>235</v>
      </c>
      <c r="B113" s="194" t="s">
        <v>142</v>
      </c>
      <c r="C113" s="212">
        <v>15412.8</v>
      </c>
      <c r="D113" s="265"/>
      <c r="E113" s="53">
        <v>1283</v>
      </c>
      <c r="F113" s="179"/>
      <c r="G113" s="53">
        <v>1346</v>
      </c>
      <c r="H113" s="97">
        <f t="shared" si="3"/>
        <v>8.324249974047545</v>
      </c>
      <c r="I113" s="98">
        <f t="shared" si="2"/>
        <v>-14129.8</v>
      </c>
    </row>
    <row r="114" spans="3:9" ht="1.5" customHeight="1" hidden="1" thickBot="1">
      <c r="C114" s="151"/>
      <c r="D114" s="272"/>
      <c r="E114" s="55"/>
      <c r="H114" s="97" t="e">
        <f t="shared" si="3"/>
        <v>#DIV/0!</v>
      </c>
      <c r="I114" s="98">
        <f t="shared" si="2"/>
        <v>0</v>
      </c>
    </row>
    <row r="115" spans="1:9" ht="12" customHeight="1" thickBot="1">
      <c r="A115" s="125" t="s">
        <v>235</v>
      </c>
      <c r="B115" s="194" t="s">
        <v>220</v>
      </c>
      <c r="C115" s="212">
        <v>416.2</v>
      </c>
      <c r="D115" s="265"/>
      <c r="E115" s="53"/>
      <c r="F115" s="179"/>
      <c r="G115" s="53">
        <v>101.89185</v>
      </c>
      <c r="H115" s="97">
        <f t="shared" si="3"/>
        <v>0</v>
      </c>
      <c r="I115" s="98">
        <f t="shared" si="2"/>
        <v>-416.2</v>
      </c>
    </row>
    <row r="116" spans="1:9" ht="9.75" customHeight="1" thickBot="1">
      <c r="A116" s="125" t="s">
        <v>235</v>
      </c>
      <c r="B116" s="121" t="s">
        <v>221</v>
      </c>
      <c r="C116" s="212">
        <v>150.5</v>
      </c>
      <c r="D116" s="265"/>
      <c r="E116" s="53"/>
      <c r="F116" s="179"/>
      <c r="G116" s="53"/>
      <c r="H116" s="97">
        <f t="shared" si="3"/>
        <v>0</v>
      </c>
      <c r="I116" s="98">
        <f t="shared" si="2"/>
        <v>-150.5</v>
      </c>
    </row>
    <row r="117" spans="1:9" ht="11.25" customHeight="1" thickBot="1">
      <c r="A117" s="125" t="s">
        <v>235</v>
      </c>
      <c r="B117" s="194" t="s">
        <v>84</v>
      </c>
      <c r="C117" s="212"/>
      <c r="D117" s="265"/>
      <c r="E117" s="53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65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65"/>
      <c r="E119" s="53"/>
      <c r="F119" s="285"/>
      <c r="G119" s="68"/>
      <c r="H119" s="97">
        <f t="shared" si="3"/>
        <v>0</v>
      </c>
      <c r="I119" s="98">
        <f t="shared" si="2"/>
        <v>-1160.9</v>
      </c>
    </row>
    <row r="120" spans="1:9" ht="11.25" customHeight="1" thickBot="1">
      <c r="A120" s="125" t="s">
        <v>235</v>
      </c>
      <c r="B120" s="194" t="s">
        <v>167</v>
      </c>
      <c r="C120" s="212"/>
      <c r="D120" s="265"/>
      <c r="E120" s="53"/>
      <c r="F120" s="179"/>
      <c r="G120" s="81"/>
      <c r="H120" s="97"/>
      <c r="I120" s="98">
        <f t="shared" si="2"/>
        <v>0</v>
      </c>
    </row>
    <row r="121" spans="1:9" ht="27" customHeight="1" thickBot="1">
      <c r="A121" s="125" t="s">
        <v>235</v>
      </c>
      <c r="B121" s="121" t="s">
        <v>196</v>
      </c>
      <c r="C121" s="210"/>
      <c r="D121" s="263"/>
      <c r="E121" s="47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3"/>
      <c r="E122" s="47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13239.6</v>
      </c>
      <c r="D123" s="263"/>
      <c r="E123" s="47">
        <v>1022.015</v>
      </c>
      <c r="F123" s="124"/>
      <c r="G123" s="57">
        <v>1039.05</v>
      </c>
      <c r="H123" s="97">
        <f t="shared" si="3"/>
        <v>7.719379739569171</v>
      </c>
      <c r="I123" s="98">
        <f t="shared" si="2"/>
        <v>-12217.585000000001</v>
      </c>
    </row>
    <row r="124" spans="1:9" ht="38.25" customHeight="1" thickBot="1">
      <c r="A124" s="42" t="s">
        <v>235</v>
      </c>
      <c r="B124" s="195" t="s">
        <v>108</v>
      </c>
      <c r="C124" s="217">
        <v>2864</v>
      </c>
      <c r="D124" s="273"/>
      <c r="E124" s="53">
        <v>439.5198</v>
      </c>
      <c r="F124" s="144"/>
      <c r="G124" s="47">
        <v>1453</v>
      </c>
      <c r="H124" s="97">
        <f t="shared" si="3"/>
        <v>15.346361731843574</v>
      </c>
      <c r="I124" s="98">
        <f t="shared" si="2"/>
        <v>-2424.4802</v>
      </c>
    </row>
    <row r="125" spans="1:9" ht="12.75" customHeight="1" thickBot="1">
      <c r="A125" s="130" t="s">
        <v>238</v>
      </c>
      <c r="B125" s="193" t="s">
        <v>201</v>
      </c>
      <c r="C125" s="210">
        <v>1453.2</v>
      </c>
      <c r="D125" s="263"/>
      <c r="E125" s="47"/>
      <c r="F125" s="124"/>
      <c r="G125" s="47"/>
      <c r="H125" s="97">
        <f t="shared" si="3"/>
        <v>0</v>
      </c>
      <c r="I125" s="98">
        <f t="shared" si="2"/>
        <v>-1453.2</v>
      </c>
    </row>
    <row r="126" spans="1:9" ht="36.75" customHeight="1" thickBot="1">
      <c r="A126" s="125" t="s">
        <v>239</v>
      </c>
      <c r="B126" s="193" t="s">
        <v>216</v>
      </c>
      <c r="C126" s="210"/>
      <c r="D126" s="263"/>
      <c r="E126" s="47"/>
      <c r="F126" s="124"/>
      <c r="G126" s="47"/>
      <c r="H126" s="97"/>
      <c r="I126" s="98">
        <f t="shared" si="2"/>
        <v>0</v>
      </c>
    </row>
    <row r="127" spans="1:9" ht="40.5" customHeight="1" thickBot="1">
      <c r="A127" s="42" t="s">
        <v>239</v>
      </c>
      <c r="B127" s="195" t="s">
        <v>108</v>
      </c>
      <c r="C127" s="217">
        <v>1189.9</v>
      </c>
      <c r="D127" s="273"/>
      <c r="E127" s="53"/>
      <c r="F127" s="144"/>
      <c r="G127" s="47"/>
      <c r="H127" s="97">
        <f t="shared" si="3"/>
        <v>0</v>
      </c>
      <c r="I127" s="98">
        <f t="shared" si="2"/>
        <v>-1189.9</v>
      </c>
    </row>
    <row r="128" spans="1:10" ht="11.25" customHeight="1" thickBot="1">
      <c r="A128" s="42" t="s">
        <v>240</v>
      </c>
      <c r="B128" s="196" t="s">
        <v>214</v>
      </c>
      <c r="C128" s="212">
        <v>1263.3</v>
      </c>
      <c r="D128" s="265"/>
      <c r="E128" s="53"/>
      <c r="F128" s="285"/>
      <c r="G128" s="53"/>
      <c r="H128" s="97">
        <f t="shared" si="3"/>
        <v>0</v>
      </c>
      <c r="I128" s="98">
        <f t="shared" si="2"/>
        <v>-1263.3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155.7</v>
      </c>
      <c r="D129" s="274"/>
      <c r="E129" s="53"/>
      <c r="F129" s="285"/>
      <c r="G129" s="53"/>
      <c r="H129" s="97">
        <f t="shared" si="3"/>
        <v>0</v>
      </c>
      <c r="I129" s="98">
        <f t="shared" si="2"/>
        <v>-155.7</v>
      </c>
      <c r="J129" s="86"/>
    </row>
    <row r="130" spans="1:10" ht="23.25" customHeight="1" thickBot="1">
      <c r="A130" s="42" t="s">
        <v>243</v>
      </c>
      <c r="B130" s="197" t="s">
        <v>242</v>
      </c>
      <c r="C130" s="218"/>
      <c r="D130" s="274"/>
      <c r="E130" s="53"/>
      <c r="F130" s="285"/>
      <c r="G130" s="47"/>
      <c r="H130" s="97"/>
      <c r="I130" s="98">
        <f t="shared" si="2"/>
        <v>0</v>
      </c>
      <c r="J130" s="86"/>
    </row>
    <row r="131" spans="1:10" ht="45" customHeight="1" thickBot="1">
      <c r="A131" s="42" t="s">
        <v>244</v>
      </c>
      <c r="B131" s="197" t="s">
        <v>245</v>
      </c>
      <c r="C131" s="218"/>
      <c r="D131" s="274"/>
      <c r="E131" s="53"/>
      <c r="F131" s="285"/>
      <c r="G131" s="47"/>
      <c r="H131" s="97"/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664.7</v>
      </c>
      <c r="D132" s="274"/>
      <c r="E132" s="53">
        <v>51.16014</v>
      </c>
      <c r="F132" s="285"/>
      <c r="G132" s="55"/>
      <c r="H132" s="97">
        <f t="shared" si="3"/>
        <v>7.696726342710996</v>
      </c>
      <c r="I132" s="98">
        <f t="shared" si="2"/>
        <v>-613.5398600000001</v>
      </c>
    </row>
    <row r="133" spans="1:9" ht="11.25" customHeight="1" thickBot="1">
      <c r="A133" s="42" t="s">
        <v>247</v>
      </c>
      <c r="B133" s="196" t="s">
        <v>210</v>
      </c>
      <c r="C133" s="212">
        <v>1215.6</v>
      </c>
      <c r="D133" s="265"/>
      <c r="E133" s="53">
        <v>82.05667</v>
      </c>
      <c r="F133" s="285"/>
      <c r="G133" s="53"/>
      <c r="H133" s="97">
        <f t="shared" si="3"/>
        <v>6.750301908522541</v>
      </c>
      <c r="I133" s="98">
        <f t="shared" si="2"/>
        <v>-1133.54333</v>
      </c>
    </row>
    <row r="134" spans="1:9" ht="24.75" customHeight="1" thickBot="1">
      <c r="A134" s="42" t="s">
        <v>218</v>
      </c>
      <c r="B134" s="195" t="s">
        <v>219</v>
      </c>
      <c r="C134" s="218">
        <v>86</v>
      </c>
      <c r="D134" s="274"/>
      <c r="E134" s="53"/>
      <c r="F134" s="285"/>
      <c r="G134" s="68"/>
      <c r="H134" s="97">
        <f t="shared" si="3"/>
        <v>0</v>
      </c>
      <c r="I134" s="98">
        <f t="shared" si="2"/>
        <v>-86</v>
      </c>
    </row>
    <row r="135" spans="1:9" ht="12.75" thickBot="1">
      <c r="A135" s="42"/>
      <c r="B135" s="5" t="s">
        <v>222</v>
      </c>
      <c r="C135" s="219"/>
      <c r="D135" s="275"/>
      <c r="E135" s="53"/>
      <c r="F135" s="285"/>
      <c r="G135" s="68"/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35939</v>
      </c>
      <c r="D136" s="262">
        <f>D137</f>
        <v>0</v>
      </c>
      <c r="E136" s="3">
        <f>E137</f>
        <v>1168</v>
      </c>
      <c r="F136" s="43">
        <f>F137</f>
        <v>0</v>
      </c>
      <c r="G136" s="43">
        <f>G137</f>
        <v>0</v>
      </c>
      <c r="H136" s="97">
        <f t="shared" si="3"/>
        <v>3.2499513063802556</v>
      </c>
      <c r="I136" s="98">
        <f t="shared" si="2"/>
        <v>-34771</v>
      </c>
    </row>
    <row r="137" spans="1:9" ht="11.25" customHeight="1" thickBot="1">
      <c r="A137" s="183" t="s">
        <v>249</v>
      </c>
      <c r="B137" s="184" t="s">
        <v>87</v>
      </c>
      <c r="C137" s="220">
        <v>35939</v>
      </c>
      <c r="D137" s="276"/>
      <c r="E137" s="55">
        <v>1168</v>
      </c>
      <c r="G137" s="55"/>
      <c r="H137" s="97">
        <f>E137/C137*100</f>
        <v>3.2499513063802556</v>
      </c>
      <c r="I137" s="98">
        <f aca="true" t="shared" si="4" ref="I137:I160">E137-C137</f>
        <v>-34771</v>
      </c>
    </row>
    <row r="138" spans="1:9" ht="11.25" customHeight="1" thickBot="1">
      <c r="A138" s="168" t="s">
        <v>88</v>
      </c>
      <c r="B138" s="260" t="s">
        <v>104</v>
      </c>
      <c r="C138" s="208">
        <f>C149+C150+C140+C144+C142</f>
        <v>37610.206</v>
      </c>
      <c r="D138" s="261">
        <f>D149</f>
        <v>0</v>
      </c>
      <c r="E138" s="1">
        <f>E149+E150+E140+E144+E142+E141+E143+E147+E148+E145+E146</f>
        <v>1290.569</v>
      </c>
      <c r="F138" s="281">
        <f>F149+F150+F140+F144+F142+F141+F143+F147+F148</f>
        <v>0</v>
      </c>
      <c r="G138" s="1">
        <f>G139+G143+G145+G149+G150+G144+G147+G148+G146</f>
        <v>709.504</v>
      </c>
      <c r="H138" s="97">
        <f>E138/C138*100</f>
        <v>3.4314329466847378</v>
      </c>
      <c r="I138" s="98">
        <f t="shared" si="4"/>
        <v>-36319.636999999995</v>
      </c>
    </row>
    <row r="139" spans="1:9" ht="11.25" customHeight="1" thickBot="1">
      <c r="A139" s="168" t="s">
        <v>89</v>
      </c>
      <c r="B139" s="260" t="s">
        <v>104</v>
      </c>
      <c r="C139" s="208"/>
      <c r="D139" s="261"/>
      <c r="E139" s="1">
        <f>E140+E141+E143</f>
        <v>0</v>
      </c>
      <c r="F139" s="132"/>
      <c r="G139" s="1">
        <f>G140+G141+G142</f>
        <v>0</v>
      </c>
      <c r="H139" s="97"/>
      <c r="I139" s="98">
        <f t="shared" si="4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3"/>
      <c r="E140" s="54"/>
      <c r="F140" s="108"/>
      <c r="G140" s="54"/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65"/>
      <c r="E141" s="54"/>
      <c r="F141" s="108"/>
      <c r="G141" s="82"/>
      <c r="H141" s="97"/>
      <c r="I141" s="98">
        <f t="shared" si="4"/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65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65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274"/>
      <c r="E144" s="54"/>
      <c r="F144" s="108"/>
      <c r="G144" s="82"/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274"/>
      <c r="E145" s="53"/>
      <c r="F145" s="106"/>
      <c r="G145" s="53"/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277"/>
      <c r="E146" s="47"/>
      <c r="F146" s="124"/>
      <c r="G146" s="47"/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64"/>
      <c r="E147" s="55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64"/>
      <c r="E148" s="55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274</v>
      </c>
      <c r="B149" s="202" t="s">
        <v>101</v>
      </c>
      <c r="C149" s="208">
        <v>37610.206</v>
      </c>
      <c r="D149" s="261"/>
      <c r="E149" s="1">
        <v>1290.569</v>
      </c>
      <c r="F149" s="132"/>
      <c r="G149" s="1">
        <v>709.504</v>
      </c>
      <c r="H149" s="97">
        <f>E149/C149*100</f>
        <v>3.4314329466847378</v>
      </c>
      <c r="I149" s="98">
        <f t="shared" si="4"/>
        <v>-36319.636999999995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278">
        <f>D153+D151+D154</f>
        <v>0</v>
      </c>
      <c r="E150" s="45">
        <f>E153+E151+E154+E152+E155</f>
        <v>0</v>
      </c>
      <c r="F150" s="156"/>
      <c r="G150" s="45">
        <f>G153+G151+G154+G152+G155</f>
        <v>0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71"/>
      <c r="E151" s="54"/>
      <c r="F151" s="101"/>
      <c r="G151" s="54"/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71"/>
      <c r="E152" s="54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3"/>
      <c r="E153" s="54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267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267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279"/>
      <c r="E156" s="61"/>
      <c r="F156" s="108"/>
      <c r="G156" s="61"/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279"/>
      <c r="E157" s="48"/>
      <c r="F157" s="186"/>
      <c r="G157" s="48"/>
      <c r="H157" s="97"/>
      <c r="I157" s="98">
        <f t="shared" si="4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268"/>
      <c r="E158" s="53"/>
      <c r="F158" s="106"/>
      <c r="G158" s="53"/>
      <c r="H158" s="97"/>
      <c r="I158" s="98">
        <f t="shared" si="4"/>
        <v>0</v>
      </c>
    </row>
    <row r="159" spans="1:9" ht="11.25" customHeight="1" thickBot="1">
      <c r="A159" s="185" t="s">
        <v>114</v>
      </c>
      <c r="B159" s="206" t="s">
        <v>71</v>
      </c>
      <c r="C159" s="224"/>
      <c r="D159" s="280"/>
      <c r="E159" s="48">
        <v>-0.00128</v>
      </c>
      <c r="F159" s="186"/>
      <c r="G159" s="48">
        <v>-2.95564</v>
      </c>
      <c r="H159" s="97"/>
      <c r="I159" s="98">
        <f t="shared" si="4"/>
        <v>-0.00128</v>
      </c>
    </row>
    <row r="160" spans="1:9" ht="11.25" customHeight="1" thickBot="1">
      <c r="A160" s="168"/>
      <c r="B160" s="260" t="s">
        <v>92</v>
      </c>
      <c r="C160" s="208">
        <f>C8+C85</f>
        <v>407134.506</v>
      </c>
      <c r="D160" s="261">
        <f>D8+D85</f>
        <v>41500.4</v>
      </c>
      <c r="E160" s="1">
        <f>E85+E8</f>
        <v>28800.81447</v>
      </c>
      <c r="F160" s="225">
        <f>F85+F8</f>
        <v>0</v>
      </c>
      <c r="G160" s="1">
        <f>G8+G85</f>
        <v>27359.419949999996</v>
      </c>
      <c r="H160" s="97">
        <f>E160/C160*100</f>
        <v>7.074029355301072</v>
      </c>
      <c r="I160" s="98">
        <f t="shared" si="4"/>
        <v>-378333.69153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P24" sqref="P2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277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57" t="s">
        <v>97</v>
      </c>
      <c r="I5" s="358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278</v>
      </c>
      <c r="F6" s="71" t="s">
        <v>257</v>
      </c>
      <c r="G6" s="71" t="s">
        <v>278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10691.035030000001</v>
      </c>
      <c r="F8" s="1">
        <f>F9+F15+F24+F44+F55+F81+F32+F54+F52</f>
        <v>0</v>
      </c>
      <c r="G8" s="1">
        <f>G9+G15+G24+G44+G55+G81+G32+G54+G52+G14+G30</f>
        <v>7119.813259999999</v>
      </c>
      <c r="H8" s="97">
        <f>E8/C8*100</f>
        <v>15.427401593096581</v>
      </c>
      <c r="I8" s="98">
        <f>E8-C8</f>
        <v>-58607.96497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8156.60022</v>
      </c>
      <c r="F9" s="101">
        <f>F10</f>
        <v>0</v>
      </c>
      <c r="G9" s="61">
        <f>G10</f>
        <v>5410.976129999999</v>
      </c>
      <c r="H9" s="97">
        <f aca="true" t="shared" si="0" ref="H9:H71">E9/C9*100</f>
        <v>18.18396696094168</v>
      </c>
      <c r="I9" s="98">
        <f aca="true" t="shared" si="1" ref="I9:I72">E9-C9</f>
        <v>-36699.39978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8156.60022</v>
      </c>
      <c r="F10" s="55">
        <f>F11+F12+F13</f>
        <v>0</v>
      </c>
      <c r="G10" s="55">
        <f>G11+G12+G13</f>
        <v>5410.976129999999</v>
      </c>
      <c r="H10" s="97">
        <f t="shared" si="0"/>
        <v>18.18396696094168</v>
      </c>
      <c r="I10" s="98">
        <f t="shared" si="1"/>
        <v>-36699.39978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8093.65835</v>
      </c>
      <c r="F11" s="106"/>
      <c r="G11" s="53">
        <v>5401.03789</v>
      </c>
      <c r="H11" s="97">
        <f t="shared" si="0"/>
        <v>18.157393942793046</v>
      </c>
      <c r="I11" s="98">
        <f t="shared" si="1"/>
        <v>-36481.34165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60.37495</v>
      </c>
      <c r="F12" s="108"/>
      <c r="G12" s="54">
        <v>3.9855</v>
      </c>
      <c r="H12" s="97">
        <f t="shared" si="0"/>
        <v>53.4291592920354</v>
      </c>
      <c r="I12" s="98">
        <f t="shared" si="1"/>
        <v>-52.62505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2.56692</v>
      </c>
      <c r="F13" s="106"/>
      <c r="G13" s="53">
        <v>5.95274</v>
      </c>
      <c r="H13" s="97">
        <f t="shared" si="0"/>
        <v>1.5279285714285713</v>
      </c>
      <c r="I13" s="98">
        <f t="shared" si="1"/>
        <v>-165.43308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1463.1484299999997</v>
      </c>
      <c r="F15" s="168">
        <f>F16+F21+F22+F23</f>
        <v>0</v>
      </c>
      <c r="G15" s="1">
        <f>G16+G21+G22+G23</f>
        <v>838.04145</v>
      </c>
      <c r="H15" s="97">
        <f t="shared" si="0"/>
        <v>10.119291998063488</v>
      </c>
      <c r="I15" s="98">
        <f t="shared" si="1"/>
        <v>-12995.85157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1046.41376</v>
      </c>
      <c r="F16" s="191">
        <f>F17+F18</f>
        <v>0</v>
      </c>
      <c r="G16" s="54">
        <f>G17+G18+G19</f>
        <v>240.04223000000002</v>
      </c>
      <c r="H16" s="97">
        <f t="shared" si="0"/>
        <v>9.711496612529</v>
      </c>
      <c r="I16" s="98">
        <f t="shared" si="1"/>
        <v>-9728.58624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494.5286</v>
      </c>
      <c r="F17" s="120"/>
      <c r="G17" s="53">
        <v>169.05084</v>
      </c>
      <c r="H17" s="97">
        <f t="shared" si="0"/>
        <v>7.89099409605872</v>
      </c>
      <c r="I17" s="98">
        <f t="shared" si="1"/>
        <v>-5772.4714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551.88516</v>
      </c>
      <c r="F18" s="130"/>
      <c r="G18" s="55">
        <v>56.30412</v>
      </c>
      <c r="H18" s="97">
        <f t="shared" si="0"/>
        <v>12.242350488021296</v>
      </c>
      <c r="I18" s="98">
        <f t="shared" si="1"/>
        <v>-3956.11484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14.68727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232.19645</v>
      </c>
      <c r="F21" s="108"/>
      <c r="G21" s="54">
        <v>428.70709</v>
      </c>
      <c r="H21" s="97">
        <f t="shared" si="0"/>
        <v>19.20566170388751</v>
      </c>
      <c r="I21" s="98">
        <f t="shared" si="1"/>
        <v>-976.80355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80.14291</v>
      </c>
      <c r="F22" s="108"/>
      <c r="G22" s="53">
        <v>90.59213</v>
      </c>
      <c r="H22" s="97">
        <f t="shared" si="0"/>
        <v>4.5509886428165816</v>
      </c>
      <c r="I22" s="98">
        <f t="shared" si="1"/>
        <v>-1680.85709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104.39531</v>
      </c>
      <c r="F23" s="112"/>
      <c r="G23" s="47">
        <v>78.7</v>
      </c>
      <c r="H23" s="97">
        <f t="shared" si="0"/>
        <v>14.6211918767507</v>
      </c>
      <c r="I23" s="98">
        <f t="shared" si="1"/>
        <v>-609.60469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259.33749</v>
      </c>
      <c r="F24" s="115">
        <f>F26+F28+F29</f>
        <v>0</v>
      </c>
      <c r="G24" s="1">
        <f>G26+G28+G29</f>
        <v>215.44497</v>
      </c>
      <c r="H24" s="97">
        <f t="shared" si="0"/>
        <v>17.186049701789262</v>
      </c>
      <c r="I24" s="98">
        <f t="shared" si="1"/>
        <v>-1249.66251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152.50964</v>
      </c>
      <c r="F26" s="40">
        <f>F27</f>
        <v>0</v>
      </c>
      <c r="G26" s="68">
        <f>G27</f>
        <v>215.44497</v>
      </c>
      <c r="H26" s="97">
        <f t="shared" si="0"/>
        <v>12.61452770885029</v>
      </c>
      <c r="I26" s="98">
        <f t="shared" si="1"/>
        <v>-1056.49036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152.50964</v>
      </c>
      <c r="F27" s="112"/>
      <c r="G27" s="47">
        <v>215.44497</v>
      </c>
      <c r="H27" s="97">
        <f t="shared" si="0"/>
        <v>12.61452770885029</v>
      </c>
      <c r="I27" s="98">
        <f t="shared" si="1"/>
        <v>-1056.49036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13</v>
      </c>
      <c r="F28" s="124"/>
      <c r="G28" s="53"/>
      <c r="H28" s="97"/>
      <c r="I28" s="98">
        <f t="shared" si="1"/>
        <v>13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47">
        <v>300</v>
      </c>
      <c r="E29" s="47">
        <v>93.82785</v>
      </c>
      <c r="F29" s="124"/>
      <c r="G29" s="47"/>
      <c r="H29" s="97">
        <f t="shared" si="0"/>
        <v>31.275949999999998</v>
      </c>
      <c r="I29" s="98">
        <f t="shared" si="1"/>
        <v>-206.17215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473.36815</v>
      </c>
      <c r="F32" s="138">
        <f>F34+F35+F39</f>
        <v>0</v>
      </c>
      <c r="G32" s="3">
        <f>G34+G35+G39+G42</f>
        <v>352.23839000000004</v>
      </c>
      <c r="H32" s="97">
        <f t="shared" si="0"/>
        <v>9.700167008196722</v>
      </c>
      <c r="I32" s="98">
        <f t="shared" si="1"/>
        <v>-4406.63185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417.94823</v>
      </c>
      <c r="F34" s="112"/>
      <c r="G34" s="54">
        <v>259.51969</v>
      </c>
      <c r="H34" s="97">
        <f t="shared" si="0"/>
        <v>10.095367874396135</v>
      </c>
      <c r="I34" s="98">
        <f t="shared" si="1"/>
        <v>-3722.05177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55"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25.9013</v>
      </c>
      <c r="F39" s="148">
        <f>F41</f>
        <v>0</v>
      </c>
      <c r="G39" s="54">
        <v>90.6187</v>
      </c>
      <c r="H39" s="97">
        <f t="shared" si="0"/>
        <v>16.393227848101265</v>
      </c>
      <c r="I39" s="98">
        <f t="shared" si="1"/>
        <v>-132.0987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25.9013</v>
      </c>
      <c r="F41" s="146"/>
      <c r="G41" s="55">
        <v>90.6187</v>
      </c>
      <c r="H41" s="97">
        <f t="shared" si="0"/>
        <v>16.393227848101265</v>
      </c>
      <c r="I41" s="98">
        <f t="shared" si="1"/>
        <v>-132.0987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29.51862</v>
      </c>
      <c r="F42" s="74">
        <f>F43</f>
        <v>0</v>
      </c>
      <c r="G42" s="74">
        <v>2.1</v>
      </c>
      <c r="H42" s="97">
        <f t="shared" si="0"/>
        <v>59.037240000000004</v>
      </c>
      <c r="I42" s="98">
        <f t="shared" si="1"/>
        <v>-20.48138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29.51862</v>
      </c>
      <c r="F43" s="153"/>
      <c r="G43" s="66">
        <v>2.1</v>
      </c>
      <c r="H43" s="97">
        <f t="shared" si="0"/>
        <v>59.037240000000004</v>
      </c>
      <c r="I43" s="98">
        <f t="shared" si="1"/>
        <v>-20.48138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54.57176</v>
      </c>
      <c r="F44" s="156"/>
      <c r="G44" s="3">
        <f>G45+G46+G48+G47+G50+G49</f>
        <v>10.83834</v>
      </c>
      <c r="H44" s="97">
        <f t="shared" si="0"/>
        <v>2.282382266833961</v>
      </c>
      <c r="I44" s="98">
        <f t="shared" si="1"/>
        <v>-2336.42824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0.52619</v>
      </c>
      <c r="F45" s="146"/>
      <c r="G45" s="55">
        <v>0.00921</v>
      </c>
      <c r="H45" s="97"/>
      <c r="I45" s="98">
        <f t="shared" si="1"/>
        <v>0.52619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>
        <v>0.28412</v>
      </c>
      <c r="F46" s="158"/>
      <c r="G46" s="53">
        <v>0.0813</v>
      </c>
      <c r="H46" s="97">
        <f t="shared" si="0"/>
        <v>28.412</v>
      </c>
      <c r="I46" s="98">
        <f t="shared" si="1"/>
        <v>-0.7158800000000001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6.07657</v>
      </c>
      <c r="F48" s="158"/>
      <c r="G48" s="53">
        <v>10.74783</v>
      </c>
      <c r="H48" s="97"/>
      <c r="I48" s="98">
        <f t="shared" si="1"/>
        <v>6.07657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47.68488</v>
      </c>
      <c r="F50" s="159"/>
      <c r="G50" s="47"/>
      <c r="H50" s="97">
        <f t="shared" si="0"/>
        <v>2.1974599078341015</v>
      </c>
      <c r="I50" s="98">
        <f t="shared" si="1"/>
        <v>-2122.31512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4.69</v>
      </c>
      <c r="F53" s="161"/>
      <c r="G53" s="45"/>
      <c r="H53" s="97"/>
      <c r="I53" s="98">
        <f t="shared" si="1"/>
        <v>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6.58558</v>
      </c>
      <c r="F54" s="161"/>
      <c r="G54" s="45">
        <v>23.44756</v>
      </c>
      <c r="H54" s="97">
        <f t="shared" si="0"/>
        <v>2.7554728033472804</v>
      </c>
      <c r="I54" s="98">
        <f t="shared" si="1"/>
        <v>-232.41442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135.69888</v>
      </c>
      <c r="F55" s="45">
        <f>F58+F60+F62+F64+F65+F67+F68+F69+F71+F73+F56+F76+F77+F78</f>
        <v>0</v>
      </c>
      <c r="G55" s="45">
        <f>G58+G60+G62+G64+G65+G67+G68+G69+G71+G73+G56+G76+G77+G78+G70</f>
        <v>190.71486</v>
      </c>
      <c r="H55" s="97">
        <f t="shared" si="0"/>
        <v>14.062060103626944</v>
      </c>
      <c r="I55" s="98">
        <f t="shared" si="1"/>
        <v>-829.30112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6.9125</v>
      </c>
      <c r="F56" s="108"/>
      <c r="G56" s="54">
        <v>9.64999</v>
      </c>
      <c r="H56" s="97">
        <f t="shared" si="0"/>
        <v>15.36111111111111</v>
      </c>
      <c r="I56" s="98">
        <f t="shared" si="1"/>
        <v>-38.0875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/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81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/>
      <c r="F67" s="108"/>
      <c r="G67" s="54"/>
      <c r="H67" s="97">
        <f t="shared" si="0"/>
        <v>0</v>
      </c>
      <c r="I67" s="98">
        <f t="shared" si="1"/>
        <v>-181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16.98</v>
      </c>
      <c r="F68" s="108"/>
      <c r="G68" s="53">
        <v>26.13348</v>
      </c>
      <c r="H68" s="97">
        <f t="shared" si="0"/>
        <v>12.128571428571428</v>
      </c>
      <c r="I68" s="98">
        <f t="shared" si="1"/>
        <v>-123.02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/>
      <c r="F71" s="112"/>
      <c r="G71" s="55"/>
      <c r="H71" s="97">
        <f t="shared" si="0"/>
        <v>0</v>
      </c>
      <c r="I71" s="98">
        <f t="shared" si="1"/>
        <v>-14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f>G74+G75</f>
        <v>3</v>
      </c>
      <c r="H73" s="97"/>
      <c r="I73" s="98">
        <f aca="true" t="shared" si="2" ref="I73:I136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3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11.64</v>
      </c>
      <c r="F77" s="106"/>
      <c r="G77" s="53">
        <v>4.2</v>
      </c>
      <c r="H77" s="97">
        <f aca="true" t="shared" si="3" ref="H77:H138">E77/C77*100</f>
        <v>40.13793103448276</v>
      </c>
      <c r="I77" s="98">
        <f t="shared" si="2"/>
        <v>-17.36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100.01638</v>
      </c>
      <c r="F78" s="166">
        <f>F80</f>
        <v>0</v>
      </c>
      <c r="G78" s="53">
        <f>G80</f>
        <v>117.73139</v>
      </c>
      <c r="H78" s="97">
        <f t="shared" si="3"/>
        <v>19.345528046421663</v>
      </c>
      <c r="I78" s="98">
        <f t="shared" si="2"/>
        <v>-416.98362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100.01638</v>
      </c>
      <c r="F80" s="112"/>
      <c r="G80" s="47">
        <v>117.73139</v>
      </c>
      <c r="H80" s="97">
        <f t="shared" si="3"/>
        <v>19.345528046421663</v>
      </c>
      <c r="I80" s="98">
        <f t="shared" si="2"/>
        <v>-416.98362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137.03452</v>
      </c>
      <c r="F81" s="167">
        <f>F82+F83+F84</f>
        <v>0</v>
      </c>
      <c r="G81" s="45">
        <f>G82+G83+G84</f>
        <v>78.11156</v>
      </c>
      <c r="H81" s="97"/>
      <c r="I81" s="98">
        <f t="shared" si="2"/>
        <v>137.03452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-11.44632</v>
      </c>
      <c r="F82" s="108"/>
      <c r="G82" s="54">
        <v>2.27456</v>
      </c>
      <c r="H82" s="97"/>
      <c r="I82" s="98">
        <f t="shared" si="2"/>
        <v>-11.44632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148.48084</v>
      </c>
      <c r="F84" s="124"/>
      <c r="G84" s="47">
        <v>75.837</v>
      </c>
      <c r="H84" s="97"/>
      <c r="I84" s="98">
        <f t="shared" si="2"/>
        <v>148.48084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337835.506</v>
      </c>
      <c r="D85" s="208">
        <f>D86+D159+D157+D156</f>
        <v>338851.506</v>
      </c>
      <c r="E85" s="1">
        <f>E86+E159+E157+E156+E158</f>
        <v>57527.64672</v>
      </c>
      <c r="F85" s="225">
        <f>F86+F159+F157+F156+F158</f>
        <v>0</v>
      </c>
      <c r="G85" s="1">
        <f>G86+G159+G157+G156+G158</f>
        <v>50520.65993</v>
      </c>
      <c r="H85" s="97">
        <f t="shared" si="3"/>
        <v>17.028300962540037</v>
      </c>
      <c r="I85" s="98">
        <f t="shared" si="2"/>
        <v>-280307.85928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337835.506</v>
      </c>
      <c r="D86" s="209">
        <f>D87+D90+D107+D138</f>
        <v>338851.506</v>
      </c>
      <c r="E86" s="3">
        <f>E87+E90+E107+E138</f>
        <v>57519.465339999995</v>
      </c>
      <c r="F86" s="43">
        <f>F87+F90+F107+F138</f>
        <v>0</v>
      </c>
      <c r="G86" s="3">
        <f>G87+G90+G107+G138</f>
        <v>50519.61557</v>
      </c>
      <c r="H86" s="97">
        <f t="shared" si="3"/>
        <v>17.025879257344844</v>
      </c>
      <c r="I86" s="98">
        <f t="shared" si="2"/>
        <v>-280316.04066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28180</v>
      </c>
      <c r="F87" s="281">
        <f>F88+F89</f>
        <v>0</v>
      </c>
      <c r="G87" s="1">
        <f>G88+G89</f>
        <v>16601</v>
      </c>
      <c r="H87" s="97">
        <f t="shared" si="3"/>
        <v>24.144407202538847</v>
      </c>
      <c r="I87" s="98">
        <f t="shared" si="2"/>
        <v>-88534.4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28180</v>
      </c>
      <c r="G88" s="54">
        <v>16601</v>
      </c>
      <c r="H88" s="97">
        <f t="shared" si="3"/>
        <v>24.444405891639633</v>
      </c>
      <c r="I88" s="98">
        <f t="shared" si="2"/>
        <v>-87102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C93+C96+C99+C92</f>
        <v>17111</v>
      </c>
      <c r="D90" s="208">
        <f>D93+D96+D99+D92</f>
        <v>18081</v>
      </c>
      <c r="E90" s="1">
        <f>E93+E96+E99+E91+E92+E94+E95+E97+E98</f>
        <v>1068.44</v>
      </c>
      <c r="F90" s="225">
        <f>F93+F96+F99</f>
        <v>0</v>
      </c>
      <c r="G90" s="1">
        <f>G93+G96+G99+G91+G92+G94+G95</f>
        <v>4954.16</v>
      </c>
      <c r="H90" s="97">
        <f t="shared" si="3"/>
        <v>6.244170416691018</v>
      </c>
      <c r="I90" s="98">
        <f t="shared" si="2"/>
        <v>-16042.56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3287.4</v>
      </c>
      <c r="D96" s="213">
        <v>3287.4</v>
      </c>
      <c r="E96" s="47"/>
      <c r="F96" s="173"/>
      <c r="G96" s="47"/>
      <c r="H96" s="97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214"/>
      <c r="E97" s="55"/>
      <c r="F97" s="40"/>
      <c r="G97" s="80"/>
      <c r="H97" s="97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233"/>
      <c r="E98" s="55"/>
      <c r="F98" s="40"/>
      <c r="G98" s="80"/>
      <c r="H98" s="97"/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8553.3</v>
      </c>
      <c r="D99" s="208">
        <f>D100+D101+D102+D103</f>
        <v>9523.3</v>
      </c>
      <c r="E99" s="1">
        <f>E100+E101+E102+E103+E105</f>
        <v>1068.44</v>
      </c>
      <c r="F99" s="225">
        <f>F100+F101+F102+F103</f>
        <v>0</v>
      </c>
      <c r="G99" s="1">
        <f>G100+G101+G102+G103+G104+G106</f>
        <v>454.16</v>
      </c>
      <c r="H99" s="97">
        <f t="shared" si="3"/>
        <v>12.49155296786036</v>
      </c>
      <c r="I99" s="98">
        <f t="shared" si="2"/>
        <v>-7484.859999999999</v>
      </c>
    </row>
    <row r="100" spans="1:9" ht="11.25" customHeight="1" thickBot="1">
      <c r="A100" s="118" t="s">
        <v>230</v>
      </c>
      <c r="B100" s="126" t="s">
        <v>156</v>
      </c>
      <c r="C100" s="213"/>
      <c r="D100" s="213">
        <v>970</v>
      </c>
      <c r="E100" s="47"/>
      <c r="F100" s="124"/>
      <c r="G100" s="47"/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2176</v>
      </c>
      <c r="D101" s="215">
        <v>2176</v>
      </c>
      <c r="E101" s="47">
        <v>448</v>
      </c>
      <c r="F101" s="176"/>
      <c r="G101" s="47">
        <v>454.16</v>
      </c>
      <c r="H101" s="97">
        <f t="shared" si="3"/>
        <v>20.588235294117645</v>
      </c>
      <c r="I101" s="98">
        <f t="shared" si="2"/>
        <v>-1728</v>
      </c>
    </row>
    <row r="102" spans="1:9" ht="11.25" customHeight="1" thickBot="1">
      <c r="A102" s="118" t="s">
        <v>230</v>
      </c>
      <c r="B102" s="175" t="s">
        <v>231</v>
      </c>
      <c r="C102" s="215">
        <v>2654.3</v>
      </c>
      <c r="D102" s="215">
        <v>2654.3</v>
      </c>
      <c r="E102" s="47"/>
      <c r="F102" s="176"/>
      <c r="G102" s="47"/>
      <c r="H102" s="97">
        <f t="shared" si="3"/>
        <v>0</v>
      </c>
      <c r="I102" s="98">
        <f t="shared" si="2"/>
        <v>-2654.3</v>
      </c>
    </row>
    <row r="103" spans="1:9" ht="13.5" customHeight="1" thickBot="1">
      <c r="A103" s="118" t="s">
        <v>230</v>
      </c>
      <c r="B103" s="175" t="s">
        <v>262</v>
      </c>
      <c r="C103" s="234">
        <v>3723</v>
      </c>
      <c r="D103" s="234">
        <v>3723</v>
      </c>
      <c r="E103" s="47">
        <v>620.44</v>
      </c>
      <c r="F103" s="282"/>
      <c r="G103" s="245"/>
      <c r="H103" s="97">
        <f t="shared" si="3"/>
        <v>16.66505506312114</v>
      </c>
      <c r="I103" s="98">
        <f t="shared" si="2"/>
        <v>-3102.56</v>
      </c>
    </row>
    <row r="104" spans="1:9" ht="25.5" customHeight="1" thickBot="1">
      <c r="A104" s="118" t="s">
        <v>230</v>
      </c>
      <c r="B104" s="4" t="s">
        <v>179</v>
      </c>
      <c r="C104" s="68"/>
      <c r="D104" s="68"/>
      <c r="E104" s="53"/>
      <c r="F104" s="283"/>
      <c r="G104" s="68"/>
      <c r="H104" s="97"/>
      <c r="I104" s="98">
        <f t="shared" si="2"/>
        <v>0</v>
      </c>
    </row>
    <row r="105" spans="1:9" ht="24" customHeight="1" thickBot="1">
      <c r="A105" s="42" t="s">
        <v>261</v>
      </c>
      <c r="B105" s="246" t="s">
        <v>260</v>
      </c>
      <c r="C105" s="247"/>
      <c r="D105" s="247"/>
      <c r="E105" s="55"/>
      <c r="F105" s="284"/>
      <c r="G105" s="247"/>
      <c r="H105" s="97"/>
      <c r="I105" s="98">
        <f t="shared" si="2"/>
        <v>0</v>
      </c>
    </row>
    <row r="106" spans="1:9" ht="14.25" customHeight="1" thickBot="1">
      <c r="A106" s="42" t="s">
        <v>261</v>
      </c>
      <c r="B106" s="39" t="s">
        <v>204</v>
      </c>
      <c r="C106" s="68"/>
      <c r="D106" s="68"/>
      <c r="E106" s="53"/>
      <c r="F106" s="283"/>
      <c r="G106" s="68"/>
      <c r="H106" s="97"/>
      <c r="I106" s="98">
        <f t="shared" si="2"/>
        <v>0</v>
      </c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C108+C125+C128+C129+C130+C131+C132+C133+C136+C127+C134</f>
        <v>166399.9</v>
      </c>
      <c r="D107" s="209">
        <f>D108+D125+D128+D129+D130+D131+D132+D133+D136+D127+D134</f>
        <v>166399.9</v>
      </c>
      <c r="E107" s="3">
        <f>E108+E125+E128+E129+E130+E131+E132+E133+E136+E127+E126</f>
        <v>24897.5514</v>
      </c>
      <c r="F107" s="43">
        <f>F108+F125+F128+F129+F130+F131+F132+F133+F136+F127+F126</f>
        <v>0</v>
      </c>
      <c r="G107" s="3">
        <f>G108+G125+G128+G129+G130+G131+G132+G133+G136+G127+G126+G135+G134</f>
        <v>26561.94657</v>
      </c>
      <c r="H107" s="97">
        <f t="shared" si="3"/>
        <v>14.962479785144103</v>
      </c>
      <c r="I107" s="98">
        <f t="shared" si="2"/>
        <v>-141502.3486</v>
      </c>
    </row>
    <row r="108" spans="1:9" ht="11.25" customHeight="1" thickBot="1">
      <c r="A108" s="168" t="s">
        <v>83</v>
      </c>
      <c r="B108" s="286" t="s">
        <v>237</v>
      </c>
      <c r="C108" s="208">
        <f>C111+C112+C117+C120+C119+C110+C109+C118+C113+C121+C122+C115+C116+C123+C124</f>
        <v>124432.5</v>
      </c>
      <c r="D108" s="208">
        <f>D111+D112+D117+D120+D119+D110+D109+D118+D113+D121+D122+D115+D116+D123+D124</f>
        <v>124432.5</v>
      </c>
      <c r="E108" s="1">
        <f>E111+E112+E117+E120+E119+E110+E109+E118+E113+E121+E122+E115+E116+E123+E124</f>
        <v>19958.6828</v>
      </c>
      <c r="F108" s="225">
        <f>F111+F112+F117+F120+F119+F110+F109+F118+F113+F121+F122+F115+F116+F123</f>
        <v>0</v>
      </c>
      <c r="G108" s="1">
        <f>G111+G112+G117+G120+G119+G110+G109+G118+G113+G121+G122+G115+G116+G123+G124</f>
        <v>21166.95465</v>
      </c>
      <c r="H108" s="97">
        <f t="shared" si="3"/>
        <v>16.039766781186586</v>
      </c>
      <c r="I108" s="98">
        <f t="shared" si="2"/>
        <v>-104473.8172</v>
      </c>
    </row>
    <row r="109" spans="1:9" ht="25.5" customHeight="1" thickBot="1">
      <c r="A109" s="125" t="s">
        <v>235</v>
      </c>
      <c r="B109" s="192" t="s">
        <v>105</v>
      </c>
      <c r="C109" s="216">
        <v>1411.8</v>
      </c>
      <c r="D109" s="216">
        <v>1411.8</v>
      </c>
      <c r="E109" s="54"/>
      <c r="F109" s="178"/>
      <c r="G109" s="54"/>
      <c r="H109" s="97">
        <f t="shared" si="3"/>
        <v>0</v>
      </c>
      <c r="I109" s="98">
        <f t="shared" si="2"/>
        <v>-1411.8</v>
      </c>
    </row>
    <row r="110" spans="1:9" ht="11.25" customHeight="1" thickBot="1">
      <c r="A110" s="125" t="s">
        <v>235</v>
      </c>
      <c r="B110" s="193" t="s">
        <v>109</v>
      </c>
      <c r="C110" s="216">
        <v>18</v>
      </c>
      <c r="D110" s="216">
        <v>18</v>
      </c>
      <c r="E110" s="54"/>
      <c r="F110" s="178"/>
      <c r="G110" s="54">
        <v>18</v>
      </c>
      <c r="H110" s="97">
        <f t="shared" si="3"/>
        <v>0</v>
      </c>
      <c r="I110" s="98">
        <f t="shared" si="2"/>
        <v>-18</v>
      </c>
    </row>
    <row r="111" spans="1:9" ht="11.25" customHeight="1" thickBot="1">
      <c r="A111" s="125" t="s">
        <v>235</v>
      </c>
      <c r="B111" s="193" t="s">
        <v>169</v>
      </c>
      <c r="C111" s="216"/>
      <c r="D111" s="216"/>
      <c r="E111" s="54"/>
      <c r="F111" s="108"/>
      <c r="G111" s="54">
        <v>562.56</v>
      </c>
      <c r="H111" s="97"/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89758.7</v>
      </c>
      <c r="D112" s="212">
        <v>89758.7</v>
      </c>
      <c r="E112" s="53">
        <v>14946</v>
      </c>
      <c r="F112" s="179"/>
      <c r="G112" s="53">
        <v>14902</v>
      </c>
      <c r="H112" s="97">
        <f t="shared" si="3"/>
        <v>16.651310680747383</v>
      </c>
      <c r="I112" s="98">
        <f t="shared" si="2"/>
        <v>-74812.7</v>
      </c>
    </row>
    <row r="113" spans="1:9" ht="11.25" customHeight="1" thickBot="1">
      <c r="A113" s="125" t="s">
        <v>235</v>
      </c>
      <c r="B113" s="194" t="s">
        <v>142</v>
      </c>
      <c r="C113" s="212">
        <v>15412.8</v>
      </c>
      <c r="D113" s="212">
        <v>15412.8</v>
      </c>
      <c r="E113" s="53">
        <v>2566</v>
      </c>
      <c r="F113" s="179"/>
      <c r="G113" s="53">
        <v>2692</v>
      </c>
      <c r="H113" s="97">
        <f t="shared" si="3"/>
        <v>16.64849994809509</v>
      </c>
      <c r="I113" s="98">
        <f t="shared" si="2"/>
        <v>-12846.8</v>
      </c>
    </row>
    <row r="114" spans="3:9" ht="1.5" customHeight="1" hidden="1">
      <c r="C114" s="151"/>
      <c r="D114" s="151"/>
      <c r="E114" s="55"/>
      <c r="H114" s="97" t="e">
        <f t="shared" si="3"/>
        <v>#DIV/0!</v>
      </c>
      <c r="I114" s="98">
        <f t="shared" si="2"/>
        <v>0</v>
      </c>
    </row>
    <row r="115" spans="1:9" ht="12" customHeight="1" thickBot="1">
      <c r="A115" s="125" t="s">
        <v>235</v>
      </c>
      <c r="B115" s="194" t="s">
        <v>220</v>
      </c>
      <c r="C115" s="212">
        <v>416.2</v>
      </c>
      <c r="D115" s="212">
        <v>416.2</v>
      </c>
      <c r="E115" s="53"/>
      <c r="F115" s="179"/>
      <c r="G115" s="53">
        <v>101.89185</v>
      </c>
      <c r="H115" s="97">
        <f t="shared" si="3"/>
        <v>0</v>
      </c>
      <c r="I115" s="98">
        <f t="shared" si="2"/>
        <v>-416.2</v>
      </c>
    </row>
    <row r="116" spans="1:9" ht="9.75" customHeight="1" thickBot="1">
      <c r="A116" s="125" t="s">
        <v>235</v>
      </c>
      <c r="B116" s="121" t="s">
        <v>221</v>
      </c>
      <c r="C116" s="212">
        <v>150.5</v>
      </c>
      <c r="D116" s="212">
        <v>150.5</v>
      </c>
      <c r="E116" s="53"/>
      <c r="F116" s="179"/>
      <c r="G116" s="53"/>
      <c r="H116" s="97">
        <f t="shared" si="3"/>
        <v>0</v>
      </c>
      <c r="I116" s="98">
        <f t="shared" si="2"/>
        <v>-150.5</v>
      </c>
    </row>
    <row r="117" spans="1:9" ht="11.25" customHeight="1" thickBot="1">
      <c r="A117" s="125" t="s">
        <v>235</v>
      </c>
      <c r="B117" s="194" t="s">
        <v>84</v>
      </c>
      <c r="C117" s="212"/>
      <c r="D117" s="212"/>
      <c r="E117" s="53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12">
        <v>1160.9</v>
      </c>
      <c r="E119" s="53"/>
      <c r="F119" s="285"/>
      <c r="G119" s="68"/>
      <c r="H119" s="97">
        <f t="shared" si="3"/>
        <v>0</v>
      </c>
      <c r="I119" s="98">
        <f t="shared" si="2"/>
        <v>-1160.9</v>
      </c>
    </row>
    <row r="120" spans="1:9" ht="11.25" customHeight="1" thickBot="1">
      <c r="A120" s="125" t="s">
        <v>235</v>
      </c>
      <c r="B120" s="194" t="s">
        <v>167</v>
      </c>
      <c r="C120" s="212"/>
      <c r="D120" s="212"/>
      <c r="E120" s="53"/>
      <c r="F120" s="179"/>
      <c r="G120" s="81"/>
      <c r="H120" s="97"/>
      <c r="I120" s="98">
        <f t="shared" si="2"/>
        <v>0</v>
      </c>
    </row>
    <row r="121" spans="1:9" ht="27" customHeight="1" thickBot="1">
      <c r="A121" s="125" t="s">
        <v>235</v>
      </c>
      <c r="B121" s="121" t="s">
        <v>196</v>
      </c>
      <c r="C121" s="210"/>
      <c r="D121" s="210"/>
      <c r="E121" s="47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10"/>
      <c r="E122" s="47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13239.6</v>
      </c>
      <c r="D123" s="210">
        <v>13239.6</v>
      </c>
      <c r="E123" s="47">
        <v>2007.163</v>
      </c>
      <c r="F123" s="124"/>
      <c r="G123" s="57">
        <v>2077.272</v>
      </c>
      <c r="H123" s="97">
        <f t="shared" si="3"/>
        <v>15.160299404815856</v>
      </c>
      <c r="I123" s="98">
        <f t="shared" si="2"/>
        <v>-11232.437</v>
      </c>
    </row>
    <row r="124" spans="1:9" ht="38.25" customHeight="1" thickBot="1">
      <c r="A124" s="42" t="s">
        <v>235</v>
      </c>
      <c r="B124" s="195" t="s">
        <v>108</v>
      </c>
      <c r="C124" s="217">
        <v>2864</v>
      </c>
      <c r="D124" s="217">
        <v>2864</v>
      </c>
      <c r="E124" s="53">
        <v>439.5198</v>
      </c>
      <c r="F124" s="144"/>
      <c r="G124" s="47">
        <v>813.2308</v>
      </c>
      <c r="H124" s="97">
        <f t="shared" si="3"/>
        <v>15.346361731843574</v>
      </c>
      <c r="I124" s="98">
        <f t="shared" si="2"/>
        <v>-2424.4802</v>
      </c>
    </row>
    <row r="125" spans="1:9" ht="12.75" customHeight="1" thickBot="1">
      <c r="A125" s="130" t="s">
        <v>238</v>
      </c>
      <c r="B125" s="193" t="s">
        <v>201</v>
      </c>
      <c r="C125" s="210">
        <v>1453.2</v>
      </c>
      <c r="D125" s="210">
        <v>1453.2</v>
      </c>
      <c r="E125" s="47"/>
      <c r="F125" s="124"/>
      <c r="G125" s="47"/>
      <c r="H125" s="97">
        <f t="shared" si="3"/>
        <v>0</v>
      </c>
      <c r="I125" s="98">
        <f t="shared" si="2"/>
        <v>-1453.2</v>
      </c>
    </row>
    <row r="126" spans="1:9" ht="36.75" customHeight="1" thickBot="1">
      <c r="A126" s="125" t="s">
        <v>239</v>
      </c>
      <c r="B126" s="193" t="s">
        <v>216</v>
      </c>
      <c r="C126" s="210"/>
      <c r="D126" s="210"/>
      <c r="E126" s="47"/>
      <c r="F126" s="124"/>
      <c r="G126" s="47"/>
      <c r="H126" s="97"/>
      <c r="I126" s="98">
        <f t="shared" si="2"/>
        <v>0</v>
      </c>
    </row>
    <row r="127" spans="1:9" ht="40.5" customHeight="1" thickBot="1">
      <c r="A127" s="42" t="s">
        <v>239</v>
      </c>
      <c r="B127" s="195" t="s">
        <v>108</v>
      </c>
      <c r="C127" s="217">
        <v>1189.9</v>
      </c>
      <c r="D127" s="217">
        <v>1189.9</v>
      </c>
      <c r="E127" s="53"/>
      <c r="F127" s="144"/>
      <c r="G127" s="47">
        <v>639.8</v>
      </c>
      <c r="H127" s="97">
        <f t="shared" si="3"/>
        <v>0</v>
      </c>
      <c r="I127" s="98">
        <f t="shared" si="2"/>
        <v>-1189.9</v>
      </c>
    </row>
    <row r="128" spans="1:10" ht="11.25" customHeight="1" thickBot="1">
      <c r="A128" s="42" t="s">
        <v>240</v>
      </c>
      <c r="B128" s="196" t="s">
        <v>214</v>
      </c>
      <c r="C128" s="212">
        <v>1263.3</v>
      </c>
      <c r="D128" s="212">
        <v>1263.3</v>
      </c>
      <c r="E128" s="53">
        <v>315.825</v>
      </c>
      <c r="F128" s="285"/>
      <c r="G128" s="53"/>
      <c r="H128" s="97">
        <f t="shared" si="3"/>
        <v>25</v>
      </c>
      <c r="I128" s="98">
        <f t="shared" si="2"/>
        <v>-947.4749999999999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155.7</v>
      </c>
      <c r="D129" s="218">
        <v>155.7</v>
      </c>
      <c r="E129" s="53"/>
      <c r="F129" s="285"/>
      <c r="G129" s="53"/>
      <c r="H129" s="97">
        <f t="shared" si="3"/>
        <v>0</v>
      </c>
      <c r="I129" s="98">
        <f t="shared" si="2"/>
        <v>-155.7</v>
      </c>
      <c r="J129" s="86"/>
    </row>
    <row r="130" spans="1:10" ht="23.25" customHeight="1" thickBot="1">
      <c r="A130" s="42" t="s">
        <v>243</v>
      </c>
      <c r="B130" s="197" t="s">
        <v>242</v>
      </c>
      <c r="C130" s="218"/>
      <c r="D130" s="218"/>
      <c r="E130" s="53"/>
      <c r="F130" s="285"/>
      <c r="G130" s="47"/>
      <c r="H130" s="97"/>
      <c r="I130" s="98">
        <f t="shared" si="2"/>
        <v>0</v>
      </c>
      <c r="J130" s="86"/>
    </row>
    <row r="131" spans="1:10" ht="45" customHeight="1" thickBot="1">
      <c r="A131" s="42" t="s">
        <v>244</v>
      </c>
      <c r="B131" s="197" t="s">
        <v>245</v>
      </c>
      <c r="C131" s="218"/>
      <c r="D131" s="218"/>
      <c r="E131" s="53"/>
      <c r="F131" s="285"/>
      <c r="G131" s="47"/>
      <c r="H131" s="97"/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664.7</v>
      </c>
      <c r="D132" s="218">
        <v>664.7</v>
      </c>
      <c r="E132" s="53">
        <v>141.3</v>
      </c>
      <c r="F132" s="285"/>
      <c r="G132" s="55">
        <v>98.60048</v>
      </c>
      <c r="H132" s="97">
        <f t="shared" si="3"/>
        <v>21.25771024522341</v>
      </c>
      <c r="I132" s="98">
        <f t="shared" si="2"/>
        <v>-523.4000000000001</v>
      </c>
    </row>
    <row r="133" spans="1:9" ht="11.25" customHeight="1" thickBot="1">
      <c r="A133" s="42" t="s">
        <v>247</v>
      </c>
      <c r="B133" s="196" t="s">
        <v>210</v>
      </c>
      <c r="C133" s="212">
        <v>1215.6</v>
      </c>
      <c r="D133" s="212">
        <v>1215.6</v>
      </c>
      <c r="E133" s="53">
        <v>152.7436</v>
      </c>
      <c r="F133" s="285"/>
      <c r="G133" s="53">
        <v>153.59144</v>
      </c>
      <c r="H133" s="97">
        <f t="shared" si="3"/>
        <v>12.565284633102994</v>
      </c>
      <c r="I133" s="98">
        <f t="shared" si="2"/>
        <v>-1062.8564</v>
      </c>
    </row>
    <row r="134" spans="1:9" ht="24.75" customHeight="1" thickBot="1">
      <c r="A134" s="42" t="s">
        <v>218</v>
      </c>
      <c r="B134" s="195" t="s">
        <v>219</v>
      </c>
      <c r="C134" s="218">
        <v>86</v>
      </c>
      <c r="D134" s="218">
        <v>86</v>
      </c>
      <c r="E134" s="53"/>
      <c r="F134" s="285"/>
      <c r="G134" s="68"/>
      <c r="H134" s="97">
        <f t="shared" si="3"/>
        <v>0</v>
      </c>
      <c r="I134" s="98">
        <f t="shared" si="2"/>
        <v>-86</v>
      </c>
    </row>
    <row r="135" spans="1:9" ht="12.75" thickBot="1">
      <c r="A135" s="42"/>
      <c r="B135" s="5" t="s">
        <v>222</v>
      </c>
      <c r="C135" s="219"/>
      <c r="D135" s="219"/>
      <c r="E135" s="53"/>
      <c r="F135" s="285"/>
      <c r="G135" s="68"/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35939</v>
      </c>
      <c r="D136" s="209">
        <f>D137</f>
        <v>35939</v>
      </c>
      <c r="E136" s="3">
        <f>E137</f>
        <v>4329</v>
      </c>
      <c r="F136" s="43">
        <f>F137</f>
        <v>0</v>
      </c>
      <c r="G136" s="43">
        <f>G137</f>
        <v>4503</v>
      </c>
      <c r="H136" s="97">
        <f t="shared" si="3"/>
        <v>12.045410278527505</v>
      </c>
      <c r="I136" s="98">
        <f t="shared" si="2"/>
        <v>-31610</v>
      </c>
    </row>
    <row r="137" spans="1:9" ht="11.25" customHeight="1" thickBot="1">
      <c r="A137" s="183" t="s">
        <v>249</v>
      </c>
      <c r="B137" s="184" t="s">
        <v>87</v>
      </c>
      <c r="C137" s="220">
        <v>35939</v>
      </c>
      <c r="D137" s="220">
        <v>35939</v>
      </c>
      <c r="E137" s="55">
        <v>4329</v>
      </c>
      <c r="G137" s="55">
        <v>4503</v>
      </c>
      <c r="H137" s="97">
        <f t="shared" si="3"/>
        <v>12.045410278527505</v>
      </c>
      <c r="I137" s="98">
        <f aca="true" t="shared" si="4" ref="I137:I160">E137-C137</f>
        <v>-31610</v>
      </c>
    </row>
    <row r="138" spans="1:9" ht="11.25" customHeight="1" thickBot="1">
      <c r="A138" s="168" t="s">
        <v>88</v>
      </c>
      <c r="B138" s="286" t="s">
        <v>104</v>
      </c>
      <c r="C138" s="208">
        <f>C149+C150+C140+C144+C142</f>
        <v>37610.206</v>
      </c>
      <c r="D138" s="208">
        <f>D149+D150+D140+D144+D142</f>
        <v>37656.206</v>
      </c>
      <c r="E138" s="1">
        <f>E149+E150+E140+E144+E142+E141+E143+E147+E148+E145+E146</f>
        <v>3373.47394</v>
      </c>
      <c r="F138" s="281">
        <f>F149+F150+F140+F144+F142+F141+F143+F147+F148</f>
        <v>0</v>
      </c>
      <c r="G138" s="1">
        <f>G139+G143+G145+G149+G150+G144+G147+G148+G146</f>
        <v>2402.509</v>
      </c>
      <c r="H138" s="97">
        <f t="shared" si="3"/>
        <v>8.9695704937112</v>
      </c>
      <c r="I138" s="98">
        <f t="shared" si="4"/>
        <v>-34236.732059999995</v>
      </c>
    </row>
    <row r="139" spans="1:9" ht="11.25" customHeight="1" thickBot="1">
      <c r="A139" s="168" t="s">
        <v>89</v>
      </c>
      <c r="B139" s="286" t="s">
        <v>104</v>
      </c>
      <c r="C139" s="208"/>
      <c r="D139" s="208"/>
      <c r="E139" s="1">
        <f>E140+E141+E143</f>
        <v>0</v>
      </c>
      <c r="F139" s="132"/>
      <c r="G139" s="1">
        <f>G140+G141+G142</f>
        <v>0</v>
      </c>
      <c r="H139" s="97"/>
      <c r="I139" s="98">
        <f t="shared" si="4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10"/>
      <c r="E140" s="54"/>
      <c r="F140" s="108"/>
      <c r="G140" s="54"/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12"/>
      <c r="E141" s="54"/>
      <c r="F141" s="108"/>
      <c r="G141" s="82"/>
      <c r="H141" s="97"/>
      <c r="I141" s="98">
        <f t="shared" si="4"/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12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218"/>
      <c r="E144" s="54"/>
      <c r="F144" s="108"/>
      <c r="G144" s="82"/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218"/>
      <c r="E145" s="53"/>
      <c r="F145" s="106"/>
      <c r="G145" s="53"/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221"/>
      <c r="E146" s="47"/>
      <c r="F146" s="124"/>
      <c r="G146" s="47"/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11"/>
      <c r="E147" s="55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11"/>
      <c r="E148" s="55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274</v>
      </c>
      <c r="B149" s="202" t="s">
        <v>101</v>
      </c>
      <c r="C149" s="208">
        <v>37610.206</v>
      </c>
      <c r="D149" s="208">
        <v>37656.206</v>
      </c>
      <c r="E149" s="1">
        <v>3373.47394</v>
      </c>
      <c r="F149" s="132"/>
      <c r="G149" s="1">
        <v>2402.509</v>
      </c>
      <c r="H149" s="97">
        <f>E149/C149*100</f>
        <v>8.9695704937112</v>
      </c>
      <c r="I149" s="98">
        <f t="shared" si="4"/>
        <v>-34236.732059999995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222">
        <f>D153+D151+D154</f>
        <v>0</v>
      </c>
      <c r="E150" s="45">
        <f>E153+E151+E154+E152+E155</f>
        <v>0</v>
      </c>
      <c r="F150" s="156"/>
      <c r="G150" s="45">
        <f>G153+G151+G154+G152+G155</f>
        <v>0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16"/>
      <c r="E151" s="54"/>
      <c r="F151" s="101"/>
      <c r="G151" s="54"/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10"/>
      <c r="E153" s="54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214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223"/>
      <c r="E156" s="61"/>
      <c r="F156" s="108"/>
      <c r="G156" s="61"/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223"/>
      <c r="E157" s="48">
        <v>8.18266</v>
      </c>
      <c r="F157" s="186"/>
      <c r="G157" s="48">
        <v>8</v>
      </c>
      <c r="H157" s="97"/>
      <c r="I157" s="98">
        <f t="shared" si="4"/>
        <v>8.18266</v>
      </c>
    </row>
    <row r="158" spans="1:9" ht="11.25" customHeight="1" thickBot="1">
      <c r="A158" s="118" t="s">
        <v>139</v>
      </c>
      <c r="B158" s="207" t="s">
        <v>166</v>
      </c>
      <c r="C158" s="215"/>
      <c r="D158" s="215"/>
      <c r="E158" s="53"/>
      <c r="F158" s="106"/>
      <c r="G158" s="53"/>
      <c r="H158" s="97"/>
      <c r="I158" s="98">
        <f t="shared" si="4"/>
        <v>0</v>
      </c>
    </row>
    <row r="159" spans="1:9" ht="11.25" customHeight="1" thickBot="1">
      <c r="A159" s="185" t="s">
        <v>114</v>
      </c>
      <c r="B159" s="206" t="s">
        <v>71</v>
      </c>
      <c r="C159" s="224"/>
      <c r="D159" s="224"/>
      <c r="E159" s="48">
        <v>-0.00128</v>
      </c>
      <c r="F159" s="186"/>
      <c r="G159" s="48">
        <v>-6.95564</v>
      </c>
      <c r="H159" s="97"/>
      <c r="I159" s="98">
        <f t="shared" si="4"/>
        <v>-0.00128</v>
      </c>
    </row>
    <row r="160" spans="1:9" ht="11.25" customHeight="1" thickBot="1">
      <c r="A160" s="168"/>
      <c r="B160" s="286" t="s">
        <v>92</v>
      </c>
      <c r="C160" s="208">
        <f>C8+C85</f>
        <v>407134.506</v>
      </c>
      <c r="D160" s="208">
        <f>D8+D85</f>
        <v>408150.506</v>
      </c>
      <c r="E160" s="1">
        <f>E85+E8</f>
        <v>68218.68175</v>
      </c>
      <c r="F160" s="225">
        <f>F85+F8</f>
        <v>0</v>
      </c>
      <c r="G160" s="1">
        <f>G8+G85</f>
        <v>57640.473190000004</v>
      </c>
      <c r="H160" s="97">
        <f>E160/C160*100</f>
        <v>16.755809381089403</v>
      </c>
      <c r="I160" s="98">
        <f t="shared" si="4"/>
        <v>-338915.82425</v>
      </c>
    </row>
    <row r="161" spans="1:9" ht="11.25" customHeight="1">
      <c r="A161" s="40"/>
      <c r="B161" s="49"/>
      <c r="C161" s="49"/>
      <c r="D161" s="49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50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51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51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52"/>
      <c r="E165" s="77"/>
      <c r="F165" s="86"/>
      <c r="G165" s="77"/>
    </row>
    <row r="166" spans="1:7" ht="11.25" customHeight="1">
      <c r="A166" s="189" t="s">
        <v>176</v>
      </c>
      <c r="C166" s="52"/>
      <c r="D166" s="52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279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57" t="s">
        <v>97</v>
      </c>
      <c r="I5" s="358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257</v>
      </c>
      <c r="F6" s="71" t="s">
        <v>257</v>
      </c>
      <c r="G6" s="71" t="s">
        <v>257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17225.56671</v>
      </c>
      <c r="F8" s="1">
        <f>F9+F15+F24+F44+F55+F81+F32+F54+F52</f>
        <v>0</v>
      </c>
      <c r="G8" s="1">
        <f>G9+G15+G24+G44+G55+G81+G32+G54+G52+G14+G30</f>
        <v>13555.28552</v>
      </c>
      <c r="H8" s="97">
        <f>E8/C8*100</f>
        <v>24.856876304131372</v>
      </c>
      <c r="I8" s="98">
        <f>E8-C8</f>
        <v>-52073.43329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12636.567360000001</v>
      </c>
      <c r="F9" s="101">
        <f>F10</f>
        <v>0</v>
      </c>
      <c r="G9" s="61">
        <f>G10</f>
        <v>9204.81553</v>
      </c>
      <c r="H9" s="97">
        <f aca="true" t="shared" si="0" ref="H9:H71">E9/C9*100</f>
        <v>28.171409309791333</v>
      </c>
      <c r="I9" s="98">
        <f aca="true" t="shared" si="1" ref="I9:I72">E9-C9</f>
        <v>-32219.43264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12636.567360000001</v>
      </c>
      <c r="F10" s="55">
        <f>F11+F12+F13</f>
        <v>0</v>
      </c>
      <c r="G10" s="55">
        <f>G11+G12+G13</f>
        <v>9204.81553</v>
      </c>
      <c r="H10" s="97">
        <f t="shared" si="0"/>
        <v>28.171409309791333</v>
      </c>
      <c r="I10" s="98">
        <f t="shared" si="1"/>
        <v>-32219.43264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12558.47882</v>
      </c>
      <c r="F11" s="106"/>
      <c r="G11" s="53">
        <v>9184.22149</v>
      </c>
      <c r="H11" s="97">
        <f t="shared" si="0"/>
        <v>28.173816758272572</v>
      </c>
      <c r="I11" s="98">
        <f t="shared" si="1"/>
        <v>-32016.52118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66.02706</v>
      </c>
      <c r="F12" s="108"/>
      <c r="G12" s="54">
        <v>4.87211</v>
      </c>
      <c r="H12" s="97">
        <f t="shared" si="0"/>
        <v>58.43102654867257</v>
      </c>
      <c r="I12" s="98">
        <f t="shared" si="1"/>
        <v>-46.972939999999994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12.06148</v>
      </c>
      <c r="F13" s="106"/>
      <c r="G13" s="53">
        <v>15.72193</v>
      </c>
      <c r="H13" s="97">
        <f t="shared" si="0"/>
        <v>7.179452380952381</v>
      </c>
      <c r="I13" s="98">
        <f t="shared" si="1"/>
        <v>-155.93852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2964.3359</v>
      </c>
      <c r="F15" s="168">
        <f>F16+F21+F22+F23</f>
        <v>0</v>
      </c>
      <c r="G15" s="1">
        <f>G16+G21+G22+G23</f>
        <v>2856.0957</v>
      </c>
      <c r="H15" s="97">
        <f t="shared" si="0"/>
        <v>20.501666090324367</v>
      </c>
      <c r="I15" s="98">
        <f t="shared" si="1"/>
        <v>-11494.6641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1783.9234299999998</v>
      </c>
      <c r="F16" s="191">
        <f>F17+F18</f>
        <v>0</v>
      </c>
      <c r="G16" s="54">
        <f>G17+G18+G19</f>
        <v>1082.41868</v>
      </c>
      <c r="H16" s="97">
        <f t="shared" si="0"/>
        <v>16.556133921113688</v>
      </c>
      <c r="I16" s="98">
        <f t="shared" si="1"/>
        <v>-8991.076570000001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617.89601</v>
      </c>
      <c r="F17" s="120"/>
      <c r="G17" s="53">
        <v>385.71605</v>
      </c>
      <c r="H17" s="97">
        <f t="shared" si="0"/>
        <v>9.859518270304772</v>
      </c>
      <c r="I17" s="98">
        <f t="shared" si="1"/>
        <v>-5649.10399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1166.02742</v>
      </c>
      <c r="F18" s="130"/>
      <c r="G18" s="55">
        <v>674.63536</v>
      </c>
      <c r="H18" s="97">
        <f t="shared" si="0"/>
        <v>25.865736912156162</v>
      </c>
      <c r="I18" s="98">
        <f t="shared" si="1"/>
        <v>-3341.97258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22.06727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240.85737</v>
      </c>
      <c r="F21" s="108"/>
      <c r="G21" s="54">
        <v>483.63915</v>
      </c>
      <c r="H21" s="97">
        <f t="shared" si="0"/>
        <v>19.92203225806452</v>
      </c>
      <c r="I21" s="98">
        <f t="shared" si="1"/>
        <v>-968.14263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678.76503</v>
      </c>
      <c r="F22" s="108"/>
      <c r="G22" s="53">
        <v>1024.42795</v>
      </c>
      <c r="H22" s="97">
        <f t="shared" si="0"/>
        <v>38.54429471890971</v>
      </c>
      <c r="I22" s="98">
        <f t="shared" si="1"/>
        <v>-1082.23497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260.79007</v>
      </c>
      <c r="F23" s="112"/>
      <c r="G23" s="47">
        <v>265.60992</v>
      </c>
      <c r="H23" s="97">
        <f t="shared" si="0"/>
        <v>36.52521988795519</v>
      </c>
      <c r="I23" s="98">
        <f t="shared" si="1"/>
        <v>-453.20993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475.94025999999997</v>
      </c>
      <c r="F24" s="115">
        <f>F26+F28+F29</f>
        <v>0</v>
      </c>
      <c r="G24" s="1">
        <f>G26+G28+G29</f>
        <v>375.93462</v>
      </c>
      <c r="H24" s="97">
        <f t="shared" si="0"/>
        <v>31.540110006626904</v>
      </c>
      <c r="I24" s="98">
        <f t="shared" si="1"/>
        <v>-1033.0597400000001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258.78866</v>
      </c>
      <c r="F26" s="40">
        <f>F27</f>
        <v>0</v>
      </c>
      <c r="G26" s="68">
        <f>G27</f>
        <v>375.93462</v>
      </c>
      <c r="H26" s="97">
        <f t="shared" si="0"/>
        <v>21.405182795698924</v>
      </c>
      <c r="I26" s="98">
        <f t="shared" si="1"/>
        <v>-950.2113400000001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258.78866</v>
      </c>
      <c r="F27" s="112"/>
      <c r="G27" s="47">
        <v>375.93462</v>
      </c>
      <c r="H27" s="97">
        <f t="shared" si="0"/>
        <v>21.405182795698924</v>
      </c>
      <c r="I27" s="98">
        <f t="shared" si="1"/>
        <v>-950.2113400000001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20</v>
      </c>
      <c r="F28" s="124"/>
      <c r="G28" s="53"/>
      <c r="H28" s="97"/>
      <c r="I28" s="98">
        <f t="shared" si="1"/>
        <v>20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47">
        <v>300</v>
      </c>
      <c r="E29" s="47">
        <v>197.1516</v>
      </c>
      <c r="F29" s="124"/>
      <c r="G29" s="47"/>
      <c r="H29" s="97">
        <f t="shared" si="0"/>
        <v>65.71719999999999</v>
      </c>
      <c r="I29" s="98">
        <f t="shared" si="1"/>
        <v>-102.8484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620.92225</v>
      </c>
      <c r="F32" s="138">
        <f>F34+F35+F39</f>
        <v>0</v>
      </c>
      <c r="G32" s="3">
        <f>G34+G35+G39+G42</f>
        <v>572.85312</v>
      </c>
      <c r="H32" s="97">
        <f t="shared" si="0"/>
        <v>12.723816598360655</v>
      </c>
      <c r="I32" s="98">
        <f t="shared" si="1"/>
        <v>-4259.07775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551.69527</v>
      </c>
      <c r="F34" s="112"/>
      <c r="G34" s="54">
        <v>454.85972</v>
      </c>
      <c r="H34" s="97">
        <f t="shared" si="0"/>
        <v>13.32597270531401</v>
      </c>
      <c r="I34" s="98">
        <f t="shared" si="1"/>
        <v>-3588.30473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55"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32.6623</v>
      </c>
      <c r="F39" s="148">
        <f>F41</f>
        <v>0</v>
      </c>
      <c r="G39" s="54">
        <v>113.7934</v>
      </c>
      <c r="H39" s="97">
        <f t="shared" si="0"/>
        <v>20.6723417721519</v>
      </c>
      <c r="I39" s="98">
        <f t="shared" si="1"/>
        <v>-125.3377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32.6623</v>
      </c>
      <c r="F41" s="146"/>
      <c r="G41" s="55">
        <v>113.7934</v>
      </c>
      <c r="H41" s="97">
        <f t="shared" si="0"/>
        <v>20.6723417721519</v>
      </c>
      <c r="I41" s="98">
        <f t="shared" si="1"/>
        <v>-125.3377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36.56468</v>
      </c>
      <c r="F42" s="74">
        <f>F43</f>
        <v>0</v>
      </c>
      <c r="G42" s="74">
        <f>G43</f>
        <v>4.2</v>
      </c>
      <c r="H42" s="97">
        <f t="shared" si="0"/>
        <v>73.12936</v>
      </c>
      <c r="I42" s="98">
        <f t="shared" si="1"/>
        <v>-13.435319999999997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36.56468</v>
      </c>
      <c r="F43" s="153"/>
      <c r="G43" s="66">
        <v>4.2</v>
      </c>
      <c r="H43" s="97">
        <f t="shared" si="0"/>
        <v>73.12936</v>
      </c>
      <c r="I43" s="98">
        <f t="shared" si="1"/>
        <v>-13.435319999999997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62.90585</v>
      </c>
      <c r="F44" s="156"/>
      <c r="G44" s="3">
        <f>G45+G46+G48+G47+G50+G49</f>
        <v>71.34834000000001</v>
      </c>
      <c r="H44" s="97">
        <f t="shared" si="0"/>
        <v>2.6309431200334585</v>
      </c>
      <c r="I44" s="98">
        <f t="shared" si="1"/>
        <v>-2328.09415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2.12891</v>
      </c>
      <c r="F45" s="146"/>
      <c r="G45" s="55">
        <v>0.83936</v>
      </c>
      <c r="H45" s="97"/>
      <c r="I45" s="98">
        <f t="shared" si="1"/>
        <v>2.12891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0.06447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13.09206</v>
      </c>
      <c r="F48" s="158"/>
      <c r="G48" s="53">
        <v>70.23041</v>
      </c>
      <c r="H48" s="97"/>
      <c r="I48" s="98">
        <f t="shared" si="1"/>
        <v>13.09206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47.68488</v>
      </c>
      <c r="F50" s="159"/>
      <c r="G50" s="47">
        <v>0.2141</v>
      </c>
      <c r="H50" s="97">
        <f t="shared" si="0"/>
        <v>2.1974599078341015</v>
      </c>
      <c r="I50" s="98">
        <f t="shared" si="1"/>
        <v>-2122.31512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4.69</v>
      </c>
      <c r="F53" s="161"/>
      <c r="G53" s="45"/>
      <c r="H53" s="97"/>
      <c r="I53" s="98">
        <f t="shared" si="1"/>
        <v>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11.01408</v>
      </c>
      <c r="F54" s="161"/>
      <c r="G54" s="45">
        <v>93.06104</v>
      </c>
      <c r="H54" s="97">
        <f t="shared" si="0"/>
        <v>4.608401673640167</v>
      </c>
      <c r="I54" s="98">
        <f t="shared" si="1"/>
        <v>-227.98592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199.897</v>
      </c>
      <c r="F55" s="45">
        <f>F58+F60+F62+F64+F65+F67+F68+F69+F71+F73+F56+F76+F77+F78</f>
        <v>0</v>
      </c>
      <c r="G55" s="45">
        <f>G58+G60+G62+G64+G65+G67+G68+G69+G71+G73+G56+G76+G77+G78+G70</f>
        <v>300.96560999999997</v>
      </c>
      <c r="H55" s="97">
        <f t="shared" si="0"/>
        <v>20.714715025906735</v>
      </c>
      <c r="I55" s="98">
        <f t="shared" si="1"/>
        <v>-765.1030000000001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8.7</v>
      </c>
      <c r="F56" s="108"/>
      <c r="G56" s="54">
        <v>10</v>
      </c>
      <c r="H56" s="97">
        <f t="shared" si="0"/>
        <v>19.333333333333332</v>
      </c>
      <c r="I56" s="98">
        <f t="shared" si="1"/>
        <v>-36.3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81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4.53159</v>
      </c>
      <c r="F67" s="108"/>
      <c r="G67" s="54"/>
      <c r="H67" s="97">
        <f t="shared" si="0"/>
        <v>2.5036408839779</v>
      </c>
      <c r="I67" s="98">
        <f t="shared" si="1"/>
        <v>-176.46841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20.08864</v>
      </c>
      <c r="F68" s="108"/>
      <c r="G68" s="53">
        <v>81.43348</v>
      </c>
      <c r="H68" s="97">
        <f t="shared" si="0"/>
        <v>14.349028571428574</v>
      </c>
      <c r="I68" s="98">
        <f t="shared" si="1"/>
        <v>-119.91136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0.5</v>
      </c>
      <c r="F71" s="112"/>
      <c r="G71" s="55">
        <v>0.5</v>
      </c>
      <c r="H71" s="97">
        <f t="shared" si="0"/>
        <v>3.571428571428571</v>
      </c>
      <c r="I71" s="98">
        <f t="shared" si="1"/>
        <v>-13.5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</v>
      </c>
      <c r="H73" s="97"/>
      <c r="I73" s="98">
        <f aca="true" t="shared" si="2" ref="I73:I137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13.09278</v>
      </c>
      <c r="F77" s="106"/>
      <c r="G77" s="53">
        <v>4.2</v>
      </c>
      <c r="H77" s="97">
        <f aca="true" t="shared" si="3" ref="H77:H139">E77/C77*100</f>
        <v>45.14751724137931</v>
      </c>
      <c r="I77" s="98">
        <f t="shared" si="2"/>
        <v>-15.90722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152.83399</v>
      </c>
      <c r="F78" s="166">
        <f>F80</f>
        <v>0</v>
      </c>
      <c r="G78" s="53">
        <v>160.83213</v>
      </c>
      <c r="H78" s="97">
        <f t="shared" si="3"/>
        <v>29.561700193423597</v>
      </c>
      <c r="I78" s="98">
        <f t="shared" si="2"/>
        <v>-364.16601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152.83399</v>
      </c>
      <c r="F80" s="112"/>
      <c r="G80" s="47">
        <v>160.83213</v>
      </c>
      <c r="H80" s="97">
        <f t="shared" si="3"/>
        <v>29.561700193423597</v>
      </c>
      <c r="I80" s="98">
        <f t="shared" si="2"/>
        <v>-364.16601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249.29401000000001</v>
      </c>
      <c r="F81" s="167">
        <f>F82+F83+F84</f>
        <v>0</v>
      </c>
      <c r="G81" s="45">
        <f>G82+G83+G84</f>
        <v>80.21156</v>
      </c>
      <c r="H81" s="97"/>
      <c r="I81" s="98">
        <f t="shared" si="2"/>
        <v>249.29401000000001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48.67063</v>
      </c>
      <c r="F82" s="108"/>
      <c r="G82" s="54">
        <v>4.37456</v>
      </c>
      <c r="H82" s="97"/>
      <c r="I82" s="98">
        <f t="shared" si="2"/>
        <v>48.67063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200.62338</v>
      </c>
      <c r="F84" s="124"/>
      <c r="G84" s="47">
        <v>75.837</v>
      </c>
      <c r="H84" s="97"/>
      <c r="I84" s="98">
        <f t="shared" si="2"/>
        <v>200.62338</v>
      </c>
    </row>
    <row r="85" spans="1:9" ht="11.25" customHeight="1" thickBot="1">
      <c r="A85" s="168" t="s">
        <v>72</v>
      </c>
      <c r="B85" s="96" t="s">
        <v>73</v>
      </c>
      <c r="C85" s="208">
        <f>C86+C160+C158+C157</f>
        <v>337835.506</v>
      </c>
      <c r="D85" s="208">
        <f>D86+D160+D158+D157</f>
        <v>342366.14599999995</v>
      </c>
      <c r="E85" s="1">
        <f>E86+E160+E158+E157+E159</f>
        <v>86388.59444000002</v>
      </c>
      <c r="F85" s="225">
        <f>F86+F160+F158+F157+F159</f>
        <v>0</v>
      </c>
      <c r="G85" s="1">
        <f>G86+G160+G158+G157+G159</f>
        <v>77209.76427</v>
      </c>
      <c r="H85" s="97">
        <f t="shared" si="3"/>
        <v>25.571200452802618</v>
      </c>
      <c r="I85" s="98">
        <f t="shared" si="2"/>
        <v>-251446.91155999998</v>
      </c>
    </row>
    <row r="86" spans="1:9" ht="11.25" customHeight="1" thickBot="1">
      <c r="A86" s="169" t="s">
        <v>115</v>
      </c>
      <c r="B86" s="170" t="s">
        <v>116</v>
      </c>
      <c r="C86" s="209">
        <f>C87+C90+C108+C139</f>
        <v>337835.506</v>
      </c>
      <c r="D86" s="209">
        <f>D87+D90+D108+D139</f>
        <v>342366.14599999995</v>
      </c>
      <c r="E86" s="3">
        <f>E87+E90+E108+E139</f>
        <v>86380.41306</v>
      </c>
      <c r="F86" s="43">
        <f>F87+F90+F108+F139</f>
        <v>0</v>
      </c>
      <c r="G86" s="3">
        <f>G87+G90+G108+G139</f>
        <v>77209.74811</v>
      </c>
      <c r="H86" s="97">
        <f t="shared" si="3"/>
        <v>25.568778747607425</v>
      </c>
      <c r="I86" s="98">
        <f t="shared" si="2"/>
        <v>-251455.09294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39388</v>
      </c>
      <c r="F87" s="281">
        <f>F88+F89</f>
        <v>0</v>
      </c>
      <c r="G87" s="1">
        <f>G88+G89</f>
        <v>25939</v>
      </c>
      <c r="H87" s="97">
        <f t="shared" si="3"/>
        <v>33.7473353759262</v>
      </c>
      <c r="I87" s="98">
        <f t="shared" si="2"/>
        <v>-77326.4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39388</v>
      </c>
      <c r="G88" s="54">
        <v>25939</v>
      </c>
      <c r="H88" s="97">
        <f t="shared" si="3"/>
        <v>34.16665220936486</v>
      </c>
      <c r="I88" s="98">
        <f t="shared" si="2"/>
        <v>-75894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C93+C96+C100+C92</f>
        <v>17111</v>
      </c>
      <c r="D90" s="208">
        <f>D93+D96+D100+D92+D99</f>
        <v>21595.64</v>
      </c>
      <c r="E90" s="1">
        <f>E93+E96+E100+E91+E92+E94+E95+E97+E98</f>
        <v>1570.6599999999999</v>
      </c>
      <c r="F90" s="225">
        <f>F93+F96+F100</f>
        <v>0</v>
      </c>
      <c r="G90" s="1">
        <f>G93+G96+G100+G91+G92+G94+G95</f>
        <v>5143.4</v>
      </c>
      <c r="H90" s="97">
        <f t="shared" si="3"/>
        <v>9.179241423645607</v>
      </c>
      <c r="I90" s="98">
        <f t="shared" si="2"/>
        <v>-15540.34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96" t="s">
        <v>259</v>
      </c>
      <c r="C98" s="288"/>
      <c r="D98" s="288"/>
      <c r="E98" s="68"/>
      <c r="F98" s="42"/>
      <c r="G98" s="289"/>
      <c r="H98" s="190"/>
      <c r="I98" s="98">
        <f t="shared" si="2"/>
        <v>0</v>
      </c>
      <c r="J98" s="87"/>
    </row>
    <row r="99" spans="1:10" s="86" customFormat="1" ht="11.25" customHeight="1" thickBot="1">
      <c r="A99" s="118" t="s">
        <v>280</v>
      </c>
      <c r="B99" s="181" t="s">
        <v>281</v>
      </c>
      <c r="C99" s="233"/>
      <c r="D99" s="233">
        <v>3514.64</v>
      </c>
      <c r="E99" s="55"/>
      <c r="F99" s="40"/>
      <c r="G99" s="80"/>
      <c r="H99" s="97"/>
      <c r="I99" s="98"/>
      <c r="J99" s="87"/>
    </row>
    <row r="100" spans="1:9" ht="11.25" customHeight="1" thickBot="1">
      <c r="A100" s="174" t="s">
        <v>230</v>
      </c>
      <c r="B100" s="170" t="s">
        <v>80</v>
      </c>
      <c r="C100" s="208">
        <f>C101+C102+C103+C104</f>
        <v>8553.3</v>
      </c>
      <c r="D100" s="208">
        <f>D101+D102+D103+D104</f>
        <v>9523.3</v>
      </c>
      <c r="E100" s="1">
        <f>E101+E102+E103+E104+E106</f>
        <v>1570.6599999999999</v>
      </c>
      <c r="F100" s="225">
        <f>F101+F102+F103+F104</f>
        <v>0</v>
      </c>
      <c r="G100" s="1">
        <f>G101+G102+G103+G104+G105+G107</f>
        <v>643.4</v>
      </c>
      <c r="H100" s="97">
        <f t="shared" si="3"/>
        <v>18.363204844913657</v>
      </c>
      <c r="I100" s="98">
        <f t="shared" si="2"/>
        <v>-6982.639999999999</v>
      </c>
    </row>
    <row r="101" spans="1:9" ht="11.25" customHeight="1" thickBot="1">
      <c r="A101" s="118" t="s">
        <v>230</v>
      </c>
      <c r="B101" s="126" t="s">
        <v>156</v>
      </c>
      <c r="C101" s="213"/>
      <c r="D101" s="213">
        <v>970</v>
      </c>
      <c r="E101" s="47"/>
      <c r="F101" s="124"/>
      <c r="G101" s="47"/>
      <c r="H101" s="97"/>
      <c r="I101" s="98">
        <f t="shared" si="2"/>
        <v>0</v>
      </c>
    </row>
    <row r="102" spans="1:9" ht="24.75" customHeight="1" thickBot="1">
      <c r="A102" s="118" t="s">
        <v>230</v>
      </c>
      <c r="B102" s="175" t="s">
        <v>195</v>
      </c>
      <c r="C102" s="215">
        <v>2176</v>
      </c>
      <c r="D102" s="215">
        <v>2176</v>
      </c>
      <c r="E102" s="47">
        <v>640</v>
      </c>
      <c r="F102" s="176"/>
      <c r="G102" s="47">
        <v>643.4</v>
      </c>
      <c r="H102" s="97">
        <f t="shared" si="3"/>
        <v>29.411764705882355</v>
      </c>
      <c r="I102" s="98">
        <f t="shared" si="2"/>
        <v>-1536</v>
      </c>
    </row>
    <row r="103" spans="1:9" ht="11.25" customHeight="1" thickBot="1">
      <c r="A103" s="118" t="s">
        <v>230</v>
      </c>
      <c r="B103" s="175" t="s">
        <v>231</v>
      </c>
      <c r="C103" s="215">
        <v>2654.3</v>
      </c>
      <c r="D103" s="215">
        <v>2654.3</v>
      </c>
      <c r="E103" s="47"/>
      <c r="F103" s="176"/>
      <c r="G103" s="47"/>
      <c r="H103" s="97">
        <f t="shared" si="3"/>
        <v>0</v>
      </c>
      <c r="I103" s="98">
        <f t="shared" si="2"/>
        <v>-2654.3</v>
      </c>
    </row>
    <row r="104" spans="1:9" ht="13.5" customHeight="1" thickBot="1">
      <c r="A104" s="118" t="s">
        <v>230</v>
      </c>
      <c r="B104" s="175" t="s">
        <v>262</v>
      </c>
      <c r="C104" s="234">
        <v>3723</v>
      </c>
      <c r="D104" s="234">
        <v>3723</v>
      </c>
      <c r="E104" s="47">
        <v>930.66</v>
      </c>
      <c r="F104" s="282"/>
      <c r="G104" s="245"/>
      <c r="H104" s="97">
        <f t="shared" si="3"/>
        <v>24.99758259468171</v>
      </c>
      <c r="I104" s="98">
        <f t="shared" si="2"/>
        <v>-2792.34</v>
      </c>
    </row>
    <row r="105" spans="1:9" ht="25.5" customHeight="1" thickBot="1">
      <c r="A105" s="118" t="s">
        <v>230</v>
      </c>
      <c r="B105" s="4" t="s">
        <v>179</v>
      </c>
      <c r="C105" s="68"/>
      <c r="D105" s="68"/>
      <c r="E105" s="53"/>
      <c r="F105" s="283"/>
      <c r="G105" s="68"/>
      <c r="H105" s="97"/>
      <c r="I105" s="98">
        <f t="shared" si="2"/>
        <v>0</v>
      </c>
    </row>
    <row r="106" spans="1:9" ht="24" customHeight="1" thickBot="1">
      <c r="A106" s="42" t="s">
        <v>261</v>
      </c>
      <c r="B106" s="246" t="s">
        <v>260</v>
      </c>
      <c r="C106" s="247"/>
      <c r="D106" s="247"/>
      <c r="E106" s="55"/>
      <c r="F106" s="284"/>
      <c r="G106" s="247"/>
      <c r="H106" s="97"/>
      <c r="I106" s="98">
        <f t="shared" si="2"/>
        <v>0</v>
      </c>
    </row>
    <row r="107" spans="1:9" ht="14.25" customHeight="1" thickBot="1">
      <c r="A107" s="42" t="s">
        <v>261</v>
      </c>
      <c r="B107" s="39" t="s">
        <v>204</v>
      </c>
      <c r="C107" s="68"/>
      <c r="D107" s="68"/>
      <c r="E107" s="53"/>
      <c r="F107" s="283"/>
      <c r="G107" s="68"/>
      <c r="H107" s="97"/>
      <c r="I107" s="98">
        <f t="shared" si="2"/>
        <v>0</v>
      </c>
    </row>
    <row r="108" spans="1:9" ht="11.25" customHeight="1" thickBot="1">
      <c r="A108" s="169" t="s">
        <v>236</v>
      </c>
      <c r="B108" s="170" t="s">
        <v>82</v>
      </c>
      <c r="C108" s="209">
        <f>C109+C126+C129+C130+C131+C132+C133+C134+C137+C128+C135</f>
        <v>166399.9</v>
      </c>
      <c r="D108" s="209">
        <f>D109+D126+D129+D130+D131+D132+D133+D134+D137+D128+D135</f>
        <v>166399.9</v>
      </c>
      <c r="E108" s="3">
        <f>E109+E126+E129+E130+E131+E132+E133+E134+E137+E128+E127+E135</f>
        <v>38333.98908</v>
      </c>
      <c r="F108" s="43">
        <f>F109+F126+F129+F130+F131+F132+F133+F134+F137+F128+F127</f>
        <v>0</v>
      </c>
      <c r="G108" s="3">
        <f>G109+G126+G129+G130+G131+G132+G133+G134+G137+G128+G127+G136+G135</f>
        <v>41791.330890000005</v>
      </c>
      <c r="H108" s="97">
        <f t="shared" si="3"/>
        <v>23.037266897395973</v>
      </c>
      <c r="I108" s="98">
        <f t="shared" si="2"/>
        <v>-128065.91092</v>
      </c>
    </row>
    <row r="109" spans="1:9" ht="11.25" customHeight="1" thickBot="1">
      <c r="A109" s="168" t="s">
        <v>83</v>
      </c>
      <c r="B109" s="287" t="s">
        <v>237</v>
      </c>
      <c r="C109" s="208">
        <f>C112+C113+C118+C121+C120+C111+C110+C119+C114+C122+C123+C116+C117+C124+C125</f>
        <v>124432.5</v>
      </c>
      <c r="D109" s="208">
        <f>D112+D113+D118+D121+D120+D111+D110+D119+D114+D122+D123+D116+D117+D124+D125</f>
        <v>124432.5</v>
      </c>
      <c r="E109" s="1">
        <f>E112+E113+E118+E121+E120+E111+E110+E119+E114+E122+E123+E116+E117+E124+E125</f>
        <v>29760.0578</v>
      </c>
      <c r="F109" s="225">
        <f>F112+F113+F118+F121+F120+F111+F110+F119+F114+F122+F123+F116+F117+F124</f>
        <v>0</v>
      </c>
      <c r="G109" s="1">
        <f>G112+G113+G118+G121+G120+G111+G110+G119+G114+G122+G123+G116+G117+G124+G125</f>
        <v>31436.294990000002</v>
      </c>
      <c r="H109" s="97">
        <f t="shared" si="3"/>
        <v>23.916627729893715</v>
      </c>
      <c r="I109" s="98">
        <f t="shared" si="2"/>
        <v>-94672.4422</v>
      </c>
    </row>
    <row r="110" spans="1:9" ht="25.5" customHeight="1" thickBot="1">
      <c r="A110" s="125" t="s">
        <v>235</v>
      </c>
      <c r="B110" s="192" t="s">
        <v>105</v>
      </c>
      <c r="C110" s="216">
        <v>1411.8</v>
      </c>
      <c r="D110" s="216">
        <v>1411.8</v>
      </c>
      <c r="E110" s="54"/>
      <c r="F110" s="178"/>
      <c r="G110" s="54"/>
      <c r="H110" s="97">
        <f t="shared" si="3"/>
        <v>0</v>
      </c>
      <c r="I110" s="98">
        <f t="shared" si="2"/>
        <v>-1411.8</v>
      </c>
    </row>
    <row r="111" spans="1:9" ht="11.25" customHeight="1" thickBot="1">
      <c r="A111" s="125" t="s">
        <v>235</v>
      </c>
      <c r="B111" s="193" t="s">
        <v>109</v>
      </c>
      <c r="C111" s="216">
        <v>18</v>
      </c>
      <c r="D111" s="216">
        <v>18</v>
      </c>
      <c r="E111" s="54"/>
      <c r="F111" s="178"/>
      <c r="G111" s="54">
        <v>18</v>
      </c>
      <c r="H111" s="97">
        <f t="shared" si="3"/>
        <v>0</v>
      </c>
      <c r="I111" s="98">
        <f t="shared" si="2"/>
        <v>-18</v>
      </c>
    </row>
    <row r="112" spans="1:9" ht="11.25" customHeight="1" thickBot="1">
      <c r="A112" s="125" t="s">
        <v>235</v>
      </c>
      <c r="B112" s="193" t="s">
        <v>169</v>
      </c>
      <c r="C112" s="216"/>
      <c r="D112" s="216"/>
      <c r="E112" s="54"/>
      <c r="F112" s="108"/>
      <c r="G112" s="54">
        <v>843.84</v>
      </c>
      <c r="H112" s="97"/>
      <c r="I112" s="98">
        <f t="shared" si="2"/>
        <v>0</v>
      </c>
    </row>
    <row r="113" spans="1:9" ht="11.25" customHeight="1" thickBot="1">
      <c r="A113" s="125" t="s">
        <v>235</v>
      </c>
      <c r="B113" s="194" t="s">
        <v>168</v>
      </c>
      <c r="C113" s="212">
        <v>89758.7</v>
      </c>
      <c r="D113" s="212">
        <v>89758.7</v>
      </c>
      <c r="E113" s="53">
        <v>22440</v>
      </c>
      <c r="F113" s="179"/>
      <c r="G113" s="53">
        <v>22376</v>
      </c>
      <c r="H113" s="97">
        <f t="shared" si="3"/>
        <v>25.000362081892895</v>
      </c>
      <c r="I113" s="98">
        <f t="shared" si="2"/>
        <v>-67318.7</v>
      </c>
    </row>
    <row r="114" spans="1:9" ht="11.25" customHeight="1" thickBot="1">
      <c r="A114" s="125" t="s">
        <v>235</v>
      </c>
      <c r="B114" s="194" t="s">
        <v>142</v>
      </c>
      <c r="C114" s="212">
        <v>15412.8</v>
      </c>
      <c r="D114" s="212">
        <v>15412.8</v>
      </c>
      <c r="E114" s="53">
        <v>3853</v>
      </c>
      <c r="F114" s="179"/>
      <c r="G114" s="53">
        <v>4041</v>
      </c>
      <c r="H114" s="97">
        <f t="shared" si="3"/>
        <v>24.99870237724489</v>
      </c>
      <c r="I114" s="98">
        <f t="shared" si="2"/>
        <v>-11559.8</v>
      </c>
    </row>
    <row r="115" spans="3:9" ht="1.5" customHeight="1" hidden="1">
      <c r="C115" s="151"/>
      <c r="D115" s="151"/>
      <c r="E115" s="55"/>
      <c r="H115" s="97" t="e">
        <f t="shared" si="3"/>
        <v>#DIV/0!</v>
      </c>
      <c r="I115" s="98">
        <f t="shared" si="2"/>
        <v>0</v>
      </c>
    </row>
    <row r="116" spans="1:9" ht="12" customHeight="1" thickBot="1">
      <c r="A116" s="125" t="s">
        <v>235</v>
      </c>
      <c r="B116" s="194" t="s">
        <v>220</v>
      </c>
      <c r="C116" s="212">
        <v>416.2</v>
      </c>
      <c r="D116" s="212">
        <v>416.2</v>
      </c>
      <c r="E116" s="53"/>
      <c r="F116" s="179"/>
      <c r="G116" s="53">
        <v>167.79019</v>
      </c>
      <c r="H116" s="97">
        <f t="shared" si="3"/>
        <v>0</v>
      </c>
      <c r="I116" s="98">
        <f t="shared" si="2"/>
        <v>-416.2</v>
      </c>
    </row>
    <row r="117" spans="1:9" ht="9.75" customHeight="1" thickBot="1">
      <c r="A117" s="125" t="s">
        <v>235</v>
      </c>
      <c r="B117" s="121" t="s">
        <v>221</v>
      </c>
      <c r="C117" s="212">
        <v>150.5</v>
      </c>
      <c r="D117" s="212">
        <v>150.5</v>
      </c>
      <c r="E117" s="53"/>
      <c r="F117" s="179"/>
      <c r="G117" s="53"/>
      <c r="H117" s="97">
        <f t="shared" si="3"/>
        <v>0</v>
      </c>
      <c r="I117" s="98">
        <f t="shared" si="2"/>
        <v>-150.5</v>
      </c>
    </row>
    <row r="118" spans="1:9" ht="11.25" customHeight="1" thickBot="1">
      <c r="A118" s="125" t="s">
        <v>235</v>
      </c>
      <c r="B118" s="194" t="s">
        <v>84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127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85</v>
      </c>
      <c r="C120" s="212">
        <v>1160.9</v>
      </c>
      <c r="D120" s="212">
        <v>1160.9</v>
      </c>
      <c r="E120" s="53"/>
      <c r="F120" s="285"/>
      <c r="G120" s="68"/>
      <c r="H120" s="97">
        <f t="shared" si="3"/>
        <v>0</v>
      </c>
      <c r="I120" s="98">
        <f t="shared" si="2"/>
        <v>-1160.9</v>
      </c>
    </row>
    <row r="121" spans="1:9" ht="11.25" customHeight="1" thickBot="1">
      <c r="A121" s="125" t="s">
        <v>235</v>
      </c>
      <c r="B121" s="194" t="s">
        <v>167</v>
      </c>
      <c r="C121" s="212"/>
      <c r="D121" s="212"/>
      <c r="E121" s="53"/>
      <c r="F121" s="179"/>
      <c r="G121" s="81"/>
      <c r="H121" s="97"/>
      <c r="I121" s="98">
        <f t="shared" si="2"/>
        <v>0</v>
      </c>
    </row>
    <row r="122" spans="1:9" ht="27" customHeight="1" thickBot="1">
      <c r="A122" s="125" t="s">
        <v>235</v>
      </c>
      <c r="B122" s="121" t="s">
        <v>196</v>
      </c>
      <c r="C122" s="210"/>
      <c r="D122" s="210"/>
      <c r="E122" s="47"/>
      <c r="F122" s="173"/>
      <c r="G122" s="83"/>
      <c r="H122" s="97"/>
      <c r="I122" s="98">
        <f t="shared" si="2"/>
        <v>0</v>
      </c>
    </row>
    <row r="123" spans="1:9" ht="24" customHeight="1" thickBot="1">
      <c r="A123" s="125" t="s">
        <v>235</v>
      </c>
      <c r="B123" s="193" t="s">
        <v>150</v>
      </c>
      <c r="C123" s="210"/>
      <c r="D123" s="210"/>
      <c r="E123" s="47"/>
      <c r="F123" s="124"/>
      <c r="G123" s="83"/>
      <c r="H123" s="97"/>
      <c r="I123" s="98">
        <f t="shared" si="2"/>
        <v>0</v>
      </c>
    </row>
    <row r="124" spans="1:9" ht="13.5" customHeight="1" thickBot="1">
      <c r="A124" s="125" t="s">
        <v>235</v>
      </c>
      <c r="B124" s="194" t="s">
        <v>197</v>
      </c>
      <c r="C124" s="210">
        <v>13239.6</v>
      </c>
      <c r="D124" s="210">
        <v>13239.6</v>
      </c>
      <c r="E124" s="47">
        <v>3027.538</v>
      </c>
      <c r="F124" s="124"/>
      <c r="G124" s="57">
        <v>3176.434</v>
      </c>
      <c r="H124" s="97">
        <f t="shared" si="3"/>
        <v>22.867292063204324</v>
      </c>
      <c r="I124" s="98">
        <f t="shared" si="2"/>
        <v>-10212.062</v>
      </c>
    </row>
    <row r="125" spans="1:9" ht="38.25" customHeight="1" thickBot="1">
      <c r="A125" s="42" t="s">
        <v>235</v>
      </c>
      <c r="B125" s="195" t="s">
        <v>108</v>
      </c>
      <c r="C125" s="217">
        <v>2864</v>
      </c>
      <c r="D125" s="217">
        <v>2864</v>
      </c>
      <c r="E125" s="53">
        <v>439.5198</v>
      </c>
      <c r="F125" s="144"/>
      <c r="G125" s="47">
        <v>813.2308</v>
      </c>
      <c r="H125" s="97">
        <f t="shared" si="3"/>
        <v>15.346361731843574</v>
      </c>
      <c r="I125" s="98">
        <f t="shared" si="2"/>
        <v>-2424.4802</v>
      </c>
    </row>
    <row r="126" spans="1:9" ht="12.75" customHeight="1" thickBot="1">
      <c r="A126" s="130" t="s">
        <v>238</v>
      </c>
      <c r="B126" s="193" t="s">
        <v>201</v>
      </c>
      <c r="C126" s="210">
        <v>1453.2</v>
      </c>
      <c r="D126" s="210">
        <v>1453.2</v>
      </c>
      <c r="E126" s="47">
        <v>300</v>
      </c>
      <c r="F126" s="124"/>
      <c r="G126" s="47">
        <v>400</v>
      </c>
      <c r="H126" s="97">
        <f t="shared" si="3"/>
        <v>20.644095788604456</v>
      </c>
      <c r="I126" s="98">
        <f t="shared" si="2"/>
        <v>-1153.2</v>
      </c>
    </row>
    <row r="127" spans="1:9" ht="36.75" customHeight="1" thickBot="1">
      <c r="A127" s="125" t="s">
        <v>239</v>
      </c>
      <c r="B127" s="193" t="s">
        <v>216</v>
      </c>
      <c r="C127" s="210"/>
      <c r="D127" s="210"/>
      <c r="E127" s="47"/>
      <c r="F127" s="124"/>
      <c r="G127" s="47"/>
      <c r="H127" s="97"/>
      <c r="I127" s="98">
        <f t="shared" si="2"/>
        <v>0</v>
      </c>
    </row>
    <row r="128" spans="1:9" ht="40.5" customHeight="1" thickBot="1">
      <c r="A128" s="42" t="s">
        <v>239</v>
      </c>
      <c r="B128" s="195" t="s">
        <v>108</v>
      </c>
      <c r="C128" s="217">
        <v>1189.9</v>
      </c>
      <c r="D128" s="217">
        <v>1189.9</v>
      </c>
      <c r="E128" s="53"/>
      <c r="F128" s="144"/>
      <c r="G128" s="47">
        <v>639.8</v>
      </c>
      <c r="H128" s="97">
        <f t="shared" si="3"/>
        <v>0</v>
      </c>
      <c r="I128" s="98">
        <f t="shared" si="2"/>
        <v>-1189.9</v>
      </c>
    </row>
    <row r="129" spans="1:10" ht="11.25" customHeight="1" thickBot="1">
      <c r="A129" s="42" t="s">
        <v>240</v>
      </c>
      <c r="B129" s="196" t="s">
        <v>214</v>
      </c>
      <c r="C129" s="212">
        <v>1263.3</v>
      </c>
      <c r="D129" s="212">
        <v>1263.3</v>
      </c>
      <c r="E129" s="53">
        <v>315.825</v>
      </c>
      <c r="F129" s="285"/>
      <c r="G129" s="53">
        <v>262.025</v>
      </c>
      <c r="H129" s="97">
        <f t="shared" si="3"/>
        <v>25</v>
      </c>
      <c r="I129" s="98">
        <f t="shared" si="2"/>
        <v>-947.4749999999999</v>
      </c>
      <c r="J129" s="86"/>
    </row>
    <row r="130" spans="1:10" ht="23.25" customHeight="1" thickBot="1">
      <c r="A130" s="42" t="s">
        <v>241</v>
      </c>
      <c r="B130" s="195" t="s">
        <v>215</v>
      </c>
      <c r="C130" s="218">
        <v>155.7</v>
      </c>
      <c r="D130" s="218">
        <v>155.7</v>
      </c>
      <c r="E130" s="53"/>
      <c r="F130" s="285"/>
      <c r="G130" s="53">
        <v>36.64243</v>
      </c>
      <c r="H130" s="97">
        <f t="shared" si="3"/>
        <v>0</v>
      </c>
      <c r="I130" s="98">
        <f t="shared" si="2"/>
        <v>-155.7</v>
      </c>
      <c r="J130" s="86"/>
    </row>
    <row r="131" spans="1:10" ht="23.25" customHeight="1" thickBot="1">
      <c r="A131" s="42" t="s">
        <v>243</v>
      </c>
      <c r="B131" s="197" t="s">
        <v>242</v>
      </c>
      <c r="C131" s="218"/>
      <c r="D131" s="218"/>
      <c r="E131" s="53"/>
      <c r="F131" s="285"/>
      <c r="G131" s="47">
        <v>1412.21246</v>
      </c>
      <c r="H131" s="97"/>
      <c r="I131" s="98">
        <f t="shared" si="2"/>
        <v>0</v>
      </c>
      <c r="J131" s="86"/>
    </row>
    <row r="132" spans="1:10" ht="45" customHeight="1" thickBot="1">
      <c r="A132" s="42" t="s">
        <v>244</v>
      </c>
      <c r="B132" s="197" t="s">
        <v>245</v>
      </c>
      <c r="C132" s="218"/>
      <c r="D132" s="218"/>
      <c r="E132" s="53"/>
      <c r="F132" s="285"/>
      <c r="G132" s="47"/>
      <c r="H132" s="97"/>
      <c r="I132" s="98">
        <f t="shared" si="2"/>
        <v>0</v>
      </c>
      <c r="J132" s="86"/>
    </row>
    <row r="133" spans="1:9" ht="14.25" customHeight="1" thickBot="1">
      <c r="A133" s="42" t="s">
        <v>246</v>
      </c>
      <c r="B133" s="195" t="s">
        <v>213</v>
      </c>
      <c r="C133" s="218">
        <v>664.7</v>
      </c>
      <c r="D133" s="218">
        <v>664.7</v>
      </c>
      <c r="E133" s="53">
        <v>193.6</v>
      </c>
      <c r="F133" s="285"/>
      <c r="G133" s="55">
        <v>147.90072</v>
      </c>
      <c r="H133" s="97">
        <f t="shared" si="3"/>
        <v>29.125921468331573</v>
      </c>
      <c r="I133" s="98">
        <f t="shared" si="2"/>
        <v>-471.1</v>
      </c>
    </row>
    <row r="134" spans="1:9" ht="11.25" customHeight="1" thickBot="1">
      <c r="A134" s="42" t="s">
        <v>247</v>
      </c>
      <c r="B134" s="196" t="s">
        <v>210</v>
      </c>
      <c r="C134" s="212">
        <v>1215.6</v>
      </c>
      <c r="D134" s="212">
        <v>1215.6</v>
      </c>
      <c r="E134" s="53">
        <v>244.50628</v>
      </c>
      <c r="F134" s="285"/>
      <c r="G134" s="53">
        <v>251.45529</v>
      </c>
      <c r="H134" s="97">
        <f t="shared" si="3"/>
        <v>20.11404080289569</v>
      </c>
      <c r="I134" s="98">
        <f t="shared" si="2"/>
        <v>-971.0937199999998</v>
      </c>
    </row>
    <row r="135" spans="1:9" ht="24.75" customHeight="1" thickBot="1">
      <c r="A135" s="42" t="s">
        <v>218</v>
      </c>
      <c r="B135" s="195" t="s">
        <v>219</v>
      </c>
      <c r="C135" s="218">
        <v>86</v>
      </c>
      <c r="D135" s="218">
        <v>86</v>
      </c>
      <c r="E135" s="53">
        <v>30</v>
      </c>
      <c r="F135" s="285"/>
      <c r="G135" s="68"/>
      <c r="H135" s="97">
        <f t="shared" si="3"/>
        <v>34.883720930232556</v>
      </c>
      <c r="I135" s="98">
        <f t="shared" si="2"/>
        <v>-56</v>
      </c>
    </row>
    <row r="136" spans="1:9" ht="12.75" thickBot="1">
      <c r="A136" s="42"/>
      <c r="B136" s="5" t="s">
        <v>222</v>
      </c>
      <c r="C136" s="219"/>
      <c r="D136" s="219"/>
      <c r="E136" s="53"/>
      <c r="F136" s="285"/>
      <c r="G136" s="68"/>
      <c r="H136" s="97"/>
      <c r="I136" s="98">
        <f t="shared" si="2"/>
        <v>0</v>
      </c>
    </row>
    <row r="137" spans="1:9" ht="11.25" customHeight="1" thickBot="1">
      <c r="A137" s="169" t="s">
        <v>248</v>
      </c>
      <c r="B137" s="182" t="s">
        <v>86</v>
      </c>
      <c r="C137" s="209">
        <f>C138</f>
        <v>35939</v>
      </c>
      <c r="D137" s="209">
        <f>D138</f>
        <v>35939</v>
      </c>
      <c r="E137" s="3">
        <f>E138</f>
        <v>7490</v>
      </c>
      <c r="F137" s="43">
        <f>F138</f>
        <v>0</v>
      </c>
      <c r="G137" s="43">
        <f>G138</f>
        <v>7205</v>
      </c>
      <c r="H137" s="97">
        <f t="shared" si="3"/>
        <v>20.840869250674753</v>
      </c>
      <c r="I137" s="98">
        <f t="shared" si="2"/>
        <v>-28449</v>
      </c>
    </row>
    <row r="138" spans="1:9" ht="11.25" customHeight="1" thickBot="1">
      <c r="A138" s="183" t="s">
        <v>249</v>
      </c>
      <c r="B138" s="184" t="s">
        <v>87</v>
      </c>
      <c r="C138" s="220">
        <v>35939</v>
      </c>
      <c r="D138" s="220">
        <v>35939</v>
      </c>
      <c r="E138" s="55">
        <v>7490</v>
      </c>
      <c r="G138" s="55">
        <v>7205</v>
      </c>
      <c r="H138" s="97">
        <f t="shared" si="3"/>
        <v>20.840869250674753</v>
      </c>
      <c r="I138" s="98">
        <f aca="true" t="shared" si="4" ref="I138:I161">E138-C138</f>
        <v>-28449</v>
      </c>
    </row>
    <row r="139" spans="1:9" ht="11.25" customHeight="1" thickBot="1">
      <c r="A139" s="168" t="s">
        <v>88</v>
      </c>
      <c r="B139" s="287" t="s">
        <v>104</v>
      </c>
      <c r="C139" s="208">
        <f>C150+C151+C141+C145+C143</f>
        <v>37610.206</v>
      </c>
      <c r="D139" s="208">
        <f>D150+D151+D141+D145+D143</f>
        <v>37656.206</v>
      </c>
      <c r="E139" s="1">
        <f>E150+E151+E141+E145+E143+E142+E144+E148+E149+E146+E147</f>
        <v>7087.76398</v>
      </c>
      <c r="F139" s="281">
        <f>F150+F151+F141+F145+F143+F142+F144+F148+F149</f>
        <v>0</v>
      </c>
      <c r="G139" s="1">
        <f>G140+G144+G146+G150+G151+G145+G148+G149+G147</f>
        <v>4336.01722</v>
      </c>
      <c r="H139" s="97">
        <f t="shared" si="3"/>
        <v>18.84532081531274</v>
      </c>
      <c r="I139" s="98">
        <f t="shared" si="4"/>
        <v>-30522.44202</v>
      </c>
    </row>
    <row r="140" spans="1:9" ht="11.25" customHeight="1" thickBot="1">
      <c r="A140" s="168" t="s">
        <v>89</v>
      </c>
      <c r="B140" s="287" t="s">
        <v>104</v>
      </c>
      <c r="C140" s="208"/>
      <c r="D140" s="208"/>
      <c r="E140" s="1">
        <f>E141+E142+E144</f>
        <v>0</v>
      </c>
      <c r="F140" s="132"/>
      <c r="G140" s="1">
        <f>G141+G142+G143</f>
        <v>0</v>
      </c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8" t="s">
        <v>183</v>
      </c>
      <c r="C141" s="210"/>
      <c r="D141" s="210"/>
      <c r="E141" s="54"/>
      <c r="F141" s="108"/>
      <c r="G141" s="54"/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9" t="s">
        <v>180</v>
      </c>
      <c r="C142" s="212"/>
      <c r="D142" s="212"/>
      <c r="E142" s="54"/>
      <c r="F142" s="108"/>
      <c r="G142" s="82"/>
      <c r="H142" s="97"/>
      <c r="I142" s="98">
        <f t="shared" si="4"/>
        <v>0</v>
      </c>
    </row>
    <row r="143" spans="1:9" ht="24" customHeight="1" thickBot="1">
      <c r="A143" s="125" t="s">
        <v>89</v>
      </c>
      <c r="B143" s="121" t="s">
        <v>151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25" t="s">
        <v>188</v>
      </c>
      <c r="B144" s="194" t="s">
        <v>189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30" t="s">
        <v>202</v>
      </c>
      <c r="B145" s="122" t="s">
        <v>203</v>
      </c>
      <c r="C145" s="218"/>
      <c r="D145" s="218"/>
      <c r="E145" s="54"/>
      <c r="F145" s="108"/>
      <c r="G145" s="82"/>
      <c r="H145" s="97"/>
      <c r="I145" s="98">
        <f t="shared" si="4"/>
        <v>0</v>
      </c>
    </row>
    <row r="146" spans="1:9" ht="24" customHeight="1" thickBot="1">
      <c r="A146" s="130" t="s">
        <v>135</v>
      </c>
      <c r="B146" s="121" t="s">
        <v>136</v>
      </c>
      <c r="C146" s="218"/>
      <c r="D146" s="218"/>
      <c r="E146" s="53"/>
      <c r="F146" s="106"/>
      <c r="G146" s="53"/>
      <c r="H146" s="97"/>
      <c r="I146" s="98">
        <f t="shared" si="4"/>
        <v>0</v>
      </c>
    </row>
    <row r="147" spans="1:9" ht="25.5" customHeight="1" thickBot="1">
      <c r="A147" s="118" t="s">
        <v>137</v>
      </c>
      <c r="B147" s="121" t="s">
        <v>138</v>
      </c>
      <c r="C147" s="221"/>
      <c r="D147" s="221"/>
      <c r="E147" s="47"/>
      <c r="F147" s="124"/>
      <c r="G147" s="47"/>
      <c r="H147" s="97"/>
      <c r="I147" s="98">
        <f t="shared" si="4"/>
        <v>0</v>
      </c>
    </row>
    <row r="148" spans="1:9" ht="11.25" customHeight="1" thickBot="1">
      <c r="A148" s="130" t="s">
        <v>190</v>
      </c>
      <c r="B148" s="200" t="s">
        <v>191</v>
      </c>
      <c r="C148" s="211"/>
      <c r="D148" s="211"/>
      <c r="E148" s="55"/>
      <c r="F148" s="112"/>
      <c r="G148" s="80"/>
      <c r="H148" s="97"/>
      <c r="I148" s="98">
        <f t="shared" si="4"/>
        <v>0</v>
      </c>
    </row>
    <row r="149" spans="1:9" ht="11.25" customHeight="1" thickBot="1">
      <c r="A149" s="130" t="s">
        <v>192</v>
      </c>
      <c r="B149" s="201" t="s">
        <v>193</v>
      </c>
      <c r="C149" s="211"/>
      <c r="D149" s="211"/>
      <c r="E149" s="55"/>
      <c r="F149" s="112"/>
      <c r="G149" s="55"/>
      <c r="H149" s="97"/>
      <c r="I149" s="98">
        <f t="shared" si="4"/>
        <v>0</v>
      </c>
    </row>
    <row r="150" spans="1:9" ht="11.25" customHeight="1" thickBot="1">
      <c r="A150" s="168" t="s">
        <v>274</v>
      </c>
      <c r="B150" s="202" t="s">
        <v>101</v>
      </c>
      <c r="C150" s="208">
        <v>37610.206</v>
      </c>
      <c r="D150" s="208">
        <v>37656.206</v>
      </c>
      <c r="E150" s="1">
        <v>7087.76398</v>
      </c>
      <c r="F150" s="132"/>
      <c r="G150" s="1">
        <v>4336.01722</v>
      </c>
      <c r="H150" s="97">
        <f>E150/C150*100</f>
        <v>18.84532081531274</v>
      </c>
      <c r="I150" s="98">
        <f t="shared" si="4"/>
        <v>-30522.44202</v>
      </c>
    </row>
    <row r="151" spans="1:9" ht="11.25" customHeight="1" thickBot="1">
      <c r="A151" s="113" t="s">
        <v>90</v>
      </c>
      <c r="B151" s="203" t="s">
        <v>177</v>
      </c>
      <c r="C151" s="222">
        <f>C154+C152+C155</f>
        <v>0</v>
      </c>
      <c r="D151" s="222">
        <f>D154+D152+D155</f>
        <v>0</v>
      </c>
      <c r="E151" s="45">
        <f>E154+E152+E155+E153+E156</f>
        <v>0</v>
      </c>
      <c r="F151" s="156"/>
      <c r="G151" s="45">
        <f>G154+G152+G155+G153+G156</f>
        <v>0</v>
      </c>
      <c r="H151" s="97"/>
      <c r="I151" s="98">
        <f t="shared" si="4"/>
        <v>0</v>
      </c>
    </row>
    <row r="152" spans="1:9" ht="24" customHeight="1" thickBot="1">
      <c r="A152" s="125" t="s">
        <v>91</v>
      </c>
      <c r="B152" s="193" t="s">
        <v>198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25.5" customHeight="1" thickBot="1">
      <c r="A153" s="125" t="s">
        <v>91</v>
      </c>
      <c r="B153" s="193" t="s">
        <v>186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204" t="s">
        <v>178</v>
      </c>
      <c r="C154" s="210"/>
      <c r="D154" s="210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121" t="s">
        <v>185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200" t="s">
        <v>208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85" t="s">
        <v>120</v>
      </c>
      <c r="B157" s="205" t="s">
        <v>117</v>
      </c>
      <c r="C157" s="223"/>
      <c r="D157" s="223"/>
      <c r="E157" s="61"/>
      <c r="F157" s="108"/>
      <c r="G157" s="61"/>
      <c r="H157" s="97"/>
      <c r="I157" s="98">
        <f t="shared" si="4"/>
        <v>0</v>
      </c>
    </row>
    <row r="158" spans="1:9" ht="11.25" customHeight="1" thickBot="1">
      <c r="A158" s="185" t="s">
        <v>113</v>
      </c>
      <c r="B158" s="206" t="s">
        <v>70</v>
      </c>
      <c r="C158" s="223"/>
      <c r="D158" s="223"/>
      <c r="E158" s="48">
        <v>8.18266</v>
      </c>
      <c r="F158" s="186"/>
      <c r="G158" s="48">
        <v>8</v>
      </c>
      <c r="H158" s="97"/>
      <c r="I158" s="98">
        <f t="shared" si="4"/>
        <v>8.18266</v>
      </c>
    </row>
    <row r="159" spans="1:9" ht="11.25" customHeight="1" thickBot="1">
      <c r="A159" s="118" t="s">
        <v>139</v>
      </c>
      <c r="B159" s="207" t="s">
        <v>166</v>
      </c>
      <c r="C159" s="215"/>
      <c r="D159" s="215"/>
      <c r="E159" s="53"/>
      <c r="F159" s="106"/>
      <c r="G159" s="53"/>
      <c r="H159" s="97"/>
      <c r="I159" s="98">
        <f t="shared" si="4"/>
        <v>0</v>
      </c>
    </row>
    <row r="160" spans="1:9" ht="11.25" customHeight="1" thickBot="1">
      <c r="A160" s="185" t="s">
        <v>114</v>
      </c>
      <c r="B160" s="206" t="s">
        <v>71</v>
      </c>
      <c r="C160" s="224"/>
      <c r="D160" s="224"/>
      <c r="E160" s="48">
        <v>-0.00128</v>
      </c>
      <c r="F160" s="186"/>
      <c r="G160" s="48">
        <v>-7.98384</v>
      </c>
      <c r="H160" s="97"/>
      <c r="I160" s="98">
        <f t="shared" si="4"/>
        <v>-0.00128</v>
      </c>
    </row>
    <row r="161" spans="1:9" ht="11.25" customHeight="1" thickBot="1">
      <c r="A161" s="168"/>
      <c r="B161" s="287" t="s">
        <v>92</v>
      </c>
      <c r="C161" s="208">
        <f>C8+C85</f>
        <v>407134.506</v>
      </c>
      <c r="D161" s="208">
        <f>D8+D85</f>
        <v>411665.14599999995</v>
      </c>
      <c r="E161" s="1">
        <f>E85+E8</f>
        <v>103614.16115000001</v>
      </c>
      <c r="F161" s="225">
        <f>F85+F8</f>
        <v>0</v>
      </c>
      <c r="G161" s="1">
        <f>G8+G85</f>
        <v>90765.04979</v>
      </c>
      <c r="H161" s="97">
        <f>E161/C161*100</f>
        <v>25.44961422405204</v>
      </c>
      <c r="I161" s="98">
        <f t="shared" si="4"/>
        <v>-303520.34485</v>
      </c>
    </row>
    <row r="162" spans="1:9" ht="11.25" customHeight="1">
      <c r="A162" s="40"/>
      <c r="B162" s="49"/>
      <c r="C162" s="49"/>
      <c r="D162" s="49"/>
      <c r="F162" s="84"/>
      <c r="G162" s="84"/>
      <c r="H162" s="187"/>
      <c r="I162" s="188"/>
    </row>
    <row r="163" spans="1:8" ht="11.25" customHeight="1">
      <c r="A163" s="52" t="s">
        <v>199</v>
      </c>
      <c r="B163" s="52"/>
      <c r="C163" s="50"/>
      <c r="D163" s="50"/>
      <c r="E163" s="76"/>
      <c r="F163" s="187"/>
      <c r="G163" s="76"/>
      <c r="H163" s="52"/>
    </row>
    <row r="164" spans="1:8" ht="11.25" customHeight="1">
      <c r="A164" s="52" t="s">
        <v>175</v>
      </c>
      <c r="B164" s="51"/>
      <c r="C164" s="51"/>
      <c r="D164" s="51"/>
      <c r="E164" s="76" t="s">
        <v>200</v>
      </c>
      <c r="F164" s="85"/>
      <c r="G164" s="85"/>
      <c r="H164" s="52"/>
    </row>
    <row r="165" spans="1:8" ht="11.25" customHeight="1">
      <c r="A165" s="52"/>
      <c r="B165" s="51"/>
      <c r="C165" s="51"/>
      <c r="D165" s="51"/>
      <c r="E165" s="76"/>
      <c r="F165" s="85"/>
      <c r="G165" s="85"/>
      <c r="H165" s="52"/>
    </row>
    <row r="166" spans="1:7" ht="11.25" customHeight="1">
      <c r="A166" s="189" t="s">
        <v>264</v>
      </c>
      <c r="B166" s="52"/>
      <c r="C166" s="52"/>
      <c r="D166" s="52"/>
      <c r="E166" s="77"/>
      <c r="F166" s="86"/>
      <c r="G166" s="77"/>
    </row>
    <row r="167" spans="1:7" ht="11.25" customHeight="1">
      <c r="A167" s="189" t="s">
        <v>176</v>
      </c>
      <c r="C167" s="52"/>
      <c r="D167" s="52"/>
      <c r="E167" s="77"/>
      <c r="F167" s="86"/>
      <c r="G167" s="86"/>
    </row>
    <row r="168" spans="1:6" ht="11.25" customHeight="1">
      <c r="A168" s="40"/>
      <c r="F168" s="2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4"/>
  <sheetViews>
    <sheetView zoomScale="130" zoomScaleNormal="130"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282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57" t="s">
        <v>97</v>
      </c>
      <c r="I5" s="358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283</v>
      </c>
      <c r="F6" s="71" t="s">
        <v>257</v>
      </c>
      <c r="G6" s="71" t="s">
        <v>283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25872.44972</v>
      </c>
      <c r="F8" s="1">
        <f>F9+F15+F24+F44+F55+F81+F32+F54+F52</f>
        <v>0</v>
      </c>
      <c r="G8" s="1">
        <f>G9+G15+G24+G44+G55+G81+G32+G54+G52+G14+G30</f>
        <v>20695.39856</v>
      </c>
      <c r="H8" s="97">
        <f>E8/C8*100</f>
        <v>37.3345210176193</v>
      </c>
      <c r="I8" s="98">
        <f>E8-C8</f>
        <v>-43426.550279999996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17283.83837</v>
      </c>
      <c r="F9" s="101">
        <f>F10</f>
        <v>0</v>
      </c>
      <c r="G9" s="61">
        <f>G10</f>
        <v>11969.48953</v>
      </c>
      <c r="H9" s="97">
        <f aca="true" t="shared" si="0" ref="H9:H71">E9/C9*100</f>
        <v>38.53183157214197</v>
      </c>
      <c r="I9" s="98">
        <f aca="true" t="shared" si="1" ref="I9:I72">E9-C9</f>
        <v>-27572.16163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17283.83837</v>
      </c>
      <c r="F10" s="55">
        <f>F11+F12+F13</f>
        <v>0</v>
      </c>
      <c r="G10" s="55">
        <f>G11+G12+G13</f>
        <v>11969.48953</v>
      </c>
      <c r="H10" s="97">
        <f t="shared" si="0"/>
        <v>38.53183157214197</v>
      </c>
      <c r="I10" s="98">
        <f t="shared" si="1"/>
        <v>-27572.16163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17191.17649</v>
      </c>
      <c r="F11" s="106"/>
      <c r="G11" s="53">
        <v>11941.23285</v>
      </c>
      <c r="H11" s="97">
        <f t="shared" si="0"/>
        <v>38.56685696017947</v>
      </c>
      <c r="I11" s="98">
        <f t="shared" si="1"/>
        <v>-27383.82351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77.02435</v>
      </c>
      <c r="F12" s="108"/>
      <c r="G12" s="54">
        <v>6.15795</v>
      </c>
      <c r="H12" s="97">
        <f t="shared" si="0"/>
        <v>68.16314159292035</v>
      </c>
      <c r="I12" s="98">
        <f t="shared" si="1"/>
        <v>-35.97565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15.63753</v>
      </c>
      <c r="F13" s="106"/>
      <c r="G13" s="53">
        <v>22.09873</v>
      </c>
      <c r="H13" s="97">
        <f t="shared" si="0"/>
        <v>9.308053571428571</v>
      </c>
      <c r="I13" s="98">
        <f t="shared" si="1"/>
        <v>-152.36247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5637.22393</v>
      </c>
      <c r="F15" s="168">
        <f>F16+F21+F22+F23</f>
        <v>0</v>
      </c>
      <c r="G15" s="1">
        <f>G16+G21+G22+G23</f>
        <v>6095.1311399999995</v>
      </c>
      <c r="H15" s="97">
        <f t="shared" si="0"/>
        <v>38.987647347672734</v>
      </c>
      <c r="I15" s="98">
        <f t="shared" si="1"/>
        <v>-8821.77607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3531.15132</v>
      </c>
      <c r="F16" s="191">
        <f>F17+F18</f>
        <v>0</v>
      </c>
      <c r="G16" s="54">
        <f>G17+G18+G19</f>
        <v>3566.2729799999997</v>
      </c>
      <c r="H16" s="97">
        <f t="shared" si="0"/>
        <v>32.771705986078885</v>
      </c>
      <c r="I16" s="98">
        <f t="shared" si="1"/>
        <v>-7243.84868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1566.60216</v>
      </c>
      <c r="F17" s="120"/>
      <c r="G17" s="53">
        <v>2160.55067</v>
      </c>
      <c r="H17" s="97">
        <f t="shared" si="0"/>
        <v>24.9976409765438</v>
      </c>
      <c r="I17" s="98">
        <f t="shared" si="1"/>
        <v>-4700.39784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1964.54916</v>
      </c>
      <c r="F18" s="130"/>
      <c r="G18" s="55">
        <v>1380.90804</v>
      </c>
      <c r="H18" s="97">
        <f t="shared" si="0"/>
        <v>43.579173913043476</v>
      </c>
      <c r="I18" s="98">
        <f t="shared" si="1"/>
        <v>-2543.45084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24.81427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459.00266</v>
      </c>
      <c r="F21" s="108"/>
      <c r="G21" s="54">
        <v>739.82182</v>
      </c>
      <c r="H21" s="97">
        <f t="shared" si="0"/>
        <v>37.965480562448306</v>
      </c>
      <c r="I21" s="98">
        <f t="shared" si="1"/>
        <v>-749.99734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1260.39753</v>
      </c>
      <c r="F22" s="108"/>
      <c r="G22" s="53">
        <v>1456.46252</v>
      </c>
      <c r="H22" s="97">
        <f t="shared" si="0"/>
        <v>71.57282964224872</v>
      </c>
      <c r="I22" s="98">
        <f t="shared" si="1"/>
        <v>-500.60247000000004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386.67242</v>
      </c>
      <c r="F23" s="112"/>
      <c r="G23" s="47">
        <v>332.57382</v>
      </c>
      <c r="H23" s="97">
        <f t="shared" si="0"/>
        <v>54.155801120448174</v>
      </c>
      <c r="I23" s="98">
        <f t="shared" si="1"/>
        <v>-327.32758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800.94805</v>
      </c>
      <c r="F24" s="115">
        <f>F26+F28+F29</f>
        <v>0</v>
      </c>
      <c r="G24" s="1">
        <f>G26+G28+G29</f>
        <v>445.24137</v>
      </c>
      <c r="H24" s="97">
        <f t="shared" si="0"/>
        <v>53.078068257123924</v>
      </c>
      <c r="I24" s="98">
        <f t="shared" si="1"/>
        <v>-708.05195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378.41142</v>
      </c>
      <c r="F26" s="40">
        <f>F27</f>
        <v>0</v>
      </c>
      <c r="G26" s="68">
        <f>G27</f>
        <v>445.24137</v>
      </c>
      <c r="H26" s="97">
        <f t="shared" si="0"/>
        <v>31.29953846153846</v>
      </c>
      <c r="I26" s="98">
        <f t="shared" si="1"/>
        <v>-830.58858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378.41142</v>
      </c>
      <c r="F27" s="112"/>
      <c r="G27" s="47">
        <v>445.24137</v>
      </c>
      <c r="H27" s="97">
        <f t="shared" si="0"/>
        <v>31.29953846153846</v>
      </c>
      <c r="I27" s="98">
        <f t="shared" si="1"/>
        <v>-830.58858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22</v>
      </c>
      <c r="F28" s="124"/>
      <c r="G28" s="53"/>
      <c r="H28" s="97"/>
      <c r="I28" s="98">
        <f t="shared" si="1"/>
        <v>22</v>
      </c>
    </row>
    <row r="29" spans="1:9" ht="11.25" customHeight="1" thickBot="1">
      <c r="A29" s="118" t="s">
        <v>284</v>
      </c>
      <c r="B29" s="123" t="s">
        <v>272</v>
      </c>
      <c r="C29" s="47">
        <v>300</v>
      </c>
      <c r="D29" s="47">
        <v>300</v>
      </c>
      <c r="E29" s="47">
        <v>400.53663</v>
      </c>
      <c r="F29" s="124"/>
      <c r="G29" s="47"/>
      <c r="H29" s="97">
        <f t="shared" si="0"/>
        <v>133.51221</v>
      </c>
      <c r="I29" s="98">
        <f t="shared" si="1"/>
        <v>100.53663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677.3336700000001</v>
      </c>
      <c r="F32" s="138">
        <f>F34+F35+F39</f>
        <v>0</v>
      </c>
      <c r="G32" s="3">
        <f>G34+G35+G39+G42</f>
        <v>744.8804399999999</v>
      </c>
      <c r="H32" s="97">
        <f t="shared" si="0"/>
        <v>13.879788319672134</v>
      </c>
      <c r="I32" s="98">
        <f t="shared" si="1"/>
        <v>-4202.66633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595.29019</v>
      </c>
      <c r="F34" s="112"/>
      <c r="G34" s="10">
        <v>621.13604</v>
      </c>
      <c r="H34" s="97">
        <f t="shared" si="0"/>
        <v>14.378990096618358</v>
      </c>
      <c r="I34" s="98">
        <f t="shared" si="1"/>
        <v>-3544.70981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8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9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292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15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39.4233</v>
      </c>
      <c r="F39" s="148">
        <f>F41</f>
        <v>0</v>
      </c>
      <c r="G39" s="10">
        <f>G41</f>
        <v>117.4444</v>
      </c>
      <c r="H39" s="97">
        <f t="shared" si="0"/>
        <v>24.95145569620253</v>
      </c>
      <c r="I39" s="98">
        <f t="shared" si="1"/>
        <v>-118.5767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16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39.4233</v>
      </c>
      <c r="F41" s="146"/>
      <c r="G41" s="8">
        <v>117.4444</v>
      </c>
      <c r="H41" s="97">
        <f t="shared" si="0"/>
        <v>24.95145569620253</v>
      </c>
      <c r="I41" s="98">
        <f t="shared" si="1"/>
        <v>-118.5767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42.62018</v>
      </c>
      <c r="F42" s="74">
        <f>F43</f>
        <v>0</v>
      </c>
      <c r="G42" s="74">
        <f>G43</f>
        <v>6.3</v>
      </c>
      <c r="H42" s="97">
        <f t="shared" si="0"/>
        <v>85.24036</v>
      </c>
      <c r="I42" s="98">
        <f t="shared" si="1"/>
        <v>-7.379820000000002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42.62018</v>
      </c>
      <c r="F43" s="153"/>
      <c r="G43" s="66">
        <v>6.3</v>
      </c>
      <c r="H43" s="97">
        <f t="shared" si="0"/>
        <v>85.24036</v>
      </c>
      <c r="I43" s="98">
        <f t="shared" si="1"/>
        <v>-7.379820000000002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483.36555000000004</v>
      </c>
      <c r="F44" s="156"/>
      <c r="G44" s="3">
        <f>G45+G46+G48+G47+G50+G49</f>
        <v>825.26361</v>
      </c>
      <c r="H44" s="97">
        <f t="shared" si="0"/>
        <v>20.216041405269763</v>
      </c>
      <c r="I44" s="98">
        <f t="shared" si="1"/>
        <v>-1907.63445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39.08311</v>
      </c>
      <c r="F45" s="146"/>
      <c r="G45" s="55">
        <v>6.7715</v>
      </c>
      <c r="H45" s="97"/>
      <c r="I45" s="98">
        <f t="shared" si="1"/>
        <v>39.08311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0.08412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285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18.00872</v>
      </c>
      <c r="F48" s="158"/>
      <c r="G48" s="53">
        <v>132.05929</v>
      </c>
      <c r="H48" s="97"/>
      <c r="I48" s="98">
        <f t="shared" si="1"/>
        <v>18.00872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426.27372</v>
      </c>
      <c r="F50" s="159"/>
      <c r="G50" s="47">
        <v>686.3487</v>
      </c>
      <c r="H50" s="97">
        <f t="shared" si="0"/>
        <v>19.64395023041475</v>
      </c>
      <c r="I50" s="98">
        <f t="shared" si="1"/>
        <v>-1743.7262799999999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21.07</v>
      </c>
      <c r="F53" s="161"/>
      <c r="G53" s="45"/>
      <c r="H53" s="97"/>
      <c r="I53" s="98">
        <f t="shared" si="1"/>
        <v>21.07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270.06742</v>
      </c>
      <c r="F54" s="161"/>
      <c r="G54" s="45">
        <v>108.53204</v>
      </c>
      <c r="H54" s="97">
        <f t="shared" si="0"/>
        <v>112.99892050209206</v>
      </c>
      <c r="I54" s="98">
        <f t="shared" si="1"/>
        <v>31.067420000000027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272.37681</v>
      </c>
      <c r="F55" s="45">
        <f>F58+F60+F62+F64+F65+F67+F68+F69+F71+F73+F56+F76+F77+F78</f>
        <v>0</v>
      </c>
      <c r="G55" s="45">
        <f>G58+G60+G62+G64+G65+G67+G68+G69+G71+G73+G56+G76+G77+G78+G70</f>
        <v>372.84187</v>
      </c>
      <c r="H55" s="97">
        <f t="shared" si="0"/>
        <v>28.22557616580311</v>
      </c>
      <c r="I55" s="98">
        <f t="shared" si="1"/>
        <v>-692.62319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11.97</v>
      </c>
      <c r="F56" s="108"/>
      <c r="G56" s="54">
        <v>9.875</v>
      </c>
      <c r="H56" s="97">
        <f t="shared" si="0"/>
        <v>26.6</v>
      </c>
      <c r="I56" s="98">
        <f t="shared" si="1"/>
        <v>-33.03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53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4.53159</v>
      </c>
      <c r="F67" s="108"/>
      <c r="G67" s="54"/>
      <c r="H67" s="97">
        <f t="shared" si="0"/>
        <v>2.5036408839779</v>
      </c>
      <c r="I67" s="98">
        <f t="shared" si="1"/>
        <v>-176.46841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29.63829</v>
      </c>
      <c r="F68" s="108"/>
      <c r="G68" s="53">
        <v>119.36353</v>
      </c>
      <c r="H68" s="97">
        <f t="shared" si="0"/>
        <v>21.170207142857144</v>
      </c>
      <c r="I68" s="98">
        <f t="shared" si="1"/>
        <v>-110.36171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2.51</v>
      </c>
      <c r="F71" s="112"/>
      <c r="G71" s="55">
        <v>0.5</v>
      </c>
      <c r="H71" s="97">
        <f t="shared" si="0"/>
        <v>17.928571428571427</v>
      </c>
      <c r="I71" s="98">
        <f t="shared" si="1"/>
        <v>-11.49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</v>
      </c>
      <c r="H73" s="97"/>
      <c r="I73" s="98">
        <f aca="true" t="shared" si="2" ref="I73:I137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9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9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16.78556</v>
      </c>
      <c r="F77" s="106"/>
      <c r="G77" s="9">
        <v>9.2</v>
      </c>
      <c r="H77" s="97">
        <f aca="true" t="shared" si="3" ref="H77:H139">E77/C77*100</f>
        <v>57.881241379310346</v>
      </c>
      <c r="I77" s="98">
        <f t="shared" si="2"/>
        <v>-12.21444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206.79137</v>
      </c>
      <c r="F78" s="166">
        <f>F80</f>
        <v>0</v>
      </c>
      <c r="G78" s="9">
        <f>G80</f>
        <v>189.90334</v>
      </c>
      <c r="H78" s="97">
        <f t="shared" si="3"/>
        <v>39.99833075435203</v>
      </c>
      <c r="I78" s="98">
        <f t="shared" si="2"/>
        <v>-310.20862999999997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11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206.79137</v>
      </c>
      <c r="F80" s="112"/>
      <c r="G80" s="11">
        <v>189.90334</v>
      </c>
      <c r="H80" s="97">
        <f t="shared" si="3"/>
        <v>39.99833075435203</v>
      </c>
      <c r="I80" s="98">
        <f t="shared" si="2"/>
        <v>-310.20862999999997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426.22592</v>
      </c>
      <c r="F81" s="167">
        <f>F82+F83+F84</f>
        <v>0</v>
      </c>
      <c r="G81" s="18">
        <f>G82+G83+G84</f>
        <v>134.01856</v>
      </c>
      <c r="H81" s="97"/>
      <c r="I81" s="98">
        <f t="shared" si="2"/>
        <v>426.22592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155.63768</v>
      </c>
      <c r="F82" s="108"/>
      <c r="G82" s="10">
        <v>7.38456</v>
      </c>
      <c r="H82" s="97"/>
      <c r="I82" s="98">
        <f t="shared" si="2"/>
        <v>155.63768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9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270.58824</v>
      </c>
      <c r="F84" s="124"/>
      <c r="G84" s="11">
        <v>126.634</v>
      </c>
      <c r="H84" s="97"/>
      <c r="I84" s="98">
        <f t="shared" si="2"/>
        <v>270.58824</v>
      </c>
    </row>
    <row r="85" spans="1:9" ht="11.25" customHeight="1" thickBot="1">
      <c r="A85" s="168" t="s">
        <v>72</v>
      </c>
      <c r="B85" s="96" t="s">
        <v>73</v>
      </c>
      <c r="C85" s="208">
        <f>C86+C160+C158+C157</f>
        <v>337835.506</v>
      </c>
      <c r="D85" s="208">
        <f>D86+D160+D158+D157</f>
        <v>342504.746</v>
      </c>
      <c r="E85" s="1">
        <f>E86+E160+E158+E157+E159</f>
        <v>112675.44700000001</v>
      </c>
      <c r="F85" s="225">
        <f>F86+F160+F158+F157+F159</f>
        <v>0</v>
      </c>
      <c r="G85" s="1">
        <f>G86+G160+G158+G157+G159</f>
        <v>103930.16554999999</v>
      </c>
      <c r="H85" s="97">
        <f t="shared" si="3"/>
        <v>33.352162516630216</v>
      </c>
      <c r="I85" s="98">
        <f t="shared" si="2"/>
        <v>-225160.05899999998</v>
      </c>
    </row>
    <row r="86" spans="1:9" ht="11.25" customHeight="1" thickBot="1">
      <c r="A86" s="169" t="s">
        <v>115</v>
      </c>
      <c r="B86" s="170" t="s">
        <v>116</v>
      </c>
      <c r="C86" s="209">
        <f>C87+C90+C108+C139</f>
        <v>337835.506</v>
      </c>
      <c r="D86" s="209">
        <f>D87+D90+D108+D139</f>
        <v>342504.746</v>
      </c>
      <c r="E86" s="3">
        <f>E87+E90+E108+E139</f>
        <v>112667.26562</v>
      </c>
      <c r="F86" s="43">
        <f>F87+F90+F108+F139</f>
        <v>0</v>
      </c>
      <c r="G86" s="3">
        <f>G87+G90+G108+G139</f>
        <v>103930.14938999999</v>
      </c>
      <c r="H86" s="97">
        <f t="shared" si="3"/>
        <v>33.34974081143502</v>
      </c>
      <c r="I86" s="98">
        <f t="shared" si="2"/>
        <v>-225168.24037999997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49173</v>
      </c>
      <c r="F87" s="281">
        <f>F88+F89</f>
        <v>0</v>
      </c>
      <c r="G87" s="1">
        <f>G88+G89</f>
        <v>34239</v>
      </c>
      <c r="H87" s="97">
        <f t="shared" si="3"/>
        <v>42.13104809689293</v>
      </c>
      <c r="I87" s="98">
        <f t="shared" si="2"/>
        <v>-67541.4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49173</v>
      </c>
      <c r="G88" s="54">
        <v>34239</v>
      </c>
      <c r="H88" s="97">
        <f t="shared" si="3"/>
        <v>42.65453409899204</v>
      </c>
      <c r="I88" s="98">
        <f t="shared" si="2"/>
        <v>-66109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C93+C96+C100+C92</f>
        <v>17111</v>
      </c>
      <c r="D90" s="208">
        <f>D93+D96+D100+D92+D99+D98</f>
        <v>21734.239999999998</v>
      </c>
      <c r="E90" s="1">
        <f>E93+E96+E100+E91+E92+E94+E95+E97+E98</f>
        <v>2334.6565</v>
      </c>
      <c r="F90" s="225">
        <f>F93+F96+F100</f>
        <v>0</v>
      </c>
      <c r="G90" s="1">
        <f>G93+G96+G100+G91+G92+G94+G95</f>
        <v>6612.54478</v>
      </c>
      <c r="H90" s="97">
        <f t="shared" si="3"/>
        <v>13.644185027175501</v>
      </c>
      <c r="I90" s="98">
        <f t="shared" si="2"/>
        <v>-14776.343499999999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>
        <v>166.64878</v>
      </c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96" t="s">
        <v>259</v>
      </c>
      <c r="C98" s="288"/>
      <c r="D98" s="288">
        <v>138.6</v>
      </c>
      <c r="E98" s="68"/>
      <c r="F98" s="42"/>
      <c r="G98" s="289"/>
      <c r="H98" s="190"/>
      <c r="I98" s="98">
        <f t="shared" si="2"/>
        <v>0</v>
      </c>
      <c r="J98" s="87"/>
    </row>
    <row r="99" spans="1:10" s="86" customFormat="1" ht="11.25" customHeight="1" thickBot="1">
      <c r="A99" s="118" t="s">
        <v>280</v>
      </c>
      <c r="B99" s="181" t="s">
        <v>281</v>
      </c>
      <c r="C99" s="233"/>
      <c r="D99" s="233">
        <v>3514.64</v>
      </c>
      <c r="E99" s="55"/>
      <c r="F99" s="40"/>
      <c r="G99" s="80"/>
      <c r="H99" s="97"/>
      <c r="I99" s="98"/>
      <c r="J99" s="87"/>
    </row>
    <row r="100" spans="1:9" ht="11.25" customHeight="1" thickBot="1">
      <c r="A100" s="174" t="s">
        <v>230</v>
      </c>
      <c r="B100" s="170" t="s">
        <v>80</v>
      </c>
      <c r="C100" s="208">
        <f>C101+C102+C103+C104</f>
        <v>8553.3</v>
      </c>
      <c r="D100" s="208">
        <f>D101+D102+D103+D104</f>
        <v>9523.3</v>
      </c>
      <c r="E100" s="1">
        <f>E101+E102+E103+E104+E106</f>
        <v>2334.6565</v>
      </c>
      <c r="F100" s="225">
        <f>F101+F102+F103+F104</f>
        <v>0</v>
      </c>
      <c r="G100" s="1">
        <f>G101+G102+G103+G104+G105+G107</f>
        <v>1945.896</v>
      </c>
      <c r="H100" s="97">
        <f t="shared" si="3"/>
        <v>27.295388914220247</v>
      </c>
      <c r="I100" s="98">
        <f t="shared" si="2"/>
        <v>-6218.643499999999</v>
      </c>
    </row>
    <row r="101" spans="1:9" ht="11.25" customHeight="1" thickBot="1">
      <c r="A101" s="118" t="s">
        <v>230</v>
      </c>
      <c r="B101" s="126" t="s">
        <v>156</v>
      </c>
      <c r="C101" s="213"/>
      <c r="D101" s="213">
        <v>970</v>
      </c>
      <c r="E101" s="47">
        <v>184.9765</v>
      </c>
      <c r="F101" s="124"/>
      <c r="G101" s="47"/>
      <c r="H101" s="97"/>
      <c r="I101" s="98">
        <f t="shared" si="2"/>
        <v>184.9765</v>
      </c>
    </row>
    <row r="102" spans="1:9" ht="24.75" customHeight="1" thickBot="1">
      <c r="A102" s="118" t="s">
        <v>230</v>
      </c>
      <c r="B102" s="175" t="s">
        <v>195</v>
      </c>
      <c r="C102" s="215">
        <v>2176</v>
      </c>
      <c r="D102" s="215">
        <v>2176</v>
      </c>
      <c r="E102" s="47">
        <v>908.8</v>
      </c>
      <c r="F102" s="176"/>
      <c r="G102" s="47">
        <v>915.896</v>
      </c>
      <c r="H102" s="97">
        <f t="shared" si="3"/>
        <v>41.764705882352935</v>
      </c>
      <c r="I102" s="98">
        <f t="shared" si="2"/>
        <v>-1267.2</v>
      </c>
    </row>
    <row r="103" spans="1:9" ht="11.25" customHeight="1" thickBot="1">
      <c r="A103" s="118" t="s">
        <v>230</v>
      </c>
      <c r="B103" s="175" t="s">
        <v>231</v>
      </c>
      <c r="C103" s="215">
        <v>2654.3</v>
      </c>
      <c r="D103" s="215">
        <v>2654.3</v>
      </c>
      <c r="E103" s="47"/>
      <c r="F103" s="176"/>
      <c r="G103" s="47">
        <v>1030</v>
      </c>
      <c r="H103" s="97">
        <f t="shared" si="3"/>
        <v>0</v>
      </c>
      <c r="I103" s="98">
        <f t="shared" si="2"/>
        <v>-2654.3</v>
      </c>
    </row>
    <row r="104" spans="1:9" ht="13.5" customHeight="1" thickBot="1">
      <c r="A104" s="118" t="s">
        <v>230</v>
      </c>
      <c r="B104" s="175" t="s">
        <v>262</v>
      </c>
      <c r="C104" s="234">
        <v>3723</v>
      </c>
      <c r="D104" s="234">
        <v>3723</v>
      </c>
      <c r="E104" s="47">
        <v>1240.88</v>
      </c>
      <c r="F104" s="282"/>
      <c r="G104" s="245"/>
      <c r="H104" s="97">
        <f t="shared" si="3"/>
        <v>33.33011012624228</v>
      </c>
      <c r="I104" s="98">
        <f t="shared" si="2"/>
        <v>-2482.12</v>
      </c>
    </row>
    <row r="105" spans="1:9" ht="25.5" customHeight="1" thickBot="1">
      <c r="A105" s="118" t="s">
        <v>230</v>
      </c>
      <c r="B105" s="4" t="s">
        <v>179</v>
      </c>
      <c r="C105" s="68"/>
      <c r="D105" s="68"/>
      <c r="E105" s="53"/>
      <c r="F105" s="283"/>
      <c r="G105" s="68"/>
      <c r="H105" s="97"/>
      <c r="I105" s="98">
        <f t="shared" si="2"/>
        <v>0</v>
      </c>
    </row>
    <row r="106" spans="1:9" ht="24" customHeight="1" thickBot="1">
      <c r="A106" s="42" t="s">
        <v>261</v>
      </c>
      <c r="B106" s="246" t="s">
        <v>260</v>
      </c>
      <c r="C106" s="247"/>
      <c r="D106" s="247"/>
      <c r="E106" s="55"/>
      <c r="F106" s="284"/>
      <c r="G106" s="247"/>
      <c r="H106" s="97"/>
      <c r="I106" s="98">
        <f t="shared" si="2"/>
        <v>0</v>
      </c>
    </row>
    <row r="107" spans="1:9" ht="14.25" customHeight="1" thickBot="1">
      <c r="A107" s="42" t="s">
        <v>261</v>
      </c>
      <c r="B107" s="39" t="s">
        <v>204</v>
      </c>
      <c r="C107" s="68"/>
      <c r="D107" s="68"/>
      <c r="E107" s="53"/>
      <c r="F107" s="283"/>
      <c r="G107" s="68"/>
      <c r="H107" s="97"/>
      <c r="I107" s="98">
        <f t="shared" si="2"/>
        <v>0</v>
      </c>
    </row>
    <row r="108" spans="1:9" ht="11.25" customHeight="1" thickBot="1">
      <c r="A108" s="169" t="s">
        <v>236</v>
      </c>
      <c r="B108" s="170" t="s">
        <v>82</v>
      </c>
      <c r="C108" s="209">
        <f>C109+C126+C129+C130+C131+C132+C133+C134+C137+C128+C135</f>
        <v>166399.9</v>
      </c>
      <c r="D108" s="209">
        <f>D109+D126+D129+D130+D131+D132+D133+D134+D137+D128+D135</f>
        <v>166399.9</v>
      </c>
      <c r="E108" s="3">
        <f>E109+E126+E129+E130+E131+E132+E133+E134+E137+E128+E127+E135</f>
        <v>52307.292870000005</v>
      </c>
      <c r="F108" s="43">
        <f>F109+F126+F129+F130+F131+F132+F133+F134+F137+F128+F127</f>
        <v>0</v>
      </c>
      <c r="G108" s="3">
        <f>G109+G126+G129+G130+G131+G132+G133+G134+G137+G128+G127+G136+G135</f>
        <v>56239.789319999996</v>
      </c>
      <c r="H108" s="97">
        <f t="shared" si="3"/>
        <v>31.434690086953182</v>
      </c>
      <c r="I108" s="98">
        <f t="shared" si="2"/>
        <v>-114092.60712999999</v>
      </c>
    </row>
    <row r="109" spans="1:9" ht="11.25" customHeight="1" thickBot="1">
      <c r="A109" s="168" t="s">
        <v>83</v>
      </c>
      <c r="B109" s="290" t="s">
        <v>237</v>
      </c>
      <c r="C109" s="208">
        <f>C112+C113+C118+C121+C120+C111+C110+C119+C114+C122+C123+C116+C117+C124+C125</f>
        <v>124432.5</v>
      </c>
      <c r="D109" s="208">
        <f>D112+D113+D118+D121+D120+D111+D110+D119+D114+D122+D123+D116+D117+D124+D125</f>
        <v>124432.5</v>
      </c>
      <c r="E109" s="1">
        <f>E112+E113+E118+E121+E120+E111+E110+E119+E114+E122+E123+E116+E117+E124+E125</f>
        <v>40058.1238</v>
      </c>
      <c r="F109" s="225">
        <f>F112+F113+F118+F121+F120+F111+F110+F119+F114+F122+F123+F116+F117+F124</f>
        <v>0</v>
      </c>
      <c r="G109" s="1">
        <f>G112+G113+G118+G121+G120+G111+G110+G119+G114+G122+G123+G116+G117+G124+G125</f>
        <v>42635.471159999994</v>
      </c>
      <c r="H109" s="97">
        <f t="shared" si="3"/>
        <v>32.19265368774235</v>
      </c>
      <c r="I109" s="98">
        <f t="shared" si="2"/>
        <v>-84374.3762</v>
      </c>
    </row>
    <row r="110" spans="1:9" ht="25.5" customHeight="1" thickBot="1">
      <c r="A110" s="125" t="s">
        <v>235</v>
      </c>
      <c r="B110" s="192" t="s">
        <v>105</v>
      </c>
      <c r="C110" s="216">
        <v>1411.8</v>
      </c>
      <c r="D110" s="216">
        <v>1411.8</v>
      </c>
      <c r="E110" s="54"/>
      <c r="F110" s="178"/>
      <c r="G110" s="54"/>
      <c r="H110" s="97">
        <f t="shared" si="3"/>
        <v>0</v>
      </c>
      <c r="I110" s="98">
        <f t="shared" si="2"/>
        <v>-1411.8</v>
      </c>
    </row>
    <row r="111" spans="1:9" ht="11.25" customHeight="1" thickBot="1">
      <c r="A111" s="125" t="s">
        <v>235</v>
      </c>
      <c r="B111" s="193" t="s">
        <v>109</v>
      </c>
      <c r="C111" s="216">
        <v>18</v>
      </c>
      <c r="D111" s="216">
        <v>18</v>
      </c>
      <c r="E111" s="54"/>
      <c r="F111" s="178"/>
      <c r="G111" s="54">
        <v>18</v>
      </c>
      <c r="H111" s="97">
        <f t="shared" si="3"/>
        <v>0</v>
      </c>
      <c r="I111" s="98">
        <f t="shared" si="2"/>
        <v>-18</v>
      </c>
    </row>
    <row r="112" spans="1:9" ht="11.25" customHeight="1" thickBot="1">
      <c r="A112" s="125" t="s">
        <v>235</v>
      </c>
      <c r="B112" s="193" t="s">
        <v>169</v>
      </c>
      <c r="C112" s="216"/>
      <c r="D112" s="216"/>
      <c r="E112" s="54"/>
      <c r="F112" s="108"/>
      <c r="G112" s="54">
        <v>1125.12</v>
      </c>
      <c r="H112" s="97"/>
      <c r="I112" s="98">
        <f t="shared" si="2"/>
        <v>0</v>
      </c>
    </row>
    <row r="113" spans="1:9" ht="11.25" customHeight="1" thickBot="1">
      <c r="A113" s="125" t="s">
        <v>235</v>
      </c>
      <c r="B113" s="194" t="s">
        <v>168</v>
      </c>
      <c r="C113" s="212">
        <v>89758.7</v>
      </c>
      <c r="D113" s="212">
        <v>89758.7</v>
      </c>
      <c r="E113" s="53">
        <v>30405</v>
      </c>
      <c r="F113" s="179"/>
      <c r="G113" s="53">
        <v>30318</v>
      </c>
      <c r="H113" s="97">
        <f t="shared" si="3"/>
        <v>33.87415370320649</v>
      </c>
      <c r="I113" s="98">
        <f t="shared" si="2"/>
        <v>-59353.7</v>
      </c>
    </row>
    <row r="114" spans="1:9" ht="11.25" customHeight="1" thickBot="1">
      <c r="A114" s="125" t="s">
        <v>235</v>
      </c>
      <c r="B114" s="194" t="s">
        <v>142</v>
      </c>
      <c r="C114" s="212">
        <v>15412.8</v>
      </c>
      <c r="D114" s="212">
        <v>15412.8</v>
      </c>
      <c r="E114" s="53">
        <v>5060</v>
      </c>
      <c r="F114" s="179"/>
      <c r="G114" s="53">
        <v>5307</v>
      </c>
      <c r="H114" s="97">
        <f t="shared" si="3"/>
        <v>32.82985570434963</v>
      </c>
      <c r="I114" s="98">
        <f t="shared" si="2"/>
        <v>-10352.8</v>
      </c>
    </row>
    <row r="115" spans="3:9" ht="1.5" customHeight="1" hidden="1">
      <c r="C115" s="151"/>
      <c r="D115" s="151"/>
      <c r="E115" s="55"/>
      <c r="H115" s="97" t="e">
        <f t="shared" si="3"/>
        <v>#DIV/0!</v>
      </c>
      <c r="I115" s="98">
        <f t="shared" si="2"/>
        <v>0</v>
      </c>
    </row>
    <row r="116" spans="1:9" ht="12" customHeight="1" thickBot="1">
      <c r="A116" s="125" t="s">
        <v>235</v>
      </c>
      <c r="B116" s="194" t="s">
        <v>220</v>
      </c>
      <c r="C116" s="212">
        <v>416.2</v>
      </c>
      <c r="D116" s="212">
        <v>416.2</v>
      </c>
      <c r="E116" s="53">
        <v>113.4</v>
      </c>
      <c r="F116" s="179"/>
      <c r="G116" s="53">
        <v>200.73936</v>
      </c>
      <c r="H116" s="97">
        <f t="shared" si="3"/>
        <v>27.246516098029794</v>
      </c>
      <c r="I116" s="98">
        <f t="shared" si="2"/>
        <v>-302.79999999999995</v>
      </c>
    </row>
    <row r="117" spans="1:9" ht="9.75" customHeight="1" thickBot="1">
      <c r="A117" s="125" t="s">
        <v>235</v>
      </c>
      <c r="B117" s="121" t="s">
        <v>221</v>
      </c>
      <c r="C117" s="212">
        <v>150.5</v>
      </c>
      <c r="D117" s="212">
        <v>150.5</v>
      </c>
      <c r="E117" s="53"/>
      <c r="F117" s="179"/>
      <c r="G117" s="53"/>
      <c r="H117" s="97">
        <f t="shared" si="3"/>
        <v>0</v>
      </c>
      <c r="I117" s="98">
        <f t="shared" si="2"/>
        <v>-150.5</v>
      </c>
    </row>
    <row r="118" spans="1:9" ht="11.25" customHeight="1" thickBot="1">
      <c r="A118" s="125" t="s">
        <v>235</v>
      </c>
      <c r="B118" s="194" t="s">
        <v>84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127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85</v>
      </c>
      <c r="C120" s="212">
        <v>1160.9</v>
      </c>
      <c r="D120" s="212">
        <v>1160.9</v>
      </c>
      <c r="E120" s="53"/>
      <c r="F120" s="285"/>
      <c r="G120" s="68"/>
      <c r="H120" s="97">
        <f t="shared" si="3"/>
        <v>0</v>
      </c>
      <c r="I120" s="98">
        <f t="shared" si="2"/>
        <v>-1160.9</v>
      </c>
    </row>
    <row r="121" spans="1:9" ht="11.25" customHeight="1" thickBot="1">
      <c r="A121" s="125" t="s">
        <v>235</v>
      </c>
      <c r="B121" s="194" t="s">
        <v>167</v>
      </c>
      <c r="C121" s="212"/>
      <c r="D121" s="212"/>
      <c r="E121" s="53"/>
      <c r="F121" s="179"/>
      <c r="G121" s="81"/>
      <c r="H121" s="97"/>
      <c r="I121" s="98">
        <f t="shared" si="2"/>
        <v>0</v>
      </c>
    </row>
    <row r="122" spans="1:9" ht="27" customHeight="1" thickBot="1">
      <c r="A122" s="125" t="s">
        <v>235</v>
      </c>
      <c r="B122" s="121" t="s">
        <v>196</v>
      </c>
      <c r="C122" s="210"/>
      <c r="D122" s="210"/>
      <c r="E122" s="47"/>
      <c r="F122" s="173"/>
      <c r="G122" s="83"/>
      <c r="H122" s="97"/>
      <c r="I122" s="98">
        <f t="shared" si="2"/>
        <v>0</v>
      </c>
    </row>
    <row r="123" spans="1:9" ht="24" customHeight="1" thickBot="1">
      <c r="A123" s="125" t="s">
        <v>235</v>
      </c>
      <c r="B123" s="193" t="s">
        <v>150</v>
      </c>
      <c r="C123" s="210"/>
      <c r="D123" s="210"/>
      <c r="E123" s="47"/>
      <c r="F123" s="124"/>
      <c r="G123" s="83"/>
      <c r="H123" s="97"/>
      <c r="I123" s="98">
        <f t="shared" si="2"/>
        <v>0</v>
      </c>
    </row>
    <row r="124" spans="1:9" ht="13.5" customHeight="1" thickBot="1">
      <c r="A124" s="125" t="s">
        <v>235</v>
      </c>
      <c r="B124" s="194" t="s">
        <v>197</v>
      </c>
      <c r="C124" s="210">
        <v>13239.6</v>
      </c>
      <c r="D124" s="210">
        <v>13239.6</v>
      </c>
      <c r="E124" s="47">
        <v>4040.204</v>
      </c>
      <c r="F124" s="124"/>
      <c r="G124" s="57">
        <v>4213.581</v>
      </c>
      <c r="H124" s="97">
        <f t="shared" si="3"/>
        <v>30.516057886945227</v>
      </c>
      <c r="I124" s="98">
        <f t="shared" si="2"/>
        <v>-9199.396</v>
      </c>
    </row>
    <row r="125" spans="1:9" ht="38.25" customHeight="1" thickBot="1">
      <c r="A125" s="42" t="s">
        <v>235</v>
      </c>
      <c r="B125" s="195" t="s">
        <v>108</v>
      </c>
      <c r="C125" s="217">
        <v>2864</v>
      </c>
      <c r="D125" s="217">
        <v>2864</v>
      </c>
      <c r="E125" s="53">
        <v>439.5198</v>
      </c>
      <c r="F125" s="144"/>
      <c r="G125" s="47">
        <v>1453.0308</v>
      </c>
      <c r="H125" s="97">
        <f t="shared" si="3"/>
        <v>15.346361731843574</v>
      </c>
      <c r="I125" s="98">
        <f t="shared" si="2"/>
        <v>-2424.4802</v>
      </c>
    </row>
    <row r="126" spans="1:9" ht="12.75" customHeight="1" thickBot="1">
      <c r="A126" s="130" t="s">
        <v>238</v>
      </c>
      <c r="B126" s="193" t="s">
        <v>201</v>
      </c>
      <c r="C126" s="210">
        <v>1453.2</v>
      </c>
      <c r="D126" s="210">
        <v>1453.2</v>
      </c>
      <c r="E126" s="47">
        <v>300</v>
      </c>
      <c r="F126" s="124"/>
      <c r="G126" s="47">
        <v>400</v>
      </c>
      <c r="H126" s="97">
        <f t="shared" si="3"/>
        <v>20.644095788604456</v>
      </c>
      <c r="I126" s="98">
        <f t="shared" si="2"/>
        <v>-1153.2</v>
      </c>
    </row>
    <row r="127" spans="1:9" ht="36.75" customHeight="1" thickBot="1">
      <c r="A127" s="125" t="s">
        <v>239</v>
      </c>
      <c r="B127" s="193" t="s">
        <v>216</v>
      </c>
      <c r="C127" s="210"/>
      <c r="D127" s="210"/>
      <c r="E127" s="47"/>
      <c r="F127" s="124"/>
      <c r="G127" s="47"/>
      <c r="H127" s="97"/>
      <c r="I127" s="98">
        <f t="shared" si="2"/>
        <v>0</v>
      </c>
    </row>
    <row r="128" spans="1:9" ht="40.5" customHeight="1" thickBot="1">
      <c r="A128" s="42" t="s">
        <v>239</v>
      </c>
      <c r="B128" s="195" t="s">
        <v>108</v>
      </c>
      <c r="C128" s="217">
        <v>1189.9</v>
      </c>
      <c r="D128" s="217">
        <v>1189.9</v>
      </c>
      <c r="E128" s="53"/>
      <c r="F128" s="144"/>
      <c r="G128" s="47"/>
      <c r="H128" s="97">
        <f t="shared" si="3"/>
        <v>0</v>
      </c>
      <c r="I128" s="98">
        <f t="shared" si="2"/>
        <v>-1189.9</v>
      </c>
    </row>
    <row r="129" spans="1:10" ht="11.25" customHeight="1" thickBot="1">
      <c r="A129" s="42" t="s">
        <v>240</v>
      </c>
      <c r="B129" s="196" t="s">
        <v>214</v>
      </c>
      <c r="C129" s="212">
        <v>1263.3</v>
      </c>
      <c r="D129" s="212">
        <v>1263.3</v>
      </c>
      <c r="E129" s="53">
        <v>631.65</v>
      </c>
      <c r="F129" s="285"/>
      <c r="G129" s="53">
        <v>524.05</v>
      </c>
      <c r="H129" s="97">
        <f t="shared" si="3"/>
        <v>50</v>
      </c>
      <c r="I129" s="98">
        <f t="shared" si="2"/>
        <v>-631.65</v>
      </c>
      <c r="J129" s="86"/>
    </row>
    <row r="130" spans="1:10" ht="23.25" customHeight="1" thickBot="1">
      <c r="A130" s="42" t="s">
        <v>241</v>
      </c>
      <c r="B130" s="195" t="s">
        <v>215</v>
      </c>
      <c r="C130" s="218">
        <v>155.7</v>
      </c>
      <c r="D130" s="218">
        <v>155.7</v>
      </c>
      <c r="E130" s="53"/>
      <c r="F130" s="285"/>
      <c r="G130" s="53">
        <v>74.24819</v>
      </c>
      <c r="H130" s="97">
        <f t="shared" si="3"/>
        <v>0</v>
      </c>
      <c r="I130" s="98">
        <f t="shared" si="2"/>
        <v>-155.7</v>
      </c>
      <c r="J130" s="86"/>
    </row>
    <row r="131" spans="1:10" ht="23.25" customHeight="1" thickBot="1">
      <c r="A131" s="42" t="s">
        <v>243</v>
      </c>
      <c r="B131" s="197" t="s">
        <v>242</v>
      </c>
      <c r="C131" s="218"/>
      <c r="D131" s="218"/>
      <c r="E131" s="53"/>
      <c r="F131" s="285"/>
      <c r="G131" s="47">
        <v>2424.23714</v>
      </c>
      <c r="H131" s="97"/>
      <c r="I131" s="98">
        <f t="shared" si="2"/>
        <v>0</v>
      </c>
      <c r="J131" s="86"/>
    </row>
    <row r="132" spans="1:10" ht="45" customHeight="1" thickBot="1">
      <c r="A132" s="42" t="s">
        <v>244</v>
      </c>
      <c r="B132" s="197" t="s">
        <v>245</v>
      </c>
      <c r="C132" s="218"/>
      <c r="D132" s="218"/>
      <c r="E132" s="53"/>
      <c r="F132" s="285"/>
      <c r="G132" s="47"/>
      <c r="H132" s="97"/>
      <c r="I132" s="98">
        <f t="shared" si="2"/>
        <v>0</v>
      </c>
      <c r="J132" s="86"/>
    </row>
    <row r="133" spans="1:9" ht="14.25" customHeight="1" thickBot="1">
      <c r="A133" s="42" t="s">
        <v>246</v>
      </c>
      <c r="B133" s="195" t="s">
        <v>213</v>
      </c>
      <c r="C133" s="218">
        <v>664.7</v>
      </c>
      <c r="D133" s="218">
        <v>664.7</v>
      </c>
      <c r="E133" s="53">
        <v>245.9</v>
      </c>
      <c r="F133" s="179"/>
      <c r="G133" s="68">
        <v>205.92755</v>
      </c>
      <c r="H133" s="190">
        <f t="shared" si="3"/>
        <v>36.994132691439745</v>
      </c>
      <c r="I133" s="98">
        <f t="shared" si="2"/>
        <v>-418.80000000000007</v>
      </c>
    </row>
    <row r="134" spans="1:9" ht="11.25" customHeight="1" thickBot="1">
      <c r="A134" s="42" t="s">
        <v>247</v>
      </c>
      <c r="B134" s="196" t="s">
        <v>210</v>
      </c>
      <c r="C134" s="212">
        <v>1215.6</v>
      </c>
      <c r="D134" s="212">
        <v>1215.6</v>
      </c>
      <c r="E134" s="53">
        <v>377.99407</v>
      </c>
      <c r="F134" s="285"/>
      <c r="G134" s="53">
        <v>368.85528</v>
      </c>
      <c r="H134" s="97">
        <f t="shared" si="3"/>
        <v>31.095267357683454</v>
      </c>
      <c r="I134" s="98">
        <f t="shared" si="2"/>
        <v>-837.60593</v>
      </c>
    </row>
    <row r="135" spans="1:9" ht="24.75" customHeight="1" thickBot="1">
      <c r="A135" s="42" t="s">
        <v>218</v>
      </c>
      <c r="B135" s="195" t="s">
        <v>219</v>
      </c>
      <c r="C135" s="218">
        <v>86</v>
      </c>
      <c r="D135" s="218">
        <v>86</v>
      </c>
      <c r="E135" s="53">
        <v>42.625</v>
      </c>
      <c r="F135" s="285"/>
      <c r="G135" s="68"/>
      <c r="H135" s="97">
        <f t="shared" si="3"/>
        <v>49.56395348837209</v>
      </c>
      <c r="I135" s="98">
        <f t="shared" si="2"/>
        <v>-43.375</v>
      </c>
    </row>
    <row r="136" spans="1:9" ht="12.75" thickBot="1">
      <c r="A136" s="42"/>
      <c r="B136" s="5" t="s">
        <v>222</v>
      </c>
      <c r="C136" s="219"/>
      <c r="D136" s="219"/>
      <c r="E136" s="53"/>
      <c r="F136" s="285"/>
      <c r="G136" s="68"/>
      <c r="H136" s="97"/>
      <c r="I136" s="98">
        <f t="shared" si="2"/>
        <v>0</v>
      </c>
    </row>
    <row r="137" spans="1:9" ht="11.25" customHeight="1" thickBot="1">
      <c r="A137" s="169" t="s">
        <v>248</v>
      </c>
      <c r="B137" s="182" t="s">
        <v>86</v>
      </c>
      <c r="C137" s="209">
        <f>C138</f>
        <v>35939</v>
      </c>
      <c r="D137" s="209">
        <f>D138</f>
        <v>35939</v>
      </c>
      <c r="E137" s="3">
        <f>E138</f>
        <v>10651</v>
      </c>
      <c r="F137" s="43">
        <f>F138</f>
        <v>0</v>
      </c>
      <c r="G137" s="43">
        <f>G138</f>
        <v>9607</v>
      </c>
      <c r="H137" s="97">
        <f t="shared" si="3"/>
        <v>29.636328222822005</v>
      </c>
      <c r="I137" s="98">
        <f t="shared" si="2"/>
        <v>-25288</v>
      </c>
    </row>
    <row r="138" spans="1:9" ht="11.25" customHeight="1" thickBot="1">
      <c r="A138" s="183" t="s">
        <v>249</v>
      </c>
      <c r="B138" s="184" t="s">
        <v>87</v>
      </c>
      <c r="C138" s="220">
        <v>35939</v>
      </c>
      <c r="D138" s="220">
        <v>35939</v>
      </c>
      <c r="E138" s="55">
        <v>10651</v>
      </c>
      <c r="G138" s="55">
        <v>9607</v>
      </c>
      <c r="H138" s="97">
        <f t="shared" si="3"/>
        <v>29.636328222822005</v>
      </c>
      <c r="I138" s="98">
        <f aca="true" t="shared" si="4" ref="I138:I161">E138-C138</f>
        <v>-25288</v>
      </c>
    </row>
    <row r="139" spans="1:9" ht="11.25" customHeight="1" thickBot="1">
      <c r="A139" s="168" t="s">
        <v>88</v>
      </c>
      <c r="B139" s="290" t="s">
        <v>104</v>
      </c>
      <c r="C139" s="208">
        <f>C150+C151+C141+C145+C143</f>
        <v>37610.206</v>
      </c>
      <c r="D139" s="208">
        <f>D150+D151+D141+D145+D143</f>
        <v>37656.206</v>
      </c>
      <c r="E139" s="1">
        <f>E150+E151+E141+E145+E143+E142+E144+E148+E149+E146+E147</f>
        <v>8852.31625</v>
      </c>
      <c r="F139" s="281">
        <f>F150+F151+F141+F145+F143+F142+F144+F148+F149</f>
        <v>0</v>
      </c>
      <c r="G139" s="1">
        <f>G140+G144+G146+G150+G151+G145+G148+G149+G147</f>
        <v>6838.81529</v>
      </c>
      <c r="H139" s="97">
        <f t="shared" si="3"/>
        <v>23.53700548728715</v>
      </c>
      <c r="I139" s="98">
        <f t="shared" si="4"/>
        <v>-28757.88975</v>
      </c>
    </row>
    <row r="140" spans="1:9" ht="11.25" customHeight="1" thickBot="1">
      <c r="A140" s="168" t="s">
        <v>89</v>
      </c>
      <c r="B140" s="290" t="s">
        <v>104</v>
      </c>
      <c r="C140" s="208"/>
      <c r="D140" s="208"/>
      <c r="E140" s="1">
        <f>E141+E142+E144</f>
        <v>0</v>
      </c>
      <c r="F140" s="132"/>
      <c r="G140" s="1">
        <f>G141+G142+G143</f>
        <v>0</v>
      </c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8" t="s">
        <v>183</v>
      </c>
      <c r="C141" s="210"/>
      <c r="D141" s="210"/>
      <c r="E141" s="54"/>
      <c r="F141" s="108"/>
      <c r="G141" s="54"/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9" t="s">
        <v>180</v>
      </c>
      <c r="C142" s="212"/>
      <c r="D142" s="212"/>
      <c r="E142" s="54"/>
      <c r="F142" s="108"/>
      <c r="G142" s="82"/>
      <c r="H142" s="97"/>
      <c r="I142" s="98">
        <f t="shared" si="4"/>
        <v>0</v>
      </c>
    </row>
    <row r="143" spans="1:9" ht="24" customHeight="1" thickBot="1">
      <c r="A143" s="125" t="s">
        <v>89</v>
      </c>
      <c r="B143" s="121" t="s">
        <v>151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25" t="s">
        <v>188</v>
      </c>
      <c r="B144" s="194" t="s">
        <v>189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30" t="s">
        <v>202</v>
      </c>
      <c r="B145" s="122" t="s">
        <v>203</v>
      </c>
      <c r="C145" s="218"/>
      <c r="D145" s="218"/>
      <c r="E145" s="54"/>
      <c r="F145" s="108"/>
      <c r="G145" s="82"/>
      <c r="H145" s="97"/>
      <c r="I145" s="98">
        <f t="shared" si="4"/>
        <v>0</v>
      </c>
    </row>
    <row r="146" spans="1:9" ht="24" customHeight="1" thickBot="1">
      <c r="A146" s="130" t="s">
        <v>135</v>
      </c>
      <c r="B146" s="121" t="s">
        <v>136</v>
      </c>
      <c r="C146" s="218"/>
      <c r="D146" s="218"/>
      <c r="E146" s="53"/>
      <c r="F146" s="106"/>
      <c r="G146" s="53"/>
      <c r="H146" s="97"/>
      <c r="I146" s="98">
        <f t="shared" si="4"/>
        <v>0</v>
      </c>
    </row>
    <row r="147" spans="1:9" ht="25.5" customHeight="1" thickBot="1">
      <c r="A147" s="118" t="s">
        <v>137</v>
      </c>
      <c r="B147" s="121" t="s">
        <v>138</v>
      </c>
      <c r="C147" s="221"/>
      <c r="D147" s="221"/>
      <c r="E147" s="47"/>
      <c r="F147" s="124"/>
      <c r="G147" s="47"/>
      <c r="H147" s="97"/>
      <c r="I147" s="98">
        <f t="shared" si="4"/>
        <v>0</v>
      </c>
    </row>
    <row r="148" spans="1:9" ht="11.25" customHeight="1" thickBot="1">
      <c r="A148" s="130" t="s">
        <v>190</v>
      </c>
      <c r="B148" s="200" t="s">
        <v>191</v>
      </c>
      <c r="C148" s="211"/>
      <c r="D148" s="211"/>
      <c r="E148" s="55"/>
      <c r="F148" s="112"/>
      <c r="G148" s="80"/>
      <c r="H148" s="97"/>
      <c r="I148" s="98">
        <f t="shared" si="4"/>
        <v>0</v>
      </c>
    </row>
    <row r="149" spans="1:9" ht="11.25" customHeight="1" thickBot="1">
      <c r="A149" s="130" t="s">
        <v>192</v>
      </c>
      <c r="B149" s="201" t="s">
        <v>193</v>
      </c>
      <c r="C149" s="211"/>
      <c r="D149" s="211"/>
      <c r="E149" s="55"/>
      <c r="F149" s="112"/>
      <c r="G149" s="55"/>
      <c r="H149" s="97"/>
      <c r="I149" s="98">
        <f t="shared" si="4"/>
        <v>0</v>
      </c>
    </row>
    <row r="150" spans="1:9" ht="11.25" customHeight="1" thickBot="1">
      <c r="A150" s="168" t="s">
        <v>274</v>
      </c>
      <c r="B150" s="202" t="s">
        <v>101</v>
      </c>
      <c r="C150" s="208">
        <v>37610.206</v>
      </c>
      <c r="D150" s="208">
        <v>37656.206</v>
      </c>
      <c r="E150" s="1">
        <v>8852.31625</v>
      </c>
      <c r="F150" s="132"/>
      <c r="G150" s="1">
        <v>6838.81529</v>
      </c>
      <c r="H150" s="97">
        <f>E150/C150*100</f>
        <v>23.53700548728715</v>
      </c>
      <c r="I150" s="98">
        <f t="shared" si="4"/>
        <v>-28757.88975</v>
      </c>
    </row>
    <row r="151" spans="1:9" ht="11.25" customHeight="1" thickBot="1">
      <c r="A151" s="113" t="s">
        <v>90</v>
      </c>
      <c r="B151" s="203" t="s">
        <v>177</v>
      </c>
      <c r="C151" s="222">
        <f>C154+C152+C155</f>
        <v>0</v>
      </c>
      <c r="D151" s="222">
        <f>D154+D152+D155</f>
        <v>0</v>
      </c>
      <c r="E151" s="45">
        <f>E154+E152+E155+E153+E156</f>
        <v>0</v>
      </c>
      <c r="F151" s="156"/>
      <c r="G151" s="45">
        <f>G154+G152+G155+G153+G156</f>
        <v>0</v>
      </c>
      <c r="H151" s="97"/>
      <c r="I151" s="98">
        <f t="shared" si="4"/>
        <v>0</v>
      </c>
    </row>
    <row r="152" spans="1:9" ht="24" customHeight="1" thickBot="1">
      <c r="A152" s="125" t="s">
        <v>91</v>
      </c>
      <c r="B152" s="193" t="s">
        <v>198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25.5" customHeight="1" thickBot="1">
      <c r="A153" s="125" t="s">
        <v>91</v>
      </c>
      <c r="B153" s="193" t="s">
        <v>186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204" t="s">
        <v>178</v>
      </c>
      <c r="C154" s="210"/>
      <c r="D154" s="210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121" t="s">
        <v>185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200" t="s">
        <v>208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85" t="s">
        <v>120</v>
      </c>
      <c r="B157" s="205" t="s">
        <v>117</v>
      </c>
      <c r="C157" s="223"/>
      <c r="D157" s="223"/>
      <c r="E157" s="61"/>
      <c r="F157" s="108"/>
      <c r="G157" s="61"/>
      <c r="H157" s="97"/>
      <c r="I157" s="98">
        <f t="shared" si="4"/>
        <v>0</v>
      </c>
    </row>
    <row r="158" spans="1:9" ht="11.25" customHeight="1" thickBot="1">
      <c r="A158" s="185" t="s">
        <v>113</v>
      </c>
      <c r="B158" s="206" t="s">
        <v>70</v>
      </c>
      <c r="C158" s="223"/>
      <c r="D158" s="223"/>
      <c r="E158" s="48">
        <v>8.18266</v>
      </c>
      <c r="F158" s="186"/>
      <c r="G158" s="48">
        <v>4</v>
      </c>
      <c r="H158" s="97"/>
      <c r="I158" s="98">
        <f t="shared" si="4"/>
        <v>8.18266</v>
      </c>
    </row>
    <row r="159" spans="1:9" ht="11.25" customHeight="1" thickBot="1">
      <c r="A159" s="118" t="s">
        <v>139</v>
      </c>
      <c r="B159" s="207" t="s">
        <v>166</v>
      </c>
      <c r="C159" s="215"/>
      <c r="D159" s="215"/>
      <c r="E159" s="53"/>
      <c r="F159" s="106"/>
      <c r="G159" s="53"/>
      <c r="H159" s="97"/>
      <c r="I159" s="98">
        <f t="shared" si="4"/>
        <v>0</v>
      </c>
    </row>
    <row r="160" spans="1:9" ht="11.25" customHeight="1" thickBot="1">
      <c r="A160" s="185" t="s">
        <v>114</v>
      </c>
      <c r="B160" s="206" t="s">
        <v>71</v>
      </c>
      <c r="C160" s="224"/>
      <c r="D160" s="224"/>
      <c r="E160" s="48">
        <v>-0.00128</v>
      </c>
      <c r="F160" s="186"/>
      <c r="G160" s="48">
        <v>-3.98384</v>
      </c>
      <c r="H160" s="97"/>
      <c r="I160" s="98">
        <f t="shared" si="4"/>
        <v>-0.00128</v>
      </c>
    </row>
    <row r="161" spans="1:9" ht="11.25" customHeight="1" thickBot="1">
      <c r="A161" s="168"/>
      <c r="B161" s="290" t="s">
        <v>92</v>
      </c>
      <c r="C161" s="208">
        <f>C8+C85</f>
        <v>407134.506</v>
      </c>
      <c r="D161" s="208">
        <f>D8+D85</f>
        <v>411803.746</v>
      </c>
      <c r="E161" s="1">
        <f>E85+E8</f>
        <v>138547.89672000002</v>
      </c>
      <c r="F161" s="225">
        <f>F85+F8</f>
        <v>0</v>
      </c>
      <c r="G161" s="1">
        <f>G8+G85</f>
        <v>124625.56410999999</v>
      </c>
      <c r="H161" s="97">
        <f>E161/C161*100</f>
        <v>34.03000597546994</v>
      </c>
      <c r="I161" s="98">
        <f t="shared" si="4"/>
        <v>-268586.60928</v>
      </c>
    </row>
    <row r="162" spans="1:9" ht="11.25" customHeight="1">
      <c r="A162" s="40"/>
      <c r="B162" s="49"/>
      <c r="C162" s="49"/>
      <c r="D162" s="49"/>
      <c r="F162" s="84"/>
      <c r="G162" s="84"/>
      <c r="H162" s="187"/>
      <c r="I162" s="188"/>
    </row>
    <row r="163" spans="1:8" ht="11.25" customHeight="1">
      <c r="A163" s="52" t="s">
        <v>199</v>
      </c>
      <c r="B163" s="52"/>
      <c r="C163" s="50"/>
      <c r="D163" s="50"/>
      <c r="E163" s="76"/>
      <c r="F163" s="187"/>
      <c r="G163" s="76"/>
      <c r="H163" s="52"/>
    </row>
    <row r="164" spans="1:8" ht="11.25" customHeight="1">
      <c r="A164" s="52" t="s">
        <v>175</v>
      </c>
      <c r="B164" s="51"/>
      <c r="C164" s="51"/>
      <c r="D164" s="51"/>
      <c r="E164" s="76" t="s">
        <v>200</v>
      </c>
      <c r="F164" s="85"/>
      <c r="G164" s="85"/>
      <c r="H164" s="52"/>
    </row>
    <row r="165" spans="1:8" ht="11.25" customHeight="1">
      <c r="A165" s="52"/>
      <c r="B165" s="51"/>
      <c r="C165" s="51"/>
      <c r="D165" s="51"/>
      <c r="E165" s="76"/>
      <c r="F165" s="85"/>
      <c r="G165" s="85"/>
      <c r="H165" s="52"/>
    </row>
    <row r="166" spans="1:7" ht="11.25" customHeight="1">
      <c r="A166" s="189" t="s">
        <v>264</v>
      </c>
      <c r="B166" s="52"/>
      <c r="C166" s="52"/>
      <c r="D166" s="52"/>
      <c r="E166" s="77"/>
      <c r="F166" s="86"/>
      <c r="G166" s="77"/>
    </row>
    <row r="167" spans="1:7" ht="11.25" customHeight="1">
      <c r="A167" s="189" t="s">
        <v>176</v>
      </c>
      <c r="C167" s="52"/>
      <c r="D167" s="52"/>
      <c r="E167" s="77"/>
      <c r="F167" s="86"/>
      <c r="G167" s="86"/>
    </row>
    <row r="168" spans="1:6" ht="11.25" customHeight="1">
      <c r="A168" s="40"/>
      <c r="F168" s="2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286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57" t="s">
        <v>97</v>
      </c>
      <c r="I5" s="358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287</v>
      </c>
      <c r="F6" s="71" t="s">
        <v>257</v>
      </c>
      <c r="G6" s="71" t="s">
        <v>287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69249</v>
      </c>
      <c r="E8" s="1">
        <f>E9+E15+E24+E44+E55+E81+E32+E54+E52+E30+E51+E53</f>
        <v>31600.086710000003</v>
      </c>
      <c r="F8" s="1">
        <f>F9+F15+F24+F44+F55+F81+F32+F54+F52</f>
        <v>0</v>
      </c>
      <c r="G8" s="1">
        <f>G9+G15+G24+G44+G55+G81+G32+G54+G52+G14+G30</f>
        <v>25692.461579999992</v>
      </c>
      <c r="H8" s="97">
        <f>E8/C8*100</f>
        <v>45.59962872480123</v>
      </c>
      <c r="I8" s="98">
        <f>E8-C8</f>
        <v>-37698.91329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21610.4705</v>
      </c>
      <c r="F9" s="101">
        <f>F10</f>
        <v>0</v>
      </c>
      <c r="G9" s="61">
        <f>G10</f>
        <v>15907.01233</v>
      </c>
      <c r="H9" s="97">
        <f aca="true" t="shared" si="0" ref="H9:H71">E9/C9*100</f>
        <v>48.17743557160692</v>
      </c>
      <c r="I9" s="98">
        <f aca="true" t="shared" si="1" ref="I9:I72">E9-C9</f>
        <v>-23245.5295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21610.4705</v>
      </c>
      <c r="F10" s="55">
        <f>F11+F12+F13</f>
        <v>0</v>
      </c>
      <c r="G10" s="55">
        <f>G11+G12+G13</f>
        <v>15907.01233</v>
      </c>
      <c r="H10" s="97">
        <f t="shared" si="0"/>
        <v>48.17743557160692</v>
      </c>
      <c r="I10" s="98">
        <f t="shared" si="1"/>
        <v>-23245.5295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21498.29826</v>
      </c>
      <c r="F11" s="106"/>
      <c r="G11" s="53">
        <v>15757.49775</v>
      </c>
      <c r="H11" s="97">
        <f t="shared" si="0"/>
        <v>48.22949693774537</v>
      </c>
      <c r="I11" s="98">
        <f t="shared" si="1"/>
        <v>-23076.70174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79.05185</v>
      </c>
      <c r="F12" s="108"/>
      <c r="G12" s="54">
        <v>6.51385</v>
      </c>
      <c r="H12" s="97">
        <f t="shared" si="0"/>
        <v>69.95738938053097</v>
      </c>
      <c r="I12" s="98">
        <f t="shared" si="1"/>
        <v>-33.94815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33.12039</v>
      </c>
      <c r="F13" s="106"/>
      <c r="G13" s="53">
        <v>143.00073</v>
      </c>
      <c r="H13" s="97">
        <f t="shared" si="0"/>
        <v>19.71451785714286</v>
      </c>
      <c r="I13" s="98">
        <f t="shared" si="1"/>
        <v>-134.87961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6428.9204500000005</v>
      </c>
      <c r="F15" s="168">
        <f>F16+F21+F22+F23</f>
        <v>0</v>
      </c>
      <c r="G15" s="1">
        <f>G16+G21+G22+G23</f>
        <v>6586.2491</v>
      </c>
      <c r="H15" s="97">
        <f t="shared" si="0"/>
        <v>44.46310567812436</v>
      </c>
      <c r="I15" s="98">
        <f t="shared" si="1"/>
        <v>-8030.0795499999995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4249.49903</v>
      </c>
      <c r="F16" s="191">
        <f>F17+F18</f>
        <v>0</v>
      </c>
      <c r="G16" s="54">
        <f>G17+G18+G19</f>
        <v>4018.2952</v>
      </c>
      <c r="H16" s="97">
        <f t="shared" si="0"/>
        <v>39.43850607888631</v>
      </c>
      <c r="I16" s="98">
        <f t="shared" si="1"/>
        <v>-6525.50097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1789.19723</v>
      </c>
      <c r="F17" s="120"/>
      <c r="G17" s="53">
        <v>2297.02657</v>
      </c>
      <c r="H17" s="97">
        <f t="shared" si="0"/>
        <v>28.549501037178874</v>
      </c>
      <c r="I17" s="98">
        <f t="shared" si="1"/>
        <v>-4477.80277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2460.3018</v>
      </c>
      <c r="F18" s="130"/>
      <c r="G18" s="55">
        <v>1696.35136</v>
      </c>
      <c r="H18" s="97">
        <f t="shared" si="0"/>
        <v>54.5763487133984</v>
      </c>
      <c r="I18" s="98">
        <f t="shared" si="1"/>
        <v>-2047.6981999999998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24.91727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486.20948</v>
      </c>
      <c r="F21" s="108"/>
      <c r="G21" s="54">
        <v>744.09564</v>
      </c>
      <c r="H21" s="97">
        <f t="shared" si="0"/>
        <v>40.215837882547554</v>
      </c>
      <c r="I21" s="98">
        <f t="shared" si="1"/>
        <v>-722.79052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1269.05853</v>
      </c>
      <c r="F22" s="108"/>
      <c r="G22" s="53">
        <v>1470.65644</v>
      </c>
      <c r="H22" s="97">
        <f t="shared" si="0"/>
        <v>72.0646524701874</v>
      </c>
      <c r="I22" s="98">
        <f t="shared" si="1"/>
        <v>-491.94147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424.15341</v>
      </c>
      <c r="F23" s="112"/>
      <c r="G23" s="47">
        <v>353.20182</v>
      </c>
      <c r="H23" s="97">
        <f t="shared" si="0"/>
        <v>59.40523949579833</v>
      </c>
      <c r="I23" s="98">
        <f t="shared" si="1"/>
        <v>-289.84659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1339.5095900000001</v>
      </c>
      <c r="F24" s="115">
        <f>F26+F28+F29</f>
        <v>0</v>
      </c>
      <c r="G24" s="1">
        <f>G26+G28+G29</f>
        <v>524.54428</v>
      </c>
      <c r="H24" s="97">
        <f t="shared" si="0"/>
        <v>88.76803114645462</v>
      </c>
      <c r="I24" s="98">
        <f t="shared" si="1"/>
        <v>-169.49040999999988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519.41089</v>
      </c>
      <c r="F26" s="40">
        <f>F27</f>
        <v>0</v>
      </c>
      <c r="G26" s="68">
        <v>524.54428</v>
      </c>
      <c r="H26" s="97">
        <f t="shared" si="0"/>
        <v>42.96202564102564</v>
      </c>
      <c r="I26" s="98">
        <f t="shared" si="1"/>
        <v>-689.58911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519.41089</v>
      </c>
      <c r="F27" s="112"/>
      <c r="G27" s="47">
        <v>445.24137</v>
      </c>
      <c r="H27" s="97">
        <f t="shared" si="0"/>
        <v>42.96202564102564</v>
      </c>
      <c r="I27" s="98">
        <f t="shared" si="1"/>
        <v>-689.58911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28</v>
      </c>
      <c r="F28" s="124"/>
      <c r="G28" s="53"/>
      <c r="H28" s="97"/>
      <c r="I28" s="98">
        <f t="shared" si="1"/>
        <v>28</v>
      </c>
    </row>
    <row r="29" spans="1:9" ht="11.25" customHeight="1" thickBot="1">
      <c r="A29" s="118" t="s">
        <v>284</v>
      </c>
      <c r="B29" s="123" t="s">
        <v>272</v>
      </c>
      <c r="C29" s="47">
        <v>300</v>
      </c>
      <c r="D29" s="47">
        <v>300</v>
      </c>
      <c r="E29" s="47">
        <v>792.0987</v>
      </c>
      <c r="F29" s="124"/>
      <c r="G29" s="47"/>
      <c r="H29" s="97">
        <f t="shared" si="0"/>
        <v>264.0329</v>
      </c>
      <c r="I29" s="98">
        <f t="shared" si="1"/>
        <v>492.0987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4830</v>
      </c>
      <c r="E32" s="3">
        <f>E34+E35+E39+E42</f>
        <v>1218.02001</v>
      </c>
      <c r="F32" s="138">
        <f>F34+F35+F39</f>
        <v>0</v>
      </c>
      <c r="G32" s="3">
        <f>G34+G35+G39+G42</f>
        <v>994.7243900000001</v>
      </c>
      <c r="H32" s="97">
        <f t="shared" si="0"/>
        <v>24.95942643442623</v>
      </c>
      <c r="I32" s="98">
        <f t="shared" si="1"/>
        <v>-3661.97999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1102.95617</v>
      </c>
      <c r="F34" s="112"/>
      <c r="G34" s="10">
        <v>842.70959</v>
      </c>
      <c r="H34" s="97">
        <f t="shared" si="0"/>
        <v>26.64145338164251</v>
      </c>
      <c r="I34" s="98">
        <f t="shared" si="1"/>
        <v>-3037.04383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8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9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292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15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61.6736</v>
      </c>
      <c r="F39" s="148">
        <f>F41</f>
        <v>0</v>
      </c>
      <c r="G39" s="10">
        <v>141.5148</v>
      </c>
      <c r="H39" s="97">
        <f t="shared" si="0"/>
        <v>39.03392405063291</v>
      </c>
      <c r="I39" s="98">
        <f t="shared" si="1"/>
        <v>-96.3264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16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61.6736</v>
      </c>
      <c r="F41" s="146"/>
      <c r="G41" s="8">
        <v>141.5148</v>
      </c>
      <c r="H41" s="97">
        <f t="shared" si="0"/>
        <v>39.03392405063291</v>
      </c>
      <c r="I41" s="98">
        <f t="shared" si="1"/>
        <v>-96.3264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0</v>
      </c>
      <c r="E42" s="74">
        <f>E43</f>
        <v>53.39024</v>
      </c>
      <c r="F42" s="74">
        <f>F43</f>
        <v>0</v>
      </c>
      <c r="G42" s="74">
        <f>G43</f>
        <v>10.5</v>
      </c>
      <c r="H42" s="97">
        <f t="shared" si="0"/>
        <v>106.78048</v>
      </c>
      <c r="I42" s="98">
        <f t="shared" si="1"/>
        <v>3.3902399999999986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0</v>
      </c>
      <c r="E43" s="66">
        <v>53.39024</v>
      </c>
      <c r="F43" s="153"/>
      <c r="G43" s="66">
        <v>10.5</v>
      </c>
      <c r="H43" s="97">
        <f t="shared" si="0"/>
        <v>106.78048</v>
      </c>
      <c r="I43" s="98">
        <f t="shared" si="1"/>
        <v>3.3902399999999986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-389.67212</v>
      </c>
      <c r="F44" s="156"/>
      <c r="G44" s="3">
        <f>G45+G46+G48+G47+G50+G49</f>
        <v>825.56296</v>
      </c>
      <c r="H44" s="97">
        <f t="shared" si="0"/>
        <v>-16.297453785027187</v>
      </c>
      <c r="I44" s="98">
        <f t="shared" si="1"/>
        <v>-2780.67212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39.08308</v>
      </c>
      <c r="F45" s="146"/>
      <c r="G45" s="55">
        <v>6.7715</v>
      </c>
      <c r="H45" s="97"/>
      <c r="I45" s="98">
        <f t="shared" si="1"/>
        <v>39.08308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0.08412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285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21.13077</v>
      </c>
      <c r="F48" s="158"/>
      <c r="G48" s="53">
        <v>132.35864</v>
      </c>
      <c r="H48" s="97"/>
      <c r="I48" s="98">
        <f t="shared" si="1"/>
        <v>21.13077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-449.88597</v>
      </c>
      <c r="F50" s="159"/>
      <c r="G50" s="47">
        <v>686.3487</v>
      </c>
      <c r="H50" s="97">
        <f t="shared" si="0"/>
        <v>-20.732072350230414</v>
      </c>
      <c r="I50" s="98">
        <f t="shared" si="1"/>
        <v>-2619.88597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21.07</v>
      </c>
      <c r="F53" s="161"/>
      <c r="G53" s="45"/>
      <c r="H53" s="97"/>
      <c r="I53" s="98">
        <f t="shared" si="1"/>
        <v>21.07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317.41865</v>
      </c>
      <c r="F54" s="161"/>
      <c r="G54" s="45">
        <v>108.53204</v>
      </c>
      <c r="H54" s="97">
        <f t="shared" si="0"/>
        <v>132.81115062761506</v>
      </c>
      <c r="I54" s="98">
        <f t="shared" si="1"/>
        <v>78.41865000000001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339.83858</v>
      </c>
      <c r="F55" s="45">
        <f>F58+F60+F62+F64+F65+F67+F68+F69+F71+F73+F56+F76+F77+F78</f>
        <v>0</v>
      </c>
      <c r="G55" s="45">
        <f>G58+G60+G62+G64+G65+G67+G68+G69+G71+G73+G56+G76+G77+G78+G70</f>
        <v>442.42082000000005</v>
      </c>
      <c r="H55" s="97">
        <f t="shared" si="0"/>
        <v>35.216433160621754</v>
      </c>
      <c r="I55" s="98">
        <f t="shared" si="1"/>
        <v>-625.16142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14.795</v>
      </c>
      <c r="F56" s="108"/>
      <c r="G56" s="54">
        <v>12.89876</v>
      </c>
      <c r="H56" s="97">
        <f t="shared" si="0"/>
        <v>32.87777777777778</v>
      </c>
      <c r="I56" s="98">
        <f t="shared" si="1"/>
        <v>-30.205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/>
      <c r="F58" s="112"/>
      <c r="G58" s="55">
        <v>0.15</v>
      </c>
      <c r="H58" s="97">
        <f t="shared" si="0"/>
        <v>0</v>
      </c>
      <c r="I58" s="98">
        <f t="shared" si="1"/>
        <v>-1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53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6.53159</v>
      </c>
      <c r="F67" s="108"/>
      <c r="G67" s="54"/>
      <c r="H67" s="97">
        <f t="shared" si="0"/>
        <v>3.608613259668508</v>
      </c>
      <c r="I67" s="98">
        <f t="shared" si="1"/>
        <v>-174.46841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41.07136</v>
      </c>
      <c r="F68" s="108"/>
      <c r="G68" s="53">
        <v>133.58852</v>
      </c>
      <c r="H68" s="97">
        <f t="shared" si="0"/>
        <v>29.336685714285714</v>
      </c>
      <c r="I68" s="98">
        <f t="shared" si="1"/>
        <v>-98.92864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5.26</v>
      </c>
      <c r="F71" s="112"/>
      <c r="G71" s="55">
        <v>1</v>
      </c>
      <c r="H71" s="97">
        <f t="shared" si="0"/>
        <v>37.57142857142857</v>
      </c>
      <c r="I71" s="98">
        <f t="shared" si="1"/>
        <v>-8.74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4.5</v>
      </c>
      <c r="H73" s="97"/>
      <c r="I73" s="98">
        <f aca="true" t="shared" si="2" ref="I73:I138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4.5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9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9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18.6</v>
      </c>
      <c r="F77" s="106"/>
      <c r="G77" s="9">
        <v>14.8</v>
      </c>
      <c r="H77" s="97">
        <f aca="true" t="shared" si="3" ref="H77:H140">E77/C77*100</f>
        <v>64.13793103448276</v>
      </c>
      <c r="I77" s="98">
        <f t="shared" si="2"/>
        <v>-10.399999999999999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253.58063</v>
      </c>
      <c r="F78" s="166">
        <f>F80</f>
        <v>0</v>
      </c>
      <c r="G78" s="9">
        <f>G80</f>
        <v>235.48354</v>
      </c>
      <c r="H78" s="97">
        <f t="shared" si="3"/>
        <v>49.04847775628627</v>
      </c>
      <c r="I78" s="98">
        <f t="shared" si="2"/>
        <v>-263.41936999999996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11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253.58063</v>
      </c>
      <c r="F80" s="112"/>
      <c r="G80" s="11">
        <v>235.48354</v>
      </c>
      <c r="H80" s="97">
        <f t="shared" si="3"/>
        <v>49.04847775628627</v>
      </c>
      <c r="I80" s="98">
        <f t="shared" si="2"/>
        <v>-263.41936999999996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714.5110500000001</v>
      </c>
      <c r="F81" s="167">
        <f>F82+F83+F84</f>
        <v>0</v>
      </c>
      <c r="G81" s="18">
        <f>G82+G83+G84</f>
        <v>303.41566</v>
      </c>
      <c r="H81" s="97"/>
      <c r="I81" s="98">
        <f t="shared" si="2"/>
        <v>714.5110500000001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-105.69787</v>
      </c>
      <c r="F82" s="108"/>
      <c r="G82" s="10">
        <v>16.78166</v>
      </c>
      <c r="H82" s="97"/>
      <c r="I82" s="98">
        <f t="shared" si="2"/>
        <v>-105.69787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9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820.20892</v>
      </c>
      <c r="F84" s="124"/>
      <c r="G84" s="11">
        <v>286.634</v>
      </c>
      <c r="H84" s="97"/>
      <c r="I84" s="98">
        <f t="shared" si="2"/>
        <v>820.20892</v>
      </c>
    </row>
    <row r="85" spans="1:9" ht="11.25" customHeight="1" thickBot="1">
      <c r="A85" s="168" t="s">
        <v>72</v>
      </c>
      <c r="B85" s="96" t="s">
        <v>73</v>
      </c>
      <c r="C85" s="208">
        <f>C86+C161+C159+C158</f>
        <v>337835.506</v>
      </c>
      <c r="D85" s="208">
        <f>D86+D161+D159+D158</f>
        <v>347504.746</v>
      </c>
      <c r="E85" s="1">
        <f>E86+E161+E159+E158+E160</f>
        <v>162413.31655999998</v>
      </c>
      <c r="F85" s="225">
        <f>F86+F161+F159+F158+F160</f>
        <v>0</v>
      </c>
      <c r="G85" s="1">
        <f>G86+G161+G159+G158+G160</f>
        <v>137911.00937</v>
      </c>
      <c r="H85" s="97">
        <f t="shared" si="3"/>
        <v>48.07467352469458</v>
      </c>
      <c r="I85" s="98">
        <f t="shared" si="2"/>
        <v>-175422.18944000002</v>
      </c>
    </row>
    <row r="86" spans="1:9" ht="11.25" customHeight="1" thickBot="1">
      <c r="A86" s="169" t="s">
        <v>115</v>
      </c>
      <c r="B86" s="170" t="s">
        <v>116</v>
      </c>
      <c r="C86" s="209">
        <f>C87+C90+C109+C140</f>
        <v>337835.506</v>
      </c>
      <c r="D86" s="209">
        <f>D87+D90+D109+D140</f>
        <v>347504.746</v>
      </c>
      <c r="E86" s="3">
        <f>E87+E90+E109+E140</f>
        <v>162405.13517999998</v>
      </c>
      <c r="F86" s="43">
        <f>F87+F90+F109+F140</f>
        <v>0</v>
      </c>
      <c r="G86" s="3">
        <f>G87+G90+G109+G140</f>
        <v>137910.99321000002</v>
      </c>
      <c r="H86" s="97">
        <f t="shared" si="3"/>
        <v>48.07225181949939</v>
      </c>
      <c r="I86" s="98">
        <f t="shared" si="2"/>
        <v>-175430.37082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67106</v>
      </c>
      <c r="F87" s="281">
        <f>F88+F89</f>
        <v>0</v>
      </c>
      <c r="G87" s="1">
        <f>G88+G89</f>
        <v>42539</v>
      </c>
      <c r="H87" s="97">
        <f t="shared" si="3"/>
        <v>57.49590453277402</v>
      </c>
      <c r="I87" s="98">
        <f t="shared" si="2"/>
        <v>-49608.399999999994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67106</v>
      </c>
      <c r="G88" s="54">
        <v>42539</v>
      </c>
      <c r="H88" s="97">
        <f t="shared" si="3"/>
        <v>58.21030169497406</v>
      </c>
      <c r="I88" s="98">
        <f t="shared" si="2"/>
        <v>-48176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C93+C96+C101+C92</f>
        <v>17111</v>
      </c>
      <c r="D90" s="208">
        <f>D93+D96+D101+D92+D99+D98+D100</f>
        <v>26734.239999999998</v>
      </c>
      <c r="E90" s="1">
        <f>E93+E96+E101+E91+E92+E94+E95+E97+E98</f>
        <v>5958.08375</v>
      </c>
      <c r="F90" s="225">
        <f>F93+F96+F101</f>
        <v>0</v>
      </c>
      <c r="G90" s="1">
        <f>G93+G96+G101+G91+G92+G94+G95</f>
        <v>9460.216</v>
      </c>
      <c r="H90" s="97">
        <f t="shared" si="3"/>
        <v>34.82019607270177</v>
      </c>
      <c r="I90" s="98">
        <f t="shared" si="2"/>
        <v>-11152.91625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>
        <v>166.64878</v>
      </c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>
        <v>2073.15122</v>
      </c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>
      <c r="A98" s="118" t="s">
        <v>258</v>
      </c>
      <c r="B98" s="293" t="s">
        <v>259</v>
      </c>
      <c r="C98" s="294"/>
      <c r="D98" s="294">
        <v>138.6</v>
      </c>
      <c r="E98" s="245"/>
      <c r="F98" s="295"/>
      <c r="G98" s="296"/>
      <c r="H98" s="297"/>
      <c r="I98" s="238">
        <f t="shared" si="2"/>
        <v>0</v>
      </c>
      <c r="J98" s="87"/>
    </row>
    <row r="99" spans="1:10" s="86" customFormat="1" ht="11.25" customHeight="1">
      <c r="A99" s="42" t="s">
        <v>280</v>
      </c>
      <c r="B99" s="181" t="s">
        <v>281</v>
      </c>
      <c r="C99" s="288"/>
      <c r="D99" s="288">
        <v>3514.64</v>
      </c>
      <c r="E99" s="68"/>
      <c r="F99" s="42"/>
      <c r="G99" s="289"/>
      <c r="H99" s="241"/>
      <c r="I99" s="242"/>
      <c r="J99" s="87"/>
    </row>
    <row r="100" spans="1:10" s="86" customFormat="1" ht="24" customHeight="1">
      <c r="A100" s="42" t="s">
        <v>288</v>
      </c>
      <c r="B100" s="299" t="s">
        <v>289</v>
      </c>
      <c r="C100" s="288"/>
      <c r="D100" s="288">
        <v>5000</v>
      </c>
      <c r="E100" s="68"/>
      <c r="F100" s="42"/>
      <c r="G100" s="289"/>
      <c r="H100" s="241"/>
      <c r="I100" s="242"/>
      <c r="J100" s="87"/>
    </row>
    <row r="101" spans="1:9" ht="11.25" customHeight="1" thickBot="1">
      <c r="A101" s="298" t="s">
        <v>230</v>
      </c>
      <c r="B101" s="170" t="s">
        <v>80</v>
      </c>
      <c r="C101" s="209">
        <f>C102+C103+C104+C105</f>
        <v>8553.3</v>
      </c>
      <c r="D101" s="209">
        <f>D102+D103+D104+D105</f>
        <v>9523.3</v>
      </c>
      <c r="E101" s="3">
        <f>E102+E103+E104+E105+E107</f>
        <v>5958.08375</v>
      </c>
      <c r="F101" s="43">
        <f>F102+F103+F104+F105</f>
        <v>0</v>
      </c>
      <c r="G101" s="3">
        <f>G102+G103+G104+G105+G106+G108</f>
        <v>2720.416</v>
      </c>
      <c r="H101" s="239">
        <f t="shared" si="3"/>
        <v>69.65830439713328</v>
      </c>
      <c r="I101" s="240">
        <f t="shared" si="2"/>
        <v>-2595.2162499999995</v>
      </c>
    </row>
    <row r="102" spans="1:9" ht="11.25" customHeight="1" thickBot="1">
      <c r="A102" s="118" t="s">
        <v>230</v>
      </c>
      <c r="B102" s="126" t="s">
        <v>156</v>
      </c>
      <c r="C102" s="213"/>
      <c r="D102" s="213">
        <v>970</v>
      </c>
      <c r="E102" s="47">
        <v>5958.08375</v>
      </c>
      <c r="F102" s="124"/>
      <c r="G102" s="47"/>
      <c r="H102" s="97"/>
      <c r="I102" s="98">
        <f t="shared" si="2"/>
        <v>5958.08375</v>
      </c>
    </row>
    <row r="103" spans="1:9" ht="24.75" customHeight="1" thickBot="1">
      <c r="A103" s="118" t="s">
        <v>230</v>
      </c>
      <c r="B103" s="175" t="s">
        <v>195</v>
      </c>
      <c r="C103" s="215">
        <v>2176</v>
      </c>
      <c r="D103" s="215">
        <v>2176</v>
      </c>
      <c r="E103" s="47"/>
      <c r="F103" s="176"/>
      <c r="G103" s="47">
        <v>1175.416</v>
      </c>
      <c r="H103" s="97">
        <f t="shared" si="3"/>
        <v>0</v>
      </c>
      <c r="I103" s="98">
        <f t="shared" si="2"/>
        <v>-2176</v>
      </c>
    </row>
    <row r="104" spans="1:9" ht="11.25" customHeight="1" thickBot="1">
      <c r="A104" s="118" t="s">
        <v>230</v>
      </c>
      <c r="B104" s="175" t="s">
        <v>231</v>
      </c>
      <c r="C104" s="215">
        <v>2654.3</v>
      </c>
      <c r="D104" s="215">
        <v>2654.3</v>
      </c>
      <c r="E104" s="47"/>
      <c r="F104" s="176"/>
      <c r="G104" s="47">
        <v>1545</v>
      </c>
      <c r="H104" s="97">
        <f t="shared" si="3"/>
        <v>0</v>
      </c>
      <c r="I104" s="98">
        <f t="shared" si="2"/>
        <v>-2654.3</v>
      </c>
    </row>
    <row r="105" spans="1:9" ht="13.5" customHeight="1" thickBot="1">
      <c r="A105" s="118" t="s">
        <v>230</v>
      </c>
      <c r="B105" s="175" t="s">
        <v>262</v>
      </c>
      <c r="C105" s="234">
        <v>3723</v>
      </c>
      <c r="D105" s="234">
        <v>3723</v>
      </c>
      <c r="E105" s="47"/>
      <c r="F105" s="282"/>
      <c r="G105" s="245"/>
      <c r="H105" s="97">
        <f t="shared" si="3"/>
        <v>0</v>
      </c>
      <c r="I105" s="98">
        <f t="shared" si="2"/>
        <v>-3723</v>
      </c>
    </row>
    <row r="106" spans="1:9" ht="25.5" customHeight="1" thickBot="1">
      <c r="A106" s="118" t="s">
        <v>230</v>
      </c>
      <c r="B106" s="4" t="s">
        <v>179</v>
      </c>
      <c r="C106" s="68"/>
      <c r="D106" s="68"/>
      <c r="E106" s="53"/>
      <c r="F106" s="283"/>
      <c r="G106" s="68"/>
      <c r="H106" s="97"/>
      <c r="I106" s="98">
        <f t="shared" si="2"/>
        <v>0</v>
      </c>
    </row>
    <row r="107" spans="1:9" ht="24" customHeight="1" thickBot="1">
      <c r="A107" s="42" t="s">
        <v>261</v>
      </c>
      <c r="B107" s="246" t="s">
        <v>260</v>
      </c>
      <c r="C107" s="247"/>
      <c r="D107" s="247"/>
      <c r="E107" s="55"/>
      <c r="F107" s="284"/>
      <c r="G107" s="247"/>
      <c r="H107" s="97"/>
      <c r="I107" s="98">
        <f t="shared" si="2"/>
        <v>0</v>
      </c>
    </row>
    <row r="108" spans="1:9" ht="14.25" customHeight="1" thickBot="1">
      <c r="A108" s="42" t="s">
        <v>261</v>
      </c>
      <c r="B108" s="39" t="s">
        <v>204</v>
      </c>
      <c r="C108" s="68"/>
      <c r="D108" s="68"/>
      <c r="E108" s="53"/>
      <c r="F108" s="283"/>
      <c r="G108" s="68"/>
      <c r="H108" s="97"/>
      <c r="I108" s="98">
        <f t="shared" si="2"/>
        <v>0</v>
      </c>
    </row>
    <row r="109" spans="1:9" ht="11.25" customHeight="1" thickBot="1">
      <c r="A109" s="169" t="s">
        <v>236</v>
      </c>
      <c r="B109" s="170" t="s">
        <v>82</v>
      </c>
      <c r="C109" s="209">
        <f>C110+C127+C130+C131+C132+C133+C134+C135+C138+C129+C136</f>
        <v>166399.9</v>
      </c>
      <c r="D109" s="209">
        <f>D110+D127+D130+D131+D132+D133+D134+D135+D138+D129+D136</f>
        <v>166399.9</v>
      </c>
      <c r="E109" s="3">
        <f>E110+E127+E130+E131+E132+E133+E134+E135+E138+E129+E128+E136</f>
        <v>76887.06397999999</v>
      </c>
      <c r="F109" s="43">
        <f>F110+F127+F130+F131+F132+F133+F134+F135+F138+F129+F128</f>
        <v>0</v>
      </c>
      <c r="G109" s="3">
        <f>G110+G127+G130+G131+G132+G133+G134+G135+G138+G129+G128+G137+G136</f>
        <v>76546.45045</v>
      </c>
      <c r="H109" s="97">
        <f t="shared" si="3"/>
        <v>46.20619602535819</v>
      </c>
      <c r="I109" s="98">
        <f t="shared" si="2"/>
        <v>-89512.83602</v>
      </c>
    </row>
    <row r="110" spans="1:9" ht="11.25" customHeight="1" thickBot="1">
      <c r="A110" s="168" t="s">
        <v>83</v>
      </c>
      <c r="B110" s="291" t="s">
        <v>237</v>
      </c>
      <c r="C110" s="208">
        <f>C113+C114+C119+C122+C121+C112+C111+C120+C115+C123+C124+C117+C118+C125+C126</f>
        <v>124432.5</v>
      </c>
      <c r="D110" s="208">
        <f>D113+D114+D119+D122+D121+D112+D111+D120+D115+D123+D124+D117+D118+D125+D126</f>
        <v>124432.5</v>
      </c>
      <c r="E110" s="1">
        <f>E113+E114+E119+E122+E121+E112+E111+E120+E115+E123+E124+E117+E118+E125+E126</f>
        <v>58104.6628</v>
      </c>
      <c r="F110" s="225">
        <f>F113+F114+F119+F122+F121+F112+F111+F120+F115+F123+F124+F117+F118+F125</f>
        <v>0</v>
      </c>
      <c r="G110" s="1">
        <f>G113+G114+G119+G122+G121+G112+G111+G120+G115+G123+G124+G117+G118+G125+G126</f>
        <v>59731.35633</v>
      </c>
      <c r="H110" s="97">
        <f t="shared" si="3"/>
        <v>46.69572884897434</v>
      </c>
      <c r="I110" s="98">
        <f t="shared" si="2"/>
        <v>-66327.83720000001</v>
      </c>
    </row>
    <row r="111" spans="1:9" ht="25.5" customHeight="1" thickBot="1">
      <c r="A111" s="125" t="s">
        <v>235</v>
      </c>
      <c r="B111" s="192" t="s">
        <v>105</v>
      </c>
      <c r="C111" s="216">
        <v>1411.8</v>
      </c>
      <c r="D111" s="216">
        <v>1411.8</v>
      </c>
      <c r="E111" s="54">
        <v>58104.6628</v>
      </c>
      <c r="F111" s="178"/>
      <c r="G111" s="54"/>
      <c r="H111" s="97">
        <f t="shared" si="3"/>
        <v>4115.6440572319025</v>
      </c>
      <c r="I111" s="98">
        <f t="shared" si="2"/>
        <v>56692.862799999995</v>
      </c>
    </row>
    <row r="112" spans="1:9" ht="11.25" customHeight="1" thickBot="1">
      <c r="A112" s="125" t="s">
        <v>235</v>
      </c>
      <c r="B112" s="193" t="s">
        <v>109</v>
      </c>
      <c r="C112" s="216">
        <v>18</v>
      </c>
      <c r="D112" s="216">
        <v>18</v>
      </c>
      <c r="E112" s="54"/>
      <c r="F112" s="178"/>
      <c r="G112" s="54">
        <v>18</v>
      </c>
      <c r="H112" s="97">
        <f t="shared" si="3"/>
        <v>0</v>
      </c>
      <c r="I112" s="98">
        <f t="shared" si="2"/>
        <v>-18</v>
      </c>
    </row>
    <row r="113" spans="1:9" ht="11.25" customHeight="1" thickBot="1">
      <c r="A113" s="125" t="s">
        <v>235</v>
      </c>
      <c r="B113" s="193" t="s">
        <v>169</v>
      </c>
      <c r="C113" s="216"/>
      <c r="D113" s="216"/>
      <c r="E113" s="54"/>
      <c r="F113" s="108"/>
      <c r="G113" s="54">
        <v>1406.4</v>
      </c>
      <c r="H113" s="97"/>
      <c r="I113" s="98">
        <f t="shared" si="2"/>
        <v>0</v>
      </c>
    </row>
    <row r="114" spans="1:9" ht="11.25" customHeight="1" thickBot="1">
      <c r="A114" s="125" t="s">
        <v>235</v>
      </c>
      <c r="B114" s="194" t="s">
        <v>168</v>
      </c>
      <c r="C114" s="212">
        <v>89758.7</v>
      </c>
      <c r="D114" s="212">
        <v>89758.7</v>
      </c>
      <c r="E114" s="53"/>
      <c r="F114" s="179"/>
      <c r="G114" s="53">
        <v>43921</v>
      </c>
      <c r="H114" s="97">
        <f t="shared" si="3"/>
        <v>0</v>
      </c>
      <c r="I114" s="98">
        <f t="shared" si="2"/>
        <v>-89758.7</v>
      </c>
    </row>
    <row r="115" spans="1:9" ht="11.25" customHeight="1" thickBot="1">
      <c r="A115" s="125" t="s">
        <v>235</v>
      </c>
      <c r="B115" s="194" t="s">
        <v>142</v>
      </c>
      <c r="C115" s="212">
        <v>15412.8</v>
      </c>
      <c r="D115" s="212">
        <v>15412.8</v>
      </c>
      <c r="E115" s="53"/>
      <c r="F115" s="179"/>
      <c r="G115" s="53">
        <v>7475</v>
      </c>
      <c r="H115" s="97">
        <f t="shared" si="3"/>
        <v>0</v>
      </c>
      <c r="I115" s="98">
        <f t="shared" si="2"/>
        <v>-15412.8</v>
      </c>
    </row>
    <row r="116" spans="3:9" ht="1.5" customHeight="1" hidden="1">
      <c r="C116" s="151"/>
      <c r="D116" s="151"/>
      <c r="E116" s="55"/>
      <c r="H116" s="97" t="e">
        <f t="shared" si="3"/>
        <v>#DIV/0!</v>
      </c>
      <c r="I116" s="98">
        <f t="shared" si="2"/>
        <v>0</v>
      </c>
    </row>
    <row r="117" spans="1:9" ht="12" customHeight="1" thickBot="1">
      <c r="A117" s="125" t="s">
        <v>235</v>
      </c>
      <c r="B117" s="194" t="s">
        <v>220</v>
      </c>
      <c r="C117" s="212">
        <v>416.2</v>
      </c>
      <c r="D117" s="212">
        <v>416.2</v>
      </c>
      <c r="E117" s="53"/>
      <c r="F117" s="179"/>
      <c r="G117" s="53">
        <v>233.68853</v>
      </c>
      <c r="H117" s="97">
        <f t="shared" si="3"/>
        <v>0</v>
      </c>
      <c r="I117" s="98">
        <f t="shared" si="2"/>
        <v>-416.2</v>
      </c>
    </row>
    <row r="118" spans="1:9" ht="9.75" customHeight="1" thickBot="1">
      <c r="A118" s="125" t="s">
        <v>235</v>
      </c>
      <c r="B118" s="121" t="s">
        <v>221</v>
      </c>
      <c r="C118" s="212">
        <v>150.5</v>
      </c>
      <c r="D118" s="212">
        <v>150.5</v>
      </c>
      <c r="E118" s="53"/>
      <c r="F118" s="179"/>
      <c r="G118" s="53"/>
      <c r="H118" s="97">
        <f t="shared" si="3"/>
        <v>0</v>
      </c>
      <c r="I118" s="98">
        <f t="shared" si="2"/>
        <v>-150.5</v>
      </c>
    </row>
    <row r="119" spans="1:9" ht="11.25" customHeight="1" thickBot="1">
      <c r="A119" s="125" t="s">
        <v>235</v>
      </c>
      <c r="B119" s="194" t="s">
        <v>84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127</v>
      </c>
      <c r="C120" s="212"/>
      <c r="D120" s="212"/>
      <c r="E120" s="53"/>
      <c r="F120" s="179"/>
      <c r="G120" s="81"/>
      <c r="H120" s="97"/>
      <c r="I120" s="98">
        <f t="shared" si="2"/>
        <v>0</v>
      </c>
    </row>
    <row r="121" spans="1:9" ht="11.25" customHeight="1" thickBot="1">
      <c r="A121" s="125" t="s">
        <v>235</v>
      </c>
      <c r="B121" s="194" t="s">
        <v>85</v>
      </c>
      <c r="C121" s="212">
        <v>1160.9</v>
      </c>
      <c r="D121" s="212">
        <v>1160.9</v>
      </c>
      <c r="E121" s="53"/>
      <c r="F121" s="285"/>
      <c r="G121" s="68"/>
      <c r="H121" s="97">
        <f t="shared" si="3"/>
        <v>0</v>
      </c>
      <c r="I121" s="98">
        <f t="shared" si="2"/>
        <v>-1160.9</v>
      </c>
    </row>
    <row r="122" spans="1:9" ht="11.25" customHeight="1" thickBot="1">
      <c r="A122" s="125" t="s">
        <v>235</v>
      </c>
      <c r="B122" s="194" t="s">
        <v>167</v>
      </c>
      <c r="C122" s="212"/>
      <c r="D122" s="212"/>
      <c r="E122" s="53"/>
      <c r="F122" s="179"/>
      <c r="G122" s="81"/>
      <c r="H122" s="97"/>
      <c r="I122" s="98">
        <f t="shared" si="2"/>
        <v>0</v>
      </c>
    </row>
    <row r="123" spans="1:9" ht="27" customHeight="1" thickBot="1">
      <c r="A123" s="125" t="s">
        <v>235</v>
      </c>
      <c r="B123" s="121" t="s">
        <v>196</v>
      </c>
      <c r="C123" s="210"/>
      <c r="D123" s="210"/>
      <c r="E123" s="47"/>
      <c r="F123" s="173"/>
      <c r="G123" s="83"/>
      <c r="H123" s="97"/>
      <c r="I123" s="98">
        <f t="shared" si="2"/>
        <v>0</v>
      </c>
    </row>
    <row r="124" spans="1:9" ht="24" customHeight="1" thickBot="1">
      <c r="A124" s="125" t="s">
        <v>235</v>
      </c>
      <c r="B124" s="193" t="s">
        <v>150</v>
      </c>
      <c r="C124" s="210"/>
      <c r="D124" s="210"/>
      <c r="E124" s="47"/>
      <c r="F124" s="124"/>
      <c r="G124" s="83"/>
      <c r="H124" s="97"/>
      <c r="I124" s="98">
        <f t="shared" si="2"/>
        <v>0</v>
      </c>
    </row>
    <row r="125" spans="1:9" ht="13.5" customHeight="1" thickBot="1">
      <c r="A125" s="125" t="s">
        <v>235</v>
      </c>
      <c r="B125" s="194" t="s">
        <v>197</v>
      </c>
      <c r="C125" s="210">
        <v>13239.6</v>
      </c>
      <c r="D125" s="210">
        <v>13239.6</v>
      </c>
      <c r="E125" s="47"/>
      <c r="F125" s="124"/>
      <c r="G125" s="57">
        <v>5224.237</v>
      </c>
      <c r="H125" s="97">
        <f t="shared" si="3"/>
        <v>0</v>
      </c>
      <c r="I125" s="98">
        <f t="shared" si="2"/>
        <v>-13239.6</v>
      </c>
    </row>
    <row r="126" spans="1:9" ht="38.25" customHeight="1" thickBot="1">
      <c r="A126" s="42" t="s">
        <v>235</v>
      </c>
      <c r="B126" s="195" t="s">
        <v>108</v>
      </c>
      <c r="C126" s="217">
        <v>2864</v>
      </c>
      <c r="D126" s="217">
        <v>2864</v>
      </c>
      <c r="E126" s="53"/>
      <c r="F126" s="144"/>
      <c r="G126" s="47">
        <v>1453.0308</v>
      </c>
      <c r="H126" s="97">
        <f t="shared" si="3"/>
        <v>0</v>
      </c>
      <c r="I126" s="98">
        <f t="shared" si="2"/>
        <v>-2864</v>
      </c>
    </row>
    <row r="127" spans="1:9" ht="12.75" customHeight="1" thickBot="1">
      <c r="A127" s="130" t="s">
        <v>238</v>
      </c>
      <c r="B127" s="193" t="s">
        <v>201</v>
      </c>
      <c r="C127" s="210">
        <v>1453.2</v>
      </c>
      <c r="D127" s="210">
        <v>1453.2</v>
      </c>
      <c r="E127" s="47">
        <v>300</v>
      </c>
      <c r="F127" s="124"/>
      <c r="G127" s="47">
        <v>400</v>
      </c>
      <c r="H127" s="97">
        <f t="shared" si="3"/>
        <v>20.644095788604456</v>
      </c>
      <c r="I127" s="98">
        <f t="shared" si="2"/>
        <v>-1153.2</v>
      </c>
    </row>
    <row r="128" spans="1:9" ht="36.75" customHeight="1" thickBot="1">
      <c r="A128" s="125" t="s">
        <v>239</v>
      </c>
      <c r="B128" s="193" t="s">
        <v>216</v>
      </c>
      <c r="C128" s="210"/>
      <c r="D128" s="210"/>
      <c r="E128" s="47"/>
      <c r="F128" s="124"/>
      <c r="G128" s="47"/>
      <c r="H128" s="97"/>
      <c r="I128" s="98">
        <f t="shared" si="2"/>
        <v>0</v>
      </c>
    </row>
    <row r="129" spans="1:9" ht="40.5" customHeight="1" thickBot="1">
      <c r="A129" s="42" t="s">
        <v>239</v>
      </c>
      <c r="B129" s="195" t="s">
        <v>108</v>
      </c>
      <c r="C129" s="217">
        <v>1189.9</v>
      </c>
      <c r="D129" s="217">
        <v>1189.9</v>
      </c>
      <c r="E129" s="53"/>
      <c r="F129" s="144"/>
      <c r="G129" s="47"/>
      <c r="H129" s="97">
        <f t="shared" si="3"/>
        <v>0</v>
      </c>
      <c r="I129" s="98">
        <f t="shared" si="2"/>
        <v>-1189.9</v>
      </c>
    </row>
    <row r="130" spans="1:10" ht="11.25" customHeight="1" thickBot="1">
      <c r="A130" s="42" t="s">
        <v>240</v>
      </c>
      <c r="B130" s="196" t="s">
        <v>214</v>
      </c>
      <c r="C130" s="212">
        <v>1263.3</v>
      </c>
      <c r="D130" s="212">
        <v>1263.3</v>
      </c>
      <c r="E130" s="53">
        <v>631.65</v>
      </c>
      <c r="F130" s="285"/>
      <c r="G130" s="53">
        <v>524.05</v>
      </c>
      <c r="H130" s="97">
        <f t="shared" si="3"/>
        <v>50</v>
      </c>
      <c r="I130" s="98">
        <f t="shared" si="2"/>
        <v>-631.65</v>
      </c>
      <c r="J130" s="86"/>
    </row>
    <row r="131" spans="1:10" ht="23.25" customHeight="1" thickBot="1">
      <c r="A131" s="42" t="s">
        <v>241</v>
      </c>
      <c r="B131" s="195" t="s">
        <v>215</v>
      </c>
      <c r="C131" s="218">
        <v>155.7</v>
      </c>
      <c r="D131" s="218">
        <v>155.7</v>
      </c>
      <c r="E131" s="53">
        <v>37.60576</v>
      </c>
      <c r="F131" s="285"/>
      <c r="G131" s="53">
        <v>93.05107</v>
      </c>
      <c r="H131" s="97">
        <f t="shared" si="3"/>
        <v>24.15270391779062</v>
      </c>
      <c r="I131" s="98">
        <f t="shared" si="2"/>
        <v>-118.09423999999999</v>
      </c>
      <c r="J131" s="86"/>
    </row>
    <row r="132" spans="1:10" ht="23.25" customHeight="1" thickBot="1">
      <c r="A132" s="42" t="s">
        <v>243</v>
      </c>
      <c r="B132" s="197" t="s">
        <v>242</v>
      </c>
      <c r="C132" s="218"/>
      <c r="D132" s="218"/>
      <c r="E132" s="53"/>
      <c r="F132" s="285"/>
      <c r="G132" s="47">
        <v>2552.90684</v>
      </c>
      <c r="H132" s="97"/>
      <c r="I132" s="98">
        <f t="shared" si="2"/>
        <v>0</v>
      </c>
      <c r="J132" s="86"/>
    </row>
    <row r="133" spans="1:10" ht="45" customHeight="1" thickBot="1">
      <c r="A133" s="42" t="s">
        <v>244</v>
      </c>
      <c r="B133" s="197" t="s">
        <v>245</v>
      </c>
      <c r="C133" s="218"/>
      <c r="D133" s="218"/>
      <c r="E133" s="53"/>
      <c r="F133" s="285"/>
      <c r="G133" s="47">
        <v>534.88801</v>
      </c>
      <c r="H133" s="97"/>
      <c r="I133" s="98">
        <f t="shared" si="2"/>
        <v>0</v>
      </c>
      <c r="J133" s="86"/>
    </row>
    <row r="134" spans="1:9" ht="14.25" customHeight="1" thickBot="1">
      <c r="A134" s="42" t="s">
        <v>246</v>
      </c>
      <c r="B134" s="195" t="s">
        <v>213</v>
      </c>
      <c r="C134" s="218">
        <v>664.7</v>
      </c>
      <c r="D134" s="218">
        <v>664.7</v>
      </c>
      <c r="E134" s="53">
        <v>298.2</v>
      </c>
      <c r="F134" s="179"/>
      <c r="G134" s="68">
        <v>255.22779</v>
      </c>
      <c r="H134" s="190">
        <f t="shared" si="3"/>
        <v>44.862343914547914</v>
      </c>
      <c r="I134" s="98">
        <f t="shared" si="2"/>
        <v>-366.50000000000006</v>
      </c>
    </row>
    <row r="135" spans="1:9" ht="11.25" customHeight="1" thickBot="1">
      <c r="A135" s="42" t="s">
        <v>247</v>
      </c>
      <c r="B135" s="196" t="s">
        <v>210</v>
      </c>
      <c r="C135" s="212">
        <v>1215.6</v>
      </c>
      <c r="D135" s="212">
        <v>1215.6</v>
      </c>
      <c r="E135" s="53">
        <v>478.38474</v>
      </c>
      <c r="F135" s="285"/>
      <c r="G135" s="53">
        <v>445.97041</v>
      </c>
      <c r="H135" s="97">
        <f t="shared" si="3"/>
        <v>39.35379565646595</v>
      </c>
      <c r="I135" s="98">
        <f t="shared" si="2"/>
        <v>-737.21526</v>
      </c>
    </row>
    <row r="136" spans="1:9" ht="24.75" customHeight="1" thickBot="1">
      <c r="A136" s="42" t="s">
        <v>218</v>
      </c>
      <c r="B136" s="195" t="s">
        <v>219</v>
      </c>
      <c r="C136" s="218">
        <v>86</v>
      </c>
      <c r="D136" s="218">
        <v>86</v>
      </c>
      <c r="E136" s="53">
        <v>63.56068</v>
      </c>
      <c r="F136" s="285"/>
      <c r="G136" s="68"/>
      <c r="H136" s="97">
        <f t="shared" si="3"/>
        <v>73.90776744186046</v>
      </c>
      <c r="I136" s="98">
        <f t="shared" si="2"/>
        <v>-22.439320000000002</v>
      </c>
    </row>
    <row r="137" spans="1:9" ht="12.75" thickBot="1">
      <c r="A137" s="42"/>
      <c r="B137" s="5" t="s">
        <v>222</v>
      </c>
      <c r="C137" s="219"/>
      <c r="D137" s="219"/>
      <c r="E137" s="53"/>
      <c r="F137" s="285"/>
      <c r="G137" s="68"/>
      <c r="H137" s="97"/>
      <c r="I137" s="98">
        <f t="shared" si="2"/>
        <v>0</v>
      </c>
    </row>
    <row r="138" spans="1:9" ht="11.25" customHeight="1" thickBot="1">
      <c r="A138" s="169" t="s">
        <v>248</v>
      </c>
      <c r="B138" s="182" t="s">
        <v>86</v>
      </c>
      <c r="C138" s="209">
        <f>C139</f>
        <v>35939</v>
      </c>
      <c r="D138" s="209">
        <f>D139</f>
        <v>35939</v>
      </c>
      <c r="E138" s="3">
        <f>E139</f>
        <v>16973</v>
      </c>
      <c r="F138" s="43">
        <f>F139</f>
        <v>0</v>
      </c>
      <c r="G138" s="43">
        <f>G139</f>
        <v>12009</v>
      </c>
      <c r="H138" s="97">
        <f t="shared" si="3"/>
        <v>47.227246167116505</v>
      </c>
      <c r="I138" s="98">
        <f t="shared" si="2"/>
        <v>-18966</v>
      </c>
    </row>
    <row r="139" spans="1:9" ht="11.25" customHeight="1" thickBot="1">
      <c r="A139" s="183" t="s">
        <v>249</v>
      </c>
      <c r="B139" s="184" t="s">
        <v>87</v>
      </c>
      <c r="C139" s="220">
        <v>35939</v>
      </c>
      <c r="D139" s="220">
        <v>35939</v>
      </c>
      <c r="E139" s="55">
        <v>16973</v>
      </c>
      <c r="G139" s="55">
        <v>12009</v>
      </c>
      <c r="H139" s="97">
        <f t="shared" si="3"/>
        <v>47.227246167116505</v>
      </c>
      <c r="I139" s="98">
        <f aca="true" t="shared" si="4" ref="I139:I162">E139-C139</f>
        <v>-18966</v>
      </c>
    </row>
    <row r="140" spans="1:9" ht="11.25" customHeight="1" thickBot="1">
      <c r="A140" s="168" t="s">
        <v>88</v>
      </c>
      <c r="B140" s="291" t="s">
        <v>104</v>
      </c>
      <c r="C140" s="208">
        <f>C151+C152+C142+C146+C144</f>
        <v>37610.206</v>
      </c>
      <c r="D140" s="208">
        <f>D151+D152+D142+D146+D144</f>
        <v>37656.206</v>
      </c>
      <c r="E140" s="1">
        <f>E151+E152+E142+E146+E144+E143+E145+E149+E150+E147+E148</f>
        <v>12453.98745</v>
      </c>
      <c r="F140" s="281">
        <f>F151+F152+F142+F146+F144+F143+F145+F149+F150</f>
        <v>0</v>
      </c>
      <c r="G140" s="1">
        <f>G141+G145+G147+G151+G152+G146+G149+G150+G148</f>
        <v>9365.32676</v>
      </c>
      <c r="H140" s="97">
        <f t="shared" si="3"/>
        <v>33.11331889540834</v>
      </c>
      <c r="I140" s="98">
        <f t="shared" si="4"/>
        <v>-25156.218549999998</v>
      </c>
    </row>
    <row r="141" spans="1:9" ht="11.25" customHeight="1" thickBot="1">
      <c r="A141" s="168" t="s">
        <v>89</v>
      </c>
      <c r="B141" s="291" t="s">
        <v>104</v>
      </c>
      <c r="C141" s="208"/>
      <c r="D141" s="208"/>
      <c r="E141" s="1">
        <f>E142+E143+E145</f>
        <v>0</v>
      </c>
      <c r="F141" s="132"/>
      <c r="G141" s="1">
        <f>G142+G143+G144</f>
        <v>0</v>
      </c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8" t="s">
        <v>183</v>
      </c>
      <c r="C142" s="210"/>
      <c r="D142" s="210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89</v>
      </c>
      <c r="B143" s="199" t="s">
        <v>180</v>
      </c>
      <c r="C143" s="212"/>
      <c r="D143" s="212"/>
      <c r="E143" s="54"/>
      <c r="F143" s="108"/>
      <c r="G143" s="82"/>
      <c r="H143" s="97"/>
      <c r="I143" s="98">
        <f t="shared" si="4"/>
        <v>0</v>
      </c>
    </row>
    <row r="144" spans="1:9" ht="24" customHeight="1" thickBot="1">
      <c r="A144" s="125" t="s">
        <v>89</v>
      </c>
      <c r="B144" s="121" t="s">
        <v>151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25" t="s">
        <v>188</v>
      </c>
      <c r="B145" s="194" t="s">
        <v>189</v>
      </c>
      <c r="C145" s="212"/>
      <c r="D145" s="212"/>
      <c r="E145" s="54"/>
      <c r="F145" s="108"/>
      <c r="G145" s="54"/>
      <c r="H145" s="97"/>
      <c r="I145" s="98">
        <f t="shared" si="4"/>
        <v>0</v>
      </c>
    </row>
    <row r="146" spans="1:9" ht="11.25" customHeight="1" thickBot="1">
      <c r="A146" s="130" t="s">
        <v>202</v>
      </c>
      <c r="B146" s="122" t="s">
        <v>203</v>
      </c>
      <c r="C146" s="218"/>
      <c r="D146" s="218"/>
      <c r="E146" s="54"/>
      <c r="F146" s="108"/>
      <c r="G146" s="82"/>
      <c r="H146" s="97"/>
      <c r="I146" s="98">
        <f t="shared" si="4"/>
        <v>0</v>
      </c>
    </row>
    <row r="147" spans="1:9" ht="24" customHeight="1" thickBot="1">
      <c r="A147" s="130" t="s">
        <v>135</v>
      </c>
      <c r="B147" s="121" t="s">
        <v>136</v>
      </c>
      <c r="C147" s="218"/>
      <c r="D147" s="218"/>
      <c r="E147" s="53"/>
      <c r="F147" s="106"/>
      <c r="G147" s="53"/>
      <c r="H147" s="97"/>
      <c r="I147" s="98">
        <f t="shared" si="4"/>
        <v>0</v>
      </c>
    </row>
    <row r="148" spans="1:9" ht="25.5" customHeight="1" thickBot="1">
      <c r="A148" s="118" t="s">
        <v>137</v>
      </c>
      <c r="B148" s="121" t="s">
        <v>138</v>
      </c>
      <c r="C148" s="221"/>
      <c r="D148" s="221"/>
      <c r="E148" s="47"/>
      <c r="F148" s="124"/>
      <c r="G148" s="47"/>
      <c r="H148" s="97"/>
      <c r="I148" s="98">
        <f t="shared" si="4"/>
        <v>0</v>
      </c>
    </row>
    <row r="149" spans="1:9" ht="11.25" customHeight="1" thickBot="1">
      <c r="A149" s="130" t="s">
        <v>190</v>
      </c>
      <c r="B149" s="200" t="s">
        <v>191</v>
      </c>
      <c r="C149" s="211"/>
      <c r="D149" s="211"/>
      <c r="E149" s="55"/>
      <c r="F149" s="112"/>
      <c r="G149" s="80"/>
      <c r="H149" s="97"/>
      <c r="I149" s="98">
        <f t="shared" si="4"/>
        <v>0</v>
      </c>
    </row>
    <row r="150" spans="1:9" ht="11.25" customHeight="1" thickBot="1">
      <c r="A150" s="130" t="s">
        <v>192</v>
      </c>
      <c r="B150" s="201" t="s">
        <v>193</v>
      </c>
      <c r="C150" s="211"/>
      <c r="D150" s="211"/>
      <c r="E150" s="55"/>
      <c r="F150" s="112"/>
      <c r="G150" s="55"/>
      <c r="H150" s="97"/>
      <c r="I150" s="98">
        <f t="shared" si="4"/>
        <v>0</v>
      </c>
    </row>
    <row r="151" spans="1:9" ht="11.25" customHeight="1" thickBot="1">
      <c r="A151" s="168" t="s">
        <v>274</v>
      </c>
      <c r="B151" s="202" t="s">
        <v>101</v>
      </c>
      <c r="C151" s="208">
        <v>37610.206</v>
      </c>
      <c r="D151" s="208">
        <v>37656.206</v>
      </c>
      <c r="E151" s="1">
        <v>12453.98745</v>
      </c>
      <c r="F151" s="132"/>
      <c r="G151" s="1">
        <v>9365.32676</v>
      </c>
      <c r="H151" s="97">
        <f>E151/C151*100</f>
        <v>33.11331889540834</v>
      </c>
      <c r="I151" s="98">
        <f t="shared" si="4"/>
        <v>-25156.218549999998</v>
      </c>
    </row>
    <row r="152" spans="1:9" ht="11.25" customHeight="1" thickBot="1">
      <c r="A152" s="113" t="s">
        <v>90</v>
      </c>
      <c r="B152" s="203" t="s">
        <v>177</v>
      </c>
      <c r="C152" s="222">
        <f>C155+C153+C156</f>
        <v>0</v>
      </c>
      <c r="D152" s="222">
        <f>D155+D153+D156</f>
        <v>0</v>
      </c>
      <c r="E152" s="45">
        <f>E155+E153+E156+E154+E157</f>
        <v>0</v>
      </c>
      <c r="F152" s="156"/>
      <c r="G152" s="45">
        <f>G155+G153+G156+G154+G157</f>
        <v>0</v>
      </c>
      <c r="H152" s="97"/>
      <c r="I152" s="98">
        <f t="shared" si="4"/>
        <v>0</v>
      </c>
    </row>
    <row r="153" spans="1:9" ht="24" customHeight="1" thickBot="1">
      <c r="A153" s="125" t="s">
        <v>91</v>
      </c>
      <c r="B153" s="193" t="s">
        <v>198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25.5" customHeight="1" thickBot="1">
      <c r="A154" s="125" t="s">
        <v>91</v>
      </c>
      <c r="B154" s="193" t="s">
        <v>186</v>
      </c>
      <c r="C154" s="216"/>
      <c r="D154" s="216"/>
      <c r="E154" s="54"/>
      <c r="F154" s="101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4" t="s">
        <v>178</v>
      </c>
      <c r="C155" s="210"/>
      <c r="D155" s="210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121" t="s">
        <v>185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25" t="s">
        <v>91</v>
      </c>
      <c r="B157" s="200" t="s">
        <v>208</v>
      </c>
      <c r="C157" s="214"/>
      <c r="D157" s="214"/>
      <c r="E157" s="54"/>
      <c r="F157" s="108"/>
      <c r="G157" s="54"/>
      <c r="H157" s="97"/>
      <c r="I157" s="98">
        <f t="shared" si="4"/>
        <v>0</v>
      </c>
    </row>
    <row r="158" spans="1:9" ht="11.25" customHeight="1" thickBot="1">
      <c r="A158" s="185" t="s">
        <v>120</v>
      </c>
      <c r="B158" s="205" t="s">
        <v>117</v>
      </c>
      <c r="C158" s="223"/>
      <c r="D158" s="223"/>
      <c r="E158" s="61"/>
      <c r="F158" s="108"/>
      <c r="G158" s="61"/>
      <c r="H158" s="97"/>
      <c r="I158" s="98">
        <f t="shared" si="4"/>
        <v>0</v>
      </c>
    </row>
    <row r="159" spans="1:9" ht="11.25" customHeight="1" thickBot="1">
      <c r="A159" s="185" t="s">
        <v>113</v>
      </c>
      <c r="B159" s="206" t="s">
        <v>70</v>
      </c>
      <c r="C159" s="223"/>
      <c r="D159" s="223"/>
      <c r="E159" s="48">
        <v>2.5085</v>
      </c>
      <c r="F159" s="186"/>
      <c r="G159" s="48">
        <v>4</v>
      </c>
      <c r="H159" s="97"/>
      <c r="I159" s="98">
        <f t="shared" si="4"/>
        <v>2.5085</v>
      </c>
    </row>
    <row r="160" spans="1:9" ht="11.25" customHeight="1" thickBot="1">
      <c r="A160" s="118" t="s">
        <v>139</v>
      </c>
      <c r="B160" s="207" t="s">
        <v>166</v>
      </c>
      <c r="C160" s="215"/>
      <c r="D160" s="215"/>
      <c r="E160" s="53">
        <v>5.67416</v>
      </c>
      <c r="F160" s="106"/>
      <c r="G160" s="53"/>
      <c r="H160" s="97"/>
      <c r="I160" s="98">
        <f t="shared" si="4"/>
        <v>5.67416</v>
      </c>
    </row>
    <row r="161" spans="1:9" ht="11.25" customHeight="1" thickBot="1">
      <c r="A161" s="185" t="s">
        <v>114</v>
      </c>
      <c r="B161" s="206" t="s">
        <v>71</v>
      </c>
      <c r="C161" s="224"/>
      <c r="D161" s="224"/>
      <c r="E161" s="48">
        <v>-0.00128</v>
      </c>
      <c r="F161" s="186"/>
      <c r="G161" s="48">
        <v>-3.98384</v>
      </c>
      <c r="H161" s="97"/>
      <c r="I161" s="98">
        <f t="shared" si="4"/>
        <v>-0.00128</v>
      </c>
    </row>
    <row r="162" spans="1:9" ht="11.25" customHeight="1" thickBot="1">
      <c r="A162" s="168"/>
      <c r="B162" s="291" t="s">
        <v>92</v>
      </c>
      <c r="C162" s="208">
        <f>C8+C85</f>
        <v>407134.506</v>
      </c>
      <c r="D162" s="208">
        <f>D8+D85</f>
        <v>416753.746</v>
      </c>
      <c r="E162" s="1">
        <f>E85+E8</f>
        <v>194013.40326999998</v>
      </c>
      <c r="F162" s="225">
        <f>F85+F8</f>
        <v>0</v>
      </c>
      <c r="G162" s="1">
        <f>G8+G85</f>
        <v>163603.47095000002</v>
      </c>
      <c r="H162" s="97">
        <f>E162/C162*100</f>
        <v>47.653392284563566</v>
      </c>
      <c r="I162" s="98">
        <f t="shared" si="4"/>
        <v>-213121.10273</v>
      </c>
    </row>
    <row r="163" spans="1:9" ht="11.25" customHeight="1">
      <c r="A163" s="40"/>
      <c r="B163" s="49"/>
      <c r="C163" s="49"/>
      <c r="D163" s="49"/>
      <c r="F163" s="84"/>
      <c r="G163" s="84"/>
      <c r="H163" s="187"/>
      <c r="I163" s="188"/>
    </row>
    <row r="164" spans="1:8" ht="11.25" customHeight="1">
      <c r="A164" s="52" t="s">
        <v>199</v>
      </c>
      <c r="B164" s="52"/>
      <c r="C164" s="50"/>
      <c r="D164" s="50"/>
      <c r="E164" s="76"/>
      <c r="F164" s="187"/>
      <c r="G164" s="76"/>
      <c r="H164" s="52"/>
    </row>
    <row r="165" spans="1:8" ht="11.25" customHeight="1">
      <c r="A165" s="52" t="s">
        <v>175</v>
      </c>
      <c r="B165" s="51"/>
      <c r="C165" s="51"/>
      <c r="D165" s="51"/>
      <c r="E165" s="76" t="s">
        <v>200</v>
      </c>
      <c r="F165" s="85"/>
      <c r="G165" s="85"/>
      <c r="H165" s="52"/>
    </row>
    <row r="166" spans="1:8" ht="11.25" customHeight="1">
      <c r="A166" s="52"/>
      <c r="B166" s="51"/>
      <c r="C166" s="51"/>
      <c r="D166" s="51"/>
      <c r="E166" s="76"/>
      <c r="F166" s="85"/>
      <c r="G166" s="85"/>
      <c r="H166" s="52"/>
    </row>
    <row r="167" spans="1:7" ht="11.25" customHeight="1">
      <c r="A167" s="189" t="s">
        <v>264</v>
      </c>
      <c r="B167" s="52"/>
      <c r="C167" s="52"/>
      <c r="D167" s="52"/>
      <c r="E167" s="77"/>
      <c r="F167" s="86"/>
      <c r="G167" s="77"/>
    </row>
    <row r="168" spans="1:7" ht="11.25" customHeight="1">
      <c r="A168" s="189" t="s">
        <v>176</v>
      </c>
      <c r="C168" s="52"/>
      <c r="D168" s="52"/>
      <c r="E168" s="77"/>
      <c r="F168" s="86"/>
      <c r="G168" s="86"/>
    </row>
    <row r="169" spans="1:6" ht="11.25" customHeight="1">
      <c r="A169" s="40"/>
      <c r="F169" s="2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  <row r="175" ht="11.25" customHeight="1">
      <c r="A175" s="40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1"/>
  <sheetViews>
    <sheetView zoomScale="120" zoomScaleNormal="120" zoomScalePageLayoutView="0" workbookViewId="0" topLeftCell="A1">
      <selection activeCell="L7" sqref="L7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325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326"/>
      <c r="G3" s="308"/>
    </row>
    <row r="4" spans="1:9" ht="11.25" customHeight="1" thickBot="1">
      <c r="A4" s="40"/>
      <c r="B4" s="58" t="s">
        <v>290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327" t="s">
        <v>3</v>
      </c>
      <c r="F5" s="90"/>
      <c r="G5" s="21" t="s">
        <v>3</v>
      </c>
      <c r="H5" s="357" t="s">
        <v>97</v>
      </c>
      <c r="I5" s="358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302" t="s">
        <v>291</v>
      </c>
      <c r="F6" s="71" t="s">
        <v>257</v>
      </c>
      <c r="G6" s="302" t="s">
        <v>291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328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69299</v>
      </c>
      <c r="D8" s="6">
        <f>D9+D15+D24+D48+D60+D86+D36+D58+D56</f>
        <v>71183</v>
      </c>
      <c r="E8" s="6">
        <f>E9+E15+E24+E48+E60+E86+E36+E58+E56+E34+E55+E57</f>
        <v>38381.136300000006</v>
      </c>
      <c r="F8" s="1">
        <f>F9+F15+F24+F48+F60+F86+F36+F58+F56</f>
        <v>0</v>
      </c>
      <c r="G8" s="6">
        <f>G9+G15+G24+G48+G60+G86+G36+G58+G56+G14+G34</f>
        <v>30487.43213</v>
      </c>
      <c r="H8" s="97">
        <f>E8/D8*100</f>
        <v>53.918964218984875</v>
      </c>
      <c r="I8" s="98">
        <f>E8-C8</f>
        <v>-30917.863699999994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44856</v>
      </c>
      <c r="E9" s="7">
        <f>E10</f>
        <v>26150.33926</v>
      </c>
      <c r="F9" s="101">
        <f>F10</f>
        <v>0</v>
      </c>
      <c r="G9" s="7">
        <f>G10</f>
        <v>18940.70006</v>
      </c>
      <c r="H9" s="97">
        <f aca="true" t="shared" si="0" ref="H9:H76">E9/C9*100</f>
        <v>58.29841996611379</v>
      </c>
      <c r="I9" s="98">
        <f aca="true" t="shared" si="1" ref="I9:I77">E9-C9</f>
        <v>-18705.66074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44856</v>
      </c>
      <c r="E10" s="8">
        <f>E11+E12+E13</f>
        <v>26150.33926</v>
      </c>
      <c r="F10" s="55">
        <f>F11+F12+F13</f>
        <v>0</v>
      </c>
      <c r="G10" s="8">
        <v>18940.70006</v>
      </c>
      <c r="H10" s="97">
        <f t="shared" si="0"/>
        <v>58.29841996611379</v>
      </c>
      <c r="I10" s="98">
        <f t="shared" si="1"/>
        <v>-18705.66074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9">
        <v>26001.14548</v>
      </c>
      <c r="F11" s="106"/>
      <c r="G11" s="9">
        <v>18755.59937</v>
      </c>
      <c r="H11" s="97">
        <f t="shared" si="0"/>
        <v>58.33122934380258</v>
      </c>
      <c r="I11" s="98">
        <f t="shared" si="1"/>
        <v>-18573.85452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113</v>
      </c>
      <c r="E12" s="10">
        <v>91.93185</v>
      </c>
      <c r="F12" s="108"/>
      <c r="G12" s="10">
        <v>40.84814</v>
      </c>
      <c r="H12" s="97">
        <f t="shared" si="0"/>
        <v>81.35561946902654</v>
      </c>
      <c r="I12" s="98">
        <f t="shared" si="1"/>
        <v>-21.068150000000003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9">
        <v>57.26193</v>
      </c>
      <c r="F13" s="106"/>
      <c r="G13" s="9">
        <v>144.25255</v>
      </c>
      <c r="H13" s="97">
        <f t="shared" si="0"/>
        <v>34.08448214285714</v>
      </c>
      <c r="I13" s="98">
        <f t="shared" si="1"/>
        <v>-110.73807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8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14459</v>
      </c>
      <c r="E15" s="6">
        <f>E16+E21+E22+E23</f>
        <v>7305.04278</v>
      </c>
      <c r="F15" s="168">
        <f>F16+F21+F22+F23</f>
        <v>0</v>
      </c>
      <c r="G15" s="6">
        <f>G16+G21+G22+G23</f>
        <v>7482.640009999999</v>
      </c>
      <c r="H15" s="97">
        <f t="shared" si="0"/>
        <v>50.52246199598866</v>
      </c>
      <c r="I15" s="98">
        <f t="shared" si="1"/>
        <v>-7153.95722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10775</v>
      </c>
      <c r="E16" s="10">
        <f>E17+E18+E19</f>
        <v>4883.45789</v>
      </c>
      <c r="F16" s="191">
        <f>F17+F18</f>
        <v>0</v>
      </c>
      <c r="G16" s="10">
        <f>G17+G18+G19</f>
        <v>4716.71076</v>
      </c>
      <c r="H16" s="97">
        <f t="shared" si="0"/>
        <v>45.32211498839907</v>
      </c>
      <c r="I16" s="98">
        <f t="shared" si="1"/>
        <v>-5891.54211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9">
        <v>1926.82558</v>
      </c>
      <c r="F17" s="120"/>
      <c r="G17" s="9">
        <v>2375.56085</v>
      </c>
      <c r="H17" s="97">
        <f t="shared" si="0"/>
        <v>30.74558129886708</v>
      </c>
      <c r="I17" s="98">
        <f t="shared" si="1"/>
        <v>-4340.17442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12">
        <v>2951.23431</v>
      </c>
      <c r="F18" s="130"/>
      <c r="G18" s="8">
        <v>2323.54751</v>
      </c>
      <c r="H18" s="97">
        <f t="shared" si="0"/>
        <v>65.46659960070984</v>
      </c>
      <c r="I18" s="98">
        <f t="shared" si="1"/>
        <v>-1556.7656900000002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12">
        <v>5.398</v>
      </c>
      <c r="F19" s="130"/>
      <c r="G19" s="9">
        <v>17.6024</v>
      </c>
      <c r="H19" s="97"/>
      <c r="I19" s="98">
        <f t="shared" si="1"/>
        <v>5.398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11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10">
        <v>527.58752</v>
      </c>
      <c r="F21" s="108"/>
      <c r="G21" s="10">
        <v>811.07863</v>
      </c>
      <c r="H21" s="97">
        <f t="shared" si="0"/>
        <v>43.63833912324235</v>
      </c>
      <c r="I21" s="98">
        <f t="shared" si="1"/>
        <v>-681.41248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1761</v>
      </c>
      <c r="E22" s="9">
        <v>1429.79554</v>
      </c>
      <c r="F22" s="108"/>
      <c r="G22" s="9">
        <v>1584.50966</v>
      </c>
      <c r="H22" s="97">
        <f t="shared" si="0"/>
        <v>81.19225099375356</v>
      </c>
      <c r="I22" s="98">
        <f t="shared" si="1"/>
        <v>-331.2044599999999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11">
        <v>464.20183</v>
      </c>
      <c r="F23" s="112"/>
      <c r="G23" s="11">
        <v>370.34096</v>
      </c>
      <c r="H23" s="97">
        <f t="shared" si="0"/>
        <v>65.01426190476191</v>
      </c>
      <c r="I23" s="98">
        <f t="shared" si="1"/>
        <v>-249.79817000000003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6">
        <f>E26+E28+E33+E29+E30+E31+E32</f>
        <v>1514.85796</v>
      </c>
      <c r="F24" s="115">
        <f>F26+F28+F33</f>
        <v>0</v>
      </c>
      <c r="G24" s="6">
        <f>G26+G28+G33</f>
        <v>594.54151</v>
      </c>
      <c r="H24" s="97">
        <f t="shared" si="0"/>
        <v>100.38820145791915</v>
      </c>
      <c r="I24" s="98">
        <f t="shared" si="1"/>
        <v>5.857960000000048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8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12">
        <f>E27</f>
        <v>611.70781</v>
      </c>
      <c r="F26" s="40">
        <f>F27</f>
        <v>0</v>
      </c>
      <c r="G26" s="12">
        <v>594.54151</v>
      </c>
      <c r="H26" s="97">
        <f t="shared" si="0"/>
        <v>50.596179487179484</v>
      </c>
      <c r="I26" s="98">
        <f t="shared" si="1"/>
        <v>-597.29219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11">
        <v>611.70781</v>
      </c>
      <c r="F27" s="112"/>
      <c r="G27" s="11">
        <v>594.54151</v>
      </c>
      <c r="H27" s="97">
        <f t="shared" si="0"/>
        <v>50.596179487179484</v>
      </c>
      <c r="I27" s="98">
        <f t="shared" si="1"/>
        <v>-597.29219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9">
        <v>33</v>
      </c>
      <c r="F28" s="124"/>
      <c r="G28" s="9"/>
      <c r="H28" s="97"/>
      <c r="I28" s="98">
        <f t="shared" si="1"/>
        <v>33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11">
        <v>7.2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11">
        <v>625.95015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11">
        <v>78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11">
        <v>159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11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6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13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4880</v>
      </c>
      <c r="E36" s="14">
        <f>E38+E39+E43+E46</f>
        <v>2047.96416</v>
      </c>
      <c r="F36" s="138">
        <f>F38+F39+F43</f>
        <v>0</v>
      </c>
      <c r="G36" s="14">
        <f>G38+G39+G43+G46</f>
        <v>1662.76958</v>
      </c>
      <c r="H36" s="97">
        <f t="shared" si="0"/>
        <v>41.96647868852459</v>
      </c>
      <c r="I36" s="98">
        <f t="shared" si="1"/>
        <v>-2832.03584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13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10">
        <v>1916.36532</v>
      </c>
      <c r="F38" s="112"/>
      <c r="G38" s="10">
        <v>1487.21108</v>
      </c>
      <c r="H38" s="97">
        <f t="shared" si="0"/>
        <v>46.28901739130435</v>
      </c>
      <c r="I38" s="98">
        <f t="shared" si="1"/>
        <v>-2223.63468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8">
        <f>E40</f>
        <v>0</v>
      </c>
      <c r="F39" s="40">
        <f>F40</f>
        <v>0</v>
      </c>
      <c r="G39" s="8">
        <f>G40</f>
        <v>0</v>
      </c>
      <c r="H39" s="97">
        <f t="shared" si="0"/>
        <v>0</v>
      </c>
      <c r="I39" s="98">
        <f t="shared" si="1"/>
        <v>-532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9"/>
      <c r="F40" s="144"/>
      <c r="G40" s="9"/>
      <c r="H40" s="97">
        <f t="shared" si="0"/>
        <v>0</v>
      </c>
      <c r="I40" s="98">
        <f t="shared" si="1"/>
        <v>-532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292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15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10">
        <f>E45</f>
        <v>65.3246</v>
      </c>
      <c r="F43" s="148">
        <f>F45</f>
        <v>0</v>
      </c>
      <c r="G43" s="10">
        <v>159.2585</v>
      </c>
      <c r="H43" s="97">
        <f t="shared" si="0"/>
        <v>41.3446835443038</v>
      </c>
      <c r="I43" s="98">
        <f t="shared" si="1"/>
        <v>-92.6754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16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8">
        <v>65.3246</v>
      </c>
      <c r="F45" s="146"/>
      <c r="G45" s="8">
        <v>159.2585</v>
      </c>
      <c r="H45" s="97">
        <f t="shared" si="0"/>
        <v>41.3446835443038</v>
      </c>
      <c r="I45" s="98">
        <f t="shared" si="1"/>
        <v>-92.6754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50</v>
      </c>
      <c r="E46" s="303">
        <f>E47</f>
        <v>66.27424</v>
      </c>
      <c r="F46" s="74">
        <f>F47</f>
        <v>0</v>
      </c>
      <c r="G46" s="303">
        <f>G47</f>
        <v>16.3</v>
      </c>
      <c r="H46" s="97">
        <f t="shared" si="0"/>
        <v>132.54848</v>
      </c>
      <c r="I46" s="98">
        <f t="shared" si="1"/>
        <v>16.274240000000006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17">
        <v>66.27424</v>
      </c>
      <c r="F47" s="153"/>
      <c r="G47" s="17">
        <v>16.3</v>
      </c>
      <c r="H47" s="97">
        <f t="shared" si="0"/>
        <v>132.54848</v>
      </c>
      <c r="I47" s="98">
        <f t="shared" si="1"/>
        <v>16.274240000000006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14">
        <f>E49+E50+E51+E52+E54+E53</f>
        <v>-390.33072</v>
      </c>
      <c r="F48" s="156"/>
      <c r="G48" s="14">
        <f>G49+G50+G52+G51+G54+G53</f>
        <v>826.06289</v>
      </c>
      <c r="H48" s="97">
        <f t="shared" si="0"/>
        <v>-16.324998745294856</v>
      </c>
      <c r="I48" s="98">
        <f t="shared" si="1"/>
        <v>-2781.33072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8">
        <v>39.08308</v>
      </c>
      <c r="F49" s="146"/>
      <c r="G49" s="8">
        <v>6.77149</v>
      </c>
      <c r="H49" s="97"/>
      <c r="I49" s="98">
        <f t="shared" si="1"/>
        <v>39.08308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9"/>
      <c r="F50" s="158"/>
      <c r="G50" s="9">
        <v>0.08727</v>
      </c>
      <c r="H50" s="97">
        <f t="shared" si="0"/>
        <v>0</v>
      </c>
      <c r="I50" s="98">
        <f t="shared" si="1"/>
        <v>-1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9"/>
      <c r="F51" s="158"/>
      <c r="G51" s="9"/>
      <c r="H51" s="97">
        <f t="shared" si="0"/>
        <v>0</v>
      </c>
      <c r="I51" s="98">
        <f t="shared" si="1"/>
        <v>-220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9">
        <v>20.47217</v>
      </c>
      <c r="F52" s="158"/>
      <c r="G52" s="9">
        <v>132.85543</v>
      </c>
      <c r="H52" s="97"/>
      <c r="I52" s="98">
        <f t="shared" si="1"/>
        <v>20.47217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11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11">
        <v>-449.88597</v>
      </c>
      <c r="F54" s="159"/>
      <c r="G54" s="11">
        <v>686.3487</v>
      </c>
      <c r="H54" s="97">
        <f t="shared" si="0"/>
        <v>-20.732072350230414</v>
      </c>
      <c r="I54" s="98">
        <f t="shared" si="1"/>
        <v>-2619.88597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12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253" t="s">
        <v>194</v>
      </c>
      <c r="B56" s="254" t="s">
        <v>106</v>
      </c>
      <c r="C56" s="255"/>
      <c r="D56" s="256"/>
      <c r="E56" s="14"/>
      <c r="F56" s="257"/>
      <c r="G56" s="14"/>
      <c r="H56" s="97"/>
      <c r="I56" s="98">
        <f t="shared" si="1"/>
        <v>0</v>
      </c>
      <c r="J56" s="87"/>
    </row>
    <row r="57" spans="1:9" s="86" customFormat="1" ht="11.25" customHeight="1" thickBot="1">
      <c r="A57" s="113" t="s">
        <v>268</v>
      </c>
      <c r="B57" s="114" t="s">
        <v>269</v>
      </c>
      <c r="C57" s="45"/>
      <c r="D57" s="18"/>
      <c r="E57" s="18">
        <v>21.07</v>
      </c>
      <c r="F57" s="161"/>
      <c r="G57" s="18"/>
      <c r="H57" s="97"/>
      <c r="I57" s="98">
        <f t="shared" si="1"/>
        <v>21.07</v>
      </c>
    </row>
    <row r="58" spans="1:9" s="86" customFormat="1" ht="11.25" customHeight="1" thickBot="1">
      <c r="A58" s="113" t="s">
        <v>125</v>
      </c>
      <c r="B58" s="114" t="s">
        <v>40</v>
      </c>
      <c r="C58" s="45">
        <v>239</v>
      </c>
      <c r="D58" s="18">
        <v>293</v>
      </c>
      <c r="E58" s="18">
        <v>457.26505</v>
      </c>
      <c r="F58" s="161"/>
      <c r="G58" s="18">
        <v>174.05196</v>
      </c>
      <c r="H58" s="97">
        <f t="shared" si="0"/>
        <v>191.32428870292887</v>
      </c>
      <c r="I58" s="98">
        <f t="shared" si="1"/>
        <v>218.26504999999997</v>
      </c>
    </row>
    <row r="59" spans="1:9" s="86" customFormat="1" ht="30.75" customHeight="1" thickBot="1">
      <c r="A59" s="113" t="s">
        <v>299</v>
      </c>
      <c r="B59" s="301" t="s">
        <v>300</v>
      </c>
      <c r="C59" s="45"/>
      <c r="D59" s="18"/>
      <c r="E59" s="18">
        <v>457.26505</v>
      </c>
      <c r="F59" s="161"/>
      <c r="G59" s="18"/>
      <c r="H59" s="97"/>
      <c r="I59" s="98"/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965</v>
      </c>
      <c r="E60" s="18">
        <f>E63+E65+E67+E69+E70+E72+E73+E74+E76+E78+E61+E81+E82+E83</f>
        <v>511.24801</v>
      </c>
      <c r="F60" s="45">
        <f>F63+F65+F67+F69+F70+F72+F73+F74+F76+F78+F61+F81+F82+F83</f>
        <v>0</v>
      </c>
      <c r="G60" s="18">
        <f>G63+G65+G67+G69+G70+G72+G73+G74+G76+G78+G61+G81+G82+G83+G75</f>
        <v>511.32251</v>
      </c>
      <c r="H60" s="97">
        <f t="shared" si="0"/>
        <v>52.97906839378238</v>
      </c>
      <c r="I60" s="98">
        <f t="shared" si="1"/>
        <v>-453.75199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10">
        <v>17.87</v>
      </c>
      <c r="F61" s="108"/>
      <c r="G61" s="10">
        <v>16.56684</v>
      </c>
      <c r="H61" s="97">
        <f t="shared" si="0"/>
        <v>39.711111111111116</v>
      </c>
      <c r="I61" s="98">
        <f t="shared" si="1"/>
        <v>-27.13</v>
      </c>
    </row>
    <row r="62" spans="1:10" s="86" customFormat="1" ht="11.25" customHeight="1" thickBot="1">
      <c r="A62" s="102" t="s">
        <v>43</v>
      </c>
      <c r="B62" s="103" t="s">
        <v>44</v>
      </c>
      <c r="C62" s="47"/>
      <c r="D62" s="11"/>
      <c r="E62" s="304">
        <v>1.75</v>
      </c>
      <c r="F62" s="162"/>
      <c r="G62" s="304"/>
      <c r="H62" s="97"/>
      <c r="I62" s="98">
        <f t="shared" si="1"/>
        <v>1.75</v>
      </c>
      <c r="J62" s="87"/>
    </row>
    <row r="63" spans="2:9" ht="11.25" customHeight="1" thickBot="1">
      <c r="B63" s="103" t="s">
        <v>45</v>
      </c>
      <c r="C63" s="54">
        <v>1</v>
      </c>
      <c r="D63" s="10">
        <v>1</v>
      </c>
      <c r="E63" s="8"/>
      <c r="F63" s="112"/>
      <c r="G63" s="8">
        <v>0.15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11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10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8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8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11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10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9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11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10">
        <v>22</v>
      </c>
      <c r="F72" s="108"/>
      <c r="G72" s="10"/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9">
        <v>41.19065</v>
      </c>
      <c r="F73" s="108"/>
      <c r="G73" s="9">
        <v>155.47308</v>
      </c>
      <c r="H73" s="97">
        <f t="shared" si="0"/>
        <v>29.421892857142858</v>
      </c>
      <c r="I73" s="98">
        <f t="shared" si="1"/>
        <v>-98.80935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9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8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8">
        <v>7.76</v>
      </c>
      <c r="F76" s="112"/>
      <c r="G76" s="8">
        <v>1.5</v>
      </c>
      <c r="H76" s="97">
        <f t="shared" si="0"/>
        <v>55.42857142857143</v>
      </c>
      <c r="I76" s="98">
        <f t="shared" si="1"/>
        <v>-6.24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11"/>
      <c r="F77" s="112"/>
      <c r="G77" s="11"/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0</v>
      </c>
      <c r="E78" s="10">
        <f>E79+E80</f>
        <v>0</v>
      </c>
      <c r="F78" s="54">
        <f>F79+F80</f>
        <v>0</v>
      </c>
      <c r="G78" s="10">
        <v>4.5</v>
      </c>
      <c r="H78" s="97"/>
      <c r="I78" s="98">
        <f aca="true" t="shared" si="2" ref="I78:I144">E78-C78</f>
        <v>0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8"/>
      <c r="F79" s="112"/>
      <c r="G79" s="9">
        <v>4.5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/>
      <c r="E80" s="9"/>
      <c r="F80" s="106"/>
      <c r="G80" s="9"/>
      <c r="H80" s="97"/>
      <c r="I80" s="98">
        <f t="shared" si="2"/>
        <v>0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9"/>
      <c r="F81" s="106"/>
      <c r="G81" s="9"/>
      <c r="H81" s="97"/>
      <c r="I81" s="98">
        <f t="shared" si="2"/>
        <v>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9">
        <v>23.41038</v>
      </c>
      <c r="F82" s="106"/>
      <c r="G82" s="9">
        <v>17.8</v>
      </c>
      <c r="H82" s="97">
        <f aca="true" t="shared" si="3" ref="H82:H146">E82/C82*100</f>
        <v>80.72544827586206</v>
      </c>
      <c r="I82" s="98">
        <f t="shared" si="2"/>
        <v>-5.58962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9">
        <v>399.01698</v>
      </c>
      <c r="F83" s="166">
        <f>F85</f>
        <v>0</v>
      </c>
      <c r="G83" s="9">
        <v>275.33259</v>
      </c>
      <c r="H83" s="97">
        <f t="shared" si="3"/>
        <v>77.1792998065764</v>
      </c>
      <c r="I83" s="98">
        <f t="shared" si="2"/>
        <v>-117.98302000000001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11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11">
        <v>253.58063</v>
      </c>
      <c r="F85" s="112"/>
      <c r="G85" s="11">
        <v>275.33259</v>
      </c>
      <c r="H85" s="97">
        <f t="shared" si="3"/>
        <v>49.04847775628627</v>
      </c>
      <c r="I85" s="98">
        <f t="shared" si="2"/>
        <v>-263.41936999999996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590</v>
      </c>
      <c r="E86" s="18">
        <f>E87+E88+E89</f>
        <v>763.6798</v>
      </c>
      <c r="F86" s="167">
        <f>F87+F88+F89</f>
        <v>0</v>
      </c>
      <c r="G86" s="18">
        <f>G87+G88+G89</f>
        <v>295.34361</v>
      </c>
      <c r="H86" s="97"/>
      <c r="I86" s="98">
        <f t="shared" si="2"/>
        <v>763.6798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10">
        <v>-56.52912</v>
      </c>
      <c r="F87" s="108"/>
      <c r="G87" s="10">
        <v>8.70961</v>
      </c>
      <c r="H87" s="97"/>
      <c r="I87" s="98">
        <f t="shared" si="2"/>
        <v>-56.52912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9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590</v>
      </c>
      <c r="E89" s="11">
        <v>820.20892</v>
      </c>
      <c r="F89" s="124"/>
      <c r="G89" s="11">
        <v>286.634</v>
      </c>
      <c r="H89" s="97"/>
      <c r="I89" s="98">
        <f t="shared" si="2"/>
        <v>820.20892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354809.446</v>
      </c>
      <c r="E90" s="6">
        <f>E91+E167+E165+E164</f>
        <v>193284.26751</v>
      </c>
      <c r="F90" s="225">
        <f>F91+F167+F165+F164+F166</f>
        <v>0</v>
      </c>
      <c r="G90" s="6">
        <f>G91+G167+G165+G164+G166</f>
        <v>174854.34748000003</v>
      </c>
      <c r="H90" s="97">
        <f t="shared" si="3"/>
        <v>57.21253807762883</v>
      </c>
      <c r="I90" s="98">
        <f t="shared" si="2"/>
        <v>-144551.23849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354809.446</v>
      </c>
      <c r="E91" s="14">
        <f>E92+E95+E115+E146</f>
        <v>193276.08613</v>
      </c>
      <c r="F91" s="43">
        <f>F92+F95+F115+F146</f>
        <v>0</v>
      </c>
      <c r="G91" s="14">
        <f>G92+G95+G115+G146</f>
        <v>174853.30312000003</v>
      </c>
      <c r="H91" s="97">
        <f t="shared" si="3"/>
        <v>57.21011637243364</v>
      </c>
      <c r="I91" s="98">
        <f t="shared" si="2"/>
        <v>-144559.41986999998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129289.4</v>
      </c>
      <c r="E92" s="6">
        <f>E93+E94</f>
        <v>78670</v>
      </c>
      <c r="F92" s="281">
        <f>F93+F94</f>
        <v>0</v>
      </c>
      <c r="G92" s="6">
        <f>G93+G94</f>
        <v>57065</v>
      </c>
      <c r="H92" s="97">
        <f t="shared" si="3"/>
        <v>67.4038507673432</v>
      </c>
      <c r="I92" s="98">
        <f t="shared" si="2"/>
        <v>-38044.399999999994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127857</v>
      </c>
      <c r="E93" s="10">
        <v>78670</v>
      </c>
      <c r="G93" s="10">
        <v>57065</v>
      </c>
      <c r="H93" s="97">
        <f t="shared" si="3"/>
        <v>68.24135597925088</v>
      </c>
      <c r="I93" s="98">
        <f t="shared" si="2"/>
        <v>-36612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1432.4</v>
      </c>
      <c r="E94" s="8"/>
      <c r="G94" s="8"/>
      <c r="H94" s="97">
        <f t="shared" si="3"/>
        <v>0</v>
      </c>
      <c r="I94" s="98">
        <f t="shared" si="2"/>
        <v>-1432.4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</f>
        <v>21463.94</v>
      </c>
      <c r="E95" s="6">
        <f>E98+E101+E107+E96+E97+E99+E100+E102+E103+E105</f>
        <v>7807.64671</v>
      </c>
      <c r="F95" s="225">
        <f>F98+F101+F107</f>
        <v>0</v>
      </c>
      <c r="G95" s="6">
        <f>G98+G101+G107+G96+G97+G99+G100</f>
        <v>9460.216</v>
      </c>
      <c r="H95" s="97">
        <f t="shared" si="3"/>
        <v>45.62940044415873</v>
      </c>
      <c r="I95" s="98">
        <f t="shared" si="2"/>
        <v>-9303.35329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10"/>
      <c r="F96" s="172"/>
      <c r="G96" s="10">
        <v>166.64878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9"/>
      <c r="F97" s="166"/>
      <c r="G97" s="9">
        <v>2073.15122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10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11"/>
      <c r="F99" s="173"/>
      <c r="G99" s="11"/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11"/>
      <c r="F100" s="173"/>
      <c r="G100" s="11"/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12"/>
      <c r="F101" s="42"/>
      <c r="G101" s="12"/>
      <c r="H101" s="190">
        <f t="shared" si="3"/>
        <v>0</v>
      </c>
      <c r="I101" s="98">
        <f t="shared" si="2"/>
        <v>-3287.4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12"/>
      <c r="F102" s="42"/>
      <c r="G102" s="312"/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305"/>
      <c r="F103" s="295"/>
      <c r="G103" s="313"/>
      <c r="H103" s="297"/>
      <c r="I103" s="238">
        <f t="shared" si="2"/>
        <v>0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12"/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12">
        <v>3162.2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12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14">
        <f>E108+E109+E110+E111+E113</f>
        <v>4645.44671</v>
      </c>
      <c r="F107" s="43">
        <f>F108+F109+F110+F111</f>
        <v>0</v>
      </c>
      <c r="G107" s="14">
        <f>G108+G109+G110+G111+G112+G114</f>
        <v>2720.416</v>
      </c>
      <c r="H107" s="239">
        <f t="shared" si="3"/>
        <v>54.311747629569886</v>
      </c>
      <c r="I107" s="240">
        <f t="shared" si="2"/>
        <v>-3907.853289999999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11">
        <v>380.62671</v>
      </c>
      <c r="F108" s="124"/>
      <c r="G108" s="11"/>
      <c r="H108" s="97"/>
      <c r="I108" s="98">
        <f t="shared" si="2"/>
        <v>380.62671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11">
        <v>1164.8</v>
      </c>
      <c r="F109" s="176"/>
      <c r="G109" s="11">
        <v>1175.416</v>
      </c>
      <c r="H109" s="97">
        <f t="shared" si="3"/>
        <v>53.529411764705884</v>
      </c>
      <c r="I109" s="98">
        <f t="shared" si="2"/>
        <v>-1011.2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11">
        <v>1238.7</v>
      </c>
      <c r="F110" s="176"/>
      <c r="G110" s="11">
        <v>1545</v>
      </c>
      <c r="H110" s="97">
        <f t="shared" si="3"/>
        <v>46.66767132577328</v>
      </c>
      <c r="I110" s="98">
        <f t="shared" si="2"/>
        <v>-1415.6000000000001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11">
        <v>1861.32</v>
      </c>
      <c r="F111" s="282"/>
      <c r="G111" s="305"/>
      <c r="H111" s="97">
        <f t="shared" si="3"/>
        <v>49.99516518936342</v>
      </c>
      <c r="I111" s="98">
        <f t="shared" si="2"/>
        <v>-1861.68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9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8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9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166399.9</v>
      </c>
      <c r="E115" s="14">
        <f>E116+E133+E136+E137+E138+E139+E140+E141+E144+E135+E134+E142</f>
        <v>89023.69955</v>
      </c>
      <c r="F115" s="43">
        <f>F116+F133+F136+F137+F138+F139+F140+F141+F144+F135+F134</f>
        <v>0</v>
      </c>
      <c r="G115" s="14">
        <f>G116+G133+G136+G137+G138+G139+G140+G141+G144+G135+G134+G143+G142</f>
        <v>94963.39055000003</v>
      </c>
      <c r="H115" s="97">
        <f t="shared" si="3"/>
        <v>53.49985159245889</v>
      </c>
      <c r="I115" s="98">
        <f t="shared" si="2"/>
        <v>-77376.20044999999</v>
      </c>
    </row>
    <row r="116" spans="1:9" ht="11.25" customHeight="1" thickBot="1">
      <c r="A116" s="168" t="s">
        <v>83</v>
      </c>
      <c r="B116" s="300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</v>
      </c>
      <c r="E116" s="6">
        <f>E119+E120+E125+E128+E127+E118+E117+E126+E121+E129+E130+E123+E124+E131+E132</f>
        <v>69667.4458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73185.81880000001</v>
      </c>
      <c r="H116" s="97">
        <f t="shared" si="3"/>
        <v>55.988142808349906</v>
      </c>
      <c r="I116" s="98">
        <f t="shared" si="2"/>
        <v>-54765.0542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10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10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10"/>
      <c r="F119" s="108"/>
      <c r="G119" s="10">
        <v>1687.68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9">
        <v>52958</v>
      </c>
      <c r="F120" s="179"/>
      <c r="G120" s="9">
        <v>52807</v>
      </c>
      <c r="H120" s="97">
        <f t="shared" si="3"/>
        <v>59.00040887401444</v>
      </c>
      <c r="I120" s="98">
        <f t="shared" si="2"/>
        <v>-36800.7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9">
        <v>8477</v>
      </c>
      <c r="F121" s="179"/>
      <c r="G121" s="9">
        <v>8891</v>
      </c>
      <c r="H121" s="97">
        <f t="shared" si="3"/>
        <v>54.999740475448974</v>
      </c>
      <c r="I121" s="98">
        <f t="shared" si="2"/>
        <v>-6935.799999999999</v>
      </c>
    </row>
    <row r="122" spans="3:9" ht="1.5" customHeight="1" hidden="1">
      <c r="C122" s="151"/>
      <c r="D122" s="272"/>
      <c r="E122" s="8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9">
        <v>151.2</v>
      </c>
      <c r="F123" s="179"/>
      <c r="G123" s="9">
        <v>266.6377</v>
      </c>
      <c r="H123" s="97">
        <f t="shared" si="3"/>
        <v>36.32868813070639</v>
      </c>
      <c r="I123" s="98">
        <f t="shared" si="2"/>
        <v>-265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9">
        <v>90</v>
      </c>
      <c r="F124" s="179"/>
      <c r="G124" s="9"/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9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9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1160.9</v>
      </c>
      <c r="E127" s="9"/>
      <c r="F127" s="285"/>
      <c r="G127" s="12"/>
      <c r="H127" s="97">
        <f t="shared" si="3"/>
        <v>0</v>
      </c>
      <c r="I127" s="98">
        <f t="shared" si="2"/>
        <v>-1160.9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9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11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11"/>
      <c r="F130" s="124"/>
      <c r="G130" s="311"/>
      <c r="H130" s="97"/>
      <c r="I130" s="98">
        <f t="shared" si="2"/>
        <v>0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11">
        <v>6196.638</v>
      </c>
      <c r="F131" s="124"/>
      <c r="G131" s="315">
        <v>6251.187</v>
      </c>
      <c r="H131" s="97">
        <f t="shared" si="3"/>
        <v>46.80381582525152</v>
      </c>
      <c r="I131" s="98">
        <f t="shared" si="2"/>
        <v>-7042.962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2864</v>
      </c>
      <c r="E132" s="9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11">
        <v>550</v>
      </c>
      <c r="F133" s="124"/>
      <c r="G133" s="11">
        <v>800</v>
      </c>
      <c r="H133" s="97">
        <f t="shared" si="3"/>
        <v>37.84750894577484</v>
      </c>
      <c r="I133" s="98">
        <f t="shared" si="2"/>
        <v>-903.2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11"/>
      <c r="F134" s="124"/>
      <c r="G134" s="11"/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9"/>
      <c r="F135" s="144"/>
      <c r="G135" s="11"/>
      <c r="H135" s="97">
        <f t="shared" si="3"/>
        <v>0</v>
      </c>
      <c r="I135" s="98">
        <f t="shared" si="2"/>
        <v>-1189.9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9">
        <v>631.65</v>
      </c>
      <c r="F136" s="285"/>
      <c r="G136" s="9">
        <v>524.05</v>
      </c>
      <c r="H136" s="97">
        <f t="shared" si="3"/>
        <v>50</v>
      </c>
      <c r="I136" s="98">
        <f t="shared" si="2"/>
        <v>-631.65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155.7</v>
      </c>
      <c r="E137" s="9">
        <v>152.77339</v>
      </c>
      <c r="F137" s="285"/>
      <c r="G137" s="9">
        <v>93.05107</v>
      </c>
      <c r="H137" s="97">
        <f t="shared" si="3"/>
        <v>98.12035324341683</v>
      </c>
      <c r="I137" s="98">
        <f t="shared" si="2"/>
        <v>-2.9266099999999824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9"/>
      <c r="F138" s="285"/>
      <c r="G138" s="11">
        <v>3788.76214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9"/>
      <c r="F139" s="285"/>
      <c r="G139" s="11">
        <v>933.15535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9">
        <v>350.6</v>
      </c>
      <c r="F140" s="179"/>
      <c r="G140" s="12">
        <v>304.528</v>
      </c>
      <c r="H140" s="190">
        <f t="shared" si="3"/>
        <v>52.74559951857981</v>
      </c>
      <c r="I140" s="98">
        <f t="shared" si="2"/>
        <v>-314.1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9">
        <v>624.66968</v>
      </c>
      <c r="F141" s="285"/>
      <c r="G141" s="9">
        <v>623.02519</v>
      </c>
      <c r="H141" s="97">
        <f t="shared" si="3"/>
        <v>51.3877657124054</v>
      </c>
      <c r="I141" s="98">
        <f t="shared" si="2"/>
        <v>-590.9303199999999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9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9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14">
        <f>E145</f>
        <v>16973</v>
      </c>
      <c r="F144" s="43">
        <f>F145</f>
        <v>0</v>
      </c>
      <c r="G144" s="316">
        <f>G145</f>
        <v>14711</v>
      </c>
      <c r="H144" s="97">
        <f t="shared" si="3"/>
        <v>47.227246167116505</v>
      </c>
      <c r="I144" s="98">
        <f t="shared" si="2"/>
        <v>-18966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8">
        <v>16973</v>
      </c>
      <c r="G145" s="8">
        <v>14711</v>
      </c>
      <c r="H145" s="97">
        <f t="shared" si="3"/>
        <v>47.227246167116505</v>
      </c>
      <c r="I145" s="98">
        <f aca="true" t="shared" si="4" ref="I145:I168">E145-C145</f>
        <v>-18966</v>
      </c>
    </row>
    <row r="146" spans="1:9" ht="11.25" customHeight="1" thickBot="1">
      <c r="A146" s="168" t="s">
        <v>88</v>
      </c>
      <c r="B146" s="300" t="s">
        <v>104</v>
      </c>
      <c r="C146" s="208">
        <f>C157+C158+C148+C152+C150</f>
        <v>37610.206</v>
      </c>
      <c r="D146" s="261">
        <f>D157+D158+D148+D152+D150</f>
        <v>37656.206</v>
      </c>
      <c r="E146" s="6">
        <f>E157+E158+E148+E152+E150+E149+E151+E155+E156+E153+E154</f>
        <v>17774.73987</v>
      </c>
      <c r="F146" s="281">
        <f>F157+F158+F148+F152+F150+F149+F151+F155+F156</f>
        <v>0</v>
      </c>
      <c r="G146" s="6">
        <f>G147+G151+G153+G157+G158+G152+G155+G156+G154</f>
        <v>13364.69657</v>
      </c>
      <c r="H146" s="97">
        <f t="shared" si="3"/>
        <v>47.26041614874431</v>
      </c>
      <c r="I146" s="98">
        <f t="shared" si="4"/>
        <v>-19835.466129999997</v>
      </c>
    </row>
    <row r="147" spans="1:9" ht="11.25" customHeight="1" thickBot="1">
      <c r="A147" s="168" t="s">
        <v>89</v>
      </c>
      <c r="B147" s="300" t="s">
        <v>104</v>
      </c>
      <c r="C147" s="208"/>
      <c r="D147" s="261"/>
      <c r="E147" s="6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10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10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10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10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10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9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11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8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8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6">
        <v>17774.73987</v>
      </c>
      <c r="F157" s="132"/>
      <c r="G157" s="6">
        <v>13364.69657</v>
      </c>
      <c r="H157" s="97">
        <f>E157/C157*100</f>
        <v>47.26041614874431</v>
      </c>
      <c r="I157" s="98">
        <f t="shared" si="4"/>
        <v>-19835.466129999997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18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10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10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10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10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10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7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19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9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19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00" t="s">
        <v>92</v>
      </c>
      <c r="C168" s="208">
        <f>C8+C90</f>
        <v>407134.506</v>
      </c>
      <c r="D168" s="261">
        <f>D8+D90</f>
        <v>425992.446</v>
      </c>
      <c r="E168" s="6">
        <f>E90+E8</f>
        <v>231665.40381000002</v>
      </c>
      <c r="F168" s="225">
        <f>F90+F8</f>
        <v>0</v>
      </c>
      <c r="G168" s="6">
        <f>G8+G90</f>
        <v>205341.77961000003</v>
      </c>
      <c r="H168" s="97">
        <f>E168/C168*100</f>
        <v>56.90144175841485</v>
      </c>
      <c r="I168" s="98">
        <f t="shared" si="4"/>
        <v>-175469.10218999998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30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30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306"/>
      <c r="F172" s="85"/>
      <c r="G172" s="320"/>
      <c r="H172" s="52"/>
    </row>
    <row r="173" spans="1:7" ht="11.25" customHeight="1">
      <c r="A173" s="189" t="s">
        <v>264</v>
      </c>
      <c r="B173" s="52"/>
      <c r="C173" s="52"/>
      <c r="D173" s="37"/>
      <c r="E173" s="307"/>
      <c r="F173" s="86"/>
      <c r="G173" s="307"/>
    </row>
    <row r="174" spans="1:7" ht="11.25" customHeight="1">
      <c r="A174" s="189" t="s">
        <v>176</v>
      </c>
      <c r="C174" s="52"/>
      <c r="D174" s="37"/>
      <c r="E174" s="30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1"/>
  <sheetViews>
    <sheetView zoomScale="120" zoomScaleNormal="120"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308"/>
    </row>
    <row r="4" spans="1:9" ht="11.25" customHeight="1" thickBot="1">
      <c r="A4" s="40"/>
      <c r="B4" s="58" t="s">
        <v>305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21" t="s">
        <v>3</v>
      </c>
      <c r="H5" s="357" t="s">
        <v>97</v>
      </c>
      <c r="I5" s="358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306</v>
      </c>
      <c r="F6" s="71" t="s">
        <v>257</v>
      </c>
      <c r="G6" s="302" t="s">
        <v>306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69299</v>
      </c>
      <c r="D8" s="6">
        <f>D9+D15+D24+D48+D60+D86+D36+D58+D56</f>
        <v>71183</v>
      </c>
      <c r="E8" s="1">
        <f>E9+E15+E24+E48+E60+E86+E36+E58+E56+E34+E55+E57</f>
        <v>45435.38814000001</v>
      </c>
      <c r="F8" s="1">
        <f>F9+F15+F24+F48+F60+F86+F36+F58+F56</f>
        <v>0</v>
      </c>
      <c r="G8" s="6">
        <f>G9+G15+G24+G48+G60+G86+G36+G58+G56+G14+G34</f>
        <v>30487.43213</v>
      </c>
      <c r="H8" s="97">
        <f>E8/D8*100</f>
        <v>63.82898745486985</v>
      </c>
      <c r="I8" s="98">
        <f>E8-C8</f>
        <v>-23863.61185999999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44856</v>
      </c>
      <c r="E9" s="61">
        <f>E10</f>
        <v>29775.477160000002</v>
      </c>
      <c r="F9" s="101">
        <f>F10</f>
        <v>0</v>
      </c>
      <c r="G9" s="7">
        <f>G10</f>
        <v>18940.70006</v>
      </c>
      <c r="H9" s="97">
        <f aca="true" t="shared" si="0" ref="H9:H76">E9/C9*100</f>
        <v>66.38014348136258</v>
      </c>
      <c r="I9" s="98">
        <f aca="true" t="shared" si="1" ref="I9:I77">E9-C9</f>
        <v>-15080.522839999998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44856</v>
      </c>
      <c r="E10" s="55">
        <f>E11+E12+E13</f>
        <v>29775.477160000002</v>
      </c>
      <c r="F10" s="55">
        <f>F11+F12+F13</f>
        <v>0</v>
      </c>
      <c r="G10" s="8">
        <v>18940.70006</v>
      </c>
      <c r="H10" s="97">
        <f t="shared" si="0"/>
        <v>66.38014348136258</v>
      </c>
      <c r="I10" s="98">
        <f t="shared" si="1"/>
        <v>-15080.522839999998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53">
        <v>29464.15245</v>
      </c>
      <c r="F11" s="106"/>
      <c r="G11" s="9">
        <v>18755.59937</v>
      </c>
      <c r="H11" s="97">
        <f t="shared" si="0"/>
        <v>66.1001737521032</v>
      </c>
      <c r="I11" s="98">
        <f t="shared" si="1"/>
        <v>-15110.847549999999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113</v>
      </c>
      <c r="E12" s="54">
        <v>208.2954</v>
      </c>
      <c r="F12" s="108"/>
      <c r="G12" s="10">
        <v>40.84814</v>
      </c>
      <c r="H12" s="97">
        <f t="shared" si="0"/>
        <v>184.33221238938054</v>
      </c>
      <c r="I12" s="98">
        <f t="shared" si="1"/>
        <v>95.2954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53">
        <v>103.02931</v>
      </c>
      <c r="F13" s="106"/>
      <c r="G13" s="9">
        <v>144.25255</v>
      </c>
      <c r="H13" s="97">
        <f t="shared" si="0"/>
        <v>61.326970238095235</v>
      </c>
      <c r="I13" s="98">
        <f t="shared" si="1"/>
        <v>-64.97069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14459</v>
      </c>
      <c r="E15" s="1">
        <f>E16+E21+E22+E23</f>
        <v>9793.74668</v>
      </c>
      <c r="F15" s="168">
        <f>F16+F21+F22+F23</f>
        <v>0</v>
      </c>
      <c r="G15" s="6">
        <f>G16+G21+G22+G23</f>
        <v>7482.640009999999</v>
      </c>
      <c r="H15" s="97">
        <f t="shared" si="0"/>
        <v>67.73460598934919</v>
      </c>
      <c r="I15" s="98">
        <f t="shared" si="1"/>
        <v>-4665.25332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10775</v>
      </c>
      <c r="E16" s="54">
        <f>E17+E18+E19</f>
        <v>6733.7438</v>
      </c>
      <c r="F16" s="191">
        <f>F17+F18</f>
        <v>0</v>
      </c>
      <c r="G16" s="10">
        <f>G17+G18+G19</f>
        <v>4716.71076</v>
      </c>
      <c r="H16" s="97">
        <f t="shared" si="0"/>
        <v>62.494141995359634</v>
      </c>
      <c r="I16" s="98">
        <f t="shared" si="1"/>
        <v>-4041.2562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53">
        <v>3342.70236</v>
      </c>
      <c r="F17" s="120"/>
      <c r="G17" s="9">
        <v>2375.56085</v>
      </c>
      <c r="H17" s="97">
        <f t="shared" si="0"/>
        <v>53.33815797032073</v>
      </c>
      <c r="I17" s="98">
        <f t="shared" si="1"/>
        <v>-2924.29764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68">
        <v>3385.64344</v>
      </c>
      <c r="F18" s="130"/>
      <c r="G18" s="8">
        <v>2323.54751</v>
      </c>
      <c r="H18" s="97">
        <f t="shared" si="0"/>
        <v>75.10300443655723</v>
      </c>
      <c r="I18" s="98">
        <f t="shared" si="1"/>
        <v>-1122.3565600000002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>
        <v>5.398</v>
      </c>
      <c r="F19" s="130"/>
      <c r="G19" s="9">
        <v>17.6024</v>
      </c>
      <c r="H19" s="97"/>
      <c r="I19" s="98">
        <f t="shared" si="1"/>
        <v>5.398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54">
        <v>650.54318</v>
      </c>
      <c r="F21" s="108"/>
      <c r="G21" s="10">
        <v>811.07863</v>
      </c>
      <c r="H21" s="97">
        <f t="shared" si="0"/>
        <v>53.80836889991729</v>
      </c>
      <c r="I21" s="98">
        <f t="shared" si="1"/>
        <v>-558.45682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1761</v>
      </c>
      <c r="E22" s="53">
        <v>1938.27777</v>
      </c>
      <c r="F22" s="108"/>
      <c r="G22" s="9">
        <v>1584.50966</v>
      </c>
      <c r="H22" s="97">
        <f t="shared" si="0"/>
        <v>110.0668807495741</v>
      </c>
      <c r="I22" s="98">
        <f t="shared" si="1"/>
        <v>177.27776999999992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47">
        <v>471.18193</v>
      </c>
      <c r="F23" s="112"/>
      <c r="G23" s="11">
        <v>370.34096</v>
      </c>
      <c r="H23" s="97">
        <f t="shared" si="0"/>
        <v>65.99186694677871</v>
      </c>
      <c r="I23" s="98">
        <f t="shared" si="1"/>
        <v>-242.81806999999998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1">
        <f>E26+E28+E33+E29+E30+E31+E32</f>
        <v>1743.23604</v>
      </c>
      <c r="F24" s="115">
        <f>F26+F28+F33</f>
        <v>0</v>
      </c>
      <c r="G24" s="6">
        <f>G26+G28+G33</f>
        <v>594.54151</v>
      </c>
      <c r="H24" s="97">
        <f t="shared" si="0"/>
        <v>115.52260039761431</v>
      </c>
      <c r="I24" s="98">
        <f t="shared" si="1"/>
        <v>234.23604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68">
        <f>E27</f>
        <v>739.56089</v>
      </c>
      <c r="F26" s="40">
        <f>F27</f>
        <v>0</v>
      </c>
      <c r="G26" s="12">
        <v>594.54151</v>
      </c>
      <c r="H26" s="97">
        <f t="shared" si="0"/>
        <v>61.171289495450786</v>
      </c>
      <c r="I26" s="98">
        <f t="shared" si="1"/>
        <v>-469.43911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47">
        <v>739.56089</v>
      </c>
      <c r="F27" s="112"/>
      <c r="G27" s="11">
        <v>594.54151</v>
      </c>
      <c r="H27" s="97">
        <f t="shared" si="0"/>
        <v>61.171289495450786</v>
      </c>
      <c r="I27" s="98">
        <f t="shared" si="1"/>
        <v>-469.43911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50.65</v>
      </c>
      <c r="F28" s="124"/>
      <c r="G28" s="9"/>
      <c r="H28" s="97"/>
      <c r="I28" s="98">
        <f t="shared" si="1"/>
        <v>50.65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47">
        <v>7.6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47">
        <v>665.42515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47">
        <v>93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47">
        <v>187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47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1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64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4880</v>
      </c>
      <c r="E36" s="3">
        <f>E38+E39+E43+E46</f>
        <v>2138.4813799999997</v>
      </c>
      <c r="F36" s="138">
        <f>F38+F39+F43</f>
        <v>0</v>
      </c>
      <c r="G36" s="14">
        <f>G38+G39+G43+G46</f>
        <v>1662.76958</v>
      </c>
      <c r="H36" s="97">
        <f t="shared" si="0"/>
        <v>43.821339754098354</v>
      </c>
      <c r="I36" s="98">
        <f t="shared" si="1"/>
        <v>-2741.5186200000003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64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54">
        <v>1982.28818</v>
      </c>
      <c r="F38" s="112"/>
      <c r="G38" s="10">
        <v>1487.21108</v>
      </c>
      <c r="H38" s="97">
        <f t="shared" si="0"/>
        <v>47.88135700483092</v>
      </c>
      <c r="I38" s="98">
        <f t="shared" si="1"/>
        <v>-2157.71182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55">
        <f>E40</f>
        <v>0</v>
      </c>
      <c r="F39" s="40">
        <f>F40</f>
        <v>0</v>
      </c>
      <c r="G39" s="8">
        <f>G40</f>
        <v>0</v>
      </c>
      <c r="H39" s="97">
        <f t="shared" si="0"/>
        <v>0</v>
      </c>
      <c r="I39" s="98">
        <f t="shared" si="1"/>
        <v>-532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53"/>
      <c r="F40" s="144"/>
      <c r="G40" s="9"/>
      <c r="H40" s="97">
        <f t="shared" si="0"/>
        <v>0</v>
      </c>
      <c r="I40" s="98">
        <f t="shared" si="1"/>
        <v>-532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73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46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54">
        <f>E45</f>
        <v>81.5919</v>
      </c>
      <c r="F43" s="148">
        <f>F45</f>
        <v>0</v>
      </c>
      <c r="G43" s="10">
        <v>159.2585</v>
      </c>
      <c r="H43" s="97">
        <f t="shared" si="0"/>
        <v>51.640443037974684</v>
      </c>
      <c r="I43" s="98">
        <f t="shared" si="1"/>
        <v>-76.4081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67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55">
        <v>81.5919</v>
      </c>
      <c r="F45" s="146"/>
      <c r="G45" s="8">
        <v>159.2585</v>
      </c>
      <c r="H45" s="97">
        <f t="shared" si="0"/>
        <v>51.640443037974684</v>
      </c>
      <c r="I45" s="98">
        <f t="shared" si="1"/>
        <v>-76.4081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50</v>
      </c>
      <c r="E46" s="74">
        <f>E47</f>
        <v>74.6013</v>
      </c>
      <c r="F46" s="74">
        <f>F47</f>
        <v>0</v>
      </c>
      <c r="G46" s="303">
        <f>G47</f>
        <v>16.3</v>
      </c>
      <c r="H46" s="97">
        <f t="shared" si="0"/>
        <v>149.2026</v>
      </c>
      <c r="I46" s="98">
        <f t="shared" si="1"/>
        <v>24.601299999999995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66">
        <v>74.6013</v>
      </c>
      <c r="F47" s="153"/>
      <c r="G47" s="17">
        <v>16.3</v>
      </c>
      <c r="H47" s="97">
        <f t="shared" si="0"/>
        <v>149.2026</v>
      </c>
      <c r="I47" s="98">
        <f t="shared" si="1"/>
        <v>24.601299999999995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3">
        <f>E49+E50+E51+E52+E54+E53</f>
        <v>73.91156000000001</v>
      </c>
      <c r="F48" s="156"/>
      <c r="G48" s="14">
        <f>G49+G50+G52+G51+G54+G53</f>
        <v>826.06289</v>
      </c>
      <c r="H48" s="97">
        <f t="shared" si="0"/>
        <v>3.0912404851526563</v>
      </c>
      <c r="I48" s="98">
        <f t="shared" si="1"/>
        <v>-2317.08844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55">
        <v>75.26291</v>
      </c>
      <c r="F49" s="146"/>
      <c r="G49" s="8">
        <v>6.77149</v>
      </c>
      <c r="H49" s="97"/>
      <c r="I49" s="98">
        <f t="shared" si="1"/>
        <v>75.26291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53"/>
      <c r="F50" s="158"/>
      <c r="G50" s="9">
        <v>0.08727</v>
      </c>
      <c r="H50" s="97">
        <f t="shared" si="0"/>
        <v>0</v>
      </c>
      <c r="I50" s="98">
        <f t="shared" si="1"/>
        <v>-1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53">
        <v>22.92805</v>
      </c>
      <c r="F51" s="158"/>
      <c r="G51" s="9"/>
      <c r="H51" s="97">
        <f t="shared" si="0"/>
        <v>10.421840909090909</v>
      </c>
      <c r="I51" s="98">
        <f t="shared" si="1"/>
        <v>-197.07195000000002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53"/>
      <c r="F52" s="158"/>
      <c r="G52" s="9">
        <v>132.85543</v>
      </c>
      <c r="H52" s="97"/>
      <c r="I52" s="98">
        <f t="shared" si="1"/>
        <v>0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47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47">
        <v>-24.2794</v>
      </c>
      <c r="F54" s="159"/>
      <c r="G54" s="11">
        <v>686.3487</v>
      </c>
      <c r="H54" s="97">
        <f t="shared" si="0"/>
        <v>-1.1188663594470045</v>
      </c>
      <c r="I54" s="98">
        <f t="shared" si="1"/>
        <v>-2194.2794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68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253" t="s">
        <v>194</v>
      </c>
      <c r="B56" s="254" t="s">
        <v>106</v>
      </c>
      <c r="C56" s="255"/>
      <c r="D56" s="256"/>
      <c r="E56" s="3"/>
      <c r="F56" s="257"/>
      <c r="G56" s="14"/>
      <c r="H56" s="97"/>
      <c r="I56" s="98">
        <f t="shared" si="1"/>
        <v>0</v>
      </c>
      <c r="J56" s="87"/>
    </row>
    <row r="57" spans="1:9" s="86" customFormat="1" ht="11.25" customHeight="1" thickBot="1">
      <c r="A57" s="113" t="s">
        <v>268</v>
      </c>
      <c r="B57" s="114" t="s">
        <v>269</v>
      </c>
      <c r="C57" s="45"/>
      <c r="D57" s="18"/>
      <c r="E57" s="45">
        <v>21.07</v>
      </c>
      <c r="F57" s="161"/>
      <c r="G57" s="18"/>
      <c r="H57" s="97"/>
      <c r="I57" s="98">
        <f t="shared" si="1"/>
        <v>21.07</v>
      </c>
    </row>
    <row r="58" spans="1:9" s="86" customFormat="1" ht="11.25" customHeight="1" thickBot="1">
      <c r="A58" s="113" t="s">
        <v>125</v>
      </c>
      <c r="B58" s="114" t="s">
        <v>40</v>
      </c>
      <c r="C58" s="45">
        <v>239</v>
      </c>
      <c r="D58" s="18">
        <v>293</v>
      </c>
      <c r="E58" s="45">
        <v>458.66965</v>
      </c>
      <c r="F58" s="161"/>
      <c r="G58" s="18">
        <v>174.05196</v>
      </c>
      <c r="H58" s="97">
        <f t="shared" si="0"/>
        <v>191.91198744769875</v>
      </c>
      <c r="I58" s="98">
        <f t="shared" si="1"/>
        <v>219.66965</v>
      </c>
    </row>
    <row r="59" spans="1:9" s="86" customFormat="1" ht="30.75" customHeight="1" thickBot="1">
      <c r="A59" s="113" t="s">
        <v>299</v>
      </c>
      <c r="B59" s="301" t="s">
        <v>300</v>
      </c>
      <c r="C59" s="45"/>
      <c r="D59" s="18"/>
      <c r="E59" s="45">
        <v>458.66965</v>
      </c>
      <c r="F59" s="161"/>
      <c r="G59" s="18"/>
      <c r="H59" s="97"/>
      <c r="I59" s="98"/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965</v>
      </c>
      <c r="E60" s="45">
        <f>E63+E65+E67+E69+E70+E72+E73+E74+E76+E78+E61+E81+E82+E83</f>
        <v>571.8594800000001</v>
      </c>
      <c r="F60" s="45">
        <f>F63+F65+F67+F69+F70+F72+F73+F74+F76+F78+F61+F81+F82+F83</f>
        <v>0</v>
      </c>
      <c r="G60" s="18">
        <f>G63+G65+G67+G69+G70+G72+G73+G74+G76+G78+G61+G81+G82+G83+G75</f>
        <v>511.32251</v>
      </c>
      <c r="H60" s="97">
        <f t="shared" si="0"/>
        <v>59.26004974093265</v>
      </c>
      <c r="I60" s="98">
        <f t="shared" si="1"/>
        <v>-393.1405199999999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54">
        <v>24.4925</v>
      </c>
      <c r="F61" s="108"/>
      <c r="G61" s="10">
        <v>16.56684</v>
      </c>
      <c r="H61" s="97">
        <f t="shared" si="0"/>
        <v>54.42777777777778</v>
      </c>
      <c r="I61" s="98">
        <f t="shared" si="1"/>
        <v>-20.5075</v>
      </c>
    </row>
    <row r="62" spans="1:10" s="86" customFormat="1" ht="11.25" customHeight="1" thickBot="1">
      <c r="A62" s="102" t="s">
        <v>43</v>
      </c>
      <c r="B62" s="103" t="s">
        <v>44</v>
      </c>
      <c r="C62" s="47"/>
      <c r="D62" s="11"/>
      <c r="E62" s="75">
        <v>2.5</v>
      </c>
      <c r="F62" s="162"/>
      <c r="G62" s="304"/>
      <c r="H62" s="97"/>
      <c r="I62" s="98">
        <f t="shared" si="1"/>
        <v>2.5</v>
      </c>
      <c r="J62" s="87"/>
    </row>
    <row r="63" spans="2:9" ht="11.25" customHeight="1" thickBot="1">
      <c r="B63" s="103" t="s">
        <v>45</v>
      </c>
      <c r="C63" s="54">
        <v>1</v>
      </c>
      <c r="D63" s="10">
        <v>1</v>
      </c>
      <c r="E63" s="55"/>
      <c r="F63" s="112"/>
      <c r="G63" s="8">
        <v>0.15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47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54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55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55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47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54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53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47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54">
        <v>22</v>
      </c>
      <c r="F72" s="108"/>
      <c r="G72" s="10"/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53">
        <v>61.56343</v>
      </c>
      <c r="F73" s="108"/>
      <c r="G73" s="9">
        <v>155.47308</v>
      </c>
      <c r="H73" s="97">
        <f t="shared" si="0"/>
        <v>43.97387857142857</v>
      </c>
      <c r="I73" s="98">
        <f t="shared" si="1"/>
        <v>-78.43657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53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55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55">
        <v>8.26</v>
      </c>
      <c r="F76" s="112"/>
      <c r="G76" s="8">
        <v>1.5</v>
      </c>
      <c r="H76" s="97">
        <f t="shared" si="0"/>
        <v>59</v>
      </c>
      <c r="I76" s="98">
        <f t="shared" si="1"/>
        <v>-5.74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47"/>
      <c r="F77" s="112"/>
      <c r="G77" s="11"/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0</v>
      </c>
      <c r="E78" s="54">
        <f>E79+E80</f>
        <v>0</v>
      </c>
      <c r="F78" s="54">
        <f>F79+F80</f>
        <v>0</v>
      </c>
      <c r="G78" s="10">
        <v>4.5</v>
      </c>
      <c r="H78" s="97"/>
      <c r="I78" s="98">
        <f aca="true" t="shared" si="2" ref="I78:I144">E78-C78</f>
        <v>0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55"/>
      <c r="F79" s="112"/>
      <c r="G79" s="9">
        <v>4.5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/>
      <c r="E80" s="53"/>
      <c r="F80" s="106"/>
      <c r="G80" s="9"/>
      <c r="H80" s="97"/>
      <c r="I80" s="98">
        <f t="shared" si="2"/>
        <v>0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53"/>
      <c r="F81" s="106"/>
      <c r="G81" s="9"/>
      <c r="H81" s="97"/>
      <c r="I81" s="98">
        <f t="shared" si="2"/>
        <v>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53">
        <v>32.43038</v>
      </c>
      <c r="F82" s="106"/>
      <c r="G82" s="9">
        <v>17.8</v>
      </c>
      <c r="H82" s="97">
        <f aca="true" t="shared" si="3" ref="H82:H146">E82/C82*100</f>
        <v>111.82889655172414</v>
      </c>
      <c r="I82" s="98">
        <f t="shared" si="2"/>
        <v>3.4303799999999995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53">
        <v>423.11317</v>
      </c>
      <c r="F83" s="166">
        <f>F85</f>
        <v>0</v>
      </c>
      <c r="G83" s="9">
        <v>275.33259</v>
      </c>
      <c r="H83" s="97">
        <f t="shared" si="3"/>
        <v>81.84007156673114</v>
      </c>
      <c r="I83" s="98">
        <f t="shared" si="2"/>
        <v>-93.88682999999997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47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47">
        <v>253.58063</v>
      </c>
      <c r="F85" s="112"/>
      <c r="G85" s="11">
        <v>275.33259</v>
      </c>
      <c r="H85" s="97">
        <f t="shared" si="3"/>
        <v>49.04847775628627</v>
      </c>
      <c r="I85" s="98">
        <f t="shared" si="2"/>
        <v>-263.41936999999996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590</v>
      </c>
      <c r="E86" s="45">
        <f>E87+E88+E89</f>
        <v>858.93619</v>
      </c>
      <c r="F86" s="167">
        <f>F87+F88+F89</f>
        <v>0</v>
      </c>
      <c r="G86" s="18">
        <f>G87+G88+G89</f>
        <v>295.34361</v>
      </c>
      <c r="H86" s="97"/>
      <c r="I86" s="98">
        <f t="shared" si="2"/>
        <v>858.93619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54">
        <v>2.10335</v>
      </c>
      <c r="F87" s="108"/>
      <c r="G87" s="10">
        <v>8.70961</v>
      </c>
      <c r="H87" s="97"/>
      <c r="I87" s="98">
        <f t="shared" si="2"/>
        <v>2.10335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53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590</v>
      </c>
      <c r="E89" s="47">
        <v>856.83284</v>
      </c>
      <c r="F89" s="124"/>
      <c r="G89" s="11">
        <v>286.634</v>
      </c>
      <c r="H89" s="97"/>
      <c r="I89" s="98">
        <f t="shared" si="2"/>
        <v>856.83284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360079.746</v>
      </c>
      <c r="E90" s="1">
        <f>E91+E167+E165+E164</f>
        <v>224576.45973</v>
      </c>
      <c r="F90" s="225">
        <f>F91+F167+F165+F164+F166</f>
        <v>0</v>
      </c>
      <c r="G90" s="6">
        <f>G91+G167+G165+G164+G166</f>
        <v>174854.34748000003</v>
      </c>
      <c r="H90" s="97">
        <f t="shared" si="3"/>
        <v>66.47509090711146</v>
      </c>
      <c r="I90" s="98">
        <f t="shared" si="2"/>
        <v>-113259.04626999999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360079.746</v>
      </c>
      <c r="E91" s="3">
        <f>E92+E95+E115+E146</f>
        <v>224568.27835</v>
      </c>
      <c r="F91" s="43">
        <f>F92+F95+F115+F146</f>
        <v>0</v>
      </c>
      <c r="G91" s="14">
        <f>G92+G95+G115+G146</f>
        <v>174853.30312000003</v>
      </c>
      <c r="H91" s="97">
        <f t="shared" si="3"/>
        <v>66.47266920191628</v>
      </c>
      <c r="I91" s="98">
        <f t="shared" si="2"/>
        <v>-113267.22764999999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129289.4</v>
      </c>
      <c r="E92" s="1">
        <f>E93+E94</f>
        <v>88001</v>
      </c>
      <c r="F92" s="281">
        <f>F93+F94</f>
        <v>0</v>
      </c>
      <c r="G92" s="6">
        <f>G93+G94</f>
        <v>57065</v>
      </c>
      <c r="H92" s="97">
        <f t="shared" si="3"/>
        <v>75.39857978107244</v>
      </c>
      <c r="I92" s="98">
        <f t="shared" si="2"/>
        <v>-28713.399999999994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127857</v>
      </c>
      <c r="E93" s="54">
        <v>88001</v>
      </c>
      <c r="G93" s="10">
        <v>57065</v>
      </c>
      <c r="H93" s="97">
        <f t="shared" si="3"/>
        <v>76.33542096771396</v>
      </c>
      <c r="I93" s="98">
        <f t="shared" si="2"/>
        <v>-27281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1432.4</v>
      </c>
      <c r="E94" s="55"/>
      <c r="G94" s="8"/>
      <c r="H94" s="97">
        <f t="shared" si="3"/>
        <v>0</v>
      </c>
      <c r="I94" s="98">
        <f t="shared" si="2"/>
        <v>-1432.4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D98+D101+D107+D97+D104+D103+D106+D105</f>
        <v>26734.239999999998</v>
      </c>
      <c r="E95" s="1">
        <f>E98+E101+E107+E96+E97+E99+E100+E102+E103+E105+E104</f>
        <v>13931.44341</v>
      </c>
      <c r="F95" s="225">
        <f>F98+F101+F107</f>
        <v>0</v>
      </c>
      <c r="G95" s="6">
        <f>G98+G101+G107+G96+G97+G99+G100</f>
        <v>9460.216</v>
      </c>
      <c r="H95" s="97">
        <f t="shared" si="3"/>
        <v>81.41805511074747</v>
      </c>
      <c r="I95" s="98">
        <f t="shared" si="2"/>
        <v>-3179.55659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54"/>
      <c r="F96" s="172"/>
      <c r="G96" s="10">
        <v>166.64878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53"/>
      <c r="F97" s="166"/>
      <c r="G97" s="9">
        <v>2073.15122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54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47"/>
      <c r="F99" s="173"/>
      <c r="G99" s="11"/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47"/>
      <c r="F100" s="173"/>
      <c r="G100" s="11"/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68"/>
      <c r="F101" s="42"/>
      <c r="G101" s="12"/>
      <c r="H101" s="190">
        <f t="shared" si="3"/>
        <v>0</v>
      </c>
      <c r="I101" s="98">
        <f t="shared" si="2"/>
        <v>-3287.4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68"/>
      <c r="F102" s="42"/>
      <c r="G102" s="312"/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245"/>
      <c r="F103" s="295"/>
      <c r="G103" s="313"/>
      <c r="H103" s="297"/>
      <c r="I103" s="238">
        <f t="shared" si="2"/>
        <v>0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68">
        <v>3514.64001</v>
      </c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68">
        <v>4668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68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209">
        <f>E108+E109+E110+E111</f>
        <v>5748.8034</v>
      </c>
      <c r="F107" s="43">
        <f>F108+F109+F110+F111</f>
        <v>0</v>
      </c>
      <c r="G107" s="14">
        <f>G108+G109+G110+G111+G112+G114</f>
        <v>2720.416</v>
      </c>
      <c r="H107" s="239">
        <f t="shared" si="3"/>
        <v>67.2115253761706</v>
      </c>
      <c r="I107" s="240">
        <f t="shared" si="2"/>
        <v>-2804.4965999999995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47">
        <v>465.9634</v>
      </c>
      <c r="F108" s="124"/>
      <c r="G108" s="11"/>
      <c r="H108" s="97"/>
      <c r="I108" s="98">
        <f t="shared" si="2"/>
        <v>465.9634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47">
        <v>1164.8</v>
      </c>
      <c r="F109" s="176"/>
      <c r="G109" s="11">
        <v>1175.416</v>
      </c>
      <c r="H109" s="97">
        <f t="shared" si="3"/>
        <v>53.529411764705884</v>
      </c>
      <c r="I109" s="98">
        <f t="shared" si="2"/>
        <v>-1011.2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47">
        <v>1946.5</v>
      </c>
      <c r="F110" s="176"/>
      <c r="G110" s="11">
        <v>1545</v>
      </c>
      <c r="H110" s="97">
        <f t="shared" si="3"/>
        <v>73.33383566288664</v>
      </c>
      <c r="I110" s="98">
        <f t="shared" si="2"/>
        <v>-707.8000000000002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47">
        <v>2171.54</v>
      </c>
      <c r="F111" s="282"/>
      <c r="G111" s="305"/>
      <c r="H111" s="97">
        <f t="shared" si="3"/>
        <v>58.327692720923984</v>
      </c>
      <c r="I111" s="98">
        <f t="shared" si="2"/>
        <v>-1551.46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53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55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53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166399.9</v>
      </c>
      <c r="E115" s="3">
        <f>E116+E133+E136+E137+E138+E139+E140+E141+E144+E135+E134+E142</f>
        <v>100513.53686</v>
      </c>
      <c r="F115" s="43">
        <f>F116+F133+F136+F137+F138+F139+F140+F141+F144+F135+F134</f>
        <v>0</v>
      </c>
      <c r="G115" s="14">
        <f>G116+G133+G136+G137+G138+G139+G140+G141+G144+G135+G134+G143+G142</f>
        <v>94963.39055000003</v>
      </c>
      <c r="H115" s="97">
        <f t="shared" si="3"/>
        <v>60.40480604856132</v>
      </c>
      <c r="I115" s="98">
        <f t="shared" si="2"/>
        <v>-65886.36314</v>
      </c>
    </row>
    <row r="116" spans="1:9" ht="11.25" customHeight="1" thickBot="1">
      <c r="A116" s="168" t="s">
        <v>83</v>
      </c>
      <c r="B116" s="329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124432.50000000001</v>
      </c>
      <c r="E116" s="1">
        <f>E119+E120+E125+E128+E127+E118+E117+E126+E121+E129+E130+E123+E124+E131+E132</f>
        <v>77397.0088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73185.81880000001</v>
      </c>
      <c r="H116" s="97">
        <f t="shared" si="3"/>
        <v>62.199995017378896</v>
      </c>
      <c r="I116" s="98">
        <f t="shared" si="2"/>
        <v>-47035.491200000004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54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54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54"/>
      <c r="F119" s="108"/>
      <c r="G119" s="10">
        <v>1687.68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53">
        <v>57721</v>
      </c>
      <c r="F120" s="179"/>
      <c r="G120" s="9">
        <v>52807</v>
      </c>
      <c r="H120" s="97">
        <f t="shared" si="3"/>
        <v>64.30685827669073</v>
      </c>
      <c r="I120" s="98">
        <f t="shared" si="2"/>
        <v>-32037.699999999997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53">
        <v>9402</v>
      </c>
      <c r="F121" s="179"/>
      <c r="G121" s="9">
        <v>8891</v>
      </c>
      <c r="H121" s="97">
        <f t="shared" si="3"/>
        <v>61.00124571784491</v>
      </c>
      <c r="I121" s="98">
        <f t="shared" si="2"/>
        <v>-6010.799999999999</v>
      </c>
    </row>
    <row r="122" spans="3:9" ht="1.5" customHeight="1" hidden="1">
      <c r="C122" s="151"/>
      <c r="D122" s="272"/>
      <c r="E122" s="55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53">
        <v>226.8</v>
      </c>
      <c r="F123" s="179"/>
      <c r="G123" s="9">
        <v>266.6377</v>
      </c>
      <c r="H123" s="97">
        <f t="shared" si="3"/>
        <v>54.49303219605959</v>
      </c>
      <c r="I123" s="98">
        <f t="shared" si="2"/>
        <v>-189.39999999999998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53">
        <v>90</v>
      </c>
      <c r="F124" s="179"/>
      <c r="G124" s="9"/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53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53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1083.8</v>
      </c>
      <c r="E127" s="53">
        <v>891</v>
      </c>
      <c r="F127" s="285"/>
      <c r="G127" s="12"/>
      <c r="H127" s="97">
        <f t="shared" si="3"/>
        <v>76.75079679558962</v>
      </c>
      <c r="I127" s="98">
        <f t="shared" si="2"/>
        <v>-269.9000000000001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53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47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47"/>
      <c r="F130" s="124"/>
      <c r="G130" s="311"/>
      <c r="H130" s="97"/>
      <c r="I130" s="98">
        <f t="shared" si="2"/>
        <v>0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47">
        <v>7271.601</v>
      </c>
      <c r="F131" s="124"/>
      <c r="G131" s="315">
        <v>6251.187</v>
      </c>
      <c r="H131" s="97">
        <f t="shared" si="3"/>
        <v>54.92311701259857</v>
      </c>
      <c r="I131" s="98">
        <f t="shared" si="2"/>
        <v>-5967.999000000001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2941.1</v>
      </c>
      <c r="E132" s="53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47">
        <v>550</v>
      </c>
      <c r="F133" s="124"/>
      <c r="G133" s="11">
        <v>800</v>
      </c>
      <c r="H133" s="97">
        <f t="shared" si="3"/>
        <v>37.84750894577484</v>
      </c>
      <c r="I133" s="98">
        <f t="shared" si="2"/>
        <v>-903.2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47"/>
      <c r="F134" s="124"/>
      <c r="G134" s="11"/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53"/>
      <c r="F135" s="144"/>
      <c r="G135" s="11"/>
      <c r="H135" s="97">
        <f t="shared" si="3"/>
        <v>0</v>
      </c>
      <c r="I135" s="98">
        <f t="shared" si="2"/>
        <v>-1189.9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53">
        <v>1105.388</v>
      </c>
      <c r="F136" s="285"/>
      <c r="G136" s="9">
        <v>524.05</v>
      </c>
      <c r="H136" s="97">
        <f t="shared" si="3"/>
        <v>87.5000395788807</v>
      </c>
      <c r="I136" s="98">
        <f t="shared" si="2"/>
        <v>-157.91200000000003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155.7</v>
      </c>
      <c r="E137" s="53">
        <v>152.77339</v>
      </c>
      <c r="F137" s="285"/>
      <c r="G137" s="9">
        <v>93.05107</v>
      </c>
      <c r="H137" s="97">
        <f t="shared" si="3"/>
        <v>98.12035324341683</v>
      </c>
      <c r="I137" s="98">
        <f t="shared" si="2"/>
        <v>-2.9266099999999824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53"/>
      <c r="F138" s="285"/>
      <c r="G138" s="11">
        <v>3788.76214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53"/>
      <c r="F139" s="285"/>
      <c r="G139" s="11">
        <v>933.15535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53">
        <v>403</v>
      </c>
      <c r="F140" s="179"/>
      <c r="G140" s="12">
        <v>304.528</v>
      </c>
      <c r="H140" s="190">
        <f t="shared" si="3"/>
        <v>60.628855122611704</v>
      </c>
      <c r="I140" s="98">
        <f t="shared" si="2"/>
        <v>-261.70000000000005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53">
        <v>697.80599</v>
      </c>
      <c r="F141" s="285"/>
      <c r="G141" s="9">
        <v>623.02519</v>
      </c>
      <c r="H141" s="97">
        <f t="shared" si="3"/>
        <v>57.40424399473512</v>
      </c>
      <c r="I141" s="98">
        <f t="shared" si="2"/>
        <v>-517.79401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53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53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3">
        <f>E145</f>
        <v>20134</v>
      </c>
      <c r="F144" s="43">
        <f>F145</f>
        <v>0</v>
      </c>
      <c r="G144" s="316">
        <f>G145</f>
        <v>14711</v>
      </c>
      <c r="H144" s="97">
        <f t="shared" si="3"/>
        <v>56.02270513926375</v>
      </c>
      <c r="I144" s="98">
        <f t="shared" si="2"/>
        <v>-15805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55">
        <v>20134</v>
      </c>
      <c r="G145" s="8">
        <v>14711</v>
      </c>
      <c r="H145" s="97">
        <f t="shared" si="3"/>
        <v>56.02270513926375</v>
      </c>
      <c r="I145" s="98">
        <f aca="true" t="shared" si="4" ref="I145:I168">E145-C145</f>
        <v>-15805</v>
      </c>
    </row>
    <row r="146" spans="1:9" ht="11.25" customHeight="1" thickBot="1">
      <c r="A146" s="168" t="s">
        <v>88</v>
      </c>
      <c r="B146" s="329" t="s">
        <v>104</v>
      </c>
      <c r="C146" s="208">
        <f>C157+C158+C148+C152+C150</f>
        <v>37610.206</v>
      </c>
      <c r="D146" s="261">
        <f>D157+D158+D148+D152+D150</f>
        <v>37656.206</v>
      </c>
      <c r="E146" s="1">
        <f>E157+E158+E148+E152+E150+E149+E151+E155+E156+E153+E154</f>
        <v>22122.29808</v>
      </c>
      <c r="F146" s="281">
        <f>F157+F158+F148+F152+F150+F149+F151+F155+F156</f>
        <v>0</v>
      </c>
      <c r="G146" s="6">
        <f>G147+G151+G153+G157+G158+G152+G155+G156+G154</f>
        <v>13364.69657</v>
      </c>
      <c r="H146" s="97">
        <f t="shared" si="3"/>
        <v>58.81993329151135</v>
      </c>
      <c r="I146" s="98">
        <f t="shared" si="4"/>
        <v>-15487.907919999998</v>
      </c>
    </row>
    <row r="147" spans="1:9" ht="11.25" customHeight="1" thickBot="1">
      <c r="A147" s="168" t="s">
        <v>89</v>
      </c>
      <c r="B147" s="329" t="s">
        <v>104</v>
      </c>
      <c r="C147" s="208"/>
      <c r="D147" s="261"/>
      <c r="E147" s="1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54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54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54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54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54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53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47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55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55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1">
        <v>22122.29808</v>
      </c>
      <c r="F157" s="132"/>
      <c r="G157" s="6">
        <v>13364.69657</v>
      </c>
      <c r="H157" s="97">
        <f>E157/C157*100</f>
        <v>58.81993329151135</v>
      </c>
      <c r="I157" s="98">
        <f t="shared" si="4"/>
        <v>-15487.907919999998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45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54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54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54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54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54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61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48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53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48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29" t="s">
        <v>92</v>
      </c>
      <c r="C168" s="208">
        <f>C8+C90</f>
        <v>407134.506</v>
      </c>
      <c r="D168" s="261">
        <f>D8+D90</f>
        <v>431262.746</v>
      </c>
      <c r="E168" s="1">
        <f>E90+E8</f>
        <v>270011.84787</v>
      </c>
      <c r="F168" s="225">
        <f>F90+F8</f>
        <v>0</v>
      </c>
      <c r="G168" s="6">
        <f>G8+G90</f>
        <v>205341.77961000003</v>
      </c>
      <c r="H168" s="97">
        <f>E168/C168*100</f>
        <v>66.32005980598461</v>
      </c>
      <c r="I168" s="98">
        <f t="shared" si="4"/>
        <v>-137122.65813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7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7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76"/>
      <c r="F172" s="85"/>
      <c r="G172" s="320"/>
      <c r="H172" s="52"/>
    </row>
    <row r="173" spans="1:7" ht="11.25" customHeight="1">
      <c r="A173" s="189" t="s">
        <v>264</v>
      </c>
      <c r="B173" s="52"/>
      <c r="C173" s="52"/>
      <c r="D173" s="37"/>
      <c r="E173" s="77"/>
      <c r="F173" s="86"/>
      <c r="G173" s="307"/>
    </row>
    <row r="174" spans="1:7" ht="11.25" customHeight="1">
      <c r="A174" s="189" t="s">
        <v>176</v>
      </c>
      <c r="C174" s="52"/>
      <c r="D174" s="37"/>
      <c r="E174" s="7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>
        <v>1</v>
      </c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308"/>
    </row>
    <row r="4" spans="1:9" ht="11.25" customHeight="1" thickBot="1">
      <c r="A4" s="40"/>
      <c r="B4" s="58" t="s">
        <v>307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21" t="s">
        <v>3</v>
      </c>
      <c r="H5" s="357" t="s">
        <v>97</v>
      </c>
      <c r="I5" s="358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308</v>
      </c>
      <c r="F6" s="71" t="s">
        <v>257</v>
      </c>
      <c r="G6" s="302" t="s">
        <v>308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69299</v>
      </c>
      <c r="D8" s="6">
        <f>D9+D15+D24+D48+D60+D86+D36+D58+D56</f>
        <v>71183</v>
      </c>
      <c r="E8" s="1">
        <f>E9+E15+E24+E48+E60+E86+E36+E58+E56+E34+E55</f>
        <v>51059.62894</v>
      </c>
      <c r="F8" s="1">
        <f>F9+F15+F24+F48+F60+F86+F36+F58+F56</f>
        <v>0</v>
      </c>
      <c r="G8" s="6">
        <f>G9+G15+G24+G48+G60+G86+G36+G58+G56+G14+G34+G57</f>
        <v>41469.342359999995</v>
      </c>
      <c r="H8" s="97">
        <f>E8/D8*100</f>
        <v>71.7300885604709</v>
      </c>
      <c r="I8" s="98">
        <f>E8-C8</f>
        <v>-18239.371059999998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44856</v>
      </c>
      <c r="E9" s="61">
        <f>E10</f>
        <v>33998.34986</v>
      </c>
      <c r="F9" s="101">
        <f>F10</f>
        <v>0</v>
      </c>
      <c r="G9" s="7">
        <f>G10</f>
        <v>24617.55083</v>
      </c>
      <c r="H9" s="97">
        <f aca="true" t="shared" si="0" ref="H9:H76">E9/C9*100</f>
        <v>75.79443075619761</v>
      </c>
      <c r="I9" s="98">
        <f aca="true" t="shared" si="1" ref="I9:I77">E9-C9</f>
        <v>-10857.650139999998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44856</v>
      </c>
      <c r="E10" s="55">
        <f>E11+E12+E13</f>
        <v>33998.34986</v>
      </c>
      <c r="F10" s="55">
        <f>F11+F12+F13</f>
        <v>0</v>
      </c>
      <c r="G10" s="8">
        <v>24617.55083</v>
      </c>
      <c r="H10" s="97">
        <f t="shared" si="0"/>
        <v>75.79443075619761</v>
      </c>
      <c r="I10" s="98">
        <f t="shared" si="1"/>
        <v>-10857.650139999998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53">
        <v>33679.08571</v>
      </c>
      <c r="F11" s="106"/>
      <c r="G11" s="9">
        <v>24363.8948</v>
      </c>
      <c r="H11" s="97">
        <f t="shared" si="0"/>
        <v>75.55599710600112</v>
      </c>
      <c r="I11" s="98">
        <f t="shared" si="1"/>
        <v>-10895.91429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113</v>
      </c>
      <c r="E12" s="54">
        <v>208.52392</v>
      </c>
      <c r="F12" s="108"/>
      <c r="G12" s="10">
        <v>40.84814</v>
      </c>
      <c r="H12" s="97">
        <f t="shared" si="0"/>
        <v>184.53444247787613</v>
      </c>
      <c r="I12" s="98">
        <f t="shared" si="1"/>
        <v>95.52392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53">
        <v>110.74023</v>
      </c>
      <c r="F13" s="106"/>
      <c r="G13" s="9">
        <v>144.25255</v>
      </c>
      <c r="H13" s="97">
        <f t="shared" si="0"/>
        <v>65.91680357142857</v>
      </c>
      <c r="I13" s="98">
        <f t="shared" si="1"/>
        <v>-57.25977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14459</v>
      </c>
      <c r="E15" s="1">
        <f>E16+E21+E22+E23</f>
        <v>9990.85879</v>
      </c>
      <c r="F15" s="168">
        <f>F16+F21+F22+F23</f>
        <v>0</v>
      </c>
      <c r="G15" s="6">
        <f>G16+G21+G22+G23</f>
        <v>10951.561049999998</v>
      </c>
      <c r="H15" s="97">
        <f t="shared" si="0"/>
        <v>69.09785455425687</v>
      </c>
      <c r="I15" s="98">
        <f t="shared" si="1"/>
        <v>-4468.14121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10775</v>
      </c>
      <c r="E16" s="54">
        <f>E17+E18+E19</f>
        <v>6897.93105</v>
      </c>
      <c r="F16" s="191">
        <f>F17+F18</f>
        <v>0</v>
      </c>
      <c r="G16" s="10">
        <f>G17+G18+G19</f>
        <v>7754.748919999999</v>
      </c>
      <c r="H16" s="97">
        <f t="shared" si="0"/>
        <v>64.01792157772623</v>
      </c>
      <c r="I16" s="98">
        <f t="shared" si="1"/>
        <v>-3877.06895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53">
        <v>3344.60955</v>
      </c>
      <c r="F17" s="120"/>
      <c r="G17" s="9">
        <v>4545.56453</v>
      </c>
      <c r="H17" s="97">
        <f t="shared" si="0"/>
        <v>53.368590234562</v>
      </c>
      <c r="I17" s="98">
        <f t="shared" si="1"/>
        <v>-2922.39045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68">
        <v>3547.9235</v>
      </c>
      <c r="F18" s="130"/>
      <c r="G18" s="8">
        <v>3258.60205</v>
      </c>
      <c r="H18" s="97">
        <f t="shared" si="0"/>
        <v>78.70282830523514</v>
      </c>
      <c r="I18" s="98">
        <f t="shared" si="1"/>
        <v>-960.0765000000001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>
        <v>5.398</v>
      </c>
      <c r="F19" s="130"/>
      <c r="G19" s="9">
        <v>-49.41766</v>
      </c>
      <c r="H19" s="97"/>
      <c r="I19" s="98">
        <f t="shared" si="1"/>
        <v>5.398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54">
        <v>659.35002</v>
      </c>
      <c r="F21" s="108"/>
      <c r="G21" s="10">
        <v>1120.34673</v>
      </c>
      <c r="H21" s="97">
        <f t="shared" si="0"/>
        <v>54.536808933002476</v>
      </c>
      <c r="I21" s="98">
        <f t="shared" si="1"/>
        <v>-549.64998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1761</v>
      </c>
      <c r="E22" s="53">
        <v>1947.4062</v>
      </c>
      <c r="F22" s="108"/>
      <c r="G22" s="9">
        <v>1672.40216</v>
      </c>
      <c r="H22" s="97">
        <f t="shared" si="0"/>
        <v>110.58524701873935</v>
      </c>
      <c r="I22" s="98">
        <f t="shared" si="1"/>
        <v>186.4061999999999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47">
        <v>486.17152</v>
      </c>
      <c r="F23" s="112"/>
      <c r="G23" s="11">
        <v>404.06324</v>
      </c>
      <c r="H23" s="97">
        <f t="shared" si="0"/>
        <v>68.09124929971989</v>
      </c>
      <c r="I23" s="98">
        <f t="shared" si="1"/>
        <v>-227.82848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1">
        <f>E26+E28+E33+E29+E30+E31+E32</f>
        <v>2006.57954</v>
      </c>
      <c r="F24" s="115">
        <f>F26+F28+F33</f>
        <v>0</v>
      </c>
      <c r="G24" s="6">
        <f>G26+G28+G33</f>
        <v>821.87705</v>
      </c>
      <c r="H24" s="97">
        <f t="shared" si="0"/>
        <v>132.9741245858184</v>
      </c>
      <c r="I24" s="98">
        <f t="shared" si="1"/>
        <v>497.57953999999995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68">
        <f>E27</f>
        <v>861.62439</v>
      </c>
      <c r="F26" s="68">
        <f>F27</f>
        <v>0</v>
      </c>
      <c r="G26" s="12">
        <f>G27</f>
        <v>821.87705</v>
      </c>
      <c r="H26" s="97">
        <f t="shared" si="0"/>
        <v>71.26752605459058</v>
      </c>
      <c r="I26" s="98">
        <f t="shared" si="1"/>
        <v>-347.37561000000005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47">
        <v>861.62439</v>
      </c>
      <c r="F27" s="112"/>
      <c r="G27" s="11">
        <v>821.87705</v>
      </c>
      <c r="H27" s="97">
        <f t="shared" si="0"/>
        <v>71.26752605459058</v>
      </c>
      <c r="I27" s="98">
        <f t="shared" si="1"/>
        <v>-347.37561000000005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60.65</v>
      </c>
      <c r="F28" s="124"/>
      <c r="G28" s="9"/>
      <c r="H28" s="97"/>
      <c r="I28" s="98">
        <f t="shared" si="1"/>
        <v>60.65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47">
        <v>7.68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47">
        <v>749.97515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47">
        <v>106.65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47">
        <v>220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47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1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64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4880</v>
      </c>
      <c r="E36" s="3">
        <f>E38+E39+E43+E46</f>
        <v>2295.69529</v>
      </c>
      <c r="F36" s="138">
        <f>F38+F39+F43</f>
        <v>0</v>
      </c>
      <c r="G36" s="14">
        <f>G38+G39+G43+G46</f>
        <v>2592.718</v>
      </c>
      <c r="H36" s="97">
        <f t="shared" si="0"/>
        <v>47.0429362704918</v>
      </c>
      <c r="I36" s="98">
        <f t="shared" si="1"/>
        <v>-2584.30471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64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54">
        <v>2104.7764</v>
      </c>
      <c r="F38" s="112"/>
      <c r="G38" s="10">
        <v>2182.97226</v>
      </c>
      <c r="H38" s="97">
        <f t="shared" si="0"/>
        <v>50.84000966183575</v>
      </c>
      <c r="I38" s="98">
        <f t="shared" si="1"/>
        <v>-2035.2235999999998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55">
        <f>E40</f>
        <v>0</v>
      </c>
      <c r="F39" s="55">
        <f>F40</f>
        <v>0</v>
      </c>
      <c r="G39" s="8">
        <f>G40</f>
        <v>188.254</v>
      </c>
      <c r="H39" s="97">
        <f t="shared" si="0"/>
        <v>0</v>
      </c>
      <c r="I39" s="98">
        <f t="shared" si="1"/>
        <v>-532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53"/>
      <c r="F40" s="144"/>
      <c r="G40" s="9">
        <v>188.254</v>
      </c>
      <c r="H40" s="97">
        <f t="shared" si="0"/>
        <v>0</v>
      </c>
      <c r="I40" s="98">
        <f t="shared" si="1"/>
        <v>-532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73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46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54">
        <f>E45</f>
        <v>103.8422</v>
      </c>
      <c r="F43" s="54">
        <f>F45</f>
        <v>0</v>
      </c>
      <c r="G43" s="10">
        <f>G45</f>
        <v>192.36174</v>
      </c>
      <c r="H43" s="97">
        <f t="shared" si="0"/>
        <v>65.72291139240507</v>
      </c>
      <c r="I43" s="98">
        <f t="shared" si="1"/>
        <v>-54.157799999999995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67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55">
        <v>103.8422</v>
      </c>
      <c r="F45" s="146"/>
      <c r="G45" s="8">
        <v>192.36174</v>
      </c>
      <c r="H45" s="97">
        <f t="shared" si="0"/>
        <v>65.72291139240507</v>
      </c>
      <c r="I45" s="98">
        <f t="shared" si="1"/>
        <v>-54.157799999999995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50</v>
      </c>
      <c r="E46" s="74">
        <f>E47</f>
        <v>87.07669</v>
      </c>
      <c r="F46" s="74">
        <f>F47</f>
        <v>0</v>
      </c>
      <c r="G46" s="303">
        <f>G47</f>
        <v>29.13</v>
      </c>
      <c r="H46" s="97">
        <f t="shared" si="0"/>
        <v>174.15338</v>
      </c>
      <c r="I46" s="98">
        <f t="shared" si="1"/>
        <v>37.07669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66">
        <v>87.07669</v>
      </c>
      <c r="F47" s="153"/>
      <c r="G47" s="17">
        <v>29.13</v>
      </c>
      <c r="H47" s="97">
        <f t="shared" si="0"/>
        <v>174.15338</v>
      </c>
      <c r="I47" s="98">
        <f t="shared" si="1"/>
        <v>37.07669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3">
        <f>E49+E50+E51+E52+E54+E53</f>
        <v>74.46897000000001</v>
      </c>
      <c r="F48" s="156"/>
      <c r="G48" s="14">
        <f>G49+G50+G52+G51+G54+G53</f>
        <v>1078.1431400000001</v>
      </c>
      <c r="H48" s="97">
        <f t="shared" si="0"/>
        <v>3.1145533249686332</v>
      </c>
      <c r="I48" s="98">
        <f t="shared" si="1"/>
        <v>-2316.53103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55">
        <v>75.26291</v>
      </c>
      <c r="F49" s="146"/>
      <c r="G49" s="8">
        <v>42.09881</v>
      </c>
      <c r="H49" s="97"/>
      <c r="I49" s="98">
        <f t="shared" si="1"/>
        <v>75.26291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53"/>
      <c r="F50" s="158"/>
      <c r="G50" s="9">
        <v>0.33209</v>
      </c>
      <c r="H50" s="97">
        <f t="shared" si="0"/>
        <v>0</v>
      </c>
      <c r="I50" s="98">
        <f t="shared" si="1"/>
        <v>-1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53">
        <v>23.48546</v>
      </c>
      <c r="F51" s="158"/>
      <c r="G51" s="9"/>
      <c r="H51" s="97">
        <f t="shared" si="0"/>
        <v>10.67520909090909</v>
      </c>
      <c r="I51" s="98">
        <f t="shared" si="1"/>
        <v>-196.51454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53"/>
      <c r="F52" s="158"/>
      <c r="G52" s="9">
        <v>150.45661</v>
      </c>
      <c r="H52" s="97"/>
      <c r="I52" s="98">
        <f t="shared" si="1"/>
        <v>0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47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47">
        <v>-24.2794</v>
      </c>
      <c r="F54" s="159"/>
      <c r="G54" s="11">
        <v>885.25563</v>
      </c>
      <c r="H54" s="97">
        <f t="shared" si="0"/>
        <v>-1.1188663594470045</v>
      </c>
      <c r="I54" s="98">
        <f t="shared" si="1"/>
        <v>-2194.2794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68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253" t="s">
        <v>194</v>
      </c>
      <c r="B56" s="254" t="s">
        <v>106</v>
      </c>
      <c r="C56" s="255"/>
      <c r="D56" s="256"/>
      <c r="E56" s="3"/>
      <c r="F56" s="257"/>
      <c r="G56" s="14"/>
      <c r="H56" s="97"/>
      <c r="I56" s="98">
        <f t="shared" si="1"/>
        <v>0</v>
      </c>
      <c r="J56" s="87"/>
    </row>
    <row r="57" spans="1:9" s="86" customFormat="1" ht="11.25" customHeight="1" thickBot="1">
      <c r="A57" s="113" t="s">
        <v>268</v>
      </c>
      <c r="B57" s="114" t="s">
        <v>269</v>
      </c>
      <c r="C57" s="45"/>
      <c r="D57" s="18"/>
      <c r="E57" s="45">
        <v>21.07</v>
      </c>
      <c r="F57" s="161"/>
      <c r="G57" s="18">
        <v>229.7103</v>
      </c>
      <c r="H57" s="97"/>
      <c r="I57" s="98">
        <f t="shared" si="1"/>
        <v>21.07</v>
      </c>
    </row>
    <row r="58" spans="1:9" s="86" customFormat="1" ht="11.25" customHeight="1" thickBot="1">
      <c r="A58" s="113" t="s">
        <v>309</v>
      </c>
      <c r="B58" s="114" t="s">
        <v>40</v>
      </c>
      <c r="C58" s="45">
        <v>239</v>
      </c>
      <c r="D58" s="18">
        <v>293</v>
      </c>
      <c r="E58" s="18">
        <v>1142.94659</v>
      </c>
      <c r="F58" s="161"/>
      <c r="G58" s="18"/>
      <c r="H58" s="97">
        <f t="shared" si="0"/>
        <v>478.2203305439331</v>
      </c>
      <c r="I58" s="98">
        <f t="shared" si="1"/>
        <v>903.94659</v>
      </c>
    </row>
    <row r="59" spans="1:9" s="86" customFormat="1" ht="30.75" customHeight="1" thickBot="1">
      <c r="A59" s="113" t="s">
        <v>299</v>
      </c>
      <c r="B59" s="301" t="s">
        <v>300</v>
      </c>
      <c r="C59" s="45"/>
      <c r="D59" s="18"/>
      <c r="E59" s="45">
        <v>865.87659</v>
      </c>
      <c r="F59" s="161"/>
      <c r="G59" s="18"/>
      <c r="H59" s="97"/>
      <c r="I59" s="98"/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965</v>
      </c>
      <c r="E60" s="45">
        <f>E63+E65+E67+E69+E70+E72+E73+E74+E76+E78+E61+E81+E82+E83</f>
        <v>638.96485</v>
      </c>
      <c r="F60" s="45">
        <f>F63+F65+F67+F69+F70+F72+F73+F74+F76+F78+F61+F81+F82+F83</f>
        <v>0</v>
      </c>
      <c r="G60" s="18">
        <f>G63+G65+G67+G69+G70+G72+G73+G74+G76+G78+G61+G81+G82+G83+G75+G79</f>
        <v>777.24101</v>
      </c>
      <c r="H60" s="97">
        <f t="shared" si="0"/>
        <v>66.21397409326426</v>
      </c>
      <c r="I60" s="98">
        <f t="shared" si="1"/>
        <v>-326.03515000000004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54">
        <v>30.299</v>
      </c>
      <c r="F61" s="108"/>
      <c r="G61" s="10">
        <v>29.98371</v>
      </c>
      <c r="H61" s="97">
        <f t="shared" si="0"/>
        <v>67.33111111111111</v>
      </c>
      <c r="I61" s="98">
        <f t="shared" si="1"/>
        <v>-14.701</v>
      </c>
    </row>
    <row r="62" spans="1:10" s="86" customFormat="1" ht="11.25" customHeight="1" thickBot="1">
      <c r="A62" s="102" t="s">
        <v>43</v>
      </c>
      <c r="B62" s="103" t="s">
        <v>44</v>
      </c>
      <c r="C62" s="331"/>
      <c r="D62" s="332"/>
      <c r="E62" s="359">
        <v>3.4</v>
      </c>
      <c r="F62" s="333"/>
      <c r="G62" s="337"/>
      <c r="H62" s="97"/>
      <c r="I62" s="98">
        <f t="shared" si="1"/>
        <v>3.4</v>
      </c>
      <c r="J62" s="87"/>
    </row>
    <row r="63" spans="2:9" ht="11.25" customHeight="1" thickBot="1">
      <c r="B63" s="103" t="s">
        <v>45</v>
      </c>
      <c r="C63" s="334">
        <v>1</v>
      </c>
      <c r="D63" s="335">
        <v>1</v>
      </c>
      <c r="E63" s="360"/>
      <c r="F63" s="336"/>
      <c r="G63" s="338">
        <v>15.15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47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54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55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55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47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54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53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47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54">
        <v>22</v>
      </c>
      <c r="F72" s="108"/>
      <c r="G72" s="10">
        <v>10</v>
      </c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53">
        <v>66.24039</v>
      </c>
      <c r="F73" s="108"/>
      <c r="G73" s="9">
        <v>268.89173</v>
      </c>
      <c r="H73" s="97">
        <f t="shared" si="0"/>
        <v>47.31456428571429</v>
      </c>
      <c r="I73" s="98">
        <f t="shared" si="1"/>
        <v>-73.75961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53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55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55">
        <v>9.26</v>
      </c>
      <c r="F76" s="112"/>
      <c r="G76" s="8">
        <v>2.5</v>
      </c>
      <c r="H76" s="97">
        <f t="shared" si="0"/>
        <v>66.14285714285714</v>
      </c>
      <c r="I76" s="98">
        <f t="shared" si="1"/>
        <v>-4.74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47"/>
      <c r="F77" s="112"/>
      <c r="G77" s="11">
        <v>5.491</v>
      </c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0</v>
      </c>
      <c r="E78" s="54">
        <f>E79+E80</f>
        <v>3.11</v>
      </c>
      <c r="F78" s="54">
        <f>F79+F80</f>
        <v>0</v>
      </c>
      <c r="G78" s="10">
        <v>4.5</v>
      </c>
      <c r="H78" s="97"/>
      <c r="I78" s="98">
        <f aca="true" t="shared" si="2" ref="I78:I144">E78-C78</f>
        <v>3.11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55"/>
      <c r="F79" s="112"/>
      <c r="G79" s="9">
        <v>0.991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/>
      <c r="E80" s="53">
        <v>3.11</v>
      </c>
      <c r="F80" s="106"/>
      <c r="G80" s="9"/>
      <c r="H80" s="97"/>
      <c r="I80" s="98">
        <f t="shared" si="2"/>
        <v>3.11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53">
        <v>10</v>
      </c>
      <c r="F81" s="106"/>
      <c r="G81" s="9">
        <v>3</v>
      </c>
      <c r="H81" s="97"/>
      <c r="I81" s="98">
        <f t="shared" si="2"/>
        <v>10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53">
        <v>33.89038</v>
      </c>
      <c r="F82" s="106"/>
      <c r="G82" s="9">
        <v>33.699</v>
      </c>
      <c r="H82" s="97">
        <f aca="true" t="shared" si="3" ref="H82:H146">E82/C82*100</f>
        <v>116.86337931034483</v>
      </c>
      <c r="I82" s="98">
        <f t="shared" si="2"/>
        <v>4.89038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53">
        <v>464.16508</v>
      </c>
      <c r="F83" s="166">
        <f>F85</f>
        <v>0</v>
      </c>
      <c r="G83" s="9">
        <v>368.52557</v>
      </c>
      <c r="H83" s="97">
        <f t="shared" si="3"/>
        <v>89.78047969052224</v>
      </c>
      <c r="I83" s="98">
        <f t="shared" si="2"/>
        <v>-52.83492000000001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47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47">
        <v>253.58063</v>
      </c>
      <c r="F85" s="112"/>
      <c r="G85" s="11">
        <v>368.52557</v>
      </c>
      <c r="H85" s="97">
        <f t="shared" si="3"/>
        <v>49.04847775628627</v>
      </c>
      <c r="I85" s="98">
        <f t="shared" si="2"/>
        <v>-263.41936999999996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590</v>
      </c>
      <c r="E86" s="45">
        <f>E87+E88+E89</f>
        <v>911.76505</v>
      </c>
      <c r="F86" s="167">
        <f>F87+F88+F89</f>
        <v>0</v>
      </c>
      <c r="G86" s="18">
        <f>G87+G88+G89</f>
        <v>400.54098</v>
      </c>
      <c r="H86" s="97"/>
      <c r="I86" s="98">
        <f t="shared" si="2"/>
        <v>911.76505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54">
        <v>2.10335</v>
      </c>
      <c r="F87" s="108"/>
      <c r="G87" s="10">
        <v>63.10998</v>
      </c>
      <c r="H87" s="97"/>
      <c r="I87" s="98">
        <f t="shared" si="2"/>
        <v>2.10335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53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590</v>
      </c>
      <c r="E89" s="47">
        <v>909.6617</v>
      </c>
      <c r="F89" s="124"/>
      <c r="G89" s="11">
        <v>337.431</v>
      </c>
      <c r="H89" s="97"/>
      <c r="I89" s="98">
        <f t="shared" si="2"/>
        <v>909.6617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360211.746</v>
      </c>
      <c r="E90" s="1">
        <f>E91+E167+E165+E164</f>
        <v>255087.30612999998</v>
      </c>
      <c r="F90" s="225">
        <f>F91+F167+F165+F164+F166</f>
        <v>0</v>
      </c>
      <c r="G90" s="6">
        <f>G91+G167+G165+G164+G166</f>
        <v>217743.0203</v>
      </c>
      <c r="H90" s="97">
        <f t="shared" si="3"/>
        <v>75.50636377752433</v>
      </c>
      <c r="I90" s="98">
        <f t="shared" si="2"/>
        <v>-82748.19987000001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360211.746</v>
      </c>
      <c r="E91" s="3">
        <f>E92+E95+E115+E146</f>
        <v>255079.12475</v>
      </c>
      <c r="F91" s="43">
        <f>F92+F95+F115+F146</f>
        <v>0</v>
      </c>
      <c r="G91" s="14">
        <f>G92+G95+G115+G146</f>
        <v>217741.97594</v>
      </c>
      <c r="H91" s="97">
        <f t="shared" si="3"/>
        <v>75.50394207232912</v>
      </c>
      <c r="I91" s="98">
        <f t="shared" si="2"/>
        <v>-82756.38125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129289.4</v>
      </c>
      <c r="E92" s="1">
        <f>E93+E94</f>
        <v>97895.1</v>
      </c>
      <c r="F92" s="281">
        <f>F93+F94</f>
        <v>0</v>
      </c>
      <c r="G92" s="6">
        <v>74703</v>
      </c>
      <c r="H92" s="97">
        <f t="shared" si="3"/>
        <v>83.87576854269912</v>
      </c>
      <c r="I92" s="98">
        <f t="shared" si="2"/>
        <v>-18819.29999999999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127857</v>
      </c>
      <c r="E93" s="54">
        <v>96520</v>
      </c>
      <c r="G93" s="10">
        <v>74703</v>
      </c>
      <c r="H93" s="97">
        <f t="shared" si="3"/>
        <v>83.72512621224476</v>
      </c>
      <c r="I93" s="98">
        <f t="shared" si="2"/>
        <v>-18762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1432.4</v>
      </c>
      <c r="E94" s="55">
        <v>1375.1</v>
      </c>
      <c r="G94" s="8"/>
      <c r="H94" s="97">
        <f t="shared" si="3"/>
        <v>95.9997207483943</v>
      </c>
      <c r="I94" s="98">
        <f t="shared" si="2"/>
        <v>-57.30000000000018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D98+D101+D107+D97+D104+D103+D106+D105</f>
        <v>26734.239999999998</v>
      </c>
      <c r="E95" s="1">
        <f>E98+E101+E107+E96+E97+E99+E100+E102+E103+E105+E104</f>
        <v>18205.73744</v>
      </c>
      <c r="F95" s="225">
        <f>F98+F101+F107</f>
        <v>0</v>
      </c>
      <c r="G95" s="6">
        <f>G98+G101+G107+G96+G97+G99+G100</f>
        <v>10953.416000000001</v>
      </c>
      <c r="H95" s="97">
        <f t="shared" si="3"/>
        <v>106.39785775232306</v>
      </c>
      <c r="I95" s="98">
        <f t="shared" si="2"/>
        <v>1094.7374400000008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54"/>
      <c r="F96" s="172"/>
      <c r="G96" s="10">
        <v>1654.2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53"/>
      <c r="F97" s="166"/>
      <c r="G97" s="9">
        <v>2078.8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54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47"/>
      <c r="F99" s="173"/>
      <c r="G99" s="11"/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47"/>
      <c r="F100" s="173"/>
      <c r="G100" s="11"/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68">
        <v>3287.4</v>
      </c>
      <c r="F101" s="42"/>
      <c r="G101" s="12"/>
      <c r="H101" s="190">
        <f t="shared" si="3"/>
        <v>100</v>
      </c>
      <c r="I101" s="98">
        <f t="shared" si="2"/>
        <v>0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68"/>
      <c r="F102" s="42"/>
      <c r="G102" s="312"/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245"/>
      <c r="F103" s="295"/>
      <c r="G103" s="313"/>
      <c r="H103" s="297"/>
      <c r="I103" s="238">
        <f t="shared" si="2"/>
        <v>0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68">
        <v>3514.64</v>
      </c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68">
        <v>5270.3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68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209">
        <f>E108+E109+E110+E111</f>
        <v>6133.397440000001</v>
      </c>
      <c r="F107" s="43">
        <f>F108+F109+F110+F111</f>
        <v>0</v>
      </c>
      <c r="G107" s="14">
        <f>G108+G109+G110+G111+G112+G114</f>
        <v>2720.416</v>
      </c>
      <c r="H107" s="239">
        <f t="shared" si="3"/>
        <v>71.70796581436406</v>
      </c>
      <c r="I107" s="240">
        <f t="shared" si="2"/>
        <v>-2419.9025599999986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47">
        <v>540.33744</v>
      </c>
      <c r="F108" s="124"/>
      <c r="G108" s="11"/>
      <c r="H108" s="97"/>
      <c r="I108" s="98">
        <f t="shared" si="2"/>
        <v>540.33744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47">
        <v>1164.8</v>
      </c>
      <c r="F109" s="176"/>
      <c r="G109" s="11">
        <v>1175.416</v>
      </c>
      <c r="H109" s="97">
        <f t="shared" si="3"/>
        <v>53.529411764705884</v>
      </c>
      <c r="I109" s="98">
        <f t="shared" si="2"/>
        <v>-1011.2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47">
        <v>1946.5</v>
      </c>
      <c r="F110" s="176"/>
      <c r="G110" s="11">
        <v>1545</v>
      </c>
      <c r="H110" s="97">
        <f t="shared" si="3"/>
        <v>73.33383566288664</v>
      </c>
      <c r="I110" s="98">
        <f t="shared" si="2"/>
        <v>-707.8000000000002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47">
        <v>2481.76</v>
      </c>
      <c r="F111" s="282"/>
      <c r="G111" s="305"/>
      <c r="H111" s="97">
        <f t="shared" si="3"/>
        <v>66.66022025248456</v>
      </c>
      <c r="I111" s="98">
        <f t="shared" si="2"/>
        <v>-1241.2399999999998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53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55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53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166531.9</v>
      </c>
      <c r="E115" s="3">
        <f>E116+E133+E136+E137+E138+E139+E140+E141+E144+E135+E134+E142</f>
        <v>113940.47652</v>
      </c>
      <c r="F115" s="43">
        <f>F116+F133+F136+F137+F138+F139+F140+F141+F144+F135+F134</f>
        <v>0</v>
      </c>
      <c r="G115" s="14">
        <f>G116+G133+G136+G137+G138+G139+G140+G141+G144+G135+G134+G143+G142</f>
        <v>114659.80980000002</v>
      </c>
      <c r="H115" s="97">
        <f t="shared" si="3"/>
        <v>68.4738852126714</v>
      </c>
      <c r="I115" s="98">
        <f t="shared" si="2"/>
        <v>-52459.42348</v>
      </c>
    </row>
    <row r="116" spans="1:9" ht="11.25" customHeight="1" thickBot="1">
      <c r="A116" s="168" t="s">
        <v>83</v>
      </c>
      <c r="B116" s="330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124432.50000000001</v>
      </c>
      <c r="E116" s="1">
        <f>E119+E120+E125+E128+E127+E118+E117+E126+E121+E129+E130+E123+E124+E131+E132</f>
        <v>86245.91080000001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85684.82214</v>
      </c>
      <c r="H116" s="97">
        <f t="shared" si="3"/>
        <v>69.31140240692746</v>
      </c>
      <c r="I116" s="98">
        <f t="shared" si="2"/>
        <v>-38186.58919999999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54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54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54"/>
      <c r="F119" s="108"/>
      <c r="G119" s="10">
        <v>2250.24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53">
        <v>62164</v>
      </c>
      <c r="F120" s="179"/>
      <c r="G120" s="9">
        <v>59394</v>
      </c>
      <c r="H120" s="97">
        <f t="shared" si="3"/>
        <v>69.25679627712968</v>
      </c>
      <c r="I120" s="98">
        <f t="shared" si="2"/>
        <v>-27594.699999999997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53">
        <v>10327</v>
      </c>
      <c r="F121" s="179"/>
      <c r="G121" s="9">
        <v>10831</v>
      </c>
      <c r="H121" s="97">
        <f t="shared" si="3"/>
        <v>67.00275096024085</v>
      </c>
      <c r="I121" s="98">
        <f t="shared" si="2"/>
        <v>-5085.799999999999</v>
      </c>
    </row>
    <row r="122" spans="3:9" ht="1.5" customHeight="1" hidden="1">
      <c r="C122" s="151"/>
      <c r="D122" s="272"/>
      <c r="E122" s="55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53">
        <v>264.6</v>
      </c>
      <c r="F123" s="179"/>
      <c r="G123" s="9">
        <v>332.53604</v>
      </c>
      <c r="H123" s="97">
        <f t="shared" si="3"/>
        <v>63.57520422873619</v>
      </c>
      <c r="I123" s="98">
        <f t="shared" si="2"/>
        <v>-151.59999999999997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53">
        <v>90</v>
      </c>
      <c r="F124" s="179"/>
      <c r="G124" s="9"/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53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53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1083.8</v>
      </c>
      <c r="E127" s="53">
        <v>891</v>
      </c>
      <c r="F127" s="285"/>
      <c r="G127" s="12">
        <v>1160.9</v>
      </c>
      <c r="H127" s="97">
        <f t="shared" si="3"/>
        <v>76.75079679558962</v>
      </c>
      <c r="I127" s="98">
        <f t="shared" si="2"/>
        <v>-269.9000000000001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53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47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47">
        <v>2374.1</v>
      </c>
      <c r="F130" s="124"/>
      <c r="G130" s="311"/>
      <c r="H130" s="97"/>
      <c r="I130" s="98">
        <f t="shared" si="2"/>
        <v>2374.1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47">
        <v>8340.603</v>
      </c>
      <c r="F131" s="124"/>
      <c r="G131" s="315">
        <v>8433.832</v>
      </c>
      <c r="H131" s="97">
        <f t="shared" si="3"/>
        <v>62.99739418109308</v>
      </c>
      <c r="I131" s="98">
        <f t="shared" si="2"/>
        <v>-4898.997000000001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2941.1</v>
      </c>
      <c r="E132" s="53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47">
        <v>550</v>
      </c>
      <c r="F133" s="124"/>
      <c r="G133" s="11">
        <v>800</v>
      </c>
      <c r="H133" s="97">
        <f t="shared" si="3"/>
        <v>37.84750894577484</v>
      </c>
      <c r="I133" s="98">
        <f t="shared" si="2"/>
        <v>-903.2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47"/>
      <c r="F134" s="124"/>
      <c r="G134" s="11">
        <v>959.7</v>
      </c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53">
        <v>1189.9</v>
      </c>
      <c r="F135" s="144"/>
      <c r="G135" s="11">
        <v>639.8</v>
      </c>
      <c r="H135" s="97">
        <f t="shared" si="3"/>
        <v>100</v>
      </c>
      <c r="I135" s="98">
        <f t="shared" si="2"/>
        <v>0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53">
        <v>1105.388</v>
      </c>
      <c r="F136" s="285"/>
      <c r="G136" s="9">
        <v>786.075</v>
      </c>
      <c r="H136" s="97">
        <f t="shared" si="3"/>
        <v>87.5000395788807</v>
      </c>
      <c r="I136" s="98">
        <f t="shared" si="2"/>
        <v>-157.91200000000003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287.7</v>
      </c>
      <c r="E137" s="53">
        <v>249.13814</v>
      </c>
      <c r="F137" s="285"/>
      <c r="G137" s="9">
        <v>111.85395</v>
      </c>
      <c r="H137" s="97">
        <f t="shared" si="3"/>
        <v>160.01165061014774</v>
      </c>
      <c r="I137" s="98">
        <f t="shared" si="2"/>
        <v>93.43814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53"/>
      <c r="F138" s="285"/>
      <c r="G138" s="11">
        <v>3754.75732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53"/>
      <c r="F139" s="285"/>
      <c r="G139" s="11">
        <v>958.94809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53">
        <v>455.4</v>
      </c>
      <c r="F140" s="179"/>
      <c r="G140" s="12">
        <v>401.65023</v>
      </c>
      <c r="H140" s="190">
        <f t="shared" si="3"/>
        <v>68.5121107266436</v>
      </c>
      <c r="I140" s="98">
        <f t="shared" si="2"/>
        <v>-209.30000000000007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53">
        <v>776.1789</v>
      </c>
      <c r="F141" s="285"/>
      <c r="G141" s="9">
        <v>747.20307</v>
      </c>
      <c r="H141" s="97">
        <f t="shared" si="3"/>
        <v>63.85150542941758</v>
      </c>
      <c r="I141" s="98">
        <f t="shared" si="2"/>
        <v>-439.4210999999999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53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53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3">
        <f>E145</f>
        <v>23295</v>
      </c>
      <c r="F144" s="43">
        <f>F145</f>
        <v>0</v>
      </c>
      <c r="G144" s="316">
        <f>G145</f>
        <v>19815</v>
      </c>
      <c r="H144" s="97">
        <f t="shared" si="3"/>
        <v>64.81816411141101</v>
      </c>
      <c r="I144" s="98">
        <f t="shared" si="2"/>
        <v>-12644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55">
        <v>23295</v>
      </c>
      <c r="G145" s="8">
        <v>19815</v>
      </c>
      <c r="H145" s="97">
        <f t="shared" si="3"/>
        <v>64.81816411141101</v>
      </c>
      <c r="I145" s="98">
        <f aca="true" t="shared" si="4" ref="I145:I168">E145-C145</f>
        <v>-12644</v>
      </c>
    </row>
    <row r="146" spans="1:9" ht="11.25" customHeight="1" thickBot="1">
      <c r="A146" s="168" t="s">
        <v>88</v>
      </c>
      <c r="B146" s="330" t="s">
        <v>104</v>
      </c>
      <c r="C146" s="208">
        <f>C157+C158+C148+C152+C150</f>
        <v>37610.206</v>
      </c>
      <c r="D146" s="261">
        <f>D157+D158+D148+D152+D150</f>
        <v>37656.206</v>
      </c>
      <c r="E146" s="1">
        <f>E157+E158+E148+E152+E150+E149+E151+E155+E156+E153+E154</f>
        <v>25037.81079</v>
      </c>
      <c r="F146" s="281">
        <f>F157+F158+F148+F152+F150+F149+F151+F155+F156</f>
        <v>0</v>
      </c>
      <c r="G146" s="6">
        <f>G147+G151+G153+G157+G158+G152+G155+G156+G154</f>
        <v>17425.75014</v>
      </c>
      <c r="H146" s="97">
        <f t="shared" si="3"/>
        <v>66.5718523051961</v>
      </c>
      <c r="I146" s="98">
        <f t="shared" si="4"/>
        <v>-12572.395209999999</v>
      </c>
    </row>
    <row r="147" spans="1:9" ht="11.25" customHeight="1" thickBot="1">
      <c r="A147" s="168" t="s">
        <v>89</v>
      </c>
      <c r="B147" s="330" t="s">
        <v>104</v>
      </c>
      <c r="C147" s="208"/>
      <c r="D147" s="261"/>
      <c r="E147" s="1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54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54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54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54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54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53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47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55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55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1">
        <v>25037.81079</v>
      </c>
      <c r="F157" s="132"/>
      <c r="G157" s="6">
        <v>17425.75014</v>
      </c>
      <c r="H157" s="97">
        <f>E157/C157*100</f>
        <v>66.5718523051961</v>
      </c>
      <c r="I157" s="98">
        <f t="shared" si="4"/>
        <v>-12572.395209999999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45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54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54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54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54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54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61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48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53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48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30" t="s">
        <v>92</v>
      </c>
      <c r="C168" s="208">
        <f>C8+C90</f>
        <v>407134.506</v>
      </c>
      <c r="D168" s="261">
        <f>D8+D90</f>
        <v>431394.746</v>
      </c>
      <c r="E168" s="1">
        <f>E90+E8</f>
        <v>306146.93507</v>
      </c>
      <c r="F168" s="225">
        <f>F90+F8</f>
        <v>0</v>
      </c>
      <c r="G168" s="6">
        <f>G8+G90</f>
        <v>259212.36265999998</v>
      </c>
      <c r="H168" s="97">
        <f>E168/C168*100</f>
        <v>75.19552643125759</v>
      </c>
      <c r="I168" s="98">
        <f t="shared" si="4"/>
        <v>-100987.57092999999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7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7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76"/>
      <c r="F172" s="85"/>
      <c r="G172" s="320"/>
      <c r="H172" s="52"/>
    </row>
    <row r="173" spans="1:7" ht="11.25" customHeight="1">
      <c r="A173" s="189" t="s">
        <v>264</v>
      </c>
      <c r="B173" s="52"/>
      <c r="C173" s="52"/>
      <c r="D173" s="37"/>
      <c r="E173" s="77"/>
      <c r="F173" s="86"/>
      <c r="G173" s="307"/>
    </row>
    <row r="174" spans="1:7" ht="11.25" customHeight="1">
      <c r="A174" s="189" t="s">
        <v>176</v>
      </c>
      <c r="C174" s="52"/>
      <c r="D174" s="37"/>
      <c r="E174" s="7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2">
    <mergeCell ref="H5:I5"/>
    <mergeCell ref="E62:E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2018-11-14T12:55:24Z</cp:lastPrinted>
  <dcterms:created xsi:type="dcterms:W3CDTF">2005-05-20T13:40:13Z</dcterms:created>
  <dcterms:modified xsi:type="dcterms:W3CDTF">2018-11-14T12:55:46Z</dcterms:modified>
  <cp:category/>
  <cp:version/>
  <cp:contentType/>
  <cp:contentStatus/>
</cp:coreProperties>
</file>