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tabRatio="679" firstSheet="11" activeTab="12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  <sheet name="Лист12" sheetId="13" r:id="rId13"/>
  </sheets>
  <definedNames/>
  <calcPr fullCalcOnLoad="1"/>
</workbook>
</file>

<file path=xl/sharedStrings.xml><?xml version="1.0" encoding="utf-8"?>
<sst xmlns="http://schemas.openxmlformats.org/spreadsheetml/2006/main" count="5335" uniqueCount="502">
  <si>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</si>
  <si>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</si>
  <si>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</si>
  <si>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</si>
  <si>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</si>
  <si>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</si>
  <si>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</si>
  <si>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</si>
  <si>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</si>
  <si>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</si>
  <si>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</si>
  <si>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</si>
  <si>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</si>
  <si>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</si>
  <si>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</si>
  <si>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</si>
  <si>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</si>
  <si>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</si>
  <si>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</si>
  <si>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</si>
  <si>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</si>
  <si>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</si>
  <si>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</si>
  <si>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</si>
  <si>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</si>
  <si>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</si>
  <si>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</si>
  <si>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</si>
  <si>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</si>
  <si>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</si>
  <si>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</si>
  <si>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</si>
  <si>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</si>
  <si>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</si>
  <si>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</si>
  <si>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</si>
  <si>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</si>
  <si>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</si>
  <si>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</si>
  <si>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</si>
  <si>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</si>
  <si>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</si>
  <si>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</si>
  <si>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</si>
  <si>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</si>
  <si>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</si>
  <si>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</si>
  <si>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</si>
  <si>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</si>
  <si>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</si>
  <si>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</si>
  <si>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</si>
  <si>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</si>
  <si>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</si>
  <si>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</si>
  <si>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</si>
  <si>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</si>
  <si>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</si>
  <si>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</si>
  <si>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</si>
  <si>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</si>
  <si>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</si>
  <si>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</si>
  <si>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</si>
  <si>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</si>
  <si>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</si>
  <si>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</si>
  <si>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</si>
  <si>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</si>
  <si>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</si>
  <si>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</si>
  <si>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</si>
  <si>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</si>
  <si>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</si>
  <si>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</si>
  <si>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</si>
  <si>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</si>
  <si>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</si>
  <si>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</si>
  <si>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</si>
  <si>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</si>
  <si>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</si>
  <si>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</si>
  <si>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</si>
  <si>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</si>
  <si>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</si>
  <si>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</si>
  <si>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</si>
  <si>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</si>
  <si>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</si>
  <si>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</si>
  <si>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</si>
  <si>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</si>
  <si>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</si>
  <si>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</si>
  <si>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</si>
  <si>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</si>
  <si>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</si>
  <si>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</si>
  <si>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</si>
  <si>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</si>
  <si>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</si>
  <si>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</si>
  <si>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</si>
  <si>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</si>
  <si>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</si>
  <si>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</si>
  <si>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</si>
  <si>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</si>
  <si>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</si>
  <si>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</si>
  <si>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</si>
  <si>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</si>
  <si>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</si>
  <si>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</si>
  <si>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</si>
  <si>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</si>
  <si>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</si>
  <si>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</si>
  <si>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</si>
  <si>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</si>
  <si>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</si>
  <si>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</si>
  <si>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</si>
  <si>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</si>
  <si>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</si>
  <si>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</si>
  <si>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</si>
  <si>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</si>
  <si>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</si>
  <si>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</si>
  <si>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</si>
  <si>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</si>
  <si>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</si>
  <si>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</si>
  <si>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</si>
  <si>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</si>
  <si>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</si>
  <si>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</si>
  <si>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</si>
  <si>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</si>
  <si>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</si>
  <si>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</si>
  <si>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</si>
  <si>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</si>
  <si>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</si>
  <si>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</si>
  <si>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</si>
  <si>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</si>
  <si>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</si>
  <si>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</si>
  <si>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</si>
  <si>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</si>
  <si>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</si>
  <si>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</si>
  <si>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</si>
  <si>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</si>
  <si>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</si>
  <si>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</si>
  <si>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</si>
  <si>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</si>
  <si>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</si>
  <si>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</si>
  <si>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</si>
  <si>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</si>
  <si>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</si>
  <si>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</si>
  <si>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</si>
  <si>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</si>
  <si>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</si>
  <si>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</si>
  <si>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</si>
  <si>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</si>
  <si>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</si>
  <si>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</si>
  <si>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</si>
  <si>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</si>
  <si>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</si>
  <si>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</si>
  <si>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</si>
  <si>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</si>
  <si>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</si>
  <si>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</si>
  <si>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</si>
  <si>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</si>
  <si>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</si>
  <si>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</si>
  <si>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</si>
  <si>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</si>
  <si>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</si>
  <si>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</si>
  <si>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</si>
  <si>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</si>
  <si>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</si>
  <si>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</si>
  <si>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</si>
  <si>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</si>
  <si>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</si>
  <si>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</si>
  <si>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</si>
  <si>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</si>
  <si>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</si>
  <si>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</si>
  <si>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</si>
  <si>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</si>
  <si>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</si>
  <si>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</si>
  <si>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</si>
  <si>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</si>
  <si>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</si>
  <si>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</si>
  <si>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</si>
  <si>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</si>
  <si>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</si>
  <si>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</si>
  <si>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</si>
  <si>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</si>
  <si>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</si>
  <si>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</si>
  <si>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</si>
  <si>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</si>
  <si>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</si>
  <si>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</si>
  <si>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</si>
  <si>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</si>
  <si>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</si>
  <si>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</si>
  <si>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</si>
  <si>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</si>
  <si>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</si>
  <si>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</si>
  <si>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</si>
  <si>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</si>
  <si>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</si>
  <si>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</si>
  <si>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</si>
  <si>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</si>
  <si>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</si>
  <si>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</si>
  <si>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</si>
  <si>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</si>
  <si>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</si>
  <si>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</si>
  <si>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</si>
  <si>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</si>
  <si>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</si>
  <si>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</si>
  <si>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</si>
  <si>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</si>
  <si>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</si>
  <si>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</si>
  <si>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</si>
  <si>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</si>
  <si>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</si>
  <si>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</si>
  <si>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</si>
  <si>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</si>
  <si>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</si>
  <si>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</si>
  <si>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</si>
  <si>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</si>
  <si>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</si>
  <si>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</si>
  <si>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</si>
  <si>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</si>
  <si>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</si>
  <si>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</si>
  <si>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</si>
  <si>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</si>
  <si>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</si>
  <si>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</si>
  <si>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</si>
  <si>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</si>
  <si>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</si>
  <si>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</si>
  <si>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</si>
  <si>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</si>
  <si>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</si>
  <si>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</si>
  <si>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</si>
  <si>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</si>
  <si>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</si>
  <si>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</si>
  <si>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</si>
  <si>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</si>
  <si>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</si>
  <si>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</si>
  <si>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</si>
  <si>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</si>
  <si>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</si>
  <si>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</si>
  <si>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</si>
  <si>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</si>
  <si>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</si>
  <si>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</si>
  <si>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</si>
  <si>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</si>
  <si>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</si>
  <si>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</si>
  <si>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</si>
  <si>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</si>
  <si>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</si>
  <si>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</si>
  <si>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</si>
  <si>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</si>
  <si>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</si>
  <si>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</si>
  <si>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</si>
  <si>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</si>
  <si>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</si>
  <si>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</si>
  <si>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</si>
  <si>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</si>
  <si>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</si>
  <si>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</si>
  <si>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</si>
  <si>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</si>
  <si>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</si>
  <si>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</si>
  <si>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</si>
  <si>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</si>
  <si>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</si>
  <si>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</si>
  <si>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</si>
  <si>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</si>
  <si>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</si>
  <si>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</si>
  <si>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</si>
  <si>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</si>
  <si>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</si>
  <si>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</si>
  <si>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</si>
  <si>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</si>
  <si>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</si>
  <si>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</si>
  <si>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</si>
  <si>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</si>
  <si>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</si>
  <si>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</si>
  <si>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</si>
  <si>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</si>
  <si>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</si>
  <si>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</si>
  <si>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</si>
  <si>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</si>
  <si>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</si>
  <si>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</si>
  <si>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</si>
  <si>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</si>
  <si>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</si>
  <si>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</si>
  <si>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</si>
  <si>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</si>
  <si>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</si>
  <si>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</si>
  <si>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</si>
  <si>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</si>
  <si>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</si>
  <si>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</si>
  <si>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</si>
  <si>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</si>
  <si>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</si>
  <si>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</si>
  <si>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</si>
  <si>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</si>
  <si>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</si>
  <si>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</si>
  <si>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</si>
  <si>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</si>
  <si>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</si>
  <si>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</si>
  <si>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</si>
  <si>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</si>
  <si>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</si>
  <si>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</si>
  <si>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</si>
  <si>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</si>
  <si>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</si>
  <si>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</si>
  <si>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</si>
  <si>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</si>
  <si>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</si>
  <si>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</si>
  <si>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</si>
  <si>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</si>
  <si>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</si>
  <si>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</si>
  <si>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</si>
  <si>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</si>
  <si>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</si>
  <si>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</si>
  <si>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</si>
  <si>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</si>
  <si>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</si>
  <si>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</si>
  <si>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</si>
  <si>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</si>
  <si>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</si>
  <si>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</si>
  <si>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</si>
  <si>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</si>
  <si>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</si>
  <si>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</si>
  <si>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</si>
  <si>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</si>
  <si>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</si>
  <si>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</si>
  <si>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</si>
  <si>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</si>
  <si>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</si>
  <si>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</si>
  <si>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</si>
  <si>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</si>
  <si>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на 1 января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</si>
  <si>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</si>
  <si>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</si>
  <si>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</si>
  <si>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</si>
  <si>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</si>
  <si>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</si>
  <si>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</si>
  <si>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</si>
  <si>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</si>
  <si>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</si>
  <si>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</si>
  <si>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</si>
  <si>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</si>
  <si>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</si>
  <si>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</si>
  <si>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</si>
  <si>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</si>
  <si>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</si>
  <si>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</si>
  <si>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</si>
  <si>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</si>
  <si>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</si>
  <si>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</si>
  <si>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</si>
  <si>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</si>
  <si>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</si>
  <si>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</si>
  <si>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</si>
  <si>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</si>
  <si>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</si>
  <si>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</si>
  <si>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</si>
  <si>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</si>
  <si>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</si>
  <si>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</si>
  <si>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</si>
  <si>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</si>
  <si>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</si>
  <si>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</si>
  <si>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</si>
  <si>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</si>
  <si>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</si>
  <si>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</si>
  <si>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</si>
  <si>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</si>
  <si>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</si>
  <si>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</si>
  <si>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</si>
  <si>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</si>
  <si>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</si>
  <si>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</si>
  <si>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</si>
  <si>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</si>
  <si>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</si>
  <si>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</si>
  <si>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</si>
  <si>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</si>
  <si>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</si>
  <si>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</si>
  <si>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</si>
  <si>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</si>
  <si>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</si>
  <si>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</si>
  <si>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</si>
  <si>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</si>
  <si>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</si>
  <si>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</si>
  <si>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</si>
  <si>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</si>
  <si>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</si>
  <si>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</si>
  <si>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</si>
  <si>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</si>
  <si>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</si>
  <si>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</si>
  <si>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>Субсидии на повышение заработной платы педагогическим и культ.работникам</t>
  </si>
  <si>
    <t>Субс. на кап.ремонт объектов ком.инфр.</t>
  </si>
  <si>
    <t>Всероссийская сельхоз.перепись</t>
  </si>
  <si>
    <t>Исполнитель:  З.Р. Ибрагимова</t>
  </si>
  <si>
    <t>000 1 11 05013 05 0000 120</t>
  </si>
  <si>
    <t xml:space="preserve">         на 1 января 2018 года</t>
  </si>
  <si>
    <t>000 11302995050000130</t>
  </si>
  <si>
    <t>Прочие доходы от компенсации затрат бюджетов муниципальных районов</t>
  </si>
  <si>
    <t xml:space="preserve">         на 1 февраля 2018 года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</si>
  <si>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</si>
  <si>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</si>
  <si>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000 1 08 07100 01 0000 110</t>
  </si>
  <si>
    <t>Государственная пошлина за выдачу и обмен паспорта гражданина Российской Федерации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</si>
</sst>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170" fontId="3" fillId="0" borderId="5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170" fontId="3" fillId="0" borderId="38" xfId="0" applyNumberFormat="1" applyFont="1" applyFill="1" applyBorder="1" applyAlignment="1">
      <alignment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3" xfId="0" applyNumberFormat="1" applyFont="1" applyBorder="1" applyAlignment="1">
      <alignment/>
    </xf>
    <xf numFmtId="170" fontId="3" fillId="0" borderId="53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170" fontId="3" fillId="0" borderId="53" xfId="0" applyNumberFormat="1" applyFont="1" applyBorder="1" applyAlignment="1">
      <alignment/>
    </xf>
    <xf numFmtId="170" fontId="3" fillId="33" borderId="53" xfId="0" applyNumberFormat="1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54" xfId="0" applyFont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2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170" fontId="4" fillId="0" borderId="51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170" fontId="4" fillId="0" borderId="52" xfId="0" applyNumberFormat="1" applyFont="1" applyFill="1" applyBorder="1" applyAlignment="1">
      <alignment/>
    </xf>
    <xf numFmtId="0" fontId="6" fillId="0" borderId="53" xfId="0" applyFont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0" borderId="4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70" fontId="4" fillId="33" borderId="11" xfId="0" applyNumberFormat="1" applyFont="1" applyFill="1" applyBorder="1" applyAlignment="1">
      <alignment/>
    </xf>
    <xf numFmtId="0" fontId="55" fillId="0" borderId="12" xfId="0" applyFont="1" applyFill="1" applyBorder="1" applyAlignment="1">
      <alignment vertical="center" wrapText="1"/>
    </xf>
    <xf numFmtId="164" fontId="4" fillId="0" borderId="58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170" fontId="3" fillId="0" borderId="59" xfId="0" applyNumberFormat="1" applyFont="1" applyFill="1" applyBorder="1" applyAlignment="1">
      <alignment/>
    </xf>
    <xf numFmtId="170" fontId="3" fillId="0" borderId="60" xfId="0" applyNumberFormat="1" applyFont="1" applyFill="1" applyBorder="1" applyAlignment="1">
      <alignment/>
    </xf>
    <xf numFmtId="170" fontId="3" fillId="0" borderId="61" xfId="0" applyNumberFormat="1" applyFont="1" applyFill="1" applyBorder="1" applyAlignment="1">
      <alignment/>
    </xf>
    <xf numFmtId="170" fontId="3" fillId="0" borderId="62" xfId="0" applyNumberFormat="1" applyFont="1" applyFill="1" applyBorder="1" applyAlignment="1">
      <alignment/>
    </xf>
    <xf numFmtId="170" fontId="4" fillId="0" borderId="6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64" fontId="4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4" fontId="6" fillId="0" borderId="11" xfId="0" applyNumberFormat="1" applyFont="1" applyFill="1" applyBorder="1" applyAlignment="1">
      <alignment/>
    </xf>
    <xf numFmtId="170" fontId="3" fillId="0" borderId="57" xfId="0" applyNumberFormat="1" applyFont="1" applyFill="1" applyBorder="1" applyAlignment="1">
      <alignment/>
    </xf>
    <xf numFmtId="170" fontId="4" fillId="0" borderId="63" xfId="0" applyNumberFormat="1" applyFont="1" applyFill="1" applyBorder="1" applyAlignment="1">
      <alignment/>
    </xf>
    <xf numFmtId="170" fontId="3" fillId="0" borderId="55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33" borderId="19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2" t="s">
        <v>194</v>
      </c>
      <c r="H5" s="4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96" t="s">
        <v>194</v>
      </c>
      <c r="H44" s="4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96" t="s">
        <v>194</v>
      </c>
      <c r="H96" s="4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96" t="s">
        <v>194</v>
      </c>
      <c r="H152" s="49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96" t="s">
        <v>194</v>
      </c>
      <c r="H195" s="49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96" t="s">
        <v>194</v>
      </c>
      <c r="H44" s="4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96" t="s">
        <v>194</v>
      </c>
      <c r="H96" s="4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96" t="s">
        <v>194</v>
      </c>
      <c r="H152" s="49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96" t="s">
        <v>194</v>
      </c>
      <c r="H197" s="495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98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494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413</v>
      </c>
      <c r="F6" s="440" t="s">
        <v>413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C9+C20+C34+C41+C59+C71+C102+C42+C70+C31+C69+C14+C68</f>
        <v>91195.17073</v>
      </c>
      <c r="D8" s="318">
        <f>D9+D20+D34+D41+D59+D71+D102+D42+D70+D31+D69+D14+D68+D67</f>
        <v>114194.36385000002</v>
      </c>
      <c r="E8" s="371">
        <f>E9+E20+E34+E41+E59+E71+E102+E42+E70+E31+E69+E14+E68+E67</f>
        <v>110545.49088000001</v>
      </c>
      <c r="F8" s="371">
        <f>F9+F20+F34+F41+F59+F71+F102+F42+F70+F31+F69+F14+F68</f>
        <v>108731.88932</v>
      </c>
      <c r="G8" s="73">
        <f>E8/D8*100</f>
        <v>96.80468208151413</v>
      </c>
      <c r="H8" s="20">
        <f>E8-D8</f>
        <v>-3648.8729700000113</v>
      </c>
    </row>
    <row r="9" spans="1:8" s="25" customFormat="1" ht="12.75" thickBot="1">
      <c r="A9" s="312" t="s">
        <v>13</v>
      </c>
      <c r="B9" s="303" t="s">
        <v>265</v>
      </c>
      <c r="C9" s="319">
        <f>C10</f>
        <v>49678.450319999996</v>
      </c>
      <c r="D9" s="319">
        <f>D10</f>
        <v>54282.738130000005</v>
      </c>
      <c r="E9" s="465">
        <f>E10</f>
        <v>52818.37009</v>
      </c>
      <c r="F9" s="442">
        <f>F10</f>
        <v>52808.905940000004</v>
      </c>
      <c r="G9" s="73">
        <f aca="true" t="shared" si="0" ref="G9:G73">E9/D9*100</f>
        <v>97.30233202957994</v>
      </c>
      <c r="H9" s="20">
        <f aca="true" t="shared" si="1" ref="H9:H73">E9-D9</f>
        <v>-1464.3680400000085</v>
      </c>
    </row>
    <row r="10" spans="1:8" ht="12.75" thickBot="1">
      <c r="A10" s="34" t="s">
        <v>14</v>
      </c>
      <c r="B10" s="34" t="s">
        <v>15</v>
      </c>
      <c r="C10" s="320">
        <f>C11+C12+C13</f>
        <v>49678.450319999996</v>
      </c>
      <c r="D10" s="320">
        <f>D11+D12+D13</f>
        <v>54282.738130000005</v>
      </c>
      <c r="E10" s="347">
        <f>E11+E12+E13</f>
        <v>52818.37009</v>
      </c>
      <c r="F10" s="347">
        <f>F11+F12+F13</f>
        <v>52808.905940000004</v>
      </c>
      <c r="G10" s="73">
        <f t="shared" si="0"/>
        <v>97.30233202957994</v>
      </c>
      <c r="H10" s="20">
        <f t="shared" si="1"/>
        <v>-1464.3680400000085</v>
      </c>
    </row>
    <row r="11" spans="1:8" ht="24.75" thickBot="1">
      <c r="A11" s="154" t="s">
        <v>285</v>
      </c>
      <c r="B11" s="157" t="s">
        <v>299</v>
      </c>
      <c r="C11" s="321">
        <v>49080.77152</v>
      </c>
      <c r="D11" s="321">
        <v>53865.54263</v>
      </c>
      <c r="E11" s="341">
        <v>52440.50744</v>
      </c>
      <c r="F11" s="341">
        <v>52438.93002</v>
      </c>
      <c r="G11" s="73">
        <f t="shared" si="0"/>
        <v>97.35445867539383</v>
      </c>
      <c r="H11" s="20">
        <f t="shared" si="1"/>
        <v>-1425.0351900000023</v>
      </c>
    </row>
    <row r="12" spans="1:8" ht="60.75" thickBot="1">
      <c r="A12" s="154" t="s">
        <v>286</v>
      </c>
      <c r="B12" s="158" t="s">
        <v>300</v>
      </c>
      <c r="C12" s="322">
        <v>276.4788</v>
      </c>
      <c r="D12" s="322">
        <v>225.8375</v>
      </c>
      <c r="E12" s="342">
        <v>167.04016</v>
      </c>
      <c r="F12" s="342">
        <v>135.35167</v>
      </c>
      <c r="G12" s="73">
        <f t="shared" si="0"/>
        <v>73.96475784579619</v>
      </c>
      <c r="H12" s="20">
        <f t="shared" si="1"/>
        <v>-58.79734000000002</v>
      </c>
    </row>
    <row r="13" spans="1:8" ht="27.75" customHeight="1" thickBot="1">
      <c r="A13" s="154" t="s">
        <v>287</v>
      </c>
      <c r="B13" s="159" t="s">
        <v>301</v>
      </c>
      <c r="C13" s="323">
        <v>321.2</v>
      </c>
      <c r="D13" s="323">
        <v>191.358</v>
      </c>
      <c r="E13" s="343">
        <v>210.82249</v>
      </c>
      <c r="F13" s="343">
        <v>234.62425</v>
      </c>
      <c r="G13" s="73">
        <f t="shared" si="0"/>
        <v>110.17176705442155</v>
      </c>
      <c r="H13" s="20">
        <f t="shared" si="1"/>
        <v>19.464489999999984</v>
      </c>
    </row>
    <row r="14" spans="1:8" ht="29.25" customHeight="1" thickBot="1">
      <c r="A14" s="300" t="s">
        <v>359</v>
      </c>
      <c r="B14" s="301" t="s">
        <v>358</v>
      </c>
      <c r="C14" s="329">
        <f>C15</f>
        <v>7353.25631</v>
      </c>
      <c r="D14" s="329">
        <f>D15</f>
        <v>7370.8748</v>
      </c>
      <c r="E14" s="351">
        <f>E15</f>
        <v>7492.1089</v>
      </c>
      <c r="F14" s="355">
        <f>F15</f>
        <v>9980.87391</v>
      </c>
      <c r="G14" s="73">
        <f t="shared" si="0"/>
        <v>101.64477220532902</v>
      </c>
      <c r="H14" s="20">
        <f t="shared" si="1"/>
        <v>121.23410000000058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7353.25631</v>
      </c>
      <c r="D15" s="325">
        <f>D16+D17+D18+D19</f>
        <v>7370.8748</v>
      </c>
      <c r="E15" s="353">
        <f>E16+E17+E18+E19</f>
        <v>7492.1089</v>
      </c>
      <c r="F15" s="345">
        <f>F16+F17+F18+F19</f>
        <v>9980.87391</v>
      </c>
      <c r="G15" s="73">
        <f t="shared" si="0"/>
        <v>101.64477220532902</v>
      </c>
      <c r="H15" s="20">
        <f t="shared" si="1"/>
        <v>121.23410000000058</v>
      </c>
    </row>
    <row r="16" spans="1:8" ht="12.75" customHeight="1" thickBot="1">
      <c r="A16" s="298" t="s">
        <v>362</v>
      </c>
      <c r="B16" s="299" t="s">
        <v>366</v>
      </c>
      <c r="C16" s="321">
        <v>2458.21212</v>
      </c>
      <c r="D16" s="321">
        <v>2729.40436</v>
      </c>
      <c r="E16" s="341">
        <v>3078.50281</v>
      </c>
      <c r="F16" s="341">
        <v>3412.05259</v>
      </c>
      <c r="G16" s="73">
        <f t="shared" si="0"/>
        <v>112.7902796344914</v>
      </c>
      <c r="H16" s="20">
        <f t="shared" si="1"/>
        <v>349.09844999999996</v>
      </c>
    </row>
    <row r="17" spans="1:8" ht="12" customHeight="1" thickBot="1">
      <c r="A17" s="298" t="s">
        <v>363</v>
      </c>
      <c r="B17" s="299" t="s">
        <v>367</v>
      </c>
      <c r="C17" s="321">
        <v>28.42236</v>
      </c>
      <c r="D17" s="321">
        <v>25.53406</v>
      </c>
      <c r="E17" s="341">
        <v>31.25187</v>
      </c>
      <c r="F17" s="341">
        <v>52.08206</v>
      </c>
      <c r="G17" s="73">
        <f t="shared" si="0"/>
        <v>122.39287445866422</v>
      </c>
      <c r="H17" s="20">
        <f t="shared" si="1"/>
        <v>5.71781</v>
      </c>
    </row>
    <row r="18" spans="1:8" ht="10.5" customHeight="1" thickBot="1">
      <c r="A18" s="298" t="s">
        <v>364</v>
      </c>
      <c r="B18" s="299" t="s">
        <v>368</v>
      </c>
      <c r="C18" s="321">
        <v>5319.65377</v>
      </c>
      <c r="D18" s="321">
        <v>5078.45149</v>
      </c>
      <c r="E18" s="341">
        <v>4978.58744</v>
      </c>
      <c r="F18" s="341">
        <v>7022.10914</v>
      </c>
      <c r="G18" s="73">
        <f t="shared" si="0"/>
        <v>98.03357282831897</v>
      </c>
      <c r="H18" s="20">
        <f t="shared" si="1"/>
        <v>-99.86405000000013</v>
      </c>
    </row>
    <row r="19" spans="1:8" ht="12" customHeight="1" thickBot="1">
      <c r="A19" s="298" t="s">
        <v>365</v>
      </c>
      <c r="B19" s="299" t="s">
        <v>369</v>
      </c>
      <c r="C19" s="321">
        <v>-453.03194</v>
      </c>
      <c r="D19" s="321">
        <v>-462.51511</v>
      </c>
      <c r="E19" s="341">
        <v>-596.23322</v>
      </c>
      <c r="F19" s="341">
        <v>-505.36988</v>
      </c>
      <c r="G19" s="73">
        <f t="shared" si="0"/>
        <v>128.91107925101085</v>
      </c>
      <c r="H19" s="20">
        <f t="shared" si="1"/>
        <v>-133.71810999999997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9423.371</v>
      </c>
      <c r="D20" s="326">
        <f>D21+D26+D28+D30+D29+D27</f>
        <v>20457.83519</v>
      </c>
      <c r="E20" s="356">
        <f>E21+E26+E28+E30+E29+E27</f>
        <v>19774.8025</v>
      </c>
      <c r="F20" s="356">
        <f>F21+F26+F28+F30+F27+F29</f>
        <v>9584.325490000001</v>
      </c>
      <c r="G20" s="73">
        <f t="shared" si="0"/>
        <v>96.66126604473834</v>
      </c>
      <c r="H20" s="20">
        <f t="shared" si="1"/>
        <v>-683.03269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4674.3</v>
      </c>
      <c r="D21" s="327">
        <f>D22+D23+D24</f>
        <v>14098.3</v>
      </c>
      <c r="E21" s="344">
        <f>E22+E23+E24</f>
        <v>14169.027370000002</v>
      </c>
      <c r="F21" s="357">
        <f>F22+F23+F24</f>
        <v>4079.78394</v>
      </c>
      <c r="G21" s="73">
        <f t="shared" si="0"/>
        <v>100.50167303859332</v>
      </c>
      <c r="H21" s="20">
        <f t="shared" si="1"/>
        <v>70.72737000000234</v>
      </c>
    </row>
    <row r="22" spans="1:8" s="47" customFormat="1" ht="13.5" customHeight="1" thickBot="1">
      <c r="A22" s="48" t="s">
        <v>371</v>
      </c>
      <c r="B22" s="49" t="s">
        <v>196</v>
      </c>
      <c r="C22" s="327">
        <v>1028</v>
      </c>
      <c r="D22" s="327">
        <v>9694</v>
      </c>
      <c r="E22" s="344">
        <v>9736.27308</v>
      </c>
      <c r="F22" s="344">
        <v>1552.99806</v>
      </c>
      <c r="G22" s="73">
        <f t="shared" si="0"/>
        <v>100.43607468537242</v>
      </c>
      <c r="H22" s="20">
        <f t="shared" si="1"/>
        <v>42.273080000000846</v>
      </c>
    </row>
    <row r="23" spans="1:8" s="47" customFormat="1" ht="24.75" thickBot="1">
      <c r="A23" s="48" t="s">
        <v>372</v>
      </c>
      <c r="B23" s="49" t="s">
        <v>422</v>
      </c>
      <c r="C23" s="327">
        <v>3646.3</v>
      </c>
      <c r="D23" s="327">
        <v>4464.3</v>
      </c>
      <c r="E23" s="344">
        <v>4492.36193</v>
      </c>
      <c r="F23" s="344">
        <v>2526.65738</v>
      </c>
      <c r="G23" s="73">
        <f t="shared" si="0"/>
        <v>100.62858522052728</v>
      </c>
      <c r="H23" s="20">
        <f t="shared" si="1"/>
        <v>28.061929999999847</v>
      </c>
    </row>
    <row r="24" spans="1:8" s="47" customFormat="1" ht="36.75" thickBot="1">
      <c r="A24" s="48" t="s">
        <v>373</v>
      </c>
      <c r="B24" s="49" t="s">
        <v>482</v>
      </c>
      <c r="C24" s="327"/>
      <c r="D24" s="327">
        <v>-60</v>
      </c>
      <c r="E24" s="344">
        <v>-59.60764</v>
      </c>
      <c r="F24" s="344">
        <v>0.1285</v>
      </c>
      <c r="G24" s="73">
        <f t="shared" si="0"/>
        <v>99.34606666666667</v>
      </c>
      <c r="H24" s="20">
        <f t="shared" si="1"/>
        <v>0.3923599999999965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2097.5</v>
      </c>
      <c r="D26" s="328">
        <v>2097.5</v>
      </c>
      <c r="E26" s="345">
        <v>1436.95602</v>
      </c>
      <c r="F26" s="345">
        <v>2298.38126</v>
      </c>
      <c r="G26" s="73">
        <f t="shared" si="0"/>
        <v>68.50803432657926</v>
      </c>
      <c r="H26" s="20">
        <f t="shared" si="1"/>
        <v>-660.5439799999999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>
        <v>18.10613</v>
      </c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2158.571</v>
      </c>
      <c r="D28" s="330">
        <v>3503.33519</v>
      </c>
      <c r="E28" s="346">
        <v>3361.44978</v>
      </c>
      <c r="F28" s="346">
        <v>2598.87064</v>
      </c>
      <c r="G28" s="73">
        <f t="shared" si="0"/>
        <v>95.9499904432496</v>
      </c>
      <c r="H28" s="20">
        <f t="shared" si="1"/>
        <v>-141.88540999999987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>
        <v>-0.30134</v>
      </c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493</v>
      </c>
      <c r="D30" s="323">
        <v>758.7</v>
      </c>
      <c r="E30" s="343">
        <v>807.36933</v>
      </c>
      <c r="F30" s="343">
        <v>589.48486</v>
      </c>
      <c r="G30" s="73">
        <f t="shared" si="0"/>
        <v>106.4148319493871</v>
      </c>
      <c r="H30" s="20">
        <f t="shared" si="1"/>
        <v>48.669329999999945</v>
      </c>
    </row>
    <row r="31" spans="1:8" ht="12.75" thickBot="1">
      <c r="A31" s="72" t="s">
        <v>23</v>
      </c>
      <c r="B31" s="302" t="s">
        <v>24</v>
      </c>
      <c r="C31" s="274">
        <f>C32+C33</f>
        <v>6753.174</v>
      </c>
      <c r="D31" s="329">
        <f>D32+D33</f>
        <v>8809.03367</v>
      </c>
      <c r="E31" s="351">
        <f>E32+E33</f>
        <v>8267.36952</v>
      </c>
      <c r="F31" s="351">
        <f>F32+F33</f>
        <v>7387.334330000001</v>
      </c>
      <c r="G31" s="73">
        <f t="shared" si="0"/>
        <v>93.85103780628414</v>
      </c>
      <c r="H31" s="20">
        <f t="shared" si="1"/>
        <v>-541.6641500000005</v>
      </c>
    </row>
    <row r="32" spans="1:9" ht="12.75" thickBot="1">
      <c r="A32" s="34" t="s">
        <v>378</v>
      </c>
      <c r="B32" s="34" t="s">
        <v>26</v>
      </c>
      <c r="C32" s="260">
        <v>699</v>
      </c>
      <c r="D32" s="322">
        <v>802.01797</v>
      </c>
      <c r="E32" s="347">
        <v>725.66875</v>
      </c>
      <c r="F32" s="347">
        <v>571.28797</v>
      </c>
      <c r="G32" s="73">
        <f t="shared" si="0"/>
        <v>90.48036043381921</v>
      </c>
      <c r="H32" s="20">
        <f t="shared" si="1"/>
        <v>-76.34921999999995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330">
        <v>8007.0157</v>
      </c>
      <c r="E33" s="341">
        <v>7541.70077</v>
      </c>
      <c r="F33" s="341">
        <v>6816.04636</v>
      </c>
      <c r="G33" s="73">
        <f t="shared" si="0"/>
        <v>94.18865970251564</v>
      </c>
      <c r="H33" s="20">
        <f t="shared" si="1"/>
        <v>-465.31492999999955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31">
        <f>D36+D38+D39</f>
        <v>1402.99</v>
      </c>
      <c r="E34" s="466">
        <f>E36+E38+E39</f>
        <v>1397.13555</v>
      </c>
      <c r="F34" s="358">
        <f>F36+F38+F39</f>
        <v>1209.54224</v>
      </c>
      <c r="G34" s="73">
        <f t="shared" si="0"/>
        <v>99.58271619897504</v>
      </c>
      <c r="H34" s="20">
        <f t="shared" si="1"/>
        <v>-5.854450000000043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322">
        <f>D37</f>
        <v>1288.4</v>
      </c>
      <c r="E36" s="342">
        <f>E37</f>
        <v>1312.43555</v>
      </c>
      <c r="F36" s="342">
        <f>F37</f>
        <v>1111.56224</v>
      </c>
      <c r="G36" s="73">
        <f t="shared" si="0"/>
        <v>101.86553477180998</v>
      </c>
      <c r="H36" s="20">
        <f t="shared" si="1"/>
        <v>24.03554999999983</v>
      </c>
    </row>
    <row r="37" spans="1:8" ht="12.75" thickBot="1">
      <c r="A37" s="27" t="s">
        <v>36</v>
      </c>
      <c r="B37" s="58" t="s">
        <v>37</v>
      </c>
      <c r="C37" s="264">
        <v>1184.4</v>
      </c>
      <c r="D37" s="330">
        <v>1288.4</v>
      </c>
      <c r="E37" s="348">
        <v>1312.43555</v>
      </c>
      <c r="F37" s="348">
        <v>1111.56224</v>
      </c>
      <c r="G37" s="73">
        <f t="shared" si="0"/>
        <v>101.86553477180998</v>
      </c>
      <c r="H37" s="20">
        <f t="shared" si="1"/>
        <v>24.03554999999983</v>
      </c>
    </row>
    <row r="38" spans="1:8" ht="12.75" thickBot="1">
      <c r="A38" s="27" t="s">
        <v>38</v>
      </c>
      <c r="B38" s="27" t="s">
        <v>39</v>
      </c>
      <c r="C38" s="261">
        <v>52.4</v>
      </c>
      <c r="D38" s="323">
        <v>114.59</v>
      </c>
      <c r="E38" s="346">
        <v>84.7</v>
      </c>
      <c r="F38" s="346">
        <v>97.98</v>
      </c>
      <c r="G38" s="73">
        <f t="shared" si="0"/>
        <v>73.91569945021381</v>
      </c>
      <c r="H38" s="20">
        <f t="shared" si="1"/>
        <v>-29.89</v>
      </c>
    </row>
    <row r="39" spans="1:8" ht="12.75" thickBot="1">
      <c r="A39" s="27"/>
      <c r="B39" s="27" t="s">
        <v>314</v>
      </c>
      <c r="C39" s="261"/>
      <c r="D39" s="323"/>
      <c r="E39" s="343"/>
      <c r="F39" s="359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457"/>
      <c r="E40" s="360"/>
      <c r="F40" s="360"/>
      <c r="G40" s="73"/>
      <c r="H40" s="20">
        <f t="shared" si="1"/>
        <v>0</v>
      </c>
      <c r="I40" s="9"/>
    </row>
    <row r="41" spans="1:9" ht="12.75" thickBot="1">
      <c r="A41" s="15"/>
      <c r="B41" s="304" t="s">
        <v>42</v>
      </c>
      <c r="C41" s="336"/>
      <c r="D41" s="458">
        <v>15.6</v>
      </c>
      <c r="E41" s="361">
        <v>60.22481</v>
      </c>
      <c r="F41" s="361">
        <v>60.5132</v>
      </c>
      <c r="G41" s="73"/>
      <c r="H41" s="20">
        <f t="shared" si="1"/>
        <v>44.62481</v>
      </c>
      <c r="I41" s="9"/>
    </row>
    <row r="42" spans="1:8" ht="24.75" thickBot="1">
      <c r="A42" s="72" t="s">
        <v>63</v>
      </c>
      <c r="B42" s="314" t="s">
        <v>203</v>
      </c>
      <c r="C42" s="306">
        <f>C45+C49+C52+C58</f>
        <v>10985.0981</v>
      </c>
      <c r="D42" s="332">
        <f>D45+D49+D52+D58+D57</f>
        <v>15662.1062</v>
      </c>
      <c r="E42" s="467">
        <f>E45+E49+E52+E57+E58</f>
        <v>14613.361719999999</v>
      </c>
      <c r="F42" s="362">
        <f>F45+F49+F52+F57+F58</f>
        <v>9689.582569999999</v>
      </c>
      <c r="G42" s="73">
        <f t="shared" si="0"/>
        <v>93.30393711670783</v>
      </c>
      <c r="H42" s="20">
        <f t="shared" si="1"/>
        <v>-1048.7444800000012</v>
      </c>
    </row>
    <row r="43" spans="2:8" ht="0.75" customHeight="1" thickBot="1">
      <c r="B43" s="74"/>
      <c r="C43" s="288"/>
      <c r="D43" s="459"/>
      <c r="E43" s="363">
        <f>E45+E52+E57+E47+E56</f>
        <v>11787.52066</v>
      </c>
      <c r="F43" s="363">
        <f>F45+F52+F57+F47+F56</f>
        <v>10783.74167</v>
      </c>
      <c r="G43" s="73" t="e">
        <f t="shared" si="0"/>
        <v>#DIV/0!</v>
      </c>
      <c r="H43" s="20">
        <f t="shared" si="1"/>
        <v>11787.52066</v>
      </c>
    </row>
    <row r="44" spans="1:8" ht="12.75" thickBot="1">
      <c r="A44" s="27" t="s">
        <v>64</v>
      </c>
      <c r="B44" s="27" t="s">
        <v>65</v>
      </c>
      <c r="C44" s="261"/>
      <c r="D44" s="323"/>
      <c r="E44" s="364"/>
      <c r="F44" s="364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322">
        <f>D47</f>
        <v>5519.6</v>
      </c>
      <c r="E45" s="342">
        <f>E47</f>
        <v>5522.66057</v>
      </c>
      <c r="F45" s="342">
        <f>F47</f>
        <v>5120.13083</v>
      </c>
      <c r="G45" s="73">
        <f t="shared" si="0"/>
        <v>100.05544912674831</v>
      </c>
      <c r="H45" s="20">
        <f t="shared" si="1"/>
        <v>3.060569999999643</v>
      </c>
    </row>
    <row r="46" spans="1:8" ht="12.75" thickBot="1">
      <c r="A46" s="27" t="s">
        <v>493</v>
      </c>
      <c r="B46" s="27" t="s">
        <v>65</v>
      </c>
      <c r="C46" s="261"/>
      <c r="D46" s="323"/>
      <c r="E46" s="343"/>
      <c r="F46" s="343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322">
        <v>5519.6</v>
      </c>
      <c r="E47" s="342">
        <v>5522.66057</v>
      </c>
      <c r="F47" s="342">
        <v>5120.13083</v>
      </c>
      <c r="G47" s="73">
        <f t="shared" si="0"/>
        <v>100.05544912674831</v>
      </c>
      <c r="H47" s="20">
        <f t="shared" si="1"/>
        <v>3.060569999999643</v>
      </c>
    </row>
    <row r="48" spans="1:8" ht="12.75" thickBot="1">
      <c r="A48" s="27" t="s">
        <v>411</v>
      </c>
      <c r="B48" s="27" t="s">
        <v>65</v>
      </c>
      <c r="C48" s="261"/>
      <c r="D48" s="323"/>
      <c r="E48" s="343"/>
      <c r="F48" s="343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322">
        <v>9550.88179</v>
      </c>
      <c r="E49" s="342">
        <v>8453.23779</v>
      </c>
      <c r="F49" s="342">
        <v>4147.56376</v>
      </c>
      <c r="G49" s="73">
        <f t="shared" si="0"/>
        <v>88.50740670720833</v>
      </c>
      <c r="H49" s="20">
        <f t="shared" si="1"/>
        <v>-1097.6440000000002</v>
      </c>
    </row>
    <row r="50" spans="1:9" ht="12.75" thickBot="1">
      <c r="A50" s="27" t="s">
        <v>68</v>
      </c>
      <c r="B50" s="27" t="s">
        <v>69</v>
      </c>
      <c r="C50" s="261"/>
      <c r="D50" s="323"/>
      <c r="E50" s="365"/>
      <c r="F50" s="365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22"/>
      <c r="E51" s="350"/>
      <c r="F51" s="350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33">
        <f>D54+D56</f>
        <v>442.02416</v>
      </c>
      <c r="E52" s="350">
        <f>E54+E56</f>
        <v>477.00086</v>
      </c>
      <c r="F52" s="350">
        <v>356.49958000000004</v>
      </c>
      <c r="G52" s="73">
        <f t="shared" si="0"/>
        <v>107.9128480217009</v>
      </c>
      <c r="H52" s="20">
        <f t="shared" si="1"/>
        <v>34.976699999999994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323"/>
      <c r="E53" s="366"/>
      <c r="F53" s="366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22">
        <v>262.5</v>
      </c>
      <c r="E54" s="349">
        <v>265.6997</v>
      </c>
      <c r="F54" s="349">
        <v>193.83255</v>
      </c>
      <c r="G54" s="73">
        <f t="shared" si="0"/>
        <v>101.21893333333334</v>
      </c>
      <c r="H54" s="20">
        <f t="shared" si="1"/>
        <v>3.199700000000007</v>
      </c>
    </row>
    <row r="55" spans="1:8" s="77" customFormat="1" ht="12.75" thickBot="1">
      <c r="A55" s="27" t="s">
        <v>75</v>
      </c>
      <c r="B55" s="27" t="s">
        <v>73</v>
      </c>
      <c r="C55" s="261"/>
      <c r="D55" s="323"/>
      <c r="E55" s="350"/>
      <c r="F55" s="350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28">
        <v>179.52416</v>
      </c>
      <c r="E56" s="350">
        <v>211.30116</v>
      </c>
      <c r="F56" s="350">
        <v>162.66703</v>
      </c>
      <c r="G56" s="73">
        <f t="shared" si="0"/>
        <v>117.7006816241335</v>
      </c>
      <c r="H56" s="20">
        <f t="shared" si="1"/>
        <v>31.777000000000015</v>
      </c>
    </row>
    <row r="57" spans="1:8" s="77" customFormat="1" ht="15" customHeight="1" thickBot="1">
      <c r="A57" s="27" t="s">
        <v>416</v>
      </c>
      <c r="B57" s="27" t="s">
        <v>78</v>
      </c>
      <c r="C57" s="260"/>
      <c r="D57" s="322">
        <v>43</v>
      </c>
      <c r="E57" s="366">
        <v>53.8975</v>
      </c>
      <c r="F57" s="366">
        <v>24.3134</v>
      </c>
      <c r="G57" s="73"/>
      <c r="H57" s="20">
        <f t="shared" si="1"/>
        <v>10.8975</v>
      </c>
    </row>
    <row r="58" spans="1:8" s="77" customFormat="1" ht="15" customHeight="1" thickBot="1">
      <c r="A58" s="27" t="s">
        <v>417</v>
      </c>
      <c r="B58" s="27" t="s">
        <v>418</v>
      </c>
      <c r="C58" s="260">
        <v>61</v>
      </c>
      <c r="D58" s="322">
        <v>106.60025</v>
      </c>
      <c r="E58" s="366">
        <v>106.565</v>
      </c>
      <c r="F58" s="366">
        <v>41.075</v>
      </c>
      <c r="G58" s="73">
        <f t="shared" si="0"/>
        <v>99.96693253533645</v>
      </c>
      <c r="H58" s="20">
        <f t="shared" si="1"/>
        <v>-0.03525000000000489</v>
      </c>
    </row>
    <row r="59" spans="1:8" s="77" customFormat="1" ht="15" customHeight="1" thickBot="1">
      <c r="A59" s="72" t="s">
        <v>79</v>
      </c>
      <c r="B59" s="302" t="s">
        <v>80</v>
      </c>
      <c r="C59" s="306">
        <f>C61+C62+C63+C64+C66+C65</f>
        <v>3572.4</v>
      </c>
      <c r="D59" s="332">
        <f>D61+D62+D63+D64+D66+D65</f>
        <v>1467</v>
      </c>
      <c r="E59" s="467">
        <f>E61+E62+E63+E64+E66+E65</f>
        <v>1469.63071</v>
      </c>
      <c r="F59" s="362">
        <f>F61+F62+F64+F63+F65+F66</f>
        <v>3133.5823</v>
      </c>
      <c r="G59" s="73">
        <f t="shared" si="0"/>
        <v>100.17932583503747</v>
      </c>
      <c r="H59" s="20">
        <f t="shared" si="1"/>
        <v>2.630709999999908</v>
      </c>
    </row>
    <row r="60" spans="1:8" s="77" customFormat="1" ht="14.25" customHeight="1" thickBot="1">
      <c r="A60" s="34" t="s">
        <v>379</v>
      </c>
      <c r="B60" s="34" t="s">
        <v>82</v>
      </c>
      <c r="C60" s="260"/>
      <c r="D60" s="322"/>
      <c r="E60" s="350"/>
      <c r="F60" s="350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22">
        <v>63.5</v>
      </c>
      <c r="E61" s="350">
        <v>63.57778</v>
      </c>
      <c r="F61" s="350">
        <v>-777.9291</v>
      </c>
      <c r="G61" s="73"/>
      <c r="H61" s="20">
        <f t="shared" si="1"/>
        <v>0.07777999999999707</v>
      </c>
    </row>
    <row r="62" spans="1:8" s="77" customFormat="1" ht="17.25" customHeight="1" thickBot="1">
      <c r="A62" s="27" t="s">
        <v>380</v>
      </c>
      <c r="B62" s="54" t="s">
        <v>382</v>
      </c>
      <c r="C62" s="259">
        <v>134.5</v>
      </c>
      <c r="D62" s="321">
        <v>0.5</v>
      </c>
      <c r="E62" s="344">
        <v>0.44199</v>
      </c>
      <c r="F62" s="344">
        <v>2.62768</v>
      </c>
      <c r="G62" s="73">
        <f t="shared" si="0"/>
        <v>88.398</v>
      </c>
      <c r="H62" s="20">
        <f t="shared" si="1"/>
        <v>-0.058010000000000006</v>
      </c>
    </row>
    <row r="63" spans="1:8" s="77" customFormat="1" ht="12" customHeight="1" thickBot="1">
      <c r="A63" s="27" t="s">
        <v>393</v>
      </c>
      <c r="B63" s="54" t="s">
        <v>394</v>
      </c>
      <c r="C63" s="259"/>
      <c r="D63" s="321"/>
      <c r="E63" s="344"/>
      <c r="F63" s="344"/>
      <c r="G63" s="73"/>
      <c r="H63" s="20">
        <f t="shared" si="1"/>
        <v>0</v>
      </c>
    </row>
    <row r="64" spans="1:8" s="77" customFormat="1" ht="14.25" customHeight="1" thickBot="1">
      <c r="A64" s="27" t="s">
        <v>381</v>
      </c>
      <c r="B64" s="48" t="s">
        <v>383</v>
      </c>
      <c r="C64" s="259">
        <v>200</v>
      </c>
      <c r="D64" s="321">
        <v>158</v>
      </c>
      <c r="E64" s="344">
        <v>160.90327</v>
      </c>
      <c r="F64" s="344">
        <v>192.92208</v>
      </c>
      <c r="G64" s="73">
        <f t="shared" si="0"/>
        <v>101.83751265822785</v>
      </c>
      <c r="H64" s="20">
        <f t="shared" si="1"/>
        <v>2.903269999999992</v>
      </c>
    </row>
    <row r="65" spans="1:8" s="77" customFormat="1" ht="12.75" customHeight="1" thickBot="1">
      <c r="A65" s="48" t="s">
        <v>386</v>
      </c>
      <c r="B65" s="48" t="s">
        <v>387</v>
      </c>
      <c r="C65" s="259">
        <v>237.9</v>
      </c>
      <c r="D65" s="321"/>
      <c r="E65" s="344"/>
      <c r="F65" s="344"/>
      <c r="G65" s="73" t="e">
        <f t="shared" si="0"/>
        <v>#DIV/0!</v>
      </c>
      <c r="H65" s="20">
        <f t="shared" si="1"/>
        <v>0</v>
      </c>
    </row>
    <row r="66" spans="1:8" s="77" customFormat="1" ht="27.75" customHeight="1" thickBot="1">
      <c r="A66" s="48" t="s">
        <v>397</v>
      </c>
      <c r="B66" s="309" t="s">
        <v>388</v>
      </c>
      <c r="C66" s="259">
        <v>3000</v>
      </c>
      <c r="D66" s="321">
        <v>1245</v>
      </c>
      <c r="E66" s="344">
        <v>1244.70767</v>
      </c>
      <c r="F66" s="344">
        <v>3715.96164</v>
      </c>
      <c r="G66" s="73">
        <f t="shared" si="0"/>
        <v>99.97651967871487</v>
      </c>
      <c r="H66" s="20">
        <f t="shared" si="1"/>
        <v>-0.29232999999999265</v>
      </c>
    </row>
    <row r="67" spans="1:8" s="486" customFormat="1" ht="13.5" customHeight="1" thickBot="1">
      <c r="A67" s="436" t="s">
        <v>495</v>
      </c>
      <c r="B67" s="484" t="s">
        <v>496</v>
      </c>
      <c r="C67" s="321"/>
      <c r="D67" s="341">
        <v>22.5</v>
      </c>
      <c r="E67" s="321">
        <v>22.5</v>
      </c>
      <c r="F67" s="487"/>
      <c r="G67" s="321"/>
      <c r="H67" s="485">
        <f>E67/D67*100</f>
        <v>100</v>
      </c>
    </row>
    <row r="68" spans="1:8" s="77" customFormat="1" ht="15" customHeight="1" thickBot="1">
      <c r="A68" s="72" t="s">
        <v>395</v>
      </c>
      <c r="B68" s="307" t="s">
        <v>396</v>
      </c>
      <c r="C68" s="337"/>
      <c r="D68" s="460"/>
      <c r="E68" s="351">
        <v>105.678</v>
      </c>
      <c r="F68" s="351">
        <v>227.33326</v>
      </c>
      <c r="G68" s="73"/>
      <c r="H68" s="20">
        <f t="shared" si="1"/>
        <v>105.678</v>
      </c>
    </row>
    <row r="69" spans="1:8" s="77" customFormat="1" ht="27.75" customHeight="1" thickBot="1">
      <c r="A69" s="72" t="s">
        <v>304</v>
      </c>
      <c r="B69" s="305" t="s">
        <v>210</v>
      </c>
      <c r="C69" s="338"/>
      <c r="D69" s="461"/>
      <c r="E69" s="351">
        <v>130.2</v>
      </c>
      <c r="F69" s="351">
        <v>887</v>
      </c>
      <c r="G69" s="73"/>
      <c r="H69" s="20">
        <f t="shared" si="1"/>
        <v>130.2</v>
      </c>
    </row>
    <row r="70" spans="1:8" s="9" customFormat="1" ht="12.75" thickBot="1">
      <c r="A70" s="72" t="s">
        <v>289</v>
      </c>
      <c r="B70" s="307" t="s">
        <v>94</v>
      </c>
      <c r="C70" s="338">
        <v>1017</v>
      </c>
      <c r="D70" s="461">
        <v>962.66532</v>
      </c>
      <c r="E70" s="351">
        <v>700.51782</v>
      </c>
      <c r="F70" s="351">
        <v>12364.51793</v>
      </c>
      <c r="G70" s="73">
        <f t="shared" si="0"/>
        <v>72.76857340202098</v>
      </c>
      <c r="H70" s="20">
        <f t="shared" si="1"/>
        <v>-262.1474999999999</v>
      </c>
    </row>
    <row r="71" spans="1:8" ht="12.75" thickBot="1">
      <c r="A71" s="72" t="s">
        <v>95</v>
      </c>
      <c r="B71" s="302" t="s">
        <v>96</v>
      </c>
      <c r="C71" s="306">
        <f>C73+C76+C88+C93+C97+C86+C82+C85+C95+C81+C96+C94+C92+C83+C100+C74</f>
        <v>1001.3</v>
      </c>
      <c r="D71" s="332">
        <f>D73+D76+D88+D93+D97+D86+D82+D85+D95+D81+D96+D94+D92+D83+D100+D74</f>
        <v>1055.3999999999999</v>
      </c>
      <c r="E71" s="362">
        <f>E73+E76+E88+E93+E97+E86+E82+E85+E95+E81+E96+E94+E92+E74+E84+E101+E78</f>
        <v>874.7126199999999</v>
      </c>
      <c r="F71" s="367">
        <f>F73+F76+F88+F93+F97+F86+F82+F85+F95+F81+F96+F94+F92+F74+F84+F101+F78+F100+F77</f>
        <v>1154.70203</v>
      </c>
      <c r="G71" s="73">
        <f t="shared" si="0"/>
        <v>82.87972522266439</v>
      </c>
      <c r="H71" s="20">
        <f t="shared" si="1"/>
        <v>-180.68737999999996</v>
      </c>
    </row>
    <row r="72" spans="1:9" s="9" customFormat="1" ht="12.75" thickBot="1">
      <c r="A72" s="34" t="s">
        <v>279</v>
      </c>
      <c r="B72" s="34" t="s">
        <v>97</v>
      </c>
      <c r="C72" s="260"/>
      <c r="D72" s="322"/>
      <c r="E72" s="361"/>
      <c r="F72" s="361"/>
      <c r="G72" s="73"/>
      <c r="H72" s="20">
        <f t="shared" si="1"/>
        <v>0</v>
      </c>
      <c r="I72" s="4"/>
    </row>
    <row r="73" spans="2:8" ht="12.75" thickBot="1">
      <c r="B73" s="34" t="s">
        <v>98</v>
      </c>
      <c r="C73" s="260">
        <v>55.9</v>
      </c>
      <c r="D73" s="322">
        <v>55.9</v>
      </c>
      <c r="E73" s="342">
        <v>44.08361</v>
      </c>
      <c r="F73" s="342">
        <v>55.67461</v>
      </c>
      <c r="G73" s="73">
        <f t="shared" si="0"/>
        <v>78.86155635062612</v>
      </c>
      <c r="H73" s="20">
        <f t="shared" si="1"/>
        <v>-11.816389999999998</v>
      </c>
    </row>
    <row r="74" spans="1:8" ht="12.75" customHeight="1" thickBot="1">
      <c r="A74" s="48" t="s">
        <v>384</v>
      </c>
      <c r="B74" s="54" t="s">
        <v>385</v>
      </c>
      <c r="C74" s="259">
        <v>1.3</v>
      </c>
      <c r="D74" s="321">
        <v>1.3</v>
      </c>
      <c r="E74" s="341">
        <v>15.275</v>
      </c>
      <c r="F74" s="341">
        <v>1.405</v>
      </c>
      <c r="G74" s="73">
        <f aca="true" t="shared" si="2" ref="G74:G138">E74/D74*100</f>
        <v>1175</v>
      </c>
      <c r="H74" s="20">
        <f aca="true" t="shared" si="3" ref="H74:H139">E74-D74</f>
        <v>13.975</v>
      </c>
    </row>
    <row r="75" spans="1:8" ht="12.75" thickBot="1">
      <c r="A75" s="27" t="s">
        <v>99</v>
      </c>
      <c r="B75" s="27" t="s">
        <v>100</v>
      </c>
      <c r="C75" s="261"/>
      <c r="D75" s="323"/>
      <c r="E75" s="343"/>
      <c r="F75" s="343"/>
      <c r="G75" s="73"/>
      <c r="H75" s="20">
        <f t="shared" si="3"/>
        <v>0</v>
      </c>
    </row>
    <row r="76" spans="1:8" ht="12.75" thickBot="1">
      <c r="A76" s="13"/>
      <c r="B76" s="13" t="s">
        <v>101</v>
      </c>
      <c r="C76" s="263">
        <v>33</v>
      </c>
      <c r="D76" s="328">
        <v>33</v>
      </c>
      <c r="E76" s="345">
        <v>10</v>
      </c>
      <c r="F76" s="345">
        <v>58</v>
      </c>
      <c r="G76" s="73">
        <f t="shared" si="2"/>
        <v>30.303030303030305</v>
      </c>
      <c r="H76" s="20">
        <f t="shared" si="3"/>
        <v>-23</v>
      </c>
    </row>
    <row r="77" spans="1:8" ht="12.75" thickBot="1">
      <c r="A77" s="34" t="s">
        <v>398</v>
      </c>
      <c r="B77" s="34" t="s">
        <v>399</v>
      </c>
      <c r="C77" s="260"/>
      <c r="D77" s="322"/>
      <c r="E77" s="342"/>
      <c r="F77" s="342"/>
      <c r="G77" s="73"/>
      <c r="H77" s="20">
        <f t="shared" si="3"/>
        <v>0</v>
      </c>
    </row>
    <row r="78" spans="2:8" ht="0.75" customHeight="1" thickBot="1">
      <c r="B78" s="13"/>
      <c r="C78" s="260"/>
      <c r="D78" s="322"/>
      <c r="E78" s="342"/>
      <c r="F78" s="342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323"/>
      <c r="E79" s="343"/>
      <c r="F79" s="343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322"/>
      <c r="E80" s="342"/>
      <c r="F80" s="342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322"/>
      <c r="E81" s="342"/>
      <c r="F81" s="342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/>
      <c r="D82" s="330">
        <v>40</v>
      </c>
      <c r="E82" s="341">
        <v>30</v>
      </c>
      <c r="F82" s="341"/>
      <c r="G82" s="73">
        <f t="shared" si="2"/>
        <v>75</v>
      </c>
      <c r="H82" s="20">
        <f t="shared" si="3"/>
        <v>-10</v>
      </c>
    </row>
    <row r="83" spans="1:8" ht="12.75" thickBot="1">
      <c r="A83" s="27" t="s">
        <v>107</v>
      </c>
      <c r="B83" s="27" t="s">
        <v>108</v>
      </c>
      <c r="C83" s="261">
        <v>103</v>
      </c>
      <c r="D83" s="323">
        <v>103</v>
      </c>
      <c r="E83" s="343"/>
      <c r="F83" s="343"/>
      <c r="G83" s="73">
        <f t="shared" si="2"/>
        <v>0</v>
      </c>
      <c r="H83" s="20">
        <f t="shared" si="3"/>
        <v>-103</v>
      </c>
    </row>
    <row r="84" spans="1:8" ht="12.75" thickBot="1">
      <c r="A84" s="13"/>
      <c r="B84" s="13" t="s">
        <v>109</v>
      </c>
      <c r="C84" s="263"/>
      <c r="D84" s="328"/>
      <c r="E84" s="345">
        <v>12.3</v>
      </c>
      <c r="F84" s="345">
        <v>83</v>
      </c>
      <c r="G84" s="73"/>
      <c r="H84" s="20">
        <f t="shared" si="3"/>
        <v>12.3</v>
      </c>
    </row>
    <row r="85" spans="1:8" ht="15.75" customHeight="1" thickBot="1">
      <c r="A85" s="27" t="s">
        <v>110</v>
      </c>
      <c r="B85" s="27" t="s">
        <v>111</v>
      </c>
      <c r="C85" s="261">
        <v>209.9</v>
      </c>
      <c r="D85" s="323">
        <v>209.9</v>
      </c>
      <c r="E85" s="341">
        <v>131.02001</v>
      </c>
      <c r="F85" s="341">
        <v>160.4</v>
      </c>
      <c r="G85" s="73">
        <f t="shared" si="2"/>
        <v>62.42020485945689</v>
      </c>
      <c r="H85" s="20">
        <f t="shared" si="3"/>
        <v>-78.87998999999999</v>
      </c>
    </row>
    <row r="86" spans="1:8" ht="12.75" customHeight="1" thickBot="1">
      <c r="A86" s="27" t="s">
        <v>112</v>
      </c>
      <c r="B86" s="27" t="s">
        <v>225</v>
      </c>
      <c r="C86" s="261"/>
      <c r="D86" s="323"/>
      <c r="E86" s="348"/>
      <c r="F86" s="348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323"/>
      <c r="E87" s="343"/>
      <c r="F87" s="343"/>
      <c r="G87" s="73"/>
      <c r="H87" s="20">
        <f t="shared" si="3"/>
        <v>0</v>
      </c>
    </row>
    <row r="88" spans="2:8" ht="12.75" thickBot="1">
      <c r="B88" s="34" t="s">
        <v>114</v>
      </c>
      <c r="C88" s="260">
        <v>1</v>
      </c>
      <c r="D88" s="322">
        <v>1</v>
      </c>
      <c r="E88" s="342">
        <v>4.01</v>
      </c>
      <c r="F88" s="342">
        <v>2.5</v>
      </c>
      <c r="G88" s="73">
        <f t="shared" si="2"/>
        <v>401</v>
      </c>
      <c r="H88" s="20">
        <f t="shared" si="3"/>
        <v>3.01</v>
      </c>
    </row>
    <row r="89" spans="3:8" ht="12.75" hidden="1" thickBot="1">
      <c r="C89" s="339"/>
      <c r="D89" s="432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1:8" ht="16.5" customHeight="1" thickBot="1">
      <c r="A92" s="13" t="s">
        <v>115</v>
      </c>
      <c r="B92" s="13" t="s">
        <v>406</v>
      </c>
      <c r="C92" s="263"/>
      <c r="D92" s="328">
        <v>10</v>
      </c>
      <c r="E92" s="369">
        <v>4.5</v>
      </c>
      <c r="F92" s="369">
        <v>3</v>
      </c>
      <c r="G92" s="73">
        <f t="shared" si="2"/>
        <v>45</v>
      </c>
      <c r="H92" s="20">
        <f t="shared" si="3"/>
        <v>-5.5</v>
      </c>
    </row>
    <row r="93" spans="1:8" ht="12.75" hidden="1" thickBot="1">
      <c r="A93" s="58"/>
      <c r="B93" s="58" t="s">
        <v>117</v>
      </c>
      <c r="C93" s="264"/>
      <c r="D93" s="330"/>
      <c r="E93" s="475"/>
      <c r="F93" s="475"/>
      <c r="G93" s="73" t="e">
        <f t="shared" si="2"/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404</v>
      </c>
      <c r="C94" s="264"/>
      <c r="D94" s="330"/>
      <c r="E94" s="341">
        <v>11</v>
      </c>
      <c r="F94" s="341">
        <v>25</v>
      </c>
      <c r="G94" s="73"/>
      <c r="H94" s="20">
        <f t="shared" si="3"/>
        <v>11</v>
      </c>
    </row>
    <row r="95" spans="1:8" ht="24" customHeight="1" thickBot="1">
      <c r="A95" s="48" t="s">
        <v>305</v>
      </c>
      <c r="B95" s="166" t="s">
        <v>307</v>
      </c>
      <c r="C95" s="259"/>
      <c r="D95" s="321"/>
      <c r="E95" s="341">
        <v>0.991</v>
      </c>
      <c r="F95" s="341"/>
      <c r="G95" s="73"/>
      <c r="H95" s="20">
        <f t="shared" si="3"/>
        <v>0.991</v>
      </c>
    </row>
    <row r="96" spans="1:8" ht="23.25" customHeight="1" thickBot="1">
      <c r="A96" s="48" t="s">
        <v>306</v>
      </c>
      <c r="B96" s="167" t="s">
        <v>308</v>
      </c>
      <c r="C96" s="259">
        <v>70</v>
      </c>
      <c r="D96" s="321">
        <v>70</v>
      </c>
      <c r="E96" s="352">
        <v>42.04</v>
      </c>
      <c r="F96" s="352">
        <v>28.6</v>
      </c>
      <c r="G96" s="73">
        <f t="shared" si="2"/>
        <v>60.05714285714285</v>
      </c>
      <c r="H96" s="20">
        <f t="shared" si="3"/>
        <v>-27.96</v>
      </c>
    </row>
    <row r="97" spans="1:8" ht="12.75" thickBot="1">
      <c r="A97" s="34" t="s">
        <v>118</v>
      </c>
      <c r="B97" s="34" t="s">
        <v>119</v>
      </c>
      <c r="C97" s="136">
        <f>C99</f>
        <v>527.2</v>
      </c>
      <c r="D97" s="325">
        <f>D99</f>
        <v>531.3</v>
      </c>
      <c r="E97" s="353">
        <f>E99</f>
        <v>569.493</v>
      </c>
      <c r="F97" s="353">
        <f>F99</f>
        <v>727.12242</v>
      </c>
      <c r="G97" s="73">
        <f t="shared" si="2"/>
        <v>107.18859401468099</v>
      </c>
      <c r="H97" s="20">
        <f t="shared" si="3"/>
        <v>38.1930000000001</v>
      </c>
    </row>
    <row r="98" spans="1:8" ht="12.75" thickBot="1">
      <c r="A98" s="27" t="s">
        <v>325</v>
      </c>
      <c r="B98" s="27" t="s">
        <v>121</v>
      </c>
      <c r="C98" s="261"/>
      <c r="D98" s="323"/>
      <c r="E98" s="343"/>
      <c r="F98" s="343"/>
      <c r="G98" s="73"/>
      <c r="H98" s="20">
        <f t="shared" si="3"/>
        <v>0</v>
      </c>
    </row>
    <row r="99" spans="2:8" ht="12.75" thickBot="1">
      <c r="B99" s="34" t="s">
        <v>122</v>
      </c>
      <c r="C99" s="260">
        <v>527.2</v>
      </c>
      <c r="D99" s="322">
        <v>531.3</v>
      </c>
      <c r="E99" s="342">
        <v>569.493</v>
      </c>
      <c r="F99" s="342">
        <v>727.12242</v>
      </c>
      <c r="G99" s="73">
        <f t="shared" si="2"/>
        <v>107.18859401468099</v>
      </c>
      <c r="H99" s="20">
        <f t="shared" si="3"/>
        <v>38.1930000000001</v>
      </c>
    </row>
    <row r="100" spans="1:8" ht="12.75" thickBot="1">
      <c r="A100" s="27" t="s">
        <v>123</v>
      </c>
      <c r="B100" s="27" t="s">
        <v>97</v>
      </c>
      <c r="C100" s="261"/>
      <c r="D100" s="323"/>
      <c r="E100" s="343"/>
      <c r="F100" s="343"/>
      <c r="G100" s="73"/>
      <c r="H100" s="20">
        <f t="shared" si="3"/>
        <v>0</v>
      </c>
    </row>
    <row r="101" spans="2:8" ht="12.75" thickBot="1">
      <c r="B101" s="34" t="s">
        <v>124</v>
      </c>
      <c r="C101" s="260"/>
      <c r="D101" s="322"/>
      <c r="E101" s="342"/>
      <c r="F101" s="342">
        <v>10</v>
      </c>
      <c r="G101" s="73"/>
      <c r="H101" s="20">
        <f t="shared" si="3"/>
        <v>0</v>
      </c>
    </row>
    <row r="102" spans="1:8" ht="12.75" thickBot="1">
      <c r="A102" s="72" t="s">
        <v>125</v>
      </c>
      <c r="B102" s="302" t="s">
        <v>126</v>
      </c>
      <c r="C102" s="306">
        <f>C105+C106</f>
        <v>174.321</v>
      </c>
      <c r="D102" s="332">
        <f>D105+D106</f>
        <v>2685.62054</v>
      </c>
      <c r="E102" s="476">
        <f>E103+E104+E105+E106</f>
        <v>2818.87864</v>
      </c>
      <c r="F102" s="370">
        <f>F103+F104+F105+F106</f>
        <v>243.67612</v>
      </c>
      <c r="G102" s="73">
        <f t="shared" si="2"/>
        <v>104.9619109630432</v>
      </c>
      <c r="H102" s="20">
        <f t="shared" si="3"/>
        <v>133.2581</v>
      </c>
    </row>
    <row r="103" spans="1:8" ht="12.75" thickBot="1">
      <c r="A103" s="34" t="s">
        <v>127</v>
      </c>
      <c r="B103" s="34" t="s">
        <v>128</v>
      </c>
      <c r="C103" s="260"/>
      <c r="D103" s="322"/>
      <c r="E103" s="345">
        <v>152.6301</v>
      </c>
      <c r="F103" s="345">
        <v>-118.37922</v>
      </c>
      <c r="G103" s="73"/>
      <c r="H103" s="20">
        <f t="shared" si="3"/>
        <v>152.6301</v>
      </c>
    </row>
    <row r="104" spans="1:8" ht="12.75" thickBot="1">
      <c r="A104" s="27" t="s">
        <v>309</v>
      </c>
      <c r="B104" s="58" t="s">
        <v>128</v>
      </c>
      <c r="C104" s="264"/>
      <c r="D104" s="330"/>
      <c r="E104" s="346"/>
      <c r="F104" s="346"/>
      <c r="G104" s="73"/>
      <c r="H104" s="20">
        <f t="shared" si="3"/>
        <v>0</v>
      </c>
    </row>
    <row r="105" spans="1:8" ht="12.75" thickBot="1">
      <c r="A105" s="27" t="s">
        <v>280</v>
      </c>
      <c r="B105" s="58" t="s">
        <v>129</v>
      </c>
      <c r="C105" s="264"/>
      <c r="D105" s="330"/>
      <c r="E105" s="341"/>
      <c r="F105" s="341"/>
      <c r="G105" s="73"/>
      <c r="H105" s="20">
        <f t="shared" si="3"/>
        <v>0</v>
      </c>
    </row>
    <row r="106" spans="1:8" ht="12.75" customHeight="1" thickBot="1">
      <c r="A106" s="27" t="s">
        <v>319</v>
      </c>
      <c r="B106" s="27" t="s">
        <v>126</v>
      </c>
      <c r="C106" s="261">
        <v>174.321</v>
      </c>
      <c r="D106" s="323">
        <v>2685.62054</v>
      </c>
      <c r="E106" s="348">
        <v>2666.24854</v>
      </c>
      <c r="F106" s="348">
        <v>362.05534</v>
      </c>
      <c r="G106" s="73">
        <f t="shared" si="2"/>
        <v>99.2786769496483</v>
      </c>
      <c r="H106" s="20">
        <f t="shared" si="3"/>
        <v>-19.371999999999844</v>
      </c>
    </row>
    <row r="107" spans="1:8" ht="11.25" customHeight="1" thickBot="1">
      <c r="A107" s="72" t="s">
        <v>134</v>
      </c>
      <c r="B107" s="374" t="s">
        <v>135</v>
      </c>
      <c r="C107" s="246">
        <f>C108+C183+C181+C180</f>
        <v>293009.9</v>
      </c>
      <c r="D107" s="334">
        <f>D108+D183+D181+D180+D179</f>
        <v>307920.5</v>
      </c>
      <c r="E107" s="372">
        <f>E108+E183+E181+E180+E182+E179</f>
        <v>307744.14238</v>
      </c>
      <c r="F107" s="372">
        <f>F108+F183+F181+F180+F182</f>
        <v>319010.06866999995</v>
      </c>
      <c r="G107" s="73">
        <f t="shared" si="2"/>
        <v>99.94272624914548</v>
      </c>
      <c r="H107" s="20">
        <f t="shared" si="3"/>
        <v>-176.35762000002433</v>
      </c>
    </row>
    <row r="108" spans="1:8" ht="11.25" customHeight="1" thickBot="1">
      <c r="A108" s="375" t="s">
        <v>232</v>
      </c>
      <c r="B108" s="177" t="s">
        <v>233</v>
      </c>
      <c r="C108" s="376">
        <f>C109+C112+C129+C160</f>
        <v>293009.9</v>
      </c>
      <c r="D108" s="435">
        <f>D109+D112+D129+D160</f>
        <v>307509.5</v>
      </c>
      <c r="E108" s="443">
        <f>E109+E112+E129+E160</f>
        <v>307314.24802</v>
      </c>
      <c r="F108" s="443">
        <f>F109+F112+F129+F160</f>
        <v>314815.71421999997</v>
      </c>
      <c r="G108" s="73">
        <f t="shared" si="2"/>
        <v>99.93650538276053</v>
      </c>
      <c r="H108" s="20">
        <f t="shared" si="3"/>
        <v>-195.2519800000009</v>
      </c>
    </row>
    <row r="109" spans="1:8" ht="11.25" customHeight="1" thickBot="1">
      <c r="A109" s="72" t="s">
        <v>424</v>
      </c>
      <c r="B109" s="374" t="s">
        <v>137</v>
      </c>
      <c r="C109" s="246">
        <f>C110+C111</f>
        <v>110671</v>
      </c>
      <c r="D109" s="334">
        <f>D110+D111</f>
        <v>112795.7</v>
      </c>
      <c r="E109" s="372">
        <f>E110+E111</f>
        <v>112795.7</v>
      </c>
      <c r="F109" s="444">
        <f>F110+F111</f>
        <v>102241.9</v>
      </c>
      <c r="G109" s="73">
        <f t="shared" si="2"/>
        <v>100</v>
      </c>
      <c r="H109" s="20">
        <f t="shared" si="3"/>
        <v>0</v>
      </c>
    </row>
    <row r="110" spans="1:8" ht="11.25" customHeight="1" thickBot="1">
      <c r="A110" s="13" t="s">
        <v>425</v>
      </c>
      <c r="B110" s="377" t="s">
        <v>139</v>
      </c>
      <c r="C110" s="378">
        <v>109214</v>
      </c>
      <c r="D110" s="401">
        <v>109214</v>
      </c>
      <c r="E110" s="477">
        <v>109214</v>
      </c>
      <c r="F110" s="349">
        <v>102241.9</v>
      </c>
      <c r="G110" s="73">
        <f t="shared" si="2"/>
        <v>100</v>
      </c>
      <c r="H110" s="20">
        <f t="shared" si="3"/>
        <v>0</v>
      </c>
    </row>
    <row r="111" spans="1:8" ht="11.25" customHeight="1" thickBot="1">
      <c r="A111" s="380" t="s">
        <v>426</v>
      </c>
      <c r="B111" s="381" t="s">
        <v>219</v>
      </c>
      <c r="C111" s="382">
        <v>1457</v>
      </c>
      <c r="D111" s="409">
        <v>3581.7</v>
      </c>
      <c r="E111" s="383">
        <v>3581.7</v>
      </c>
      <c r="F111" s="400"/>
      <c r="G111" s="73">
        <f t="shared" si="2"/>
        <v>100</v>
      </c>
      <c r="H111" s="20">
        <f t="shared" si="3"/>
        <v>0</v>
      </c>
    </row>
    <row r="112" spans="1:8" ht="11.25" customHeight="1" thickBot="1">
      <c r="A112" s="72" t="s">
        <v>140</v>
      </c>
      <c r="B112" s="374" t="s">
        <v>141</v>
      </c>
      <c r="C112" s="246">
        <f>C115+C118+C121</f>
        <v>11424.5</v>
      </c>
      <c r="D112" s="334">
        <f>D115+D118+D121+D113+D114+D116+D117+D119+D120</f>
        <v>23363.999999999996</v>
      </c>
      <c r="E112" s="372">
        <f>E115+E118+E121+E113+E114+E116+E117+E119+E120</f>
        <v>23337.104819999997</v>
      </c>
      <c r="F112" s="372">
        <f>F115+F118+F121+F113+F114+F117</f>
        <v>23904.771</v>
      </c>
      <c r="G112" s="73">
        <f t="shared" si="2"/>
        <v>99.8848862352337</v>
      </c>
      <c r="H112" s="20">
        <f t="shared" si="3"/>
        <v>-26.895179999999527</v>
      </c>
    </row>
    <row r="113" spans="1:8" ht="11.25" customHeight="1" thickBot="1">
      <c r="A113" s="13" t="s">
        <v>400</v>
      </c>
      <c r="B113" s="377" t="s">
        <v>427</v>
      </c>
      <c r="C113" s="378"/>
      <c r="D113" s="401">
        <v>1654.2</v>
      </c>
      <c r="E113" s="477">
        <v>1654.2</v>
      </c>
      <c r="F113" s="354">
        <v>1300.2</v>
      </c>
      <c r="G113" s="73">
        <f t="shared" si="2"/>
        <v>100</v>
      </c>
      <c r="H113" s="20">
        <f t="shared" si="3"/>
        <v>0</v>
      </c>
    </row>
    <row r="114" spans="1:8" ht="11.25" customHeight="1" thickBot="1">
      <c r="A114" s="58" t="s">
        <v>401</v>
      </c>
      <c r="B114" s="384" t="s">
        <v>143</v>
      </c>
      <c r="C114" s="385"/>
      <c r="D114" s="397">
        <v>2078.8</v>
      </c>
      <c r="E114" s="478">
        <v>2078.8</v>
      </c>
      <c r="F114" s="341">
        <v>4956.6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13" t="s">
        <v>428</v>
      </c>
      <c r="B115" s="377" t="s">
        <v>145</v>
      </c>
      <c r="C115" s="378">
        <v>4500</v>
      </c>
      <c r="D115" s="401">
        <v>4500</v>
      </c>
      <c r="E115" s="477">
        <v>4500</v>
      </c>
      <c r="F115" s="347">
        <v>1563.951</v>
      </c>
      <c r="G115" s="73">
        <f t="shared" si="2"/>
        <v>100</v>
      </c>
      <c r="H115" s="20">
        <f t="shared" si="3"/>
        <v>0</v>
      </c>
    </row>
    <row r="116" spans="1:8" s="9" customFormat="1" ht="11.25" customHeight="1" thickBot="1">
      <c r="A116" s="387" t="s">
        <v>478</v>
      </c>
      <c r="B116" s="384" t="s">
        <v>429</v>
      </c>
      <c r="C116" s="388"/>
      <c r="D116" s="462">
        <v>1763.3</v>
      </c>
      <c r="E116" s="389">
        <v>1763.3</v>
      </c>
      <c r="F116" s="445"/>
      <c r="G116" s="73">
        <f t="shared" si="2"/>
        <v>100</v>
      </c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479</v>
      </c>
      <c r="C117" s="388"/>
      <c r="D117" s="462">
        <v>777.6</v>
      </c>
      <c r="E117" s="389">
        <v>777.6</v>
      </c>
      <c r="F117" s="353">
        <v>3317.8</v>
      </c>
      <c r="G117" s="73">
        <f t="shared" si="2"/>
        <v>100</v>
      </c>
      <c r="H117" s="20">
        <f t="shared" si="3"/>
        <v>0</v>
      </c>
    </row>
    <row r="118" spans="1:8" s="9" customFormat="1" ht="11.25" customHeight="1" thickBot="1">
      <c r="A118" s="387" t="s">
        <v>430</v>
      </c>
      <c r="B118" s="384" t="s">
        <v>153</v>
      </c>
      <c r="C118" s="388">
        <v>3173.6</v>
      </c>
      <c r="D118" s="462">
        <v>3173.6</v>
      </c>
      <c r="E118" s="389">
        <v>3173.6</v>
      </c>
      <c r="F118" s="353">
        <v>3221.9</v>
      </c>
      <c r="G118" s="73">
        <f t="shared" si="2"/>
        <v>100</v>
      </c>
      <c r="H118" s="20">
        <f t="shared" si="3"/>
        <v>0</v>
      </c>
    </row>
    <row r="119" spans="1:8" s="9" customFormat="1" ht="11.25" customHeight="1" thickBot="1">
      <c r="A119" s="387" t="s">
        <v>480</v>
      </c>
      <c r="B119" s="384" t="s">
        <v>481</v>
      </c>
      <c r="C119" s="388"/>
      <c r="D119" s="462">
        <v>600</v>
      </c>
      <c r="E119" s="389">
        <v>600</v>
      </c>
      <c r="F119" s="445"/>
      <c r="G119" s="73">
        <f t="shared" si="2"/>
        <v>100</v>
      </c>
      <c r="H119" s="20">
        <f t="shared" si="3"/>
        <v>0</v>
      </c>
    </row>
    <row r="120" spans="1:8" s="9" customFormat="1" ht="11.25" customHeight="1" thickBot="1">
      <c r="A120" s="387" t="s">
        <v>483</v>
      </c>
      <c r="B120" s="406" t="s">
        <v>484</v>
      </c>
      <c r="C120" s="464"/>
      <c r="D120" s="415">
        <v>203.3</v>
      </c>
      <c r="E120" s="383">
        <v>203.3</v>
      </c>
      <c r="F120" s="400"/>
      <c r="G120" s="73">
        <f t="shared" si="2"/>
        <v>100</v>
      </c>
      <c r="H120" s="20">
        <f t="shared" si="3"/>
        <v>0</v>
      </c>
    </row>
    <row r="121" spans="1:8" ht="11.25" customHeight="1" thickBot="1">
      <c r="A121" s="26" t="s">
        <v>431</v>
      </c>
      <c r="B121" s="374" t="s">
        <v>152</v>
      </c>
      <c r="C121" s="246">
        <f>C122+C123+C124+C125</f>
        <v>3750.9</v>
      </c>
      <c r="D121" s="334">
        <f>D122+D123+D124+D125+D126</f>
        <v>8613.199999999999</v>
      </c>
      <c r="E121" s="372">
        <f>E122+E123+E124+E125+E126</f>
        <v>8586.30482</v>
      </c>
      <c r="F121" s="372">
        <f>F122+F123+F124+F125+F127+F128</f>
        <v>9544.32</v>
      </c>
      <c r="G121" s="73">
        <f t="shared" si="2"/>
        <v>99.6877446245298</v>
      </c>
      <c r="H121" s="20">
        <f t="shared" si="3"/>
        <v>-26.895179999999527</v>
      </c>
    </row>
    <row r="122" spans="1:8" ht="11.25" customHeight="1" thickBot="1">
      <c r="A122" s="27" t="s">
        <v>431</v>
      </c>
      <c r="B122" s="377" t="s">
        <v>432</v>
      </c>
      <c r="C122" s="388"/>
      <c r="D122" s="462"/>
      <c r="E122" s="389"/>
      <c r="F122" s="353">
        <v>970</v>
      </c>
      <c r="G122" s="73"/>
      <c r="H122" s="20">
        <f t="shared" si="3"/>
        <v>0</v>
      </c>
    </row>
    <row r="123" spans="1:8" ht="24.75" customHeight="1" thickBot="1">
      <c r="A123" s="27" t="s">
        <v>431</v>
      </c>
      <c r="B123" s="390" t="s">
        <v>433</v>
      </c>
      <c r="C123" s="391">
        <v>2205.9</v>
      </c>
      <c r="D123" s="392">
        <v>2205.9</v>
      </c>
      <c r="E123" s="479">
        <v>2179.032</v>
      </c>
      <c r="F123" s="348">
        <v>2242.32</v>
      </c>
      <c r="G123" s="73">
        <f t="shared" si="2"/>
        <v>98.78199374405004</v>
      </c>
      <c r="H123" s="20">
        <f t="shared" si="3"/>
        <v>-26.867999999999938</v>
      </c>
    </row>
    <row r="124" spans="1:8" ht="12.75" customHeight="1" thickBot="1">
      <c r="A124" s="27" t="s">
        <v>431</v>
      </c>
      <c r="B124" s="390" t="s">
        <v>423</v>
      </c>
      <c r="C124" s="391">
        <v>1545</v>
      </c>
      <c r="D124" s="392">
        <v>1545</v>
      </c>
      <c r="E124" s="479">
        <v>1545</v>
      </c>
      <c r="F124" s="446"/>
      <c r="G124" s="73">
        <f t="shared" si="2"/>
        <v>100</v>
      </c>
      <c r="H124" s="20">
        <f t="shared" si="3"/>
        <v>0</v>
      </c>
    </row>
    <row r="125" spans="1:8" ht="12" customHeight="1" thickBot="1">
      <c r="A125" s="27" t="s">
        <v>431</v>
      </c>
      <c r="B125" s="390" t="s">
        <v>489</v>
      </c>
      <c r="C125" s="121"/>
      <c r="D125" s="324">
        <v>4010</v>
      </c>
      <c r="E125" s="348">
        <v>4010</v>
      </c>
      <c r="F125" s="482"/>
      <c r="G125" s="73"/>
      <c r="H125" s="20">
        <f t="shared" si="3"/>
        <v>0</v>
      </c>
    </row>
    <row r="126" spans="1:8" ht="21.75" customHeight="1">
      <c r="A126" s="91" t="s">
        <v>485</v>
      </c>
      <c r="B126" s="473" t="s">
        <v>486</v>
      </c>
      <c r="C126" s="121"/>
      <c r="D126" s="324">
        <v>852.3</v>
      </c>
      <c r="E126" s="348">
        <v>852.27282</v>
      </c>
      <c r="F126" s="482"/>
      <c r="G126" s="474">
        <f t="shared" si="2"/>
        <v>99.99681098204857</v>
      </c>
      <c r="H126" s="340">
        <f t="shared" si="3"/>
        <v>-0.02717999999993026</v>
      </c>
    </row>
    <row r="127" spans="1:8" ht="14.25" customHeight="1">
      <c r="A127" s="48" t="s">
        <v>431</v>
      </c>
      <c r="B127" s="468" t="s">
        <v>490</v>
      </c>
      <c r="C127" s="259"/>
      <c r="D127" s="321"/>
      <c r="E127" s="341"/>
      <c r="F127" s="341">
        <v>4000</v>
      </c>
      <c r="G127" s="17"/>
      <c r="H127" s="88"/>
    </row>
    <row r="128" spans="1:8" ht="14.25" customHeight="1">
      <c r="A128" s="48" t="s">
        <v>431</v>
      </c>
      <c r="B128" s="49" t="s">
        <v>412</v>
      </c>
      <c r="C128" s="259"/>
      <c r="D128" s="321"/>
      <c r="E128" s="341"/>
      <c r="F128" s="373">
        <v>2332</v>
      </c>
      <c r="G128" s="17"/>
      <c r="H128" s="88"/>
    </row>
    <row r="129" spans="1:8" ht="11.25" customHeight="1" thickBot="1">
      <c r="A129" s="375" t="s">
        <v>434</v>
      </c>
      <c r="B129" s="177" t="s">
        <v>158</v>
      </c>
      <c r="C129" s="376">
        <f>C130+C147+C150+C151+C152+C153+C154+C155+C158+C149</f>
        <v>170914.4</v>
      </c>
      <c r="D129" s="435">
        <f>D130+D147+D150+D151+D152+D153+D154+D155+D158+D149+D148</f>
        <v>171349.8</v>
      </c>
      <c r="E129" s="443">
        <f>E130+E147+E150+E151+E152+E153+E154+E155+E158+E149+E148</f>
        <v>171181.4432</v>
      </c>
      <c r="F129" s="443">
        <f>F130+F147+F150+F151+F152+F153+F154+F155+F158+F149+F148+F157+F156</f>
        <v>176952.15416999997</v>
      </c>
      <c r="G129" s="251">
        <f t="shared" si="2"/>
        <v>99.90174671928419</v>
      </c>
      <c r="H129" s="182">
        <f t="shared" si="3"/>
        <v>-168.35679999997956</v>
      </c>
    </row>
    <row r="130" spans="1:8" ht="11.25" customHeight="1" thickBot="1">
      <c r="A130" s="72" t="s">
        <v>168</v>
      </c>
      <c r="B130" s="374" t="s">
        <v>435</v>
      </c>
      <c r="C130" s="246">
        <f>C133+C134+C139+C142+C141+C132+C131+C140+C135+C143+C144+C155+C137+C138+C145</f>
        <v>125721.2</v>
      </c>
      <c r="D130" s="334">
        <f>D133+D134+D139+D142+D141+D132+D131+D140+D135+D143+D144+D137+D138+D145+D146</f>
        <v>127385.09999999999</v>
      </c>
      <c r="E130" s="372">
        <f>E133+E134+E139+E142+E141+E132+E131+E140+E135+E143+E144+E137+E138+E145+E146</f>
        <v>127363.73642999999</v>
      </c>
      <c r="F130" s="372">
        <f>F133+F134+F139+F142+F141+F132+F131+F140+F135+F143+F144+F137+F138+F145</f>
        <v>129660.72222</v>
      </c>
      <c r="G130" s="73">
        <f t="shared" si="2"/>
        <v>99.9832291453239</v>
      </c>
      <c r="H130" s="20">
        <f t="shared" si="3"/>
        <v>-21.363570000001346</v>
      </c>
    </row>
    <row r="131" spans="1:8" ht="25.5" customHeight="1" thickBot="1">
      <c r="A131" s="13" t="s">
        <v>436</v>
      </c>
      <c r="B131" s="394" t="s">
        <v>212</v>
      </c>
      <c r="C131" s="395">
        <v>1384.2</v>
      </c>
      <c r="D131" s="395">
        <v>1384.2</v>
      </c>
      <c r="E131" s="477">
        <v>1383.8573</v>
      </c>
      <c r="F131" s="353">
        <v>1383.8573</v>
      </c>
      <c r="G131" s="73">
        <f t="shared" si="2"/>
        <v>99.97524201704955</v>
      </c>
      <c r="H131" s="20">
        <f t="shared" si="3"/>
        <v>-0.3427000000001499</v>
      </c>
    </row>
    <row r="132" spans="1:8" ht="11.25" customHeight="1" thickBot="1">
      <c r="A132" s="13" t="s">
        <v>436</v>
      </c>
      <c r="B132" s="396" t="s">
        <v>224</v>
      </c>
      <c r="C132" s="395">
        <v>45</v>
      </c>
      <c r="D132" s="395">
        <v>36</v>
      </c>
      <c r="E132" s="477">
        <v>36</v>
      </c>
      <c r="F132" s="353"/>
      <c r="G132" s="73">
        <f t="shared" si="2"/>
        <v>100</v>
      </c>
      <c r="H132" s="20">
        <f t="shared" si="3"/>
        <v>0</v>
      </c>
    </row>
    <row r="133" spans="1:8" ht="11.25" customHeight="1" thickBot="1">
      <c r="A133" s="13" t="s">
        <v>436</v>
      </c>
      <c r="B133" s="396" t="s">
        <v>437</v>
      </c>
      <c r="C133" s="395">
        <v>2441.9</v>
      </c>
      <c r="D133" s="395">
        <v>3552.9</v>
      </c>
      <c r="E133" s="477">
        <v>3552.9</v>
      </c>
      <c r="F133" s="353">
        <v>5596</v>
      </c>
      <c r="G133" s="73">
        <f t="shared" si="2"/>
        <v>100</v>
      </c>
      <c r="H133" s="20">
        <f t="shared" si="3"/>
        <v>0</v>
      </c>
    </row>
    <row r="134" spans="1:8" ht="11.25" customHeight="1" thickBot="1">
      <c r="A134" s="13" t="s">
        <v>436</v>
      </c>
      <c r="B134" s="384" t="s">
        <v>438</v>
      </c>
      <c r="C134" s="397">
        <v>89502</v>
      </c>
      <c r="D134" s="397">
        <v>89502</v>
      </c>
      <c r="E134" s="478">
        <v>89502</v>
      </c>
      <c r="F134" s="341">
        <v>92696.4</v>
      </c>
      <c r="G134" s="73">
        <f t="shared" si="2"/>
        <v>100</v>
      </c>
      <c r="H134" s="20">
        <f t="shared" si="3"/>
        <v>0</v>
      </c>
    </row>
    <row r="135" spans="1:8" ht="10.5" customHeight="1" thickBot="1">
      <c r="A135" s="13" t="s">
        <v>436</v>
      </c>
      <c r="B135" s="384" t="s">
        <v>370</v>
      </c>
      <c r="C135" s="397">
        <v>16165.8</v>
      </c>
      <c r="D135" s="397">
        <v>16165.8</v>
      </c>
      <c r="E135" s="478">
        <v>16165.8</v>
      </c>
      <c r="F135" s="341">
        <v>16325.4</v>
      </c>
      <c r="G135" s="73">
        <f t="shared" si="2"/>
        <v>100</v>
      </c>
      <c r="H135" s="20">
        <f t="shared" si="3"/>
        <v>0</v>
      </c>
    </row>
    <row r="136" spans="3:8" ht="12.75" hidden="1" thickBot="1">
      <c r="C136" s="398"/>
      <c r="E136" s="399"/>
      <c r="F136" s="400"/>
      <c r="G136" s="73" t="e">
        <f t="shared" si="2"/>
        <v>#DIV/0!</v>
      </c>
      <c r="H136" s="20">
        <f t="shared" si="3"/>
        <v>0</v>
      </c>
    </row>
    <row r="137" spans="1:8" ht="11.25" customHeight="1" thickBot="1">
      <c r="A137" s="13" t="s">
        <v>436</v>
      </c>
      <c r="B137" s="384" t="s">
        <v>414</v>
      </c>
      <c r="C137" s="397">
        <v>485.2</v>
      </c>
      <c r="D137" s="397">
        <v>467.5</v>
      </c>
      <c r="E137" s="478">
        <v>446.54013</v>
      </c>
      <c r="F137" s="341">
        <v>346.83332</v>
      </c>
      <c r="G137" s="73">
        <f t="shared" si="2"/>
        <v>95.51660534759357</v>
      </c>
      <c r="H137" s="20">
        <f t="shared" si="3"/>
        <v>-20.959870000000024</v>
      </c>
    </row>
    <row r="138" spans="1:8" ht="12.75" customHeight="1" thickBot="1">
      <c r="A138" s="13" t="s">
        <v>436</v>
      </c>
      <c r="B138" s="393" t="s">
        <v>439</v>
      </c>
      <c r="C138" s="397">
        <v>150.6</v>
      </c>
      <c r="D138" s="397">
        <v>80.3</v>
      </c>
      <c r="E138" s="386">
        <v>80.3</v>
      </c>
      <c r="F138" s="341">
        <v>100</v>
      </c>
      <c r="G138" s="73">
        <f t="shared" si="2"/>
        <v>100</v>
      </c>
      <c r="H138" s="20">
        <f t="shared" si="3"/>
        <v>0</v>
      </c>
    </row>
    <row r="139" spans="1:8" ht="11.25" customHeight="1" thickBot="1">
      <c r="A139" s="13" t="s">
        <v>436</v>
      </c>
      <c r="B139" s="384" t="s">
        <v>173</v>
      </c>
      <c r="C139" s="397"/>
      <c r="D139" s="397"/>
      <c r="E139" s="386"/>
      <c r="F139" s="447"/>
      <c r="G139" s="73"/>
      <c r="H139" s="20">
        <f t="shared" si="3"/>
        <v>0</v>
      </c>
    </row>
    <row r="140" spans="1:8" ht="11.25" customHeight="1" thickBot="1">
      <c r="A140" s="13" t="s">
        <v>436</v>
      </c>
      <c r="B140" s="384" t="s">
        <v>292</v>
      </c>
      <c r="C140" s="397"/>
      <c r="D140" s="397"/>
      <c r="E140" s="386"/>
      <c r="F140" s="447"/>
      <c r="G140" s="73"/>
      <c r="H140" s="20">
        <f aca="true" t="shared" si="4" ref="H140:H184">E140-D140</f>
        <v>0</v>
      </c>
    </row>
    <row r="141" spans="1:8" ht="11.25" customHeight="1" thickBot="1">
      <c r="A141" s="13" t="s">
        <v>436</v>
      </c>
      <c r="B141" s="384" t="s">
        <v>174</v>
      </c>
      <c r="C141" s="327">
        <v>1160.9</v>
      </c>
      <c r="D141" s="327">
        <v>1289.9</v>
      </c>
      <c r="E141" s="341">
        <v>1289.862</v>
      </c>
      <c r="F141" s="341">
        <v>918.0246</v>
      </c>
      <c r="G141" s="73">
        <f>E141/D141*100</f>
        <v>99.99705403519653</v>
      </c>
      <c r="H141" s="20">
        <f t="shared" si="4"/>
        <v>-0.038000000000010914</v>
      </c>
    </row>
    <row r="142" spans="1:8" ht="11.25" customHeight="1" thickBot="1">
      <c r="A142" s="13" t="s">
        <v>436</v>
      </c>
      <c r="B142" s="384" t="s">
        <v>440</v>
      </c>
      <c r="C142" s="397"/>
      <c r="D142" s="397"/>
      <c r="E142" s="386"/>
      <c r="F142" s="447"/>
      <c r="G142" s="73"/>
      <c r="H142" s="20">
        <f t="shared" si="4"/>
        <v>0</v>
      </c>
    </row>
    <row r="143" spans="1:8" ht="27.75" customHeight="1" thickBot="1">
      <c r="A143" s="13" t="s">
        <v>436</v>
      </c>
      <c r="B143" s="393" t="s">
        <v>441</v>
      </c>
      <c r="C143" s="401"/>
      <c r="D143" s="401"/>
      <c r="E143" s="389"/>
      <c r="F143" s="445"/>
      <c r="G143" s="73"/>
      <c r="H143" s="20">
        <f t="shared" si="4"/>
        <v>0</v>
      </c>
    </row>
    <row r="144" spans="1:8" ht="24" customHeight="1" thickBot="1">
      <c r="A144" s="13" t="s">
        <v>436</v>
      </c>
      <c r="B144" s="396" t="s">
        <v>442</v>
      </c>
      <c r="C144" s="401"/>
      <c r="D144" s="401"/>
      <c r="E144" s="389"/>
      <c r="F144" s="448"/>
      <c r="G144" s="73"/>
      <c r="H144" s="20">
        <f t="shared" si="4"/>
        <v>0</v>
      </c>
    </row>
    <row r="145" spans="1:8" ht="15" customHeight="1" thickBot="1">
      <c r="A145" s="13" t="s">
        <v>436</v>
      </c>
      <c r="B145" s="384" t="s">
        <v>405</v>
      </c>
      <c r="C145" s="401">
        <v>13121.1</v>
      </c>
      <c r="D145" s="401">
        <v>12452.1</v>
      </c>
      <c r="E145" s="479">
        <v>12452.077</v>
      </c>
      <c r="F145" s="341">
        <v>12294.207</v>
      </c>
      <c r="G145" s="73">
        <f aca="true" t="shared" si="5" ref="G145:G155">E145/D145*100</f>
        <v>99.9998152921997</v>
      </c>
      <c r="H145" s="20">
        <f t="shared" si="4"/>
        <v>-0.023000000001047738</v>
      </c>
    </row>
    <row r="146" spans="1:8" ht="40.5" customHeight="1" thickBot="1">
      <c r="A146" s="13" t="s">
        <v>436</v>
      </c>
      <c r="B146" s="49" t="s">
        <v>447</v>
      </c>
      <c r="C146" s="401"/>
      <c r="D146" s="401">
        <v>2454.4</v>
      </c>
      <c r="E146" s="352">
        <v>2454.4</v>
      </c>
      <c r="F146" s="449"/>
      <c r="G146" s="73">
        <f t="shared" si="5"/>
        <v>100</v>
      </c>
      <c r="H146" s="20">
        <f t="shared" si="4"/>
        <v>0</v>
      </c>
    </row>
    <row r="147" spans="1:8" ht="12.75" customHeight="1" thickBot="1">
      <c r="A147" s="58" t="s">
        <v>443</v>
      </c>
      <c r="B147" s="396" t="s">
        <v>444</v>
      </c>
      <c r="C147" s="401">
        <v>1207.9</v>
      </c>
      <c r="D147" s="401">
        <v>1452.9</v>
      </c>
      <c r="E147" s="479">
        <v>1330</v>
      </c>
      <c r="F147" s="341">
        <v>1070</v>
      </c>
      <c r="G147" s="73">
        <f t="shared" si="5"/>
        <v>91.5410558193957</v>
      </c>
      <c r="H147" s="20">
        <f t="shared" si="4"/>
        <v>-122.90000000000009</v>
      </c>
    </row>
    <row r="148" spans="1:8" ht="36.75" customHeight="1" thickBot="1">
      <c r="A148" s="13" t="s">
        <v>445</v>
      </c>
      <c r="B148" s="396" t="s">
        <v>446</v>
      </c>
      <c r="C148" s="401"/>
      <c r="D148" s="401">
        <v>959.7</v>
      </c>
      <c r="E148" s="389">
        <v>959.7</v>
      </c>
      <c r="F148" s="341">
        <v>2214</v>
      </c>
      <c r="G148" s="73">
        <f t="shared" si="5"/>
        <v>100</v>
      </c>
      <c r="H148" s="20">
        <f t="shared" si="4"/>
        <v>0</v>
      </c>
    </row>
    <row r="149" spans="1:8" ht="38.25" customHeight="1" thickBot="1">
      <c r="A149" s="48" t="s">
        <v>445</v>
      </c>
      <c r="B149" s="49" t="s">
        <v>447</v>
      </c>
      <c r="C149" s="402">
        <v>3040.4</v>
      </c>
      <c r="D149" s="402">
        <v>639.8</v>
      </c>
      <c r="E149" s="341">
        <v>639.8</v>
      </c>
      <c r="F149" s="341">
        <v>4376</v>
      </c>
      <c r="G149" s="73">
        <f t="shared" si="5"/>
        <v>100</v>
      </c>
      <c r="H149" s="20">
        <f t="shared" si="4"/>
        <v>0</v>
      </c>
    </row>
    <row r="150" spans="1:8" ht="11.25" customHeight="1" thickBot="1">
      <c r="A150" s="48" t="s">
        <v>448</v>
      </c>
      <c r="B150" s="53" t="s">
        <v>408</v>
      </c>
      <c r="C150" s="327">
        <v>1048.1</v>
      </c>
      <c r="D150" s="327">
        <v>1048.1</v>
      </c>
      <c r="E150" s="352">
        <v>1048.1</v>
      </c>
      <c r="F150" s="353">
        <v>1257.3</v>
      </c>
      <c r="G150" s="73">
        <f t="shared" si="5"/>
        <v>100</v>
      </c>
      <c r="H150" s="20">
        <f t="shared" si="4"/>
        <v>0</v>
      </c>
    </row>
    <row r="151" spans="1:8" ht="23.25" customHeight="1" thickBot="1">
      <c r="A151" s="48" t="s">
        <v>449</v>
      </c>
      <c r="B151" s="49" t="s">
        <v>450</v>
      </c>
      <c r="C151" s="403">
        <v>245.6</v>
      </c>
      <c r="D151" s="403">
        <v>205.9</v>
      </c>
      <c r="E151" s="352">
        <v>205.86835</v>
      </c>
      <c r="F151" s="341">
        <v>160.55595</v>
      </c>
      <c r="G151" s="73">
        <f t="shared" si="5"/>
        <v>99.98462846041767</v>
      </c>
      <c r="H151" s="20">
        <f t="shared" si="4"/>
        <v>-0.03165000000001328</v>
      </c>
    </row>
    <row r="152" spans="1:8" ht="23.25" customHeight="1" thickBot="1">
      <c r="A152" s="48" t="s">
        <v>451</v>
      </c>
      <c r="B152" s="241" t="s">
        <v>452</v>
      </c>
      <c r="C152" s="403">
        <v>5022.3</v>
      </c>
      <c r="D152" s="403">
        <v>4361.2</v>
      </c>
      <c r="E152" s="352">
        <v>4361.16079</v>
      </c>
      <c r="F152" s="341">
        <v>4987.3</v>
      </c>
      <c r="G152" s="73">
        <f t="shared" si="5"/>
        <v>99.99910093552234</v>
      </c>
      <c r="H152" s="20">
        <f t="shared" si="4"/>
        <v>-0.039209999999911815</v>
      </c>
    </row>
    <row r="153" spans="1:8" ht="45" customHeight="1" thickBot="1">
      <c r="A153" s="48" t="s">
        <v>453</v>
      </c>
      <c r="B153" s="241" t="s">
        <v>454</v>
      </c>
      <c r="C153" s="403">
        <v>1167.8</v>
      </c>
      <c r="D153" s="403">
        <v>1836</v>
      </c>
      <c r="E153" s="352">
        <v>1836</v>
      </c>
      <c r="F153" s="341">
        <v>196.9</v>
      </c>
      <c r="G153" s="73">
        <f t="shared" si="5"/>
        <v>100</v>
      </c>
      <c r="H153" s="20">
        <f t="shared" si="4"/>
        <v>0</v>
      </c>
    </row>
    <row r="154" spans="1:8" ht="14.25" customHeight="1" thickBot="1">
      <c r="A154" s="48" t="s">
        <v>455</v>
      </c>
      <c r="B154" s="49" t="s">
        <v>407</v>
      </c>
      <c r="C154" s="403">
        <v>591.6</v>
      </c>
      <c r="D154" s="403">
        <v>591.6</v>
      </c>
      <c r="E154" s="352">
        <v>591.6</v>
      </c>
      <c r="F154" s="346">
        <v>669.5</v>
      </c>
      <c r="G154" s="73">
        <f t="shared" si="5"/>
        <v>100</v>
      </c>
      <c r="H154" s="20">
        <f t="shared" si="4"/>
        <v>0</v>
      </c>
    </row>
    <row r="155" spans="1:8" ht="11.25" customHeight="1" thickBot="1">
      <c r="A155" s="48" t="s">
        <v>456</v>
      </c>
      <c r="B155" s="53" t="s">
        <v>457</v>
      </c>
      <c r="C155" s="327">
        <v>1264.5</v>
      </c>
      <c r="D155" s="327">
        <v>1264.5</v>
      </c>
      <c r="E155" s="352">
        <v>1240.47763</v>
      </c>
      <c r="F155" s="341">
        <v>1186.69</v>
      </c>
      <c r="G155" s="73">
        <f t="shared" si="5"/>
        <v>98.10024752866747</v>
      </c>
      <c r="H155" s="20">
        <f t="shared" si="4"/>
        <v>-24.02236999999991</v>
      </c>
    </row>
    <row r="156" spans="1:8" ht="24.75" customHeight="1">
      <c r="A156" s="91" t="s">
        <v>260</v>
      </c>
      <c r="B156" s="143" t="s">
        <v>458</v>
      </c>
      <c r="C156" s="433"/>
      <c r="D156" s="433"/>
      <c r="E156" s="348"/>
      <c r="F156" s="483">
        <v>3.9</v>
      </c>
      <c r="G156" s="474"/>
      <c r="H156" s="340">
        <f t="shared" si="4"/>
        <v>0</v>
      </c>
    </row>
    <row r="157" spans="1:8" ht="12.75" customHeight="1">
      <c r="A157" s="48"/>
      <c r="B157" s="49" t="s">
        <v>491</v>
      </c>
      <c r="C157" s="403"/>
      <c r="D157" s="403"/>
      <c r="E157" s="341"/>
      <c r="F157" s="341">
        <v>481.446</v>
      </c>
      <c r="G157" s="17"/>
      <c r="H157" s="88"/>
    </row>
    <row r="158" spans="1:8" ht="11.25" customHeight="1" thickBot="1">
      <c r="A158" s="375" t="s">
        <v>459</v>
      </c>
      <c r="B158" s="184" t="s">
        <v>183</v>
      </c>
      <c r="C158" s="435">
        <f>C159</f>
        <v>31605</v>
      </c>
      <c r="D158" s="435">
        <f>D159</f>
        <v>31605</v>
      </c>
      <c r="E158" s="450">
        <f>E159</f>
        <v>31605</v>
      </c>
      <c r="F158" s="450">
        <f>F159</f>
        <v>30687.84</v>
      </c>
      <c r="G158" s="251">
        <f>E158/D158*100</f>
        <v>100</v>
      </c>
      <c r="H158" s="182">
        <f t="shared" si="4"/>
        <v>0</v>
      </c>
    </row>
    <row r="159" spans="1:8" ht="11.25" customHeight="1" thickBot="1">
      <c r="A159" s="139" t="s">
        <v>460</v>
      </c>
      <c r="B159" s="404" t="s">
        <v>185</v>
      </c>
      <c r="C159" s="434">
        <v>31605</v>
      </c>
      <c r="D159" s="434">
        <v>31605</v>
      </c>
      <c r="E159" s="480">
        <v>31605</v>
      </c>
      <c r="F159" s="348">
        <v>30687.84</v>
      </c>
      <c r="G159" s="73">
        <f>E159/D159*100</f>
        <v>100</v>
      </c>
      <c r="H159" s="20">
        <f t="shared" si="4"/>
        <v>0</v>
      </c>
    </row>
    <row r="160" spans="1:8" ht="11.25" customHeight="1" thickBot="1">
      <c r="A160" s="72" t="s">
        <v>186</v>
      </c>
      <c r="B160" s="374" t="s">
        <v>206</v>
      </c>
      <c r="C160" s="334">
        <f>C172+C173+C162+C167+C164</f>
        <v>0</v>
      </c>
      <c r="D160" s="334">
        <f>D172+D173+D162+D167+D164</f>
        <v>0</v>
      </c>
      <c r="E160" s="372">
        <f>E172+E173+E162+E167+E164+E163+E166+E170+E171+E168+E169</f>
        <v>0</v>
      </c>
      <c r="F160" s="372">
        <f>F172+F173+F162+F167+F164+F163+F166+F170+F171+F168+F169+F165</f>
        <v>11716.88905</v>
      </c>
      <c r="G160" s="73"/>
      <c r="H160" s="20">
        <f t="shared" si="4"/>
        <v>0</v>
      </c>
    </row>
    <row r="161" spans="1:8" ht="11.25" customHeight="1" thickBot="1">
      <c r="A161" s="72" t="s">
        <v>188</v>
      </c>
      <c r="B161" s="374" t="s">
        <v>206</v>
      </c>
      <c r="C161" s="334"/>
      <c r="D161" s="334"/>
      <c r="E161" s="372">
        <f>E162+E163+E166</f>
        <v>0</v>
      </c>
      <c r="F161" s="451"/>
      <c r="G161" s="73"/>
      <c r="H161" s="20">
        <f t="shared" si="4"/>
        <v>0</v>
      </c>
    </row>
    <row r="162" spans="1:8" ht="11.25" customHeight="1" thickBot="1">
      <c r="A162" s="13" t="s">
        <v>188</v>
      </c>
      <c r="B162" s="405" t="s">
        <v>461</v>
      </c>
      <c r="C162" s="401"/>
      <c r="D162" s="401"/>
      <c r="E162" s="379"/>
      <c r="F162" s="347">
        <v>1479.2</v>
      </c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6" t="s">
        <v>462</v>
      </c>
      <c r="C163" s="397"/>
      <c r="D163" s="397"/>
      <c r="E163" s="379"/>
      <c r="F163" s="452"/>
      <c r="G163" s="73"/>
      <c r="H163" s="20">
        <f t="shared" si="4"/>
        <v>0</v>
      </c>
    </row>
    <row r="164" spans="1:8" ht="24" customHeight="1" thickBot="1">
      <c r="A164" s="13" t="s">
        <v>188</v>
      </c>
      <c r="B164" s="393" t="s">
        <v>463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12.75" thickBot="1">
      <c r="A165" s="48" t="s">
        <v>419</v>
      </c>
      <c r="B165" s="132" t="s">
        <v>420</v>
      </c>
      <c r="C165" s="262"/>
      <c r="D165" s="327"/>
      <c r="E165" s="341"/>
      <c r="F165" s="346"/>
      <c r="G165" s="73"/>
      <c r="H165" s="20">
        <f t="shared" si="4"/>
        <v>0</v>
      </c>
    </row>
    <row r="166" spans="1:8" ht="11.25" customHeight="1" thickBot="1">
      <c r="A166" s="13" t="s">
        <v>357</v>
      </c>
      <c r="B166" s="384" t="s">
        <v>464</v>
      </c>
      <c r="C166" s="397"/>
      <c r="D166" s="397"/>
      <c r="E166" s="379"/>
      <c r="F166" s="452">
        <v>60.8</v>
      </c>
      <c r="G166" s="73"/>
      <c r="H166" s="20">
        <f t="shared" si="4"/>
        <v>0</v>
      </c>
    </row>
    <row r="167" spans="1:8" ht="11.25" customHeight="1" thickBot="1">
      <c r="A167" s="58" t="s">
        <v>281</v>
      </c>
      <c r="B167" s="390" t="s">
        <v>409</v>
      </c>
      <c r="C167" s="407"/>
      <c r="D167" s="407"/>
      <c r="E167" s="379"/>
      <c r="F167" s="488">
        <v>13.59006</v>
      </c>
      <c r="G167" s="73"/>
      <c r="H167" s="20">
        <f t="shared" si="4"/>
        <v>0</v>
      </c>
    </row>
    <row r="168" spans="1:8" ht="24" customHeight="1" thickBot="1">
      <c r="A168" s="58" t="s">
        <v>352</v>
      </c>
      <c r="B168" s="393" t="s">
        <v>465</v>
      </c>
      <c r="C168" s="407"/>
      <c r="D168" s="407"/>
      <c r="E168" s="386"/>
      <c r="F168" s="341">
        <v>100</v>
      </c>
      <c r="G168" s="73"/>
      <c r="H168" s="20">
        <f t="shared" si="4"/>
        <v>0</v>
      </c>
    </row>
    <row r="169" spans="1:8" ht="25.5" customHeight="1" thickBot="1">
      <c r="A169" s="27" t="s">
        <v>353</v>
      </c>
      <c r="B169" s="393" t="s">
        <v>466</v>
      </c>
      <c r="C169" s="408"/>
      <c r="D169" s="408"/>
      <c r="E169" s="389"/>
      <c r="F169" s="341">
        <v>100</v>
      </c>
      <c r="G169" s="73"/>
      <c r="H169" s="20">
        <f t="shared" si="4"/>
        <v>0</v>
      </c>
    </row>
    <row r="170" spans="1:8" ht="11.25" customHeight="1" thickBot="1">
      <c r="A170" s="58" t="s">
        <v>402</v>
      </c>
      <c r="B170" s="381" t="s">
        <v>467</v>
      </c>
      <c r="C170" s="409"/>
      <c r="D170" s="409"/>
      <c r="E170" s="383"/>
      <c r="F170" s="453"/>
      <c r="G170" s="73"/>
      <c r="H170" s="20">
        <f t="shared" si="4"/>
        <v>0</v>
      </c>
    </row>
    <row r="171" spans="1:8" ht="11.25" customHeight="1" thickBot="1">
      <c r="A171" s="58" t="s">
        <v>403</v>
      </c>
      <c r="B171" s="410" t="s">
        <v>468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72" t="s">
        <v>419</v>
      </c>
      <c r="B172" s="411" t="s">
        <v>469</v>
      </c>
      <c r="C172" s="334"/>
      <c r="D172" s="334"/>
      <c r="E172" s="372"/>
      <c r="F172" s="451"/>
      <c r="G172" s="73"/>
      <c r="H172" s="20">
        <f t="shared" si="4"/>
        <v>0</v>
      </c>
    </row>
    <row r="173" spans="1:8" ht="11.25" customHeight="1" thickBot="1">
      <c r="A173" s="40" t="s">
        <v>189</v>
      </c>
      <c r="B173" s="412" t="s">
        <v>346</v>
      </c>
      <c r="C173" s="413">
        <f>C176+C174+C177</f>
        <v>0</v>
      </c>
      <c r="D173" s="413">
        <f>D176+D174+D177</f>
        <v>0</v>
      </c>
      <c r="E173" s="414">
        <f>E176+E174+E177+E175+E178</f>
        <v>0</v>
      </c>
      <c r="F173" s="463">
        <f>F174+F177+F179</f>
        <v>9963.29899</v>
      </c>
      <c r="G173" s="73"/>
      <c r="H173" s="20">
        <f t="shared" si="4"/>
        <v>0</v>
      </c>
    </row>
    <row r="174" spans="1:8" ht="24" customHeight="1" thickBot="1">
      <c r="A174" s="13" t="s">
        <v>190</v>
      </c>
      <c r="B174" s="396" t="s">
        <v>470</v>
      </c>
      <c r="C174" s="395"/>
      <c r="D174" s="395"/>
      <c r="E174" s="379"/>
      <c r="F174" s="353">
        <v>8777.97994</v>
      </c>
      <c r="G174" s="73"/>
      <c r="H174" s="20">
        <f t="shared" si="4"/>
        <v>0</v>
      </c>
    </row>
    <row r="175" spans="1:8" ht="25.5" customHeight="1" thickBot="1">
      <c r="A175" s="13" t="s">
        <v>190</v>
      </c>
      <c r="B175" s="396" t="s">
        <v>471</v>
      </c>
      <c r="C175" s="395"/>
      <c r="D175" s="395"/>
      <c r="E175" s="379"/>
      <c r="F175" s="454"/>
      <c r="G175" s="73"/>
      <c r="H175" s="20">
        <f t="shared" si="4"/>
        <v>0</v>
      </c>
    </row>
    <row r="176" spans="1:8" ht="11.25" customHeight="1" thickBot="1">
      <c r="A176" s="13" t="s">
        <v>190</v>
      </c>
      <c r="B176" s="377" t="s">
        <v>391</v>
      </c>
      <c r="C176" s="401"/>
      <c r="D176" s="401"/>
      <c r="E176" s="379"/>
      <c r="F176" s="452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93" t="s">
        <v>472</v>
      </c>
      <c r="C177" s="415"/>
      <c r="D177" s="415"/>
      <c r="E177" s="379"/>
      <c r="F177" s="353">
        <v>16.31905</v>
      </c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81" t="s">
        <v>473</v>
      </c>
      <c r="C178" s="415"/>
      <c r="D178" s="415"/>
      <c r="E178" s="383"/>
      <c r="F178" s="453"/>
      <c r="G178" s="73"/>
      <c r="H178" s="20">
        <f t="shared" si="4"/>
        <v>0</v>
      </c>
    </row>
    <row r="179" spans="1:8" ht="11.25" customHeight="1" thickBot="1">
      <c r="A179" s="81" t="s">
        <v>487</v>
      </c>
      <c r="B179" s="471" t="s">
        <v>488</v>
      </c>
      <c r="C179" s="327"/>
      <c r="D179" s="472">
        <v>300</v>
      </c>
      <c r="E179" s="341">
        <v>322</v>
      </c>
      <c r="F179" s="475">
        <v>1169</v>
      </c>
      <c r="G179" s="73">
        <f>E179/D179*100</f>
        <v>107.33333333333333</v>
      </c>
      <c r="H179" s="20">
        <f t="shared" si="4"/>
        <v>22</v>
      </c>
    </row>
    <row r="180" spans="1:8" ht="11.25" customHeight="1" thickBot="1">
      <c r="A180" s="81" t="s">
        <v>474</v>
      </c>
      <c r="B180" s="469" t="s">
        <v>256</v>
      </c>
      <c r="C180" s="470"/>
      <c r="D180" s="470">
        <v>111</v>
      </c>
      <c r="E180" s="417">
        <v>110.85</v>
      </c>
      <c r="F180" s="351">
        <v>4206.35445</v>
      </c>
      <c r="G180" s="73">
        <f>E180/D180*100</f>
        <v>99.86486486486486</v>
      </c>
      <c r="H180" s="20">
        <f t="shared" si="4"/>
        <v>-0.15000000000000568</v>
      </c>
    </row>
    <row r="181" spans="1:8" ht="11.25" customHeight="1" thickBot="1">
      <c r="A181" s="81" t="s">
        <v>228</v>
      </c>
      <c r="B181" s="418" t="s">
        <v>131</v>
      </c>
      <c r="C181" s="416"/>
      <c r="D181" s="416"/>
      <c r="E181" s="419"/>
      <c r="F181" s="347"/>
      <c r="G181" s="73"/>
      <c r="H181" s="20">
        <f t="shared" si="4"/>
        <v>0</v>
      </c>
    </row>
    <row r="182" spans="1:8" ht="11.25" customHeight="1" thickBot="1">
      <c r="A182" s="27" t="s">
        <v>475</v>
      </c>
      <c r="B182" s="420" t="s">
        <v>476</v>
      </c>
      <c r="C182" s="392"/>
      <c r="D182" s="392"/>
      <c r="E182" s="478"/>
      <c r="F182" s="347">
        <v>27.3398</v>
      </c>
      <c r="G182" s="73"/>
      <c r="H182" s="20">
        <f t="shared" si="4"/>
        <v>0</v>
      </c>
    </row>
    <row r="183" spans="1:8" ht="11.25" customHeight="1" thickBot="1">
      <c r="A183" s="81" t="s">
        <v>230</v>
      </c>
      <c r="B183" s="418" t="s">
        <v>132</v>
      </c>
      <c r="C183" s="421"/>
      <c r="D183" s="421"/>
      <c r="E183" s="481">
        <v>-2.95564</v>
      </c>
      <c r="F183" s="353">
        <v>-39.3398</v>
      </c>
      <c r="G183" s="73"/>
      <c r="H183" s="20">
        <f t="shared" si="4"/>
        <v>-2.95564</v>
      </c>
    </row>
    <row r="184" spans="1:8" ht="11.25" customHeight="1" thickBot="1">
      <c r="A184" s="72"/>
      <c r="B184" s="374" t="s">
        <v>191</v>
      </c>
      <c r="C184" s="334">
        <f>C8+C107</f>
        <v>384205.07073000004</v>
      </c>
      <c r="D184" s="334">
        <f>D8+D107</f>
        <v>422114.86385</v>
      </c>
      <c r="E184" s="372">
        <f>E8+E107</f>
        <v>418289.63326</v>
      </c>
      <c r="F184" s="372">
        <f>F8+F107</f>
        <v>427741.95798999997</v>
      </c>
      <c r="G184" s="73">
        <f>E184/D184*100</f>
        <v>99.09379391308065</v>
      </c>
      <c r="H184" s="20">
        <f t="shared" si="4"/>
        <v>-3825.23059000005</v>
      </c>
    </row>
    <row r="185" spans="1:9" ht="11.25" customHeight="1">
      <c r="A185" s="1"/>
      <c r="B185" s="146"/>
      <c r="C185" s="422"/>
      <c r="D185" s="422"/>
      <c r="E185" s="399"/>
      <c r="F185" s="423"/>
      <c r="G185" s="423"/>
      <c r="H185" s="310"/>
      <c r="I185" s="148"/>
    </row>
    <row r="186" spans="1:9" ht="11.25" customHeight="1">
      <c r="A186" s="5" t="s">
        <v>410</v>
      </c>
      <c r="B186" s="5"/>
      <c r="C186" s="424"/>
      <c r="D186" s="424"/>
      <c r="E186" s="425"/>
      <c r="F186" s="455"/>
      <c r="G186" s="425"/>
      <c r="H186" s="5"/>
      <c r="I186" s="1"/>
    </row>
    <row r="187" spans="1:9" ht="11.25" customHeight="1">
      <c r="A187" s="5" t="s">
        <v>389</v>
      </c>
      <c r="B187" s="25"/>
      <c r="C187" s="426"/>
      <c r="D187" s="426"/>
      <c r="E187" s="425" t="s">
        <v>477</v>
      </c>
      <c r="F187" s="427"/>
      <c r="G187" s="427"/>
      <c r="H187" s="5"/>
      <c r="I187" s="1"/>
    </row>
    <row r="188" spans="1:9" ht="11.25" customHeight="1">
      <c r="A188" s="5"/>
      <c r="B188" s="25"/>
      <c r="C188" s="426"/>
      <c r="D188" s="426"/>
      <c r="E188" s="425"/>
      <c r="F188" s="427"/>
      <c r="G188" s="427"/>
      <c r="H188" s="5"/>
      <c r="I188" s="1"/>
    </row>
    <row r="189" spans="1:9" ht="11.25" customHeight="1">
      <c r="A189" s="428" t="s">
        <v>492</v>
      </c>
      <c r="B189" s="5"/>
      <c r="C189" s="429"/>
      <c r="D189" s="429"/>
      <c r="E189" s="430"/>
      <c r="F189" s="431"/>
      <c r="G189" s="430"/>
      <c r="H189" s="1"/>
      <c r="I189" s="1"/>
    </row>
    <row r="190" spans="1:9" ht="11.25" customHeight="1">
      <c r="A190" s="428" t="s">
        <v>390</v>
      </c>
      <c r="C190" s="429"/>
      <c r="D190" s="429"/>
      <c r="E190" s="430"/>
      <c r="F190" s="431"/>
      <c r="G190" s="431"/>
      <c r="H190" s="1"/>
      <c r="I190" s="1"/>
    </row>
    <row r="191" spans="1:9" ht="11.25" customHeight="1">
      <c r="A191" s="1"/>
      <c r="C191" s="398"/>
      <c r="E191" s="399"/>
      <c r="F191" s="399"/>
      <c r="G191" s="400"/>
      <c r="H191" s="1"/>
      <c r="I191" s="1"/>
    </row>
    <row r="192" spans="4:6" ht="12.75">
      <c r="D192" s="335"/>
      <c r="E192" s="456"/>
      <c r="F192" s="456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83"/>
  <sheetViews>
    <sheetView tabSelected="1" zoomScalePageLayoutView="0" workbookViewId="0" topLeftCell="A168">
      <selection activeCell="G177" sqref="G177:G184"/>
    </sheetView>
  </sheetViews>
  <sheetFormatPr defaultColWidth="9.00390625" defaultRowHeight="12.75"/>
  <cols>
    <col min="1" max="1" width="21.625" style="34" customWidth="1"/>
    <col min="2" max="2" width="72.375" style="1" customWidth="1"/>
    <col min="3" max="3" width="14.25390625" style="1" customWidth="1"/>
    <col min="4" max="4" width="14.25390625" style="398" hidden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497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413</v>
      </c>
      <c r="F6" s="440" t="s">
        <v>413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318">
        <f>D9+D20+D34+D42+D60+D72+D103+D43+D71+D31+D70+D14+D69+D68</f>
        <v>0</v>
      </c>
      <c r="E8" s="371">
        <f>E9+E20+E34+E42+E60+E72+E103+E43+E71+E31+E70+E14+E69+E68</f>
        <v>6159.905769999999</v>
      </c>
      <c r="F8" s="371">
        <f>F9+F20+F34+F42+F60+F72+F103+F43+F71+F31+F70+F14+F69</f>
        <v>4607.40028</v>
      </c>
      <c r="G8" s="73">
        <f>E8/C8*100</f>
        <v>5.786757644871797</v>
      </c>
      <c r="H8" s="20">
        <f>E8-C8</f>
        <v>-100288.40515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0</v>
      </c>
      <c r="E9" s="465">
        <f>E10</f>
        <v>4092.49775</v>
      </c>
      <c r="F9" s="442">
        <f>F10</f>
        <v>2332.00182</v>
      </c>
      <c r="G9" s="73">
        <f aca="true" t="shared" si="0" ref="G9:G73">E9/C9*100</f>
        <v>7.303733638296965</v>
      </c>
      <c r="H9" s="20">
        <f aca="true" t="shared" si="1" ref="H9:H73">E9-C9</f>
        <v>-51940.4568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0</v>
      </c>
      <c r="E10" s="347">
        <f>E11+E12+E13</f>
        <v>4092.49775</v>
      </c>
      <c r="F10" s="347">
        <f>F11+F12+F13</f>
        <v>2332.00182</v>
      </c>
      <c r="G10" s="73">
        <f t="shared" si="0"/>
        <v>7.303733638296965</v>
      </c>
      <c r="H10" s="20">
        <f t="shared" si="1"/>
        <v>-51940.4568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/>
      <c r="E11" s="341">
        <v>4060.25747</v>
      </c>
      <c r="F11" s="341">
        <v>2331.96639</v>
      </c>
      <c r="G11" s="73">
        <f t="shared" si="0"/>
        <v>7.304400870445514</v>
      </c>
      <c r="H11" s="20">
        <f t="shared" si="1"/>
        <v>-51526.197080000005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/>
      <c r="E12" s="342">
        <v>30.15975</v>
      </c>
      <c r="F12" s="342">
        <v>5.1105</v>
      </c>
      <c r="G12" s="73">
        <f t="shared" si="0"/>
        <v>14.027790697674419</v>
      </c>
      <c r="H12" s="20">
        <f t="shared" si="1"/>
        <v>-184.84025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/>
      <c r="E13" s="343">
        <v>2.08053</v>
      </c>
      <c r="F13" s="343">
        <v>-5.07507</v>
      </c>
      <c r="G13" s="73">
        <f t="shared" si="0"/>
        <v>0.8987170626349892</v>
      </c>
      <c r="H13" s="20">
        <f t="shared" si="1"/>
        <v>-229.41947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0</v>
      </c>
      <c r="E14" s="351">
        <f>E15</f>
        <v>619.2929899999999</v>
      </c>
      <c r="F14" s="355">
        <f>F15</f>
        <v>642.25359</v>
      </c>
      <c r="G14" s="73">
        <f t="shared" si="0"/>
        <v>8.131766973327128</v>
      </c>
      <c r="H14" s="20">
        <f t="shared" si="1"/>
        <v>-6996.4317599999995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0</v>
      </c>
      <c r="E15" s="353">
        <f>E16+E17+E18+E19</f>
        <v>619.2929899999999</v>
      </c>
      <c r="F15" s="345">
        <f>F16+F17+F18+F19</f>
        <v>642.25359</v>
      </c>
      <c r="G15" s="73">
        <f t="shared" si="0"/>
        <v>8.131766973327128</v>
      </c>
      <c r="H15" s="20">
        <f t="shared" si="1"/>
        <v>-6996.4317599999995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/>
      <c r="E16" s="341">
        <v>247.4994</v>
      </c>
      <c r="F16" s="341">
        <v>211.08991</v>
      </c>
      <c r="G16" s="73">
        <f t="shared" si="0"/>
        <v>8.765927627284773</v>
      </c>
      <c r="H16" s="20">
        <f t="shared" si="1"/>
        <v>-2575.92569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/>
      <c r="E17" s="341">
        <v>1.58821</v>
      </c>
      <c r="F17" s="341">
        <v>2.39261</v>
      </c>
      <c r="G17" s="73">
        <f t="shared" si="0"/>
        <v>7.151815028443618</v>
      </c>
      <c r="H17" s="20">
        <f t="shared" si="1"/>
        <v>-20.61888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/>
      <c r="E18" s="341">
        <v>428.69735</v>
      </c>
      <c r="F18" s="341">
        <v>443.1663</v>
      </c>
      <c r="G18" s="73">
        <f t="shared" si="0"/>
        <v>8.211747825491981</v>
      </c>
      <c r="H18" s="20">
        <f t="shared" si="1"/>
        <v>-4791.839849999999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/>
      <c r="E19" s="341">
        <v>-58.49197</v>
      </c>
      <c r="F19" s="341">
        <v>-14.39523</v>
      </c>
      <c r="G19" s="73">
        <f t="shared" si="0"/>
        <v>12.985385129355409</v>
      </c>
      <c r="H19" s="20">
        <f t="shared" si="1"/>
        <v>391.95266000000004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0</v>
      </c>
      <c r="E20" s="356">
        <f>E21+E26+E28+E30+E29+E27</f>
        <v>783.5218400000001</v>
      </c>
      <c r="F20" s="356">
        <f>F21+F26+F28+F30+F27+F29</f>
        <v>804.80202</v>
      </c>
      <c r="G20" s="73">
        <f t="shared" si="0"/>
        <v>4.647080249218571</v>
      </c>
      <c r="H20" s="20">
        <f t="shared" si="1"/>
        <v>-16076.996980000002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D22+D23+D24</f>
        <v>0</v>
      </c>
      <c r="E21" s="344">
        <f>E22+E23+E24</f>
        <v>414.92515000000003</v>
      </c>
      <c r="F21" s="357">
        <f>F22+F23+F24</f>
        <v>205.90644</v>
      </c>
      <c r="G21" s="73">
        <f t="shared" si="0"/>
        <v>3.8508134570765664</v>
      </c>
      <c r="H21" s="20">
        <f t="shared" si="1"/>
        <v>-10360.07485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/>
      <c r="E22" s="344">
        <v>213.38756</v>
      </c>
      <c r="F22" s="344">
        <v>155.90644</v>
      </c>
      <c r="G22" s="73">
        <f t="shared" si="0"/>
        <v>3.4049395244933787</v>
      </c>
      <c r="H22" s="20">
        <f t="shared" si="1"/>
        <v>-6053.61244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/>
      <c r="E23" s="344">
        <v>201.53759</v>
      </c>
      <c r="F23" s="344">
        <v>50</v>
      </c>
      <c r="G23" s="73">
        <f t="shared" si="0"/>
        <v>4.470665261756877</v>
      </c>
      <c r="H23" s="20">
        <f t="shared" si="1"/>
        <v>-4306.46241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/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/>
      <c r="E26" s="345">
        <v>228.76869</v>
      </c>
      <c r="F26" s="345">
        <v>400.55515</v>
      </c>
      <c r="G26" s="73">
        <f t="shared" si="0"/>
        <v>18.922141439205955</v>
      </c>
      <c r="H26" s="20">
        <f t="shared" si="1"/>
        <v>-980.23131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/>
      <c r="E28" s="346">
        <v>49.561</v>
      </c>
      <c r="F28" s="346">
        <v>166.34043</v>
      </c>
      <c r="G28" s="73">
        <f t="shared" si="0"/>
        <v>1.1906492713467178</v>
      </c>
      <c r="H28" s="20">
        <f t="shared" si="1"/>
        <v>-4112.9578200000005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/>
      <c r="E30" s="343">
        <v>90.267</v>
      </c>
      <c r="F30" s="343">
        <v>32</v>
      </c>
      <c r="G30" s="73">
        <f t="shared" si="0"/>
        <v>12.642436974789915</v>
      </c>
      <c r="H30" s="20">
        <f t="shared" si="1"/>
        <v>-623.733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9">
        <f>D32+D33</f>
        <v>0</v>
      </c>
      <c r="E31" s="351">
        <f>E32+E33</f>
        <v>274.03743</v>
      </c>
      <c r="F31" s="351">
        <f>F32+F33</f>
        <v>421.18201</v>
      </c>
      <c r="G31" s="73">
        <f t="shared" si="0"/>
        <v>3.6469119809246027</v>
      </c>
      <c r="H31" s="20">
        <f t="shared" si="1"/>
        <v>-7240.1946499999995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2"/>
      <c r="E32" s="347">
        <v>12.6638</v>
      </c>
      <c r="F32" s="347">
        <v>15.67848</v>
      </c>
      <c r="G32" s="73">
        <f t="shared" si="0"/>
        <v>1.5690030280353453</v>
      </c>
      <c r="H32" s="20">
        <f t="shared" si="1"/>
        <v>-794.4602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330"/>
      <c r="E33" s="341">
        <v>261.37363</v>
      </c>
      <c r="F33" s="341">
        <v>405.50353</v>
      </c>
      <c r="G33" s="73">
        <f t="shared" si="0"/>
        <v>3.896964636359341</v>
      </c>
      <c r="H33" s="20">
        <f t="shared" si="1"/>
        <v>-6445.73445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0</v>
      </c>
      <c r="E34" s="253">
        <f>E36+E38+E40+E39</f>
        <v>107.20196999999999</v>
      </c>
      <c r="F34" s="358">
        <f>F36+F38+F40</f>
        <v>73.51523</v>
      </c>
      <c r="G34" s="73">
        <f t="shared" si="0"/>
        <v>6.670937772246422</v>
      </c>
      <c r="H34" s="20">
        <f t="shared" si="1"/>
        <v>-1499.79803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322">
        <f>D37</f>
        <v>0</v>
      </c>
      <c r="E36" s="342">
        <f>E37</f>
        <v>53.13697</v>
      </c>
      <c r="F36" s="342">
        <f>F37</f>
        <v>72.31523</v>
      </c>
      <c r="G36" s="73">
        <f t="shared" si="0"/>
        <v>4.395117452440033</v>
      </c>
      <c r="H36" s="20">
        <f t="shared" si="1"/>
        <v>-1155.86303</v>
      </c>
    </row>
    <row r="37" spans="1:8" ht="12.75" thickBot="1">
      <c r="A37" s="27" t="s">
        <v>36</v>
      </c>
      <c r="B37" s="58" t="s">
        <v>37</v>
      </c>
      <c r="C37" s="264">
        <v>1209</v>
      </c>
      <c r="D37" s="330"/>
      <c r="E37" s="348">
        <v>53.13697</v>
      </c>
      <c r="F37" s="348">
        <v>72.31523</v>
      </c>
      <c r="G37" s="73">
        <f t="shared" si="0"/>
        <v>4.395117452440033</v>
      </c>
      <c r="H37" s="20">
        <f t="shared" si="1"/>
        <v>-1155.86303</v>
      </c>
    </row>
    <row r="38" spans="1:8" ht="12.75" thickBot="1">
      <c r="A38" s="27" t="s">
        <v>38</v>
      </c>
      <c r="B38" s="27" t="s">
        <v>39</v>
      </c>
      <c r="C38" s="261">
        <v>98</v>
      </c>
      <c r="D38" s="323"/>
      <c r="E38" s="346">
        <v>5.9</v>
      </c>
      <c r="F38" s="346">
        <v>1.2</v>
      </c>
      <c r="G38" s="73">
        <f t="shared" si="0"/>
        <v>6.020408163265306</v>
      </c>
      <c r="H38" s="20">
        <f t="shared" si="1"/>
        <v>-92.1</v>
      </c>
    </row>
    <row r="39" spans="1:8" ht="12.75" thickBot="1">
      <c r="A39" s="497" t="s">
        <v>498</v>
      </c>
      <c r="B39" s="498" t="s">
        <v>499</v>
      </c>
      <c r="C39" s="261"/>
      <c r="D39" s="323"/>
      <c r="E39" s="343">
        <v>6</v>
      </c>
      <c r="F39" s="343"/>
      <c r="G39" s="73"/>
      <c r="H39" s="20"/>
    </row>
    <row r="40" spans="1:8" ht="12.75" thickBot="1">
      <c r="A40" s="499" t="s">
        <v>500</v>
      </c>
      <c r="B40" s="500" t="s">
        <v>501</v>
      </c>
      <c r="C40" s="261">
        <v>300</v>
      </c>
      <c r="D40" s="323"/>
      <c r="E40" s="343">
        <v>42.165</v>
      </c>
      <c r="F40" s="359"/>
      <c r="G40" s="73">
        <f t="shared" si="0"/>
        <v>14.055000000000001</v>
      </c>
      <c r="H40" s="20">
        <f t="shared" si="1"/>
        <v>-257.835</v>
      </c>
    </row>
    <row r="41" spans="1:9" ht="12.75" thickBot="1">
      <c r="A41" s="26" t="s">
        <v>40</v>
      </c>
      <c r="B41" s="14" t="s">
        <v>41</v>
      </c>
      <c r="C41" s="287"/>
      <c r="D41" s="45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458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32">
        <f>D46+D50+D53+D59+D58</f>
        <v>0</v>
      </c>
      <c r="E43" s="467">
        <f>E46+E50+E53+E58+E59</f>
        <v>71.59366</v>
      </c>
      <c r="F43" s="362">
        <f>F46+F50+F53+F58+F59</f>
        <v>156.06788000000003</v>
      </c>
      <c r="G43" s="73">
        <f t="shared" si="0"/>
        <v>0.5545180262015186</v>
      </c>
      <c r="H43" s="20">
        <f t="shared" si="1"/>
        <v>-12839.37706</v>
      </c>
    </row>
    <row r="44" spans="2:8" ht="0.75" customHeight="1" thickBot="1">
      <c r="B44" s="74"/>
      <c r="C44" s="288"/>
      <c r="D44" s="459"/>
      <c r="E44" s="363">
        <f>E46+E53+E58+E48+E57</f>
        <v>92.13053</v>
      </c>
      <c r="F44" s="363">
        <f>F46+F53+F58+F48+F57</f>
        <v>242.69326</v>
      </c>
      <c r="G44" s="73" t="e">
        <f t="shared" si="0"/>
        <v>#DIV/0!</v>
      </c>
      <c r="H44" s="20">
        <f t="shared" si="1"/>
        <v>92.13053</v>
      </c>
    </row>
    <row r="45" spans="1:8" ht="12.75" thickBot="1">
      <c r="A45" s="27" t="s">
        <v>64</v>
      </c>
      <c r="B45" s="27" t="s">
        <v>65</v>
      </c>
      <c r="C45" s="261"/>
      <c r="D45" s="323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322">
        <f>D48</f>
        <v>0</v>
      </c>
      <c r="E46" s="342">
        <f>E48</f>
        <v>40.58951</v>
      </c>
      <c r="F46" s="342">
        <f>F48</f>
        <v>115.03946</v>
      </c>
      <c r="G46" s="73">
        <f t="shared" si="0"/>
        <v>0.9804229468599034</v>
      </c>
      <c r="H46" s="20">
        <f t="shared" si="1"/>
        <v>-4099.41049</v>
      </c>
    </row>
    <row r="47" spans="1:8" ht="12.75" thickBot="1">
      <c r="A47" s="27" t="s">
        <v>493</v>
      </c>
      <c r="B47" s="27" t="s">
        <v>65</v>
      </c>
      <c r="C47" s="261"/>
      <c r="D47" s="323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322"/>
      <c r="E48" s="342">
        <v>40.58951</v>
      </c>
      <c r="F48" s="342">
        <v>115.03946</v>
      </c>
      <c r="G48" s="73">
        <f t="shared" si="0"/>
        <v>0.9804229468599034</v>
      </c>
      <c r="H48" s="20">
        <f t="shared" si="1"/>
        <v>-4099.41049</v>
      </c>
    </row>
    <row r="49" spans="1:8" ht="12.75" thickBot="1">
      <c r="A49" s="27" t="s">
        <v>411</v>
      </c>
      <c r="B49" s="27" t="s">
        <v>65</v>
      </c>
      <c r="C49" s="261"/>
      <c r="D49" s="323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322"/>
      <c r="E50" s="342"/>
      <c r="F50" s="342">
        <v>26.36</v>
      </c>
      <c r="G50" s="73">
        <f t="shared" si="0"/>
        <v>0</v>
      </c>
      <c r="H50" s="20">
        <f t="shared" si="1"/>
        <v>-8376.222</v>
      </c>
    </row>
    <row r="51" spans="1:9" ht="12.75" thickBot="1">
      <c r="A51" s="27" t="s">
        <v>68</v>
      </c>
      <c r="B51" s="27" t="s">
        <v>69</v>
      </c>
      <c r="C51" s="261"/>
      <c r="D51" s="323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322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333">
        <f>D55+D57</f>
        <v>0</v>
      </c>
      <c r="E53" s="350">
        <f>E55+E57</f>
        <v>4.47248</v>
      </c>
      <c r="F53" s="350">
        <f>F55+F57</f>
        <v>6.8589199999999995</v>
      </c>
      <c r="G53" s="73">
        <f t="shared" si="0"/>
        <v>1.508044920349246</v>
      </c>
      <c r="H53" s="20">
        <f t="shared" si="1"/>
        <v>-292.10224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323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322"/>
      <c r="E55" s="349"/>
      <c r="F55" s="349">
        <v>3.651</v>
      </c>
      <c r="G55" s="73">
        <f t="shared" si="0"/>
        <v>0</v>
      </c>
      <c r="H55" s="20">
        <f t="shared" si="1"/>
        <v>-158</v>
      </c>
    </row>
    <row r="56" spans="1:8" s="77" customFormat="1" ht="12.75" thickBot="1">
      <c r="A56" s="27" t="s">
        <v>75</v>
      </c>
      <c r="B56" s="27" t="s">
        <v>73</v>
      </c>
      <c r="C56" s="261"/>
      <c r="D56" s="323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328"/>
      <c r="E57" s="350">
        <v>4.47248</v>
      </c>
      <c r="F57" s="350">
        <v>3.20792</v>
      </c>
      <c r="G57" s="73">
        <f t="shared" si="0"/>
        <v>3.227486225481819</v>
      </c>
      <c r="H57" s="20">
        <f t="shared" si="1"/>
        <v>-134.10224000000002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322"/>
      <c r="E58" s="366">
        <v>2.00655</v>
      </c>
      <c r="F58" s="366">
        <v>2.5475</v>
      </c>
      <c r="G58" s="73"/>
      <c r="H58" s="20">
        <f t="shared" si="1"/>
        <v>2.00655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322"/>
      <c r="E59" s="366">
        <v>24.52512</v>
      </c>
      <c r="F59" s="366">
        <v>5.262</v>
      </c>
      <c r="G59" s="73">
        <f t="shared" si="0"/>
        <v>24.98127813881476</v>
      </c>
      <c r="H59" s="20">
        <f t="shared" si="1"/>
        <v>-73.64888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32">
        <f>D62+D63+D64+D65+D67+D66</f>
        <v>0</v>
      </c>
      <c r="E60" s="467">
        <f>E62+E63+E64+E65+E67+E66</f>
        <v>5.54203</v>
      </c>
      <c r="F60" s="362">
        <f>F62+F63+F65+F64+F66+F67</f>
        <v>8.0203</v>
      </c>
      <c r="G60" s="73">
        <f t="shared" si="0"/>
        <v>0.23178711836051857</v>
      </c>
      <c r="H60" s="20">
        <f t="shared" si="1"/>
        <v>-2385.45797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322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322"/>
      <c r="E62" s="350">
        <v>0.07629</v>
      </c>
      <c r="F62" s="350">
        <v>9E-05</v>
      </c>
      <c r="G62" s="73"/>
      <c r="H62" s="20">
        <f t="shared" si="1"/>
        <v>0.07629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321"/>
      <c r="E63" s="344">
        <v>0.28412</v>
      </c>
      <c r="F63" s="344">
        <v>0.078</v>
      </c>
      <c r="G63" s="73">
        <f t="shared" si="0"/>
        <v>28.412</v>
      </c>
      <c r="H63" s="20">
        <f t="shared" si="1"/>
        <v>-0.7158800000000001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321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321"/>
      <c r="E65" s="344">
        <v>5.18162</v>
      </c>
      <c r="F65" s="344">
        <v>7.94221</v>
      </c>
      <c r="G65" s="73">
        <f t="shared" si="0"/>
        <v>2.355281818181818</v>
      </c>
      <c r="H65" s="20">
        <f t="shared" si="1"/>
        <v>-214.81838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321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321"/>
      <c r="E67" s="344"/>
      <c r="F67" s="344"/>
      <c r="G67" s="73">
        <f t="shared" si="0"/>
        <v>0</v>
      </c>
      <c r="H67" s="20">
        <f t="shared" si="1"/>
        <v>-2170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4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395</v>
      </c>
      <c r="B69" s="307" t="s">
        <v>396</v>
      </c>
      <c r="C69" s="337"/>
      <c r="D69" s="460"/>
      <c r="E69" s="351"/>
      <c r="F69" s="351"/>
      <c r="G69" s="73"/>
      <c r="H69" s="20">
        <f t="shared" si="1"/>
        <v>0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461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461"/>
      <c r="E71" s="351"/>
      <c r="F71" s="351">
        <v>23.44756</v>
      </c>
      <c r="G71" s="73">
        <f t="shared" si="0"/>
        <v>0</v>
      </c>
      <c r="H71" s="20">
        <f t="shared" si="1"/>
        <v>-239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32">
        <f>D74+D77+D89+D94+D98+D87+D83+D86+D96+D82+D97+D95+D93+D84+D101+D75</f>
        <v>0</v>
      </c>
      <c r="E72" s="362">
        <f>E74+E77+E89+E94+E98+E87+E83+E86+E96+E82+E97+E95+E93+E75+E85+E102+E79</f>
        <v>16.0171</v>
      </c>
      <c r="F72" s="367">
        <f>F74+F77+F89+F94+F98+F87+F83+F86+F96+F82+F97+F95+F93+F75+F85+F102+F79+F101+F78</f>
        <v>93.07003</v>
      </c>
      <c r="G72" s="73">
        <f t="shared" si="0"/>
        <v>1.65980310880829</v>
      </c>
      <c r="H72" s="20">
        <f t="shared" si="1"/>
        <v>-948.9829</v>
      </c>
    </row>
    <row r="73" spans="1:9" s="9" customFormat="1" ht="12.75" thickBot="1">
      <c r="A73" s="34" t="s">
        <v>279</v>
      </c>
      <c r="B73" s="34" t="s">
        <v>97</v>
      </c>
      <c r="C73" s="260"/>
      <c r="D73" s="322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322"/>
      <c r="E74" s="342">
        <v>0.05</v>
      </c>
      <c r="F74" s="342">
        <v>9.59999</v>
      </c>
      <c r="G74" s="73">
        <f aca="true" t="shared" si="2" ref="G74:G137">E74/C74*100</f>
        <v>0.1111111111111111</v>
      </c>
      <c r="H74" s="20">
        <f aca="true" t="shared" si="3" ref="H74:H137">E74-C74</f>
        <v>-44.95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321"/>
      <c r="E75" s="341"/>
      <c r="F75" s="341"/>
      <c r="G75" s="73">
        <f t="shared" si="2"/>
        <v>0</v>
      </c>
      <c r="H75" s="20">
        <f t="shared" si="3"/>
        <v>-1</v>
      </c>
    </row>
    <row r="76" spans="1:8" ht="12.75" thickBot="1">
      <c r="A76" s="27" t="s">
        <v>99</v>
      </c>
      <c r="B76" s="27" t="s">
        <v>100</v>
      </c>
      <c r="C76" s="261"/>
      <c r="D76" s="323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328"/>
      <c r="E77" s="345"/>
      <c r="F77" s="345"/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322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322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323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322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322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330"/>
      <c r="E83" s="341"/>
      <c r="F83" s="341"/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323"/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328"/>
      <c r="E85" s="345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323"/>
      <c r="E86" s="341"/>
      <c r="F86" s="341">
        <v>25</v>
      </c>
      <c r="G86" s="73">
        <f t="shared" si="2"/>
        <v>0</v>
      </c>
      <c r="H86" s="20">
        <f t="shared" si="3"/>
        <v>-140</v>
      </c>
    </row>
    <row r="87" spans="1:8" ht="12.75" customHeight="1" thickBot="1">
      <c r="A87" s="27" t="s">
        <v>112</v>
      </c>
      <c r="B87" s="27" t="s">
        <v>225</v>
      </c>
      <c r="C87" s="261"/>
      <c r="D87" s="323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323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322"/>
      <c r="E89" s="342"/>
      <c r="F89" s="342"/>
      <c r="G89" s="73">
        <f t="shared" si="2"/>
        <v>0</v>
      </c>
      <c r="H89" s="20">
        <f t="shared" si="3"/>
        <v>-14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432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328"/>
      <c r="E93" s="369"/>
      <c r="F93" s="369">
        <v>1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330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330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321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321"/>
      <c r="E97" s="352">
        <v>4</v>
      </c>
      <c r="F97" s="352">
        <v>3.2</v>
      </c>
      <c r="G97" s="73">
        <f t="shared" si="2"/>
        <v>13.793103448275861</v>
      </c>
      <c r="H97" s="20">
        <f t="shared" si="3"/>
        <v>-25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325">
        <f>D100</f>
        <v>0</v>
      </c>
      <c r="E98" s="353">
        <f>E100</f>
        <v>11.9671</v>
      </c>
      <c r="F98" s="353">
        <f>F100</f>
        <v>54.27004</v>
      </c>
      <c r="G98" s="73">
        <f t="shared" si="2"/>
        <v>2.314719535783366</v>
      </c>
      <c r="H98" s="20">
        <f t="shared" si="3"/>
        <v>-505.0329</v>
      </c>
    </row>
    <row r="99" spans="1:8" ht="12.75" thickBot="1">
      <c r="A99" s="27" t="s">
        <v>325</v>
      </c>
      <c r="B99" s="27" t="s">
        <v>121</v>
      </c>
      <c r="C99" s="261"/>
      <c r="D99" s="323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322"/>
      <c r="E100" s="342">
        <v>11.9671</v>
      </c>
      <c r="F100" s="342">
        <v>54.27004</v>
      </c>
      <c r="G100" s="73">
        <f t="shared" si="2"/>
        <v>2.314719535783366</v>
      </c>
      <c r="H100" s="20">
        <f t="shared" si="3"/>
        <v>-505.0329</v>
      </c>
    </row>
    <row r="101" spans="1:8" ht="12.75" thickBot="1">
      <c r="A101" s="27" t="s">
        <v>123</v>
      </c>
      <c r="B101" s="27" t="s">
        <v>97</v>
      </c>
      <c r="C101" s="261"/>
      <c r="D101" s="323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322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32">
        <f>D106+D107</f>
        <v>0</v>
      </c>
      <c r="E103" s="476">
        <f>E104+E105+E106+E107</f>
        <v>190.201</v>
      </c>
      <c r="F103" s="370">
        <f>F104+F105+F106+F107</f>
        <v>53.039840000000005</v>
      </c>
      <c r="G103" s="73">
        <f t="shared" si="2"/>
        <v>60.97944920008976</v>
      </c>
      <c r="H103" s="20">
        <f t="shared" si="3"/>
        <v>-121.70900000000003</v>
      </c>
    </row>
    <row r="104" spans="1:8" ht="12.75" thickBot="1">
      <c r="A104" s="34" t="s">
        <v>127</v>
      </c>
      <c r="B104" s="34" t="s">
        <v>128</v>
      </c>
      <c r="C104" s="260"/>
      <c r="D104" s="322"/>
      <c r="E104" s="345">
        <v>54.3886</v>
      </c>
      <c r="F104" s="345">
        <v>2.20284</v>
      </c>
      <c r="G104" s="73"/>
      <c r="H104" s="20">
        <f t="shared" si="3"/>
        <v>54.3886</v>
      </c>
    </row>
    <row r="105" spans="1:8" ht="12.75" thickBot="1">
      <c r="A105" s="27" t="s">
        <v>309</v>
      </c>
      <c r="B105" s="58" t="s">
        <v>128</v>
      </c>
      <c r="C105" s="264"/>
      <c r="D105" s="330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330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323"/>
      <c r="E107" s="348">
        <v>133.9254</v>
      </c>
      <c r="F107" s="348">
        <v>50.837</v>
      </c>
      <c r="G107" s="73">
        <f t="shared" si="2"/>
        <v>42.93719342117918</v>
      </c>
      <c r="H107" s="20">
        <f t="shared" si="3"/>
        <v>-177.98460000000003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334">
        <f>D109+D184+D182+D181+D180</f>
        <v>0</v>
      </c>
      <c r="E108" s="372">
        <f>E109+E184+E182+E181+E183+E180</f>
        <v>23228.97033</v>
      </c>
      <c r="F108" s="372">
        <f>F109+F184+F182+F181+F183</f>
        <v>23618.954209999996</v>
      </c>
      <c r="G108" s="73">
        <f t="shared" si="2"/>
        <v>7.737179488204358</v>
      </c>
      <c r="H108" s="20">
        <f t="shared" si="3"/>
        <v>-276996.32967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435">
        <f>D110+D113+D130+D161</f>
        <v>0</v>
      </c>
      <c r="E109" s="443">
        <f>E110+E113+E130+E161</f>
        <v>23228.97161</v>
      </c>
      <c r="F109" s="443">
        <f>F110+F113+F130+F161</f>
        <v>23621.909849999996</v>
      </c>
      <c r="G109" s="73">
        <f t="shared" si="2"/>
        <v>7.737179914550839</v>
      </c>
      <c r="H109" s="20">
        <f t="shared" si="3"/>
        <v>-276996.32839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334">
        <f>D111+D112</f>
        <v>0</v>
      </c>
      <c r="E110" s="372">
        <f>E111+E112</f>
        <v>11208</v>
      </c>
      <c r="F110" s="444">
        <f>F111+F112</f>
        <v>7263</v>
      </c>
      <c r="G110" s="73">
        <f t="shared" si="2"/>
        <v>9.602928173387346</v>
      </c>
      <c r="H110" s="20">
        <f t="shared" si="3"/>
        <v>-105506.4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401"/>
      <c r="E111" s="477">
        <v>11208</v>
      </c>
      <c r="F111" s="349">
        <v>7263</v>
      </c>
      <c r="G111" s="73">
        <f t="shared" si="2"/>
        <v>9.722246317725231</v>
      </c>
      <c r="H111" s="20">
        <f t="shared" si="3"/>
        <v>-104074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409"/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334">
        <f>D116+D119+D122+D114+D115+D117+D118+D120+D121</f>
        <v>0</v>
      </c>
      <c r="E113" s="372">
        <f>E116+E119+E122+E114+E115+E117+E118+E120+E121</f>
        <v>502.22</v>
      </c>
      <c r="F113" s="372">
        <f>F116+F119+F122+F114+F115+F118</f>
        <v>4668.688</v>
      </c>
      <c r="G113" s="73">
        <f t="shared" si="2"/>
        <v>2.935071006954591</v>
      </c>
      <c r="H113" s="20">
        <f t="shared" si="3"/>
        <v>-16608.78</v>
      </c>
    </row>
    <row r="114" spans="1:8" ht="11.25" customHeight="1" thickBot="1">
      <c r="A114" s="13" t="s">
        <v>400</v>
      </c>
      <c r="B114" s="377" t="s">
        <v>427</v>
      </c>
      <c r="C114" s="378"/>
      <c r="D114" s="401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97"/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401"/>
      <c r="E116" s="477"/>
      <c r="F116" s="347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462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462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462"/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462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483</v>
      </c>
      <c r="B121" s="406" t="s">
        <v>484</v>
      </c>
      <c r="C121" s="464"/>
      <c r="D121" s="415"/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334">
        <f>D123+D124+D125+D126+D127</f>
        <v>0</v>
      </c>
      <c r="E122" s="372">
        <f>E123+E124+E125+E126+E127</f>
        <v>502.22</v>
      </c>
      <c r="F122" s="372">
        <f>F123+F124+F125+F126+F128+F129</f>
        <v>168.688</v>
      </c>
      <c r="G122" s="73">
        <f t="shared" si="2"/>
        <v>5.871651877053302</v>
      </c>
      <c r="H122" s="20">
        <f t="shared" si="3"/>
        <v>-8051.079999999999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462"/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2"/>
      <c r="E124" s="479">
        <v>192</v>
      </c>
      <c r="F124" s="348">
        <v>168.688</v>
      </c>
      <c r="G124" s="73">
        <f t="shared" si="2"/>
        <v>8.823529411764707</v>
      </c>
      <c r="H124" s="20">
        <f t="shared" si="3"/>
        <v>-1984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2"/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324"/>
      <c r="E126" s="348">
        <v>310.22</v>
      </c>
      <c r="F126" s="482"/>
      <c r="G126" s="73">
        <f t="shared" si="2"/>
        <v>8.33252753156057</v>
      </c>
      <c r="H126" s="20">
        <f t="shared" si="3"/>
        <v>-3412.7799999999997</v>
      </c>
    </row>
    <row r="127" spans="1:8" ht="21.75" customHeight="1" thickBot="1">
      <c r="A127" s="91" t="s">
        <v>485</v>
      </c>
      <c r="B127" s="473" t="s">
        <v>486</v>
      </c>
      <c r="C127" s="121"/>
      <c r="D127" s="324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321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324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334">
        <f>D131+D148+D151+D152+D153+D154+D155+D156+D159+D150+D149</f>
        <v>0</v>
      </c>
      <c r="E130" s="372">
        <f>E131+E148+E151+E152+E153+E154+E155+E156+E159+E150+E149</f>
        <v>11518.75161</v>
      </c>
      <c r="F130" s="372">
        <f>F131+F148+F151+F152+F153+F154+F155+F156+F159+F150+F149+F158+F157</f>
        <v>11690.221849999998</v>
      </c>
      <c r="G130" s="73">
        <f t="shared" si="2"/>
        <v>6.92233084875652</v>
      </c>
      <c r="H130" s="20">
        <f t="shared" si="3"/>
        <v>-154881.14839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334">
        <f>D134+D135+D140+D143+D142+D133+D132+D141+D136+D144+D145+D138+D139+D146+D147</f>
        <v>0</v>
      </c>
      <c r="E131" s="372">
        <f>E134+E135+E140+E143+E142+E133+E132+E141+E136+E144+E145+E138+E139+E146+E147</f>
        <v>10217.5348</v>
      </c>
      <c r="F131" s="372">
        <f>F134+F135+F140+F143+F142+F133+F132+F141+F136+F144+F145+F138+F139+F146</f>
        <v>10237.221849999998</v>
      </c>
      <c r="G131" s="73">
        <f t="shared" si="2"/>
        <v>8.211307174572559</v>
      </c>
      <c r="H131" s="20">
        <f t="shared" si="3"/>
        <v>-114214.9652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/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/>
      <c r="E133" s="477"/>
      <c r="F133" s="353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53">
        <v>281.28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/>
      <c r="E135" s="478">
        <v>7473</v>
      </c>
      <c r="F135" s="341">
        <v>7451</v>
      </c>
      <c r="G135" s="73">
        <f t="shared" si="2"/>
        <v>8.325655340373691</v>
      </c>
      <c r="H135" s="20">
        <f t="shared" si="3"/>
        <v>-82285.7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/>
      <c r="E136" s="478">
        <v>1283</v>
      </c>
      <c r="F136" s="341">
        <v>1346</v>
      </c>
      <c r="G136" s="73">
        <f t="shared" si="2"/>
        <v>8.324249974047545</v>
      </c>
      <c r="H136" s="20">
        <f t="shared" si="3"/>
        <v>-14129.8</v>
      </c>
    </row>
    <row r="137" spans="3:8" ht="12.75" hidden="1" thickBot="1">
      <c r="C137" s="398"/>
      <c r="E137" s="399"/>
      <c r="F137" s="400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/>
      <c r="E138" s="478"/>
      <c r="F138" s="341">
        <v>101.89185</v>
      </c>
      <c r="G138" s="73">
        <f aca="true" t="shared" si="4" ref="G138:G185">E138/C138*100</f>
        <v>0</v>
      </c>
      <c r="H138" s="20">
        <f aca="true" t="shared" si="5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/>
      <c r="E139" s="386"/>
      <c r="F139" s="341"/>
      <c r="G139" s="73">
        <f t="shared" si="4"/>
        <v>0</v>
      </c>
      <c r="H139" s="20">
        <f t="shared" si="5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5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5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/>
      <c r="E142" s="341"/>
      <c r="F142" s="341"/>
      <c r="G142" s="73">
        <f t="shared" si="4"/>
        <v>0</v>
      </c>
      <c r="H142" s="20">
        <f t="shared" si="5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5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5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5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/>
      <c r="E146" s="479">
        <v>1022.015</v>
      </c>
      <c r="F146" s="341">
        <v>1039.05</v>
      </c>
      <c r="G146" s="73">
        <f t="shared" si="4"/>
        <v>7.719379739569171</v>
      </c>
      <c r="H146" s="20">
        <f t="shared" si="5"/>
        <v>-12217.585000000001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/>
      <c r="E147" s="352">
        <v>439.5198</v>
      </c>
      <c r="F147" s="449"/>
      <c r="G147" s="73">
        <f t="shared" si="4"/>
        <v>15.346361731843574</v>
      </c>
      <c r="H147" s="20">
        <f t="shared" si="5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/>
      <c r="E148" s="479"/>
      <c r="F148" s="341"/>
      <c r="G148" s="73">
        <f t="shared" si="4"/>
        <v>0</v>
      </c>
      <c r="H148" s="20">
        <f t="shared" si="5"/>
        <v>-1453.2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5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/>
      <c r="E150" s="341"/>
      <c r="F150" s="341">
        <v>1453</v>
      </c>
      <c r="G150" s="73">
        <f t="shared" si="4"/>
        <v>0</v>
      </c>
      <c r="H150" s="20">
        <f t="shared" si="5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/>
      <c r="E151" s="352"/>
      <c r="F151" s="353"/>
      <c r="G151" s="73">
        <f t="shared" si="4"/>
        <v>0</v>
      </c>
      <c r="H151" s="20">
        <f t="shared" si="5"/>
        <v>-1263.3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/>
      <c r="E152" s="352"/>
      <c r="F152" s="341"/>
      <c r="G152" s="73">
        <f t="shared" si="4"/>
        <v>0</v>
      </c>
      <c r="H152" s="20">
        <f t="shared" si="5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/>
      <c r="G153" s="73"/>
      <c r="H153" s="20">
        <f t="shared" si="5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5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/>
      <c r="E155" s="352">
        <v>51.16014</v>
      </c>
      <c r="F155" s="346"/>
      <c r="G155" s="73">
        <f t="shared" si="4"/>
        <v>7.696726342710996</v>
      </c>
      <c r="H155" s="20">
        <f t="shared" si="5"/>
        <v>-613.5398600000001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/>
      <c r="E156" s="352">
        <v>82.05667</v>
      </c>
      <c r="F156" s="341"/>
      <c r="G156" s="73">
        <f t="shared" si="4"/>
        <v>6.750301908522541</v>
      </c>
      <c r="H156" s="20">
        <f t="shared" si="5"/>
        <v>-1133.54333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/>
      <c r="E157" s="348"/>
      <c r="F157" s="483"/>
      <c r="G157" s="73">
        <f t="shared" si="4"/>
        <v>0</v>
      </c>
      <c r="H157" s="20">
        <f t="shared" si="5"/>
        <v>-86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5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0</v>
      </c>
      <c r="E159" s="450">
        <f>E160</f>
        <v>1168</v>
      </c>
      <c r="F159" s="450">
        <f>F160</f>
        <v>0</v>
      </c>
      <c r="G159" s="73">
        <f t="shared" si="4"/>
        <v>3.2499513063802556</v>
      </c>
      <c r="H159" s="20">
        <f t="shared" si="5"/>
        <v>-34771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/>
      <c r="E160" s="480">
        <v>1168</v>
      </c>
      <c r="F160" s="348"/>
      <c r="G160" s="73">
        <f t="shared" si="4"/>
        <v>3.2499513063802556</v>
      </c>
      <c r="H160" s="20">
        <f t="shared" si="5"/>
        <v>-34771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5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5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5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5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5"/>
        <v>0</v>
      </c>
    </row>
    <row r="166" spans="1:8" ht="12.75" thickBot="1">
      <c r="A166" s="48" t="s">
        <v>419</v>
      </c>
      <c r="B166" s="132" t="s">
        <v>420</v>
      </c>
      <c r="C166" s="262"/>
      <c r="D166" s="327"/>
      <c r="E166" s="341"/>
      <c r="F166" s="346"/>
      <c r="G166" s="73"/>
      <c r="H166" s="20">
        <f t="shared" si="5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5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5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5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5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5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5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5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5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5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5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5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5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5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472"/>
      <c r="E180" s="341"/>
      <c r="F180" s="475"/>
      <c r="G180" s="73"/>
      <c r="H180" s="20">
        <f t="shared" si="5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5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/>
      <c r="F182" s="341"/>
      <c r="G182" s="73"/>
      <c r="H182" s="20">
        <f t="shared" si="5"/>
        <v>0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5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-2.95564</v>
      </c>
      <c r="G184" s="73"/>
      <c r="H184" s="20">
        <f t="shared" si="5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0</v>
      </c>
      <c r="E185" s="372">
        <f>E8+E108</f>
        <v>29388.8761</v>
      </c>
      <c r="F185" s="372">
        <f>F8+F108</f>
        <v>28226.354489999998</v>
      </c>
      <c r="G185" s="73">
        <f t="shared" si="4"/>
        <v>7.226649408973163</v>
      </c>
      <c r="H185" s="20">
        <f t="shared" si="5"/>
        <v>-377284.73482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E192" s="399"/>
      <c r="F192" s="399"/>
      <c r="G192" s="400"/>
      <c r="H192" s="1"/>
      <c r="I192" s="1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  <row r="1883" spans="4:6" ht="12.75">
      <c r="D1883" s="335"/>
      <c r="E1883" s="456"/>
      <c r="F1883" s="456"/>
    </row>
  </sheetData>
  <sheetProtection/>
  <mergeCells count="1"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2" t="s">
        <v>194</v>
      </c>
      <c r="H5" s="4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2" t="s">
        <v>194</v>
      </c>
      <c r="H5" s="4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2" t="s">
        <v>194</v>
      </c>
      <c r="H5" s="4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2" t="s">
        <v>194</v>
      </c>
      <c r="H44" s="49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2" t="s">
        <v>194</v>
      </c>
      <c r="H96" s="49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2" t="s">
        <v>194</v>
      </c>
      <c r="H148" s="49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2" t="s">
        <v>194</v>
      </c>
      <c r="H191" s="49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92" t="s">
        <v>194</v>
      </c>
      <c r="H5" s="493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2" t="s">
        <v>194</v>
      </c>
      <c r="H44" s="493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2" t="s">
        <v>194</v>
      </c>
      <c r="H96" s="493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2" t="s">
        <v>194</v>
      </c>
      <c r="H148" s="493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2" t="s">
        <v>194</v>
      </c>
      <c r="H191" s="493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96" t="s">
        <v>194</v>
      </c>
      <c r="H44" s="4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96" t="s">
        <v>194</v>
      </c>
      <c r="H96" s="4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96" t="s">
        <v>194</v>
      </c>
      <c r="H148" s="49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96" t="s">
        <v>194</v>
      </c>
      <c r="H191" s="49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96" t="s">
        <v>194</v>
      </c>
      <c r="H44" s="4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96" t="s">
        <v>194</v>
      </c>
      <c r="H96" s="4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96" t="s">
        <v>194</v>
      </c>
      <c r="H148" s="495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96" t="s">
        <v>194</v>
      </c>
      <c r="H191" s="495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96" t="s">
        <v>194</v>
      </c>
      <c r="H44" s="4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96" t="s">
        <v>194</v>
      </c>
      <c r="H96" s="4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96" t="s">
        <v>194</v>
      </c>
      <c r="H150" s="495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96" t="s">
        <v>194</v>
      </c>
      <c r="H193" s="495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4" t="s">
        <v>194</v>
      </c>
      <c r="H5" s="495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96" t="s">
        <v>194</v>
      </c>
      <c r="H44" s="495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96" t="s">
        <v>194</v>
      </c>
      <c r="H96" s="495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96" t="s">
        <v>194</v>
      </c>
      <c r="H152" s="495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96" t="s">
        <v>194</v>
      </c>
      <c r="H195" s="495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2018-01-18T07:38:24Z</cp:lastPrinted>
  <dcterms:created xsi:type="dcterms:W3CDTF">2005-05-20T13:40:13Z</dcterms:created>
  <dcterms:modified xsi:type="dcterms:W3CDTF">2018-02-09T11:51:55Z</dcterms:modified>
  <cp:category/>
  <cp:version/>
  <cp:contentType/>
  <cp:contentStatus/>
</cp:coreProperties>
</file>