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<sst xmlns="http://schemas.openxmlformats.org/spreadsheetml/2006/main" count="1257" uniqueCount="422">
  <si>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</si>
  <si>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</si>
  <si>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</si>
  <si>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</si>
  <si>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</si>
  <si>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</si>
  <si>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</si>
  <si>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</si>
  <si>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</si>
  <si>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</si>
  <si>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</si>
  <si>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</si>
  <si>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</si>
  <si>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</si>
  <si>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</si>
  <si>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</si>
  <si>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</si>
  <si>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</si>
  <si>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</si>
  <si>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</si>
  <si>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</si>
  <si>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</si>
  <si>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</si>
  <si>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</si>
  <si>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</si>
  <si>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</si>
  <si>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</si>
  <si>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</si>
  <si>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</si>
  <si>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</si>
  <si>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</si>
  <si>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</si>
  <si>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</si>
  <si>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</si>
  <si>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</si>
  <si>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</si>
  <si>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</si>
  <si>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</si>
  <si>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</si>
  <si>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</si>
  <si>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</si>
  <si>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</si>
  <si>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</si>
  <si>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</si>
  <si>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</si>
  <si>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</si>
  <si>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</si>
  <si>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</si>
  <si>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</si>
  <si>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</si>
  <si>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</si>
  <si>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</si>
  <si>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</si>
  <si>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</si>
  <si>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</si>
  <si>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</si>
  <si>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</si>
  <si>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</si>
  <si>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</si>
  <si>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</si>
  <si>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</si>
  <si>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</si>
  <si>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</si>
  <si>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</si>
  <si>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</si>
  <si>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</si>
  <si>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</si>
  <si>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</si>
  <si>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</si>
  <si>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</si>
  <si>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</si>
  <si>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</si>
  <si>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</si>
  <si>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</si>
  <si>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</si>
  <si>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</si>
  <si>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</si>
  <si>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</si>
  <si>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</si>
  <si>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</si>
  <si>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</si>
  <si>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</si>
  <si>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</si>
  <si>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</si>
  <si>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</si>
  <si>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</si>
  <si>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</si>
  <si>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</si>
  <si>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</si>
  <si>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</si>
  <si>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</si>
  <si>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</si>
  <si>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</si>
  <si>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</si>
  <si>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</si>
  <si>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</si>
  <si>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</si>
  <si>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</si>
  <si>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</si>
  <si>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</si>
  <si>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</si>
  <si>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</si>
  <si>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</si>
  <si>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</si>
  <si>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</si>
  <si>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</si>
  <si>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</si>
  <si>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</si>
  <si>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</si>
  <si>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</si>
  <si>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</si>
  <si>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</si>
  <si>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</si>
  <si>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</si>
  <si>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</si>
  <si>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</si>
  <si>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</si>
  <si>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</si>
  <si>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</si>
  <si>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</si>
  <si>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</si>
  <si>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</si>
  <si>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</si>
  <si>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</si>
  <si>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</si>
  <si>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</si>
  <si>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</si>
  <si>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</si>
  <si>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</si>
  <si>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</si>
  <si>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</si>
  <si>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</si>
  <si>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</si>
  <si>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</si>
  <si>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</si>
  <si>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</si>
  <si>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</si>
  <si>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</si>
  <si>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</si>
  <si>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</si>
  <si>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</si>
  <si>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</si>
  <si>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</si>
  <si>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</si>
  <si>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</si>
  <si>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</si>
  <si>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</si>
  <si>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</si>
  <si>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</si>
  <si>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</si>
  <si>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</si>
  <si>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</si>
  <si>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</si>
  <si>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</si>
  <si>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</si>
  <si>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</si>
  <si>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</si>
  <si>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</si>
  <si>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</si>
  <si>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</si>
  <si>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</si>
  <si>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</si>
  <si>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</si>
  <si>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</si>
  <si>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</si>
  <si>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</si>
  <si>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</si>
  <si>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</si>
  <si>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</si>
  <si>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</si>
  <si>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</si>
  <si>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</si>
  <si>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</si>
  <si>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</si>
  <si>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</si>
  <si>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</si>
  <si>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</si>
  <si>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</si>
  <si>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</si>
  <si>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</si>
  <si>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</si>
  <si>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</si>
  <si>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</si>
  <si>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</si>
  <si>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</si>
  <si>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</si>
  <si>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</si>
  <si>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</si>
  <si>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</si>
  <si>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</si>
  <si>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</si>
  <si>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</si>
  <si>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</si>
  <si>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</si>
  <si>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</si>
  <si>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</si>
  <si>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</si>
  <si>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</si>
  <si>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</si>
  <si>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</si>
  <si>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</si>
  <si>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</si>
  <si>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</si>
  <si>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</si>
  <si>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</si>
  <si>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</si>
  <si>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</si>
  <si>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</si>
  <si>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</si>
  <si>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</si>
  <si>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</si>
  <si>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</si>
  <si>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</si>
  <si>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</si>
  <si>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</si>
  <si>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</si>
  <si>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</si>
  <si>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</si>
  <si>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</si>
  <si>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</si>
  <si>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</si>
  <si>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</si>
  <si>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</si>
  <si>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</si>
  <si>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</si>
  <si>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</si>
  <si>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</si>
  <si>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</si>
  <si>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</si>
  <si>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</si>
  <si>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</si>
  <si>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</si>
  <si>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</si>
  <si>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</si>
  <si>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</si>
  <si>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</si>
  <si>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</si>
  <si>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</si>
  <si>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</si>
  <si>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</si>
  <si>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</si>
  <si>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</si>
  <si>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</si>
  <si>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</si>
  <si>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</si>
  <si>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</si>
  <si>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</si>
  <si>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</si>
  <si>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</si>
  <si>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</si>
  <si>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</si>
  <si>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</si>
  <si>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</si>
  <si>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</si>
  <si>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</si>
  <si>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</si>
  <si>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</si>
  <si>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</si>
  <si>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</si>
  <si>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</si>
  <si>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</si>
  <si>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</si>
  <si>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</si>
  <si>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</si>
  <si>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</si>
  <si>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</si>
  <si>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</si>
  <si>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</si>
  <si>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</si>
  <si>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</si>
  <si>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</si>
  <si>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</si>
  <si>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</si>
  <si>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</si>
  <si>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</si>
  <si>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</si>
  <si>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</si>
  <si>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</si>
  <si>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</si>
  <si>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</si>
  <si>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</si>
  <si>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</si>
  <si>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</si>
  <si>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</si>
  <si>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</si>
  <si>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</si>
  <si>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</si>
  <si>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</si>
  <si>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</si>
  <si>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</si>
  <si>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</si>
  <si>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</si>
  <si>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</si>
  <si>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</si>
  <si>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</si>
  <si>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</si>
  <si>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</si>
  <si>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</si>
  <si>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</si>
  <si>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</si>
  <si>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</si>
  <si>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</si>
  <si>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</si>
  <si>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</si>
  <si>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</si>
  <si>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</si>
  <si>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</si>
  <si>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</si>
  <si>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</si>
  <si>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</si>
  <si>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</si>
  <si>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</si>
  <si>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</si>
  <si>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</si>
  <si>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</si>
  <si>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</si>
  <si>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</si>
  <si>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</si>
  <si>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</si>
  <si>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</si>
  <si>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</si>
  <si>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</si>
  <si>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</si>
  <si>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</si>
  <si>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</si>
  <si>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</si>
  <si>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</si>
  <si>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</si>
  <si>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</si>
  <si>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</si>
  <si>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</si>
  <si>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</si>
  <si>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</si>
  <si>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</si>
  <si>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</si>
  <si>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</si>
  <si>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</si>
  <si>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</si>
  <si>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</si>
  <si>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</si>
  <si>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</si>
  <si>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</si>
  <si>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</si>
  <si>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</si>
  <si>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</si>
  <si>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</si>
  <si>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</si>
  <si>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</si>
  <si>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</si>
  <si>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</si>
  <si>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</si>
  <si>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</si>
  <si>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</si>
  <si>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</si>
  <si>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</si>
  <si>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</si>
  <si>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</si>
  <si>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</si>
  <si>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</si>
  <si>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</si>
  <si>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</si>
  <si>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</si>
  <si>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</si>
  <si>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</si>
  <si>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</si>
  <si>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</si>
  <si>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</si>
  <si>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</si>
  <si>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</si>
  <si>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</si>
  <si>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</si>
  <si>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</si>
  <si>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</si>
  <si>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</si>
  <si>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</si>
  <si>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</si>
  <si>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</si>
  <si>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</si>
  <si>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</si>
  <si>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</si>
  <si>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</si>
  <si>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</si>
  <si>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</si>
  <si>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</si>
  <si>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</si>
  <si>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</si>
  <si>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</si>
  <si>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</si>
  <si>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</si>
  <si>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</si>
  <si>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</si>
  <si>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</si>
  <si>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</si>
  <si>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</si>
  <si>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</si>
  <si>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</si>
  <si>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</si>
  <si>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</si>
  <si>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</si>
  <si>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</si>
  <si>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</si>
  <si>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</si>
  <si>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</si>
  <si>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</si>
  <si>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</si>
  <si>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</si>
  <si>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</si>
  <si>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</si>
  <si>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</si>
  <si>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</si>
  <si>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</si>
  <si>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</si>
  <si>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</si>
  <si>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</si>
  <si>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</si>
  <si>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</si>
  <si>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</si>
  <si>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</si>
  <si>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Справки об испонении бюджета по расходам районного бюджета на                                             1 апреля  2018 года</t>
  </si>
  <si>
    <t>Исполнено  на 01.04.2018 года</t>
  </si>
  <si>
    <t>Исполнено  на 01.04.2017 года</t>
  </si>
  <si>
    <t>Справки об испонении бюджета по расходам консолидированного бюджета на 1 апреля 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</si>
</sst>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1">
      <selection activeCell="D320" sqref="D32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421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419</v>
      </c>
      <c r="F5" s="19" t="s">
        <v>420</v>
      </c>
      <c r="G5" s="43" t="s">
        <v>382</v>
      </c>
      <c r="H5" s="44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C8+C74+C78+C116+C155+C173+C176+C228+C267+C270+C289+C313+C316</f>
        <v>406741261.26</v>
      </c>
      <c r="D7" s="29">
        <f>D8+D74+D78+D116+D155+D173+D176+D228+D267+D270+D289+D313+D316</f>
        <v>421468498.52</v>
      </c>
      <c r="E7" s="29">
        <f>E8+E74+E78+E116+E155+E173+E176+E228+E267+E270+E289+E313+E316</f>
        <v>100885750.13</v>
      </c>
      <c r="F7" s="29">
        <f>F8+F74+F78+F116+F155+F173+F176+F228+F267+F270+F289+F313+F316</f>
        <v>92160051.71000001</v>
      </c>
      <c r="G7" s="28">
        <f>E7/D7*100</f>
        <v>23.936723737186412</v>
      </c>
      <c r="H7" s="33">
        <f>D7-E7</f>
        <v>320582748.39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68084128.89</v>
      </c>
      <c r="D8" s="29">
        <f>D9+D17+D18+D19+D13+D21+D23+D22+D20</f>
        <v>70400715.02</v>
      </c>
      <c r="E8" s="29">
        <f>E9+E17+E18+E19+E13+E21+E23+E22+E20</f>
        <v>13564361.22</v>
      </c>
      <c r="F8" s="29">
        <f>F9+F17+F18+F19+F13+F21+F23+F22+F20</f>
        <v>12507862.610000001</v>
      </c>
      <c r="G8" s="28">
        <f aca="true" t="shared" si="0" ref="G8:G81">E8/D8*100</f>
        <v>19.267362861508623</v>
      </c>
      <c r="H8" s="33">
        <f aca="true" t="shared" si="1" ref="H8:H81">D8-E8</f>
        <v>56836353.8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39635641.89</v>
      </c>
      <c r="E9" s="35">
        <f>E10+E11+E12</f>
        <v>8899439.559999999</v>
      </c>
      <c r="F9" s="35">
        <f>F10+F11+F12</f>
        <v>7794881.8100000005</v>
      </c>
      <c r="G9" s="27">
        <f t="shared" si="0"/>
        <v>22.45312333959025</v>
      </c>
      <c r="H9" s="30">
        <f t="shared" si="1"/>
        <v>30736202.330000002</v>
      </c>
    </row>
    <row r="10" spans="1:8" s="7" customFormat="1" ht="12.75">
      <c r="A10" s="3" t="s">
        <v>113</v>
      </c>
      <c r="B10" s="3" t="s">
        <v>112</v>
      </c>
      <c r="C10" s="35">
        <f>C26+C31+C38+C50+C63</f>
        <v>28882524</v>
      </c>
      <c r="D10" s="35">
        <f>D26+D31+D38+D50+D63</f>
        <v>30370119.79</v>
      </c>
      <c r="E10" s="35">
        <f>E26+E31+E38+E50+E63</f>
        <v>6894301.739999999</v>
      </c>
      <c r="F10" s="35">
        <f>F26+F31+F38+F50+F63</f>
        <v>5905380.8100000005</v>
      </c>
      <c r="G10" s="27">
        <f t="shared" si="0"/>
        <v>22.70093693298534</v>
      </c>
      <c r="H10" s="30">
        <f t="shared" si="1"/>
        <v>23475818.05</v>
      </c>
    </row>
    <row r="11" spans="1:8" s="7" customFormat="1" ht="12.75">
      <c r="A11" s="3" t="s">
        <v>115</v>
      </c>
      <c r="B11" s="3" t="s">
        <v>114</v>
      </c>
      <c r="C11" s="35">
        <f>C28+C32+C40+C52+C65</f>
        <v>8708977</v>
      </c>
      <c r="D11" s="35">
        <f>D28+D32+D40+D52+D65</f>
        <v>9174244.1</v>
      </c>
      <c r="E11" s="35">
        <f>E28+E32+E40+E52+E65</f>
        <v>1986112.45</v>
      </c>
      <c r="F11" s="35">
        <f>F28+F32+F40+F52+F65</f>
        <v>1888728.5</v>
      </c>
      <c r="G11" s="27">
        <f t="shared" si="0"/>
        <v>21.648785756637977</v>
      </c>
      <c r="H11" s="30">
        <f t="shared" si="1"/>
        <v>7188131.649999999</v>
      </c>
    </row>
    <row r="12" spans="1:8" s="7" customFormat="1" ht="12.75">
      <c r="A12" s="5" t="s">
        <v>116</v>
      </c>
      <c r="B12" s="3" t="s">
        <v>117</v>
      </c>
      <c r="C12" s="35">
        <f>C39+C51+C64</f>
        <v>75063</v>
      </c>
      <c r="D12" s="35">
        <f>D39+D51+D64</f>
        <v>91278</v>
      </c>
      <c r="E12" s="35">
        <f>E39+E51+E64</f>
        <v>19025.37</v>
      </c>
      <c r="F12" s="35">
        <f>F39+F51+F64+F27</f>
        <v>772.5</v>
      </c>
      <c r="G12" s="27">
        <f t="shared" si="0"/>
        <v>20.843324788010253</v>
      </c>
      <c r="H12" s="30">
        <f t="shared" si="1"/>
        <v>72252.63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1378083.8900000001</v>
      </c>
      <c r="F13" s="35">
        <f>F14+F15+F16</f>
        <v>1335161.75</v>
      </c>
      <c r="G13" s="27">
        <f>E13/D13*100</f>
        <v>18.322659814923153</v>
      </c>
      <c r="H13" s="30">
        <f>D13-E13</f>
        <v>6143116.109999999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C67</f>
        <v>5557000</v>
      </c>
      <c r="D14" s="35">
        <f t="shared" si="2"/>
        <v>5774200</v>
      </c>
      <c r="E14" s="35">
        <f aca="true" t="shared" si="3" ref="E14:F16">E67</f>
        <v>1116143.03</v>
      </c>
      <c r="F14" s="35">
        <f t="shared" si="3"/>
        <v>940892.27</v>
      </c>
      <c r="G14" s="27">
        <f>E14/D14*100</f>
        <v>19.32982975996675</v>
      </c>
      <c r="H14" s="30">
        <f>D14-E14</f>
        <v>4658056.97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1745000</v>
      </c>
      <c r="E16" s="35">
        <f t="shared" si="3"/>
        <v>261940.86</v>
      </c>
      <c r="F16" s="35">
        <f t="shared" si="3"/>
        <v>394269.48</v>
      </c>
      <c r="G16" s="27">
        <f>E16/D16*100</f>
        <v>15.010937535816618</v>
      </c>
      <c r="H16" s="30">
        <f>D16-E16</f>
        <v>1483059.1400000001</v>
      </c>
    </row>
    <row r="17" spans="1:8" s="7" customFormat="1" ht="23.25" customHeight="1">
      <c r="A17" s="13" t="s">
        <v>118</v>
      </c>
      <c r="B17" s="3" t="s">
        <v>119</v>
      </c>
      <c r="C17" s="35">
        <f>C33+C41+C53+C70</f>
        <v>2983844</v>
      </c>
      <c r="D17" s="35">
        <f>D33+D41+D53+D70</f>
        <v>3015482.75</v>
      </c>
      <c r="E17" s="35">
        <f>E33+E41+E53+E70</f>
        <v>521409.83999999997</v>
      </c>
      <c r="F17" s="35">
        <f>F33+F41+F53+F70</f>
        <v>531799.7</v>
      </c>
      <c r="G17" s="27">
        <f t="shared" si="0"/>
        <v>17.291090124790134</v>
      </c>
      <c r="H17" s="30">
        <f t="shared" si="1"/>
        <v>2494072.91</v>
      </c>
    </row>
    <row r="18" spans="1:8" s="7" customFormat="1" ht="25.5">
      <c r="A18" s="13" t="s">
        <v>120</v>
      </c>
      <c r="B18" s="3" t="s">
        <v>121</v>
      </c>
      <c r="C18" s="35">
        <f>C34+C42+C54+C71+C58+C47</f>
        <v>13579780.09</v>
      </c>
      <c r="D18" s="35">
        <f>D34+D42+D54+D71+D58+D47</f>
        <v>14009346.73</v>
      </c>
      <c r="E18" s="35">
        <f>E34+E42+E54+E71+E58+E47</f>
        <v>2724058.71</v>
      </c>
      <c r="F18" s="35">
        <f>F34+F42+F54+F71+F58+F47</f>
        <v>2810396.55</v>
      </c>
      <c r="G18" s="27">
        <f t="shared" si="0"/>
        <v>19.444580553971342</v>
      </c>
      <c r="H18" s="30">
        <f t="shared" si="1"/>
        <v>11285288.02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408</v>
      </c>
      <c r="B20" s="3" t="s">
        <v>410</v>
      </c>
      <c r="C20" s="35"/>
      <c r="D20" s="35">
        <f>D43</f>
        <v>0</v>
      </c>
      <c r="E20" s="35">
        <f>E43</f>
        <v>0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C35+C44+C55+C72</f>
        <v>297000</v>
      </c>
      <c r="D21" s="35">
        <f>D35+D44+D55+D72</f>
        <v>405000</v>
      </c>
      <c r="E21" s="35">
        <f>E35+E44+E55+E72</f>
        <v>0</v>
      </c>
      <c r="F21" s="35">
        <f>F35+F44+F55+F72</f>
        <v>13839</v>
      </c>
      <c r="G21" s="27">
        <f t="shared" si="0"/>
        <v>0</v>
      </c>
      <c r="H21" s="30">
        <f t="shared" si="1"/>
        <v>405000</v>
      </c>
    </row>
    <row r="22" spans="1:8" s="7" customFormat="1" ht="12.75">
      <c r="A22" s="3" t="s">
        <v>331</v>
      </c>
      <c r="B22" s="3" t="s">
        <v>335</v>
      </c>
      <c r="C22" s="35">
        <f>C56+C45+C73</f>
        <v>263040.8</v>
      </c>
      <c r="D22" s="35">
        <f>D56+D45+D73</f>
        <v>260040.8</v>
      </c>
      <c r="E22" s="35">
        <f>E56+E45+E73</f>
        <v>41369.22</v>
      </c>
      <c r="F22" s="35">
        <f>F56+F45+F73</f>
        <v>21783.8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C59</f>
        <v>6054900</v>
      </c>
      <c r="D23" s="34">
        <f>D59</f>
        <v>5554002.85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6866176</v>
      </c>
      <c r="D24" s="31">
        <f>D25</f>
        <v>7181310.27</v>
      </c>
      <c r="E24" s="31">
        <f>E25</f>
        <v>1681502.23</v>
      </c>
      <c r="F24" s="31">
        <f>F25</f>
        <v>1584781.2400000002</v>
      </c>
      <c r="G24" s="28">
        <f t="shared" si="0"/>
        <v>23.414978141586413</v>
      </c>
      <c r="H24" s="33">
        <f t="shared" si="1"/>
        <v>5499808.039999999</v>
      </c>
    </row>
    <row r="25" spans="1:8" s="7" customFormat="1" ht="27.75" customHeight="1">
      <c r="A25" s="17" t="s">
        <v>126</v>
      </c>
      <c r="B25" s="3" t="s">
        <v>281</v>
      </c>
      <c r="C25" s="31">
        <f>C26+C28</f>
        <v>6866176</v>
      </c>
      <c r="D25" s="31">
        <f>D26+D28</f>
        <v>7181310.27</v>
      </c>
      <c r="E25" s="31">
        <f>E26+E28</f>
        <v>1681502.23</v>
      </c>
      <c r="F25" s="31">
        <f>F26+F28+F27</f>
        <v>1584781.2400000002</v>
      </c>
      <c r="G25" s="28"/>
      <c r="H25" s="33"/>
    </row>
    <row r="26" spans="1:8" s="7" customFormat="1" ht="12.75">
      <c r="A26" s="3" t="s">
        <v>113</v>
      </c>
      <c r="B26" s="3" t="s">
        <v>282</v>
      </c>
      <c r="C26" s="32">
        <v>5275698</v>
      </c>
      <c r="D26" s="32">
        <v>5503832.27</v>
      </c>
      <c r="E26" s="32">
        <v>1309843.95</v>
      </c>
      <c r="F26" s="41">
        <v>1203397.37</v>
      </c>
      <c r="G26" s="27">
        <f t="shared" si="0"/>
        <v>23.7987621305182</v>
      </c>
      <c r="H26" s="30">
        <f t="shared" si="1"/>
        <v>4193988.3199999994</v>
      </c>
    </row>
    <row r="27" spans="1:8" s="7" customFormat="1" ht="12.75">
      <c r="A27" s="5" t="s">
        <v>116</v>
      </c>
      <c r="B27" s="3" t="s">
        <v>377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283</v>
      </c>
      <c r="C28" s="32">
        <v>1590478</v>
      </c>
      <c r="D28" s="32">
        <v>1677478</v>
      </c>
      <c r="E28" s="30">
        <v>371658.28</v>
      </c>
      <c r="F28" s="30">
        <v>381383.87</v>
      </c>
      <c r="G28" s="27">
        <f t="shared" si="0"/>
        <v>22.155776707652798</v>
      </c>
      <c r="H28" s="30">
        <f t="shared" si="1"/>
        <v>1305819.72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127271.11</v>
      </c>
      <c r="F29" s="31">
        <f>F30+F33+F34+F35</f>
        <v>184563.72</v>
      </c>
      <c r="G29" s="28">
        <f t="shared" si="0"/>
        <v>17.875155898876404</v>
      </c>
      <c r="H29" s="33">
        <f t="shared" si="1"/>
        <v>584728.89</v>
      </c>
    </row>
    <row r="30" spans="1:8" s="7" customFormat="1" ht="25.5">
      <c r="A30" s="17" t="s">
        <v>126</v>
      </c>
      <c r="B30" s="3" t="s">
        <v>284</v>
      </c>
      <c r="C30" s="35">
        <f>C31+C32</f>
        <v>370600</v>
      </c>
      <c r="D30" s="35">
        <f>D31+D32</f>
        <v>370600</v>
      </c>
      <c r="E30" s="35">
        <f>E31+E32</f>
        <v>84580.25</v>
      </c>
      <c r="F30" s="35">
        <f>F31+F32</f>
        <v>99407.23</v>
      </c>
      <c r="G30" s="27">
        <f>E30/D30*100</f>
        <v>22.82251753912574</v>
      </c>
      <c r="H30" s="30">
        <f>D30-E30</f>
        <v>286019.75</v>
      </c>
    </row>
    <row r="31" spans="1:8" s="7" customFormat="1" ht="12.75">
      <c r="A31" s="3" t="s">
        <v>113</v>
      </c>
      <c r="B31" s="3" t="s">
        <v>285</v>
      </c>
      <c r="C31" s="32">
        <v>284600</v>
      </c>
      <c r="D31" s="32">
        <v>284600</v>
      </c>
      <c r="E31" s="32">
        <v>64961.79</v>
      </c>
      <c r="F31" s="41">
        <v>75711.79</v>
      </c>
      <c r="G31" s="27">
        <f t="shared" si="0"/>
        <v>22.82564652143359</v>
      </c>
      <c r="H31" s="30">
        <f t="shared" si="1"/>
        <v>219638.21</v>
      </c>
    </row>
    <row r="32" spans="1:8" s="7" customFormat="1" ht="12.75">
      <c r="A32" s="3" t="s">
        <v>115</v>
      </c>
      <c r="B32" s="3" t="s">
        <v>286</v>
      </c>
      <c r="C32" s="32">
        <v>86000</v>
      </c>
      <c r="D32" s="32">
        <v>86000</v>
      </c>
      <c r="E32" s="30">
        <v>19618.46</v>
      </c>
      <c r="F32" s="30">
        <v>23695.44</v>
      </c>
      <c r="G32" s="27">
        <f t="shared" si="0"/>
        <v>22.812162790697673</v>
      </c>
      <c r="H32" s="30">
        <f t="shared" si="1"/>
        <v>66381.54000000001</v>
      </c>
    </row>
    <row r="33" spans="1:8" ht="25.5">
      <c r="A33" s="13" t="s">
        <v>118</v>
      </c>
      <c r="B33" s="3" t="s">
        <v>287</v>
      </c>
      <c r="C33" s="35">
        <v>29000</v>
      </c>
      <c r="D33" s="35">
        <v>29000</v>
      </c>
      <c r="E33" s="34">
        <v>1090.86</v>
      </c>
      <c r="F33" s="34">
        <v>8349.49</v>
      </c>
      <c r="G33" s="27">
        <f t="shared" si="0"/>
        <v>3.7615862068965513</v>
      </c>
      <c r="H33" s="30">
        <f t="shared" si="1"/>
        <v>27909.14</v>
      </c>
    </row>
    <row r="34" spans="1:8" s="2" customFormat="1" ht="25.5">
      <c r="A34" s="13" t="s">
        <v>120</v>
      </c>
      <c r="B34" s="3" t="s">
        <v>288</v>
      </c>
      <c r="C34" s="32">
        <v>311400</v>
      </c>
      <c r="D34" s="32">
        <v>311400</v>
      </c>
      <c r="E34" s="34">
        <v>41600</v>
      </c>
      <c r="F34" s="34">
        <v>76807</v>
      </c>
      <c r="G34" s="27">
        <f t="shared" si="0"/>
        <v>13.359023763648043</v>
      </c>
      <c r="H34" s="30">
        <f t="shared" si="1"/>
        <v>269800</v>
      </c>
    </row>
    <row r="35" spans="1:8" ht="14.25" customHeight="1">
      <c r="A35" s="5" t="s">
        <v>331</v>
      </c>
      <c r="B35" s="3" t="s">
        <v>348</v>
      </c>
      <c r="C35" s="34">
        <v>1000</v>
      </c>
      <c r="D35" s="34">
        <v>1000</v>
      </c>
      <c r="E35" s="34">
        <v>0</v>
      </c>
      <c r="F35" s="34">
        <v>0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C37+C41+C42+C44+C45</f>
        <v>32999452.89</v>
      </c>
      <c r="D36" s="31">
        <f>D37+D41+D42+D44+D45+D43</f>
        <v>34951110.14</v>
      </c>
      <c r="E36" s="31">
        <f>E37+E41+E42+E44+E45+E43</f>
        <v>7112431.86</v>
      </c>
      <c r="F36" s="31">
        <f>F37+F41+F42+F44+F45</f>
        <v>6402778.040000001</v>
      </c>
      <c r="G36" s="28">
        <f t="shared" si="0"/>
        <v>20.349659371363245</v>
      </c>
      <c r="H36" s="33">
        <f t="shared" si="1"/>
        <v>27838678.28</v>
      </c>
    </row>
    <row r="37" spans="1:8" ht="25.5">
      <c r="A37" s="17" t="s">
        <v>126</v>
      </c>
      <c r="B37" s="3" t="s">
        <v>289</v>
      </c>
      <c r="C37" s="34">
        <f>C38+C40+C39</f>
        <v>23833674</v>
      </c>
      <c r="D37" s="34">
        <f>D38+D40+D39</f>
        <v>25466182.86</v>
      </c>
      <c r="E37" s="34">
        <f>E38+E40+E39</f>
        <v>5555019.83</v>
      </c>
      <c r="F37" s="34">
        <f>F38+F40+F39</f>
        <v>4732648.69</v>
      </c>
      <c r="G37" s="27">
        <f t="shared" si="0"/>
        <v>21.813319493300774</v>
      </c>
      <c r="H37" s="30">
        <f t="shared" si="1"/>
        <v>19911163.03</v>
      </c>
    </row>
    <row r="38" spans="1:8" ht="14.25" customHeight="1">
      <c r="A38" s="3" t="s">
        <v>113</v>
      </c>
      <c r="B38" s="3" t="s">
        <v>290</v>
      </c>
      <c r="C38" s="35">
        <v>18275223</v>
      </c>
      <c r="D38" s="35">
        <v>19530104.86</v>
      </c>
      <c r="E38" s="34">
        <v>4320589.93</v>
      </c>
      <c r="F38" s="34">
        <v>3580023.22</v>
      </c>
      <c r="G38" s="27">
        <f t="shared" si="0"/>
        <v>22.12271752236767</v>
      </c>
      <c r="H38" s="30">
        <f t="shared" si="1"/>
        <v>15209514.93</v>
      </c>
    </row>
    <row r="39" spans="1:8" ht="14.25" customHeight="1">
      <c r="A39" s="5" t="s">
        <v>116</v>
      </c>
      <c r="B39" s="3" t="s">
        <v>291</v>
      </c>
      <c r="C39" s="35">
        <v>55063</v>
      </c>
      <c r="D39" s="35">
        <v>56063</v>
      </c>
      <c r="E39" s="34">
        <v>0</v>
      </c>
      <c r="F39" s="34">
        <v>600</v>
      </c>
      <c r="G39" s="27">
        <f t="shared" si="0"/>
        <v>0</v>
      </c>
      <c r="H39" s="30">
        <f t="shared" si="1"/>
        <v>56063</v>
      </c>
    </row>
    <row r="40" spans="1:8" ht="13.5" customHeight="1">
      <c r="A40" s="3" t="s">
        <v>115</v>
      </c>
      <c r="B40" s="3" t="s">
        <v>292</v>
      </c>
      <c r="C40" s="34">
        <v>5503388</v>
      </c>
      <c r="D40" s="34">
        <v>5880015</v>
      </c>
      <c r="E40" s="34">
        <v>1234429.9</v>
      </c>
      <c r="F40" s="34">
        <v>1152025.47</v>
      </c>
      <c r="G40" s="27">
        <f t="shared" si="0"/>
        <v>20.99365222707765</v>
      </c>
      <c r="H40" s="30">
        <f t="shared" si="1"/>
        <v>4645585.1</v>
      </c>
    </row>
    <row r="41" spans="1:8" ht="25.5">
      <c r="A41" s="13" t="s">
        <v>118</v>
      </c>
      <c r="B41" s="3" t="s">
        <v>293</v>
      </c>
      <c r="C41" s="34">
        <v>1887644</v>
      </c>
      <c r="D41" s="34">
        <v>1917644</v>
      </c>
      <c r="E41" s="34">
        <v>380556.53</v>
      </c>
      <c r="F41" s="34">
        <v>401001.66</v>
      </c>
      <c r="G41" s="27">
        <f t="shared" si="0"/>
        <v>19.845004077920617</v>
      </c>
      <c r="H41" s="30">
        <f t="shared" si="1"/>
        <v>1537087.47</v>
      </c>
    </row>
    <row r="42" spans="1:8" ht="25.5">
      <c r="A42" s="13" t="s">
        <v>120</v>
      </c>
      <c r="B42" s="3" t="s">
        <v>294</v>
      </c>
      <c r="C42" s="3">
        <v>6976094.09</v>
      </c>
      <c r="D42" s="3">
        <v>7160242.48</v>
      </c>
      <c r="E42" s="34">
        <v>1152158.93</v>
      </c>
      <c r="F42" s="34">
        <v>1247364.19</v>
      </c>
      <c r="G42" s="27">
        <f t="shared" si="0"/>
        <v>16.091060229010566</v>
      </c>
      <c r="H42" s="30">
        <f t="shared" si="1"/>
        <v>6008083.550000001</v>
      </c>
    </row>
    <row r="43" spans="1:8" ht="38.25">
      <c r="A43" s="13" t="s">
        <v>408</v>
      </c>
      <c r="B43" s="3" t="s">
        <v>409</v>
      </c>
      <c r="C43" s="3">
        <v>0</v>
      </c>
      <c r="D43" s="3">
        <v>0</v>
      </c>
      <c r="E43" s="34">
        <v>0</v>
      </c>
      <c r="F43" s="34"/>
      <c r="G43" s="27" t="e">
        <f t="shared" si="0"/>
        <v>#DIV/0!</v>
      </c>
      <c r="H43" s="30">
        <f t="shared" si="1"/>
        <v>0</v>
      </c>
    </row>
    <row r="44" spans="1:8" ht="12.75">
      <c r="A44" s="5" t="s">
        <v>124</v>
      </c>
      <c r="B44" s="3" t="s">
        <v>295</v>
      </c>
      <c r="C44" s="3">
        <v>194000</v>
      </c>
      <c r="D44" s="34">
        <v>302000</v>
      </c>
      <c r="E44" s="34">
        <v>0</v>
      </c>
      <c r="F44" s="34">
        <v>0</v>
      </c>
      <c r="G44" s="27">
        <f t="shared" si="0"/>
        <v>0</v>
      </c>
      <c r="H44" s="30">
        <f t="shared" si="1"/>
        <v>302000</v>
      </c>
    </row>
    <row r="45" spans="1:8" ht="12.75">
      <c r="A45" s="3" t="s">
        <v>331</v>
      </c>
      <c r="B45" s="3" t="s">
        <v>338</v>
      </c>
      <c r="C45" s="3">
        <v>108040.8</v>
      </c>
      <c r="D45" s="34">
        <v>105040.8</v>
      </c>
      <c r="E45" s="34">
        <v>24696.57</v>
      </c>
      <c r="F45" s="34">
        <v>21763.5</v>
      </c>
      <c r="G45" s="27">
        <f t="shared" si="0"/>
        <v>23.511406996138643</v>
      </c>
      <c r="H45" s="30">
        <f t="shared" si="1"/>
        <v>80344.23000000001</v>
      </c>
    </row>
    <row r="46" spans="1:8" ht="17.25" customHeight="1">
      <c r="A46" s="26" t="s">
        <v>415</v>
      </c>
      <c r="B46" s="23" t="s">
        <v>416</v>
      </c>
      <c r="C46" s="31">
        <f>C47</f>
        <v>86000</v>
      </c>
      <c r="D46" s="31">
        <f>D47</f>
        <v>86000</v>
      </c>
      <c r="E46" s="31">
        <f>E47</f>
        <v>30000</v>
      </c>
      <c r="F46" s="31">
        <f>F47</f>
        <v>0</v>
      </c>
      <c r="G46" s="28">
        <f t="shared" si="0"/>
        <v>34.883720930232556</v>
      </c>
      <c r="H46" s="33">
        <f t="shared" si="1"/>
        <v>56000</v>
      </c>
    </row>
    <row r="47" spans="1:8" ht="27" customHeight="1">
      <c r="A47" s="13" t="s">
        <v>120</v>
      </c>
      <c r="B47" s="3" t="s">
        <v>417</v>
      </c>
      <c r="C47" s="3">
        <v>86000</v>
      </c>
      <c r="D47" s="35">
        <v>86000</v>
      </c>
      <c r="E47" s="35">
        <v>30000</v>
      </c>
      <c r="F47" s="35">
        <v>0</v>
      </c>
      <c r="G47" s="27">
        <f t="shared" si="0"/>
        <v>34.883720930232556</v>
      </c>
      <c r="H47" s="30">
        <f t="shared" si="1"/>
        <v>56000</v>
      </c>
    </row>
    <row r="48" spans="1:8" ht="51" customHeight="1">
      <c r="A48" s="26" t="s">
        <v>17</v>
      </c>
      <c r="B48" s="23" t="s">
        <v>18</v>
      </c>
      <c r="C48" s="31">
        <f>C49+C53+C54+C55+C56</f>
        <v>10155700</v>
      </c>
      <c r="D48" s="31">
        <f>D49+D53+D54+D55+D56</f>
        <v>10314191.76</v>
      </c>
      <c r="E48" s="31">
        <f>E49+E53+E54+E55+E56</f>
        <v>1728312.18</v>
      </c>
      <c r="F48" s="31">
        <f>F49+F53+F54+F55+F56</f>
        <v>1482173.5599999998</v>
      </c>
      <c r="G48" s="28">
        <f t="shared" si="0"/>
        <v>16.75664191839691</v>
      </c>
      <c r="H48" s="33">
        <f t="shared" si="1"/>
        <v>8585879.58</v>
      </c>
    </row>
    <row r="49" spans="1:8" ht="25.5">
      <c r="A49" s="17" t="s">
        <v>126</v>
      </c>
      <c r="B49" s="3" t="s">
        <v>296</v>
      </c>
      <c r="C49" s="33">
        <f>C50+C51+C52</f>
        <v>6058100</v>
      </c>
      <c r="D49" s="33">
        <f>D50+D51+D52</f>
        <v>6064319.76</v>
      </c>
      <c r="E49" s="33">
        <f>E50+E51+E52</f>
        <v>1461771.99</v>
      </c>
      <c r="F49" s="33">
        <f>F50+F51+F52</f>
        <v>1266708.13</v>
      </c>
      <c r="G49" s="28">
        <f t="shared" si="0"/>
        <v>24.104467571808915</v>
      </c>
      <c r="H49" s="33">
        <f t="shared" si="1"/>
        <v>4602547.77</v>
      </c>
    </row>
    <row r="50" spans="1:8" ht="13.5" customHeight="1">
      <c r="A50" s="3" t="s">
        <v>113</v>
      </c>
      <c r="B50" s="3" t="s">
        <v>297</v>
      </c>
      <c r="C50" s="3">
        <v>4633800</v>
      </c>
      <c r="D50" s="34">
        <v>4638379.66</v>
      </c>
      <c r="E50" s="34">
        <v>1122016.89</v>
      </c>
      <c r="F50" s="34">
        <v>960705.16</v>
      </c>
      <c r="G50" s="27">
        <f t="shared" si="0"/>
        <v>24.189845856645547</v>
      </c>
      <c r="H50" s="30">
        <f t="shared" si="1"/>
        <v>3516362.7700000005</v>
      </c>
    </row>
    <row r="51" spans="1:8" ht="13.5" customHeight="1">
      <c r="A51" s="5" t="s">
        <v>116</v>
      </c>
      <c r="B51" s="3" t="s">
        <v>298</v>
      </c>
      <c r="C51" s="3">
        <v>20000</v>
      </c>
      <c r="D51" s="34">
        <v>20000</v>
      </c>
      <c r="E51" s="34">
        <v>3810.37</v>
      </c>
      <c r="F51" s="34">
        <v>172.5</v>
      </c>
      <c r="G51" s="27">
        <f t="shared" si="0"/>
        <v>19.05185</v>
      </c>
      <c r="H51" s="30">
        <f t="shared" si="1"/>
        <v>16189.630000000001</v>
      </c>
    </row>
    <row r="52" spans="1:8" ht="12.75">
      <c r="A52" s="3" t="s">
        <v>115</v>
      </c>
      <c r="B52" s="3" t="s">
        <v>299</v>
      </c>
      <c r="C52" s="3">
        <v>1404300</v>
      </c>
      <c r="D52" s="34">
        <v>1405940.1</v>
      </c>
      <c r="E52" s="34">
        <v>335944.73</v>
      </c>
      <c r="F52" s="34">
        <v>305830.47</v>
      </c>
      <c r="G52" s="27">
        <f t="shared" si="0"/>
        <v>23.894668770027966</v>
      </c>
      <c r="H52" s="30">
        <f t="shared" si="1"/>
        <v>1069995.37</v>
      </c>
    </row>
    <row r="53" spans="1:8" ht="25.5">
      <c r="A53" s="13" t="s">
        <v>118</v>
      </c>
      <c r="B53" s="3" t="s">
        <v>300</v>
      </c>
      <c r="C53" s="3">
        <v>1041000</v>
      </c>
      <c r="D53" s="34">
        <v>1042638.75</v>
      </c>
      <c r="E53" s="34">
        <v>134321.09</v>
      </c>
      <c r="F53" s="34">
        <v>117247.53</v>
      </c>
      <c r="G53" s="27">
        <f t="shared" si="0"/>
        <v>12.882802408792116</v>
      </c>
      <c r="H53" s="30">
        <f t="shared" si="1"/>
        <v>908317.66</v>
      </c>
    </row>
    <row r="54" spans="1:8" ht="27" customHeight="1">
      <c r="A54" s="13" t="s">
        <v>120</v>
      </c>
      <c r="B54" s="3" t="s">
        <v>301</v>
      </c>
      <c r="C54" s="3">
        <v>3039600</v>
      </c>
      <c r="D54" s="35">
        <v>3190233.25</v>
      </c>
      <c r="E54" s="35">
        <v>118377.4</v>
      </c>
      <c r="F54" s="35">
        <v>84378.9</v>
      </c>
      <c r="G54" s="27">
        <f t="shared" si="0"/>
        <v>3.7106189649299153</v>
      </c>
      <c r="H54" s="30">
        <f t="shared" si="1"/>
        <v>3071855.85</v>
      </c>
    </row>
    <row r="55" spans="1:8" ht="13.5" customHeight="1">
      <c r="A55" s="5" t="s">
        <v>124</v>
      </c>
      <c r="B55" s="3" t="s">
        <v>302</v>
      </c>
      <c r="C55" s="35">
        <v>2000</v>
      </c>
      <c r="D55" s="35">
        <v>2000</v>
      </c>
      <c r="E55" s="35">
        <v>0</v>
      </c>
      <c r="F55" s="35">
        <v>13839</v>
      </c>
      <c r="G55" s="27">
        <f t="shared" si="0"/>
        <v>0</v>
      </c>
      <c r="H55" s="30">
        <f t="shared" si="1"/>
        <v>2000</v>
      </c>
    </row>
    <row r="56" spans="1:8" ht="13.5" customHeight="1">
      <c r="A56" s="3" t="s">
        <v>331</v>
      </c>
      <c r="B56" s="3" t="s">
        <v>334</v>
      </c>
      <c r="C56" s="35">
        <v>15000</v>
      </c>
      <c r="D56" s="35">
        <v>15000</v>
      </c>
      <c r="E56" s="35">
        <v>13841.7</v>
      </c>
      <c r="F56" s="35">
        <v>0</v>
      </c>
      <c r="G56" s="27"/>
      <c r="H56" s="30"/>
    </row>
    <row r="57" spans="1:8" ht="26.25" customHeight="1">
      <c r="A57" s="24" t="s">
        <v>19</v>
      </c>
      <c r="B57" s="23" t="s">
        <v>20</v>
      </c>
      <c r="C57" s="31">
        <f>C58</f>
        <v>0</v>
      </c>
      <c r="D57" s="31">
        <f>D58</f>
        <v>0</v>
      </c>
      <c r="E57" s="31">
        <f>E58</f>
        <v>0</v>
      </c>
      <c r="F57" s="31">
        <f>F58</f>
        <v>0</v>
      </c>
      <c r="G57" s="28">
        <v>0</v>
      </c>
      <c r="H57" s="33">
        <f t="shared" si="1"/>
        <v>0</v>
      </c>
    </row>
    <row r="58" spans="1:8" ht="25.5">
      <c r="A58" s="13" t="s">
        <v>120</v>
      </c>
      <c r="B58" s="3" t="s">
        <v>303</v>
      </c>
      <c r="C58" s="34">
        <v>0</v>
      </c>
      <c r="D58" s="34">
        <v>0</v>
      </c>
      <c r="E58" s="34">
        <v>0</v>
      </c>
      <c r="F58" s="34">
        <v>0</v>
      </c>
      <c r="G58" s="27">
        <v>0</v>
      </c>
      <c r="H58" s="30">
        <f t="shared" si="1"/>
        <v>0</v>
      </c>
    </row>
    <row r="59" spans="1:8" ht="12.75">
      <c r="A59" s="23" t="s">
        <v>21</v>
      </c>
      <c r="B59" s="23" t="s">
        <v>22</v>
      </c>
      <c r="C59" s="31">
        <f>C60</f>
        <v>6054900</v>
      </c>
      <c r="D59" s="31">
        <f>D60</f>
        <v>5554002.85</v>
      </c>
      <c r="E59" s="31">
        <f>E60</f>
        <v>0</v>
      </c>
      <c r="F59" s="31">
        <f>F60</f>
        <v>0</v>
      </c>
      <c r="G59" s="27">
        <f t="shared" si="0"/>
        <v>0</v>
      </c>
      <c r="H59" s="33">
        <f t="shared" si="1"/>
        <v>5554002.85</v>
      </c>
    </row>
    <row r="60" spans="1:8" ht="12.75">
      <c r="A60" s="3" t="s">
        <v>128</v>
      </c>
      <c r="B60" s="3" t="s">
        <v>304</v>
      </c>
      <c r="C60" s="3">
        <v>6054900</v>
      </c>
      <c r="D60" s="34">
        <v>5554002.85</v>
      </c>
      <c r="E60" s="34">
        <v>0</v>
      </c>
      <c r="F60" s="34">
        <v>0</v>
      </c>
      <c r="G60" s="27">
        <f t="shared" si="0"/>
        <v>0</v>
      </c>
      <c r="H60" s="30">
        <f t="shared" si="1"/>
        <v>5554002.85</v>
      </c>
    </row>
    <row r="61" spans="1:8" ht="12.75">
      <c r="A61" s="23" t="s">
        <v>23</v>
      </c>
      <c r="B61" s="23" t="s">
        <v>24</v>
      </c>
      <c r="C61" s="31">
        <f>C66+C70+C71+C72+C62+C73</f>
        <v>11209900</v>
      </c>
      <c r="D61" s="31">
        <f>D66+D70+D71+D72+D62+D73</f>
        <v>11602100</v>
      </c>
      <c r="E61" s="31">
        <f>E66+E70+E71+E72+E62+E73</f>
        <v>2884843.84</v>
      </c>
      <c r="F61" s="31">
        <f>F66+F70+F71+F72+F62+F73</f>
        <v>2853566.05</v>
      </c>
      <c r="G61" s="28">
        <f t="shared" si="0"/>
        <v>24.864842054455657</v>
      </c>
      <c r="H61" s="33">
        <f t="shared" si="1"/>
        <v>8717256.16</v>
      </c>
    </row>
    <row r="62" spans="1:8" ht="25.5">
      <c r="A62" s="17" t="s">
        <v>126</v>
      </c>
      <c r="B62" s="3" t="s">
        <v>305</v>
      </c>
      <c r="C62" s="39">
        <f>C63+C65</f>
        <v>538014</v>
      </c>
      <c r="D62" s="39">
        <f>D63+D65+D64</f>
        <v>553229</v>
      </c>
      <c r="E62" s="39">
        <f>E63+E65+E64</f>
        <v>116565.26</v>
      </c>
      <c r="F62" s="39">
        <f>F63+F65+F64</f>
        <v>111336.52</v>
      </c>
      <c r="G62" s="27">
        <f>E62/D62*100</f>
        <v>21.069983677645244</v>
      </c>
      <c r="H62" s="30">
        <f>D62-E62</f>
        <v>436663.74</v>
      </c>
    </row>
    <row r="63" spans="1:8" ht="12.75">
      <c r="A63" s="3" t="s">
        <v>113</v>
      </c>
      <c r="B63" s="3" t="s">
        <v>306</v>
      </c>
      <c r="C63" s="39">
        <v>413203</v>
      </c>
      <c r="D63" s="39">
        <v>413203</v>
      </c>
      <c r="E63" s="39">
        <v>76889.18</v>
      </c>
      <c r="F63" s="39">
        <v>85543.27</v>
      </c>
      <c r="G63" s="27">
        <f>E63/D63*100</f>
        <v>18.60808851823438</v>
      </c>
      <c r="H63" s="30">
        <f>D63-E63</f>
        <v>336313.82</v>
      </c>
    </row>
    <row r="64" spans="1:8" ht="12.75">
      <c r="A64" s="5" t="s">
        <v>116</v>
      </c>
      <c r="B64" s="3" t="s">
        <v>376</v>
      </c>
      <c r="C64" s="39">
        <v>0</v>
      </c>
      <c r="D64" s="39">
        <v>15215</v>
      </c>
      <c r="E64" s="39">
        <v>15215</v>
      </c>
      <c r="F64" s="39">
        <v>0</v>
      </c>
      <c r="G64" s="27"/>
      <c r="H64" s="30"/>
    </row>
    <row r="65" spans="1:8" ht="12.75">
      <c r="A65" s="3" t="s">
        <v>115</v>
      </c>
      <c r="B65" s="3" t="s">
        <v>307</v>
      </c>
      <c r="C65" s="39">
        <v>124811</v>
      </c>
      <c r="D65" s="39">
        <v>124811</v>
      </c>
      <c r="E65" s="39">
        <v>24461.08</v>
      </c>
      <c r="F65" s="39">
        <v>25793.25</v>
      </c>
      <c r="G65" s="27">
        <f>E65/D65*100</f>
        <v>19.598496927354162</v>
      </c>
      <c r="H65" s="30">
        <f>D65-E65</f>
        <v>100349.92</v>
      </c>
    </row>
    <row r="66" spans="1:8" s="2" customFormat="1" ht="25.5">
      <c r="A66" s="17" t="s">
        <v>130</v>
      </c>
      <c r="B66" s="3" t="s">
        <v>308</v>
      </c>
      <c r="C66" s="34">
        <f>C67+C68+C69</f>
        <v>7239000</v>
      </c>
      <c r="D66" s="34">
        <f>D67+D68+D69</f>
        <v>7521200</v>
      </c>
      <c r="E66" s="34">
        <f>E67+E68+E69</f>
        <v>1378083.8900000001</v>
      </c>
      <c r="F66" s="34">
        <f>F67+F68+F69</f>
        <v>1335161.75</v>
      </c>
      <c r="G66" s="27">
        <f t="shared" si="0"/>
        <v>18.322659814923153</v>
      </c>
      <c r="H66" s="30">
        <f t="shared" si="1"/>
        <v>6143116.109999999</v>
      </c>
    </row>
    <row r="67" spans="1:8" s="2" customFormat="1" ht="12.75">
      <c r="A67" s="3" t="s">
        <v>131</v>
      </c>
      <c r="B67" s="3" t="s">
        <v>309</v>
      </c>
      <c r="C67" s="3">
        <v>5557000</v>
      </c>
      <c r="D67" s="34">
        <v>5774200</v>
      </c>
      <c r="E67" s="34">
        <v>1116143.03</v>
      </c>
      <c r="F67" s="34">
        <v>940892.27</v>
      </c>
      <c r="G67" s="27">
        <f t="shared" si="0"/>
        <v>19.32982975996675</v>
      </c>
      <c r="H67" s="30">
        <f t="shared" si="1"/>
        <v>4658056.97</v>
      </c>
    </row>
    <row r="68" spans="1:8" s="2" customFormat="1" ht="12.75">
      <c r="A68" s="5" t="s">
        <v>132</v>
      </c>
      <c r="B68" s="3" t="s">
        <v>310</v>
      </c>
      <c r="C68" s="3">
        <v>2000</v>
      </c>
      <c r="D68" s="34">
        <v>2000</v>
      </c>
      <c r="E68" s="34">
        <v>0</v>
      </c>
      <c r="F68" s="34">
        <v>0</v>
      </c>
      <c r="G68" s="27">
        <f t="shared" si="0"/>
        <v>0</v>
      </c>
      <c r="H68" s="30">
        <f t="shared" si="1"/>
        <v>2000</v>
      </c>
    </row>
    <row r="69" spans="1:8" s="2" customFormat="1" ht="25.5">
      <c r="A69" s="17" t="s">
        <v>133</v>
      </c>
      <c r="B69" s="3" t="s">
        <v>311</v>
      </c>
      <c r="C69" s="3">
        <v>1680000</v>
      </c>
      <c r="D69" s="34">
        <v>1745000</v>
      </c>
      <c r="E69" s="34">
        <v>261940.86</v>
      </c>
      <c r="F69" s="34">
        <v>394269.48</v>
      </c>
      <c r="G69" s="27">
        <f t="shared" si="0"/>
        <v>15.010937535816618</v>
      </c>
      <c r="H69" s="30">
        <f t="shared" si="1"/>
        <v>1483059.1400000001</v>
      </c>
    </row>
    <row r="70" spans="1:8" s="2" customFormat="1" ht="25.5">
      <c r="A70" s="13" t="s">
        <v>118</v>
      </c>
      <c r="B70" s="3" t="s">
        <v>312</v>
      </c>
      <c r="C70" s="3">
        <v>26200</v>
      </c>
      <c r="D70" s="34">
        <v>26200</v>
      </c>
      <c r="E70" s="34">
        <v>5441.36</v>
      </c>
      <c r="F70" s="34">
        <v>5201.02</v>
      </c>
      <c r="G70" s="27">
        <f t="shared" si="0"/>
        <v>20.76854961832061</v>
      </c>
      <c r="H70" s="30">
        <f t="shared" si="1"/>
        <v>20758.64</v>
      </c>
    </row>
    <row r="71" spans="1:8" ht="25.5">
      <c r="A71" s="13" t="s">
        <v>120</v>
      </c>
      <c r="B71" s="3" t="s">
        <v>313</v>
      </c>
      <c r="C71" s="34">
        <v>3166686</v>
      </c>
      <c r="D71" s="34">
        <v>3261471</v>
      </c>
      <c r="E71" s="34">
        <v>1381922.38</v>
      </c>
      <c r="F71" s="34">
        <v>1401846.46</v>
      </c>
      <c r="G71" s="27">
        <f t="shared" si="0"/>
        <v>42.37113805396399</v>
      </c>
      <c r="H71" s="30">
        <f t="shared" si="1"/>
        <v>1879548.62</v>
      </c>
    </row>
    <row r="72" spans="1:8" ht="12.75">
      <c r="A72" s="5" t="s">
        <v>124</v>
      </c>
      <c r="B72" s="3" t="s">
        <v>314</v>
      </c>
      <c r="C72" s="34">
        <v>100000</v>
      </c>
      <c r="D72" s="34">
        <v>100000</v>
      </c>
      <c r="E72" s="34">
        <v>0</v>
      </c>
      <c r="F72" s="34">
        <v>0</v>
      </c>
      <c r="G72" s="27"/>
      <c r="H72" s="30"/>
    </row>
    <row r="73" spans="1:8" ht="12.75">
      <c r="A73" s="3" t="s">
        <v>331</v>
      </c>
      <c r="B73" s="3" t="s">
        <v>346</v>
      </c>
      <c r="C73" s="34">
        <v>140000</v>
      </c>
      <c r="D73" s="34">
        <v>140000</v>
      </c>
      <c r="E73" s="34">
        <v>2830.95</v>
      </c>
      <c r="F73" s="34">
        <v>20.3</v>
      </c>
      <c r="G73" s="27"/>
      <c r="H73" s="30"/>
    </row>
    <row r="74" spans="1:8" ht="12.75">
      <c r="A74" s="1" t="s">
        <v>25</v>
      </c>
      <c r="B74" s="1" t="s">
        <v>315</v>
      </c>
      <c r="C74" s="33">
        <f>C75+C76+C77</f>
        <v>1263300</v>
      </c>
      <c r="D74" s="33">
        <f>D75+D76+D77</f>
        <v>1263300</v>
      </c>
      <c r="E74" s="33">
        <f>E75+E76+E77</f>
        <v>283922.32</v>
      </c>
      <c r="F74" s="33">
        <f>F75+F76+F77</f>
        <v>244163.63999999998</v>
      </c>
      <c r="G74" s="28">
        <f t="shared" si="0"/>
        <v>22.47465526794902</v>
      </c>
      <c r="H74" s="33">
        <f t="shared" si="1"/>
        <v>979377.6799999999</v>
      </c>
    </row>
    <row r="75" spans="1:8" ht="12.75">
      <c r="A75" s="3" t="s">
        <v>113</v>
      </c>
      <c r="B75" s="3" t="s">
        <v>319</v>
      </c>
      <c r="C75" s="34">
        <v>944070.8</v>
      </c>
      <c r="D75" s="34">
        <v>944070.8</v>
      </c>
      <c r="E75" s="34">
        <v>206015.84</v>
      </c>
      <c r="F75" s="34">
        <v>179013.15</v>
      </c>
      <c r="G75" s="27">
        <f>E75/D75*100</f>
        <v>21.82207520876612</v>
      </c>
      <c r="H75" s="30">
        <f>D75-E75</f>
        <v>738054.9600000001</v>
      </c>
    </row>
    <row r="76" spans="1:8" ht="12.75">
      <c r="A76" s="3" t="s">
        <v>115</v>
      </c>
      <c r="B76" s="3" t="s">
        <v>320</v>
      </c>
      <c r="C76" s="34">
        <v>287010.2</v>
      </c>
      <c r="D76" s="34">
        <v>287010.2</v>
      </c>
      <c r="E76" s="34">
        <v>77906.48</v>
      </c>
      <c r="F76" s="34">
        <v>65150.49</v>
      </c>
      <c r="G76" s="27">
        <f>E76/D76*100</f>
        <v>27.14415027758595</v>
      </c>
      <c r="H76" s="30">
        <f>D76-E76</f>
        <v>209103.72000000003</v>
      </c>
    </row>
    <row r="77" spans="1:8" ht="25.5">
      <c r="A77" s="13" t="s">
        <v>120</v>
      </c>
      <c r="B77" s="3" t="s">
        <v>321</v>
      </c>
      <c r="C77" s="34">
        <v>32219</v>
      </c>
      <c r="D77" s="34">
        <v>32219</v>
      </c>
      <c r="E77" s="34">
        <v>0</v>
      </c>
      <c r="F77" s="34">
        <v>0</v>
      </c>
      <c r="G77" s="27">
        <f>E77/D77*100</f>
        <v>0</v>
      </c>
      <c r="H77" s="30">
        <f>D77-E77</f>
        <v>32219</v>
      </c>
    </row>
    <row r="78" spans="1:8" ht="25.5">
      <c r="A78" s="14" t="s">
        <v>26</v>
      </c>
      <c r="B78" s="1" t="s">
        <v>27</v>
      </c>
      <c r="C78" s="33">
        <f>C79+C83+C90+C87+C88+C91+C89</f>
        <v>4224465.09</v>
      </c>
      <c r="D78" s="33">
        <f>D79+D83+D90+D87+D88+D91+D89</f>
        <v>4909965.09</v>
      </c>
      <c r="E78" s="33">
        <f>E79+E83+E90+E87+E88+E91+E89</f>
        <v>1156436.08</v>
      </c>
      <c r="F78" s="33">
        <f>F79+F83+F90+F87+F88+F91+F89</f>
        <v>978136.62</v>
      </c>
      <c r="G78" s="28">
        <f t="shared" si="0"/>
        <v>23.552837113960013</v>
      </c>
      <c r="H78" s="33">
        <f t="shared" si="1"/>
        <v>3753529.01</v>
      </c>
    </row>
    <row r="79" spans="1:8" ht="25.5">
      <c r="A79" s="17" t="s">
        <v>126</v>
      </c>
      <c r="B79" s="3" t="s">
        <v>127</v>
      </c>
      <c r="C79" s="34">
        <f>C80+C81+C82</f>
        <v>2784265.09</v>
      </c>
      <c r="D79" s="34">
        <f>D80+D81+D82</f>
        <v>3309686.0900000003</v>
      </c>
      <c r="E79" s="34">
        <f>E80+E81+E82</f>
        <v>842293.79</v>
      </c>
      <c r="F79" s="34">
        <f>F80+F81+F82</f>
        <v>737292.12</v>
      </c>
      <c r="G79" s="27">
        <f t="shared" si="0"/>
        <v>25.44935583301799</v>
      </c>
      <c r="H79" s="30">
        <f t="shared" si="1"/>
        <v>2467392.3000000003</v>
      </c>
    </row>
    <row r="80" spans="1:8" ht="12.75">
      <c r="A80" s="3" t="s">
        <v>113</v>
      </c>
      <c r="B80" s="3" t="s">
        <v>112</v>
      </c>
      <c r="C80" s="34">
        <f>C94+C110</f>
        <v>2143394.91</v>
      </c>
      <c r="D80" s="34">
        <f>D94+D110</f>
        <v>2543294.91</v>
      </c>
      <c r="E80" s="34">
        <f>E94+E110</f>
        <v>658642.81</v>
      </c>
      <c r="F80" s="34">
        <f>F94+F110</f>
        <v>570938.63</v>
      </c>
      <c r="G80" s="27">
        <f t="shared" si="0"/>
        <v>25.897225186519957</v>
      </c>
      <c r="H80" s="30">
        <f t="shared" si="1"/>
        <v>1884652.1</v>
      </c>
    </row>
    <row r="81" spans="1:8" ht="12.75">
      <c r="A81" s="3" t="s">
        <v>115</v>
      </c>
      <c r="B81" s="3" t="s">
        <v>114</v>
      </c>
      <c r="C81" s="34">
        <f>C96+C111</f>
        <v>640870.1799999999</v>
      </c>
      <c r="D81" s="34">
        <f>D96+D111</f>
        <v>766391.18</v>
      </c>
      <c r="E81" s="34">
        <f>E96+E111</f>
        <v>183650.98</v>
      </c>
      <c r="F81" s="34">
        <f>F96+F111</f>
        <v>166353.49</v>
      </c>
      <c r="G81" s="27">
        <f t="shared" si="0"/>
        <v>23.963086318399437</v>
      </c>
      <c r="H81" s="30">
        <f t="shared" si="1"/>
        <v>582740.2000000001</v>
      </c>
    </row>
    <row r="82" spans="1:8" ht="12.75">
      <c r="A82" s="5" t="s">
        <v>116</v>
      </c>
      <c r="B82" s="3" t="s">
        <v>117</v>
      </c>
      <c r="C82" s="34"/>
      <c r="D82" s="34"/>
      <c r="E82" s="34"/>
      <c r="F82" s="34">
        <f>F95</f>
        <v>0</v>
      </c>
      <c r="G82" s="27"/>
      <c r="H82" s="30">
        <f>D82-E82</f>
        <v>0</v>
      </c>
    </row>
    <row r="83" spans="1:8" ht="25.5">
      <c r="A83" s="17" t="s">
        <v>130</v>
      </c>
      <c r="B83" s="3" t="s">
        <v>137</v>
      </c>
      <c r="C83" s="34">
        <f>C84+C85+C86</f>
        <v>1012000</v>
      </c>
      <c r="D83" s="34">
        <f>D84+D85+D86</f>
        <v>1012000</v>
      </c>
      <c r="E83" s="34">
        <f>E84+E85+E86</f>
        <v>196950.84</v>
      </c>
      <c r="F83" s="34">
        <f>F84+F85+F86</f>
        <v>223958.15000000002</v>
      </c>
      <c r="G83" s="27">
        <f aca="true" t="shared" si="4" ref="G83:G173">E83/D83*100</f>
        <v>19.461545454545455</v>
      </c>
      <c r="H83" s="30">
        <f aca="true" t="shared" si="5" ref="H83:H173">D83-E83</f>
        <v>815049.16</v>
      </c>
    </row>
    <row r="84" spans="1:8" ht="12.75">
      <c r="A84" s="3" t="s">
        <v>131</v>
      </c>
      <c r="B84" s="3" t="s">
        <v>134</v>
      </c>
      <c r="C84" s="34">
        <f>C102</f>
        <v>777000</v>
      </c>
      <c r="D84" s="34">
        <f aca="true" t="shared" si="6" ref="D84:E86">D102</f>
        <v>777000</v>
      </c>
      <c r="E84" s="34">
        <f t="shared" si="6"/>
        <v>168104.79</v>
      </c>
      <c r="F84" s="34">
        <f>F102</f>
        <v>146933.39</v>
      </c>
      <c r="G84" s="27">
        <f t="shared" si="4"/>
        <v>21.63510810810811</v>
      </c>
      <c r="H84" s="30">
        <f t="shared" si="5"/>
        <v>608895.21</v>
      </c>
    </row>
    <row r="85" spans="1:8" ht="12.75">
      <c r="A85" s="5" t="s">
        <v>132</v>
      </c>
      <c r="B85" s="3" t="s">
        <v>135</v>
      </c>
      <c r="C85" s="34">
        <f>C103</f>
        <v>0</v>
      </c>
      <c r="D85" s="34">
        <f t="shared" si="6"/>
        <v>0</v>
      </c>
      <c r="E85" s="34">
        <f t="shared" si="6"/>
        <v>0</v>
      </c>
      <c r="F85" s="34">
        <f>F103</f>
        <v>0</v>
      </c>
      <c r="G85" s="27" t="e">
        <f t="shared" si="4"/>
        <v>#DIV/0!</v>
      </c>
      <c r="H85" s="30">
        <f t="shared" si="5"/>
        <v>0</v>
      </c>
    </row>
    <row r="86" spans="1:8" ht="25.5">
      <c r="A86" s="17" t="s">
        <v>133</v>
      </c>
      <c r="B86" s="3" t="s">
        <v>136</v>
      </c>
      <c r="C86" s="34">
        <f>C104</f>
        <v>235000</v>
      </c>
      <c r="D86" s="34">
        <f t="shared" si="6"/>
        <v>235000</v>
      </c>
      <c r="E86" s="34">
        <f t="shared" si="6"/>
        <v>28846.05</v>
      </c>
      <c r="F86" s="34">
        <f>F104</f>
        <v>77024.76</v>
      </c>
      <c r="G86" s="27">
        <f t="shared" si="4"/>
        <v>12.274914893617021</v>
      </c>
      <c r="H86" s="30">
        <f t="shared" si="5"/>
        <v>206153.95</v>
      </c>
    </row>
    <row r="87" spans="1:8" ht="25.5">
      <c r="A87" s="13" t="s">
        <v>118</v>
      </c>
      <c r="B87" s="3" t="s">
        <v>119</v>
      </c>
      <c r="C87" s="34">
        <f>C105+C97</f>
        <v>54700</v>
      </c>
      <c r="D87" s="34">
        <f>D105+D97</f>
        <v>54700</v>
      </c>
      <c r="E87" s="34">
        <f>E105+E97</f>
        <v>12277.45</v>
      </c>
      <c r="F87" s="34">
        <f>F105+F97</f>
        <v>7994.94</v>
      </c>
      <c r="G87" s="27">
        <f t="shared" si="4"/>
        <v>22.445063985374773</v>
      </c>
      <c r="H87" s="30">
        <f t="shared" si="5"/>
        <v>42422.55</v>
      </c>
    </row>
    <row r="88" spans="1:8" ht="25.5">
      <c r="A88" s="13" t="s">
        <v>120</v>
      </c>
      <c r="B88" s="3" t="s">
        <v>121</v>
      </c>
      <c r="C88" s="34">
        <f>C98+C106+C115+C112</f>
        <v>373500</v>
      </c>
      <c r="D88" s="34">
        <f>D98+D106+D115+D112</f>
        <v>533579</v>
      </c>
      <c r="E88" s="34">
        <f>E98+E106+E115+E112</f>
        <v>104914</v>
      </c>
      <c r="F88" s="34">
        <f>F98+F106+F115+F112</f>
        <v>8891.41</v>
      </c>
      <c r="G88" s="27">
        <f t="shared" si="4"/>
        <v>19.662318044750638</v>
      </c>
      <c r="H88" s="30">
        <f t="shared" si="5"/>
        <v>428665</v>
      </c>
    </row>
    <row r="89" spans="1:8" ht="12.75">
      <c r="A89" s="13" t="s">
        <v>371</v>
      </c>
      <c r="B89" s="3" t="s">
        <v>373</v>
      </c>
      <c r="C89" s="34"/>
      <c r="D89" s="34">
        <f>D107+D113</f>
        <v>0</v>
      </c>
      <c r="E89" s="34">
        <f>E107+E113</f>
        <v>0</v>
      </c>
      <c r="F89" s="34">
        <f>F107+F113</f>
        <v>0</v>
      </c>
      <c r="G89" s="27"/>
      <c r="H89" s="30"/>
    </row>
    <row r="90" spans="1:8" ht="12.75">
      <c r="A90" s="5" t="s">
        <v>122</v>
      </c>
      <c r="B90" s="3" t="s">
        <v>123</v>
      </c>
      <c r="C90" s="34">
        <f>C99</f>
        <v>0</v>
      </c>
      <c r="D90" s="34">
        <f>D99</f>
        <v>0</v>
      </c>
      <c r="E90" s="34"/>
      <c r="F90" s="34"/>
      <c r="G90" s="27"/>
      <c r="H90" s="30">
        <f t="shared" si="5"/>
        <v>0</v>
      </c>
    </row>
    <row r="91" spans="1:8" ht="38.25">
      <c r="A91" s="13" t="s">
        <v>140</v>
      </c>
      <c r="B91" s="3" t="s">
        <v>141</v>
      </c>
      <c r="C91" s="34"/>
      <c r="D91" s="34">
        <f>D108</f>
        <v>0</v>
      </c>
      <c r="E91" s="34">
        <f>E108</f>
        <v>0</v>
      </c>
      <c r="F91" s="34">
        <f>F108</f>
        <v>0</v>
      </c>
      <c r="G91" s="27"/>
      <c r="H91" s="30"/>
    </row>
    <row r="92" spans="1:8" ht="12.75">
      <c r="A92" s="23" t="s">
        <v>28</v>
      </c>
      <c r="B92" s="23" t="s">
        <v>29</v>
      </c>
      <c r="C92" s="31">
        <f>C93+C98+C99+C97</f>
        <v>664700</v>
      </c>
      <c r="D92" s="31">
        <f>D93+D98+D99+D97</f>
        <v>664700</v>
      </c>
      <c r="E92" s="31">
        <f>E93+E98+E99+E97</f>
        <v>164420</v>
      </c>
      <c r="F92" s="31">
        <f>F93+F98+F99+F97+F95</f>
        <v>144900.72</v>
      </c>
      <c r="G92" s="28">
        <f t="shared" si="4"/>
        <v>24.735971114788626</v>
      </c>
      <c r="H92" s="33">
        <f t="shared" si="5"/>
        <v>500280</v>
      </c>
    </row>
    <row r="93" spans="1:8" ht="25.5">
      <c r="A93" s="17" t="s">
        <v>126</v>
      </c>
      <c r="B93" s="3" t="s">
        <v>264</v>
      </c>
      <c r="C93" s="34">
        <f>C94+C96</f>
        <v>525700</v>
      </c>
      <c r="D93" s="34">
        <f>D94+D96</f>
        <v>536121</v>
      </c>
      <c r="E93" s="34">
        <f>E94+E96</f>
        <v>123497.45999999999</v>
      </c>
      <c r="F93" s="34">
        <f>F94+F96</f>
        <v>137609.31</v>
      </c>
      <c r="G93" s="27">
        <f t="shared" si="4"/>
        <v>23.03537074652923</v>
      </c>
      <c r="H93" s="30">
        <f t="shared" si="5"/>
        <v>412623.54000000004</v>
      </c>
    </row>
    <row r="94" spans="1:8" ht="12.75">
      <c r="A94" s="3" t="s">
        <v>113</v>
      </c>
      <c r="B94" s="3" t="s">
        <v>265</v>
      </c>
      <c r="C94" s="34">
        <v>403800</v>
      </c>
      <c r="D94" s="25">
        <v>412700</v>
      </c>
      <c r="E94" s="25">
        <v>95779.93</v>
      </c>
      <c r="F94" s="25">
        <v>100473.86</v>
      </c>
      <c r="G94" s="27">
        <f t="shared" si="4"/>
        <v>23.20812454567482</v>
      </c>
      <c r="H94" s="30">
        <f t="shared" si="5"/>
        <v>316920.07</v>
      </c>
    </row>
    <row r="95" spans="1:8" ht="12.75">
      <c r="A95" s="5" t="s">
        <v>116</v>
      </c>
      <c r="B95" s="3" t="s">
        <v>317</v>
      </c>
      <c r="C95" s="34"/>
      <c r="D95" s="25"/>
      <c r="E95" s="25"/>
      <c r="F95" s="25"/>
      <c r="G95" s="27"/>
      <c r="H95" s="30">
        <f>D95-E95</f>
        <v>0</v>
      </c>
    </row>
    <row r="96" spans="1:8" ht="12.75">
      <c r="A96" s="3" t="s">
        <v>115</v>
      </c>
      <c r="B96" s="3" t="s">
        <v>266</v>
      </c>
      <c r="C96" s="34">
        <v>121900</v>
      </c>
      <c r="D96" s="25">
        <v>123421</v>
      </c>
      <c r="E96" s="25">
        <v>27717.53</v>
      </c>
      <c r="F96" s="25">
        <v>37135.45</v>
      </c>
      <c r="G96" s="27">
        <f t="shared" si="4"/>
        <v>22.45770979006814</v>
      </c>
      <c r="H96" s="30">
        <f t="shared" si="5"/>
        <v>95703.47</v>
      </c>
    </row>
    <row r="97" spans="1:8" ht="25.5">
      <c r="A97" s="13" t="s">
        <v>118</v>
      </c>
      <c r="B97" s="3" t="s">
        <v>339</v>
      </c>
      <c r="C97" s="34">
        <v>16400</v>
      </c>
      <c r="D97" s="25">
        <v>16400</v>
      </c>
      <c r="E97" s="25">
        <v>4102.54</v>
      </c>
      <c r="F97" s="25"/>
      <c r="G97" s="27"/>
      <c r="H97" s="30"/>
    </row>
    <row r="98" spans="1:8" ht="25.5">
      <c r="A98" s="13" t="s">
        <v>120</v>
      </c>
      <c r="B98" s="3" t="s">
        <v>267</v>
      </c>
      <c r="C98" s="3">
        <v>122600</v>
      </c>
      <c r="D98" s="34">
        <v>112179</v>
      </c>
      <c r="E98" s="34">
        <v>36820</v>
      </c>
      <c r="F98" s="34">
        <v>7291.41</v>
      </c>
      <c r="G98" s="27">
        <f>E98/D98*100</f>
        <v>32.82254254361333</v>
      </c>
      <c r="H98" s="30">
        <f>D98-E98</f>
        <v>75359</v>
      </c>
    </row>
    <row r="99" spans="1:8" ht="12.75">
      <c r="A99" s="5" t="s">
        <v>138</v>
      </c>
      <c r="B99" s="3" t="s">
        <v>268</v>
      </c>
      <c r="C99" s="3"/>
      <c r="D99" s="34"/>
      <c r="E99" s="34"/>
      <c r="F99" s="34"/>
      <c r="G99" s="27"/>
      <c r="H99" s="30">
        <f>D99-E99</f>
        <v>0</v>
      </c>
    </row>
    <row r="100" spans="1:8" ht="38.25" customHeight="1">
      <c r="A100" s="24" t="s">
        <v>30</v>
      </c>
      <c r="B100" s="23" t="s">
        <v>31</v>
      </c>
      <c r="C100" s="31">
        <f>C101+C105+C106</f>
        <v>1099000</v>
      </c>
      <c r="D100" s="31">
        <f>D101+D105+D106</f>
        <v>1249000</v>
      </c>
      <c r="E100" s="31">
        <f>E101+E105+E106</f>
        <v>209817.75</v>
      </c>
      <c r="F100" s="31">
        <f>F101+F105+F106+F108+F107</f>
        <v>233553.09000000003</v>
      </c>
      <c r="G100" s="28">
        <f t="shared" si="4"/>
        <v>16.798859087269815</v>
      </c>
      <c r="H100" s="33">
        <f t="shared" si="5"/>
        <v>1039182.25</v>
      </c>
    </row>
    <row r="101" spans="1:8" ht="24" customHeight="1">
      <c r="A101" s="17" t="s">
        <v>130</v>
      </c>
      <c r="B101" s="3" t="s">
        <v>269</v>
      </c>
      <c r="C101" s="35">
        <f>C102+C103+C104</f>
        <v>1012000</v>
      </c>
      <c r="D101" s="35">
        <f>D102+D103+D104</f>
        <v>1012000</v>
      </c>
      <c r="E101" s="35">
        <f>E102+E103+E104</f>
        <v>196950.84</v>
      </c>
      <c r="F101" s="35">
        <f>F102+F103+F104</f>
        <v>223958.15000000002</v>
      </c>
      <c r="G101" s="27">
        <f aca="true" t="shared" si="7" ref="G101:G107">E101/D101*100</f>
        <v>19.461545454545455</v>
      </c>
      <c r="H101" s="30">
        <f aca="true" t="shared" si="8" ref="H101:H107">D101-E101</f>
        <v>815049.16</v>
      </c>
    </row>
    <row r="102" spans="1:8" ht="16.5" customHeight="1">
      <c r="A102" s="3" t="s">
        <v>131</v>
      </c>
      <c r="B102" s="3" t="s">
        <v>270</v>
      </c>
      <c r="C102" s="35">
        <v>777000</v>
      </c>
      <c r="D102" s="35">
        <v>777000</v>
      </c>
      <c r="E102" s="35">
        <v>168104.79</v>
      </c>
      <c r="F102" s="35">
        <v>146933.39</v>
      </c>
      <c r="G102" s="27">
        <f t="shared" si="7"/>
        <v>21.63510810810811</v>
      </c>
      <c r="H102" s="30">
        <f t="shared" si="8"/>
        <v>608895.21</v>
      </c>
    </row>
    <row r="103" spans="1:8" ht="16.5" customHeight="1">
      <c r="A103" s="5" t="s">
        <v>132</v>
      </c>
      <c r="B103" s="3" t="s">
        <v>271</v>
      </c>
      <c r="C103" s="35">
        <v>0</v>
      </c>
      <c r="D103" s="35">
        <v>0</v>
      </c>
      <c r="E103" s="35">
        <v>0</v>
      </c>
      <c r="F103" s="35">
        <v>0</v>
      </c>
      <c r="G103" s="27" t="e">
        <f t="shared" si="7"/>
        <v>#DIV/0!</v>
      </c>
      <c r="H103" s="30">
        <f t="shared" si="8"/>
        <v>0</v>
      </c>
    </row>
    <row r="104" spans="1:8" ht="25.5">
      <c r="A104" s="17" t="s">
        <v>133</v>
      </c>
      <c r="B104" s="3" t="s">
        <v>272</v>
      </c>
      <c r="C104" s="35">
        <v>235000</v>
      </c>
      <c r="D104" s="35">
        <v>235000</v>
      </c>
      <c r="E104" s="35">
        <v>28846.05</v>
      </c>
      <c r="F104" s="35">
        <v>77024.76</v>
      </c>
      <c r="G104" s="27">
        <f t="shared" si="7"/>
        <v>12.274914893617021</v>
      </c>
      <c r="H104" s="30">
        <f t="shared" si="8"/>
        <v>206153.95</v>
      </c>
    </row>
    <row r="105" spans="1:8" ht="25.5">
      <c r="A105" s="13" t="s">
        <v>118</v>
      </c>
      <c r="B105" s="3" t="s">
        <v>273</v>
      </c>
      <c r="C105" s="35">
        <v>38300</v>
      </c>
      <c r="D105" s="35">
        <v>38300</v>
      </c>
      <c r="E105" s="35">
        <v>8174.91</v>
      </c>
      <c r="F105" s="35">
        <v>7994.94</v>
      </c>
      <c r="G105" s="27">
        <f t="shared" si="7"/>
        <v>21.344412532637076</v>
      </c>
      <c r="H105" s="30">
        <f t="shared" si="8"/>
        <v>30125.09</v>
      </c>
    </row>
    <row r="106" spans="1:8" ht="25.5">
      <c r="A106" s="13" t="s">
        <v>120</v>
      </c>
      <c r="B106" s="3" t="s">
        <v>274</v>
      </c>
      <c r="C106" s="35">
        <v>48700</v>
      </c>
      <c r="D106" s="35">
        <v>198700</v>
      </c>
      <c r="E106" s="35">
        <v>4692</v>
      </c>
      <c r="F106" s="35">
        <v>1600</v>
      </c>
      <c r="G106" s="27">
        <f t="shared" si="7"/>
        <v>2.361348766985405</v>
      </c>
      <c r="H106" s="30">
        <f t="shared" si="8"/>
        <v>194008</v>
      </c>
    </row>
    <row r="107" spans="1:8" ht="12.75">
      <c r="A107" s="13" t="s">
        <v>371</v>
      </c>
      <c r="B107" s="3" t="s">
        <v>372</v>
      </c>
      <c r="C107" s="35"/>
      <c r="D107" s="35">
        <v>0</v>
      </c>
      <c r="E107" s="35">
        <v>0</v>
      </c>
      <c r="F107" s="35">
        <v>0</v>
      </c>
      <c r="G107" s="27" t="e">
        <f t="shared" si="7"/>
        <v>#DIV/0!</v>
      </c>
      <c r="H107" s="30">
        <f t="shared" si="8"/>
        <v>0</v>
      </c>
    </row>
    <row r="108" spans="1:8" ht="38.25">
      <c r="A108" s="13" t="s">
        <v>140</v>
      </c>
      <c r="B108" s="3" t="s">
        <v>345</v>
      </c>
      <c r="C108" s="35"/>
      <c r="D108" s="35">
        <v>0</v>
      </c>
      <c r="E108" s="35">
        <v>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2393565.09</v>
      </c>
      <c r="D109" s="33">
        <f>D110+D111+D112+D113</f>
        <v>2910565.0900000003</v>
      </c>
      <c r="E109" s="33">
        <f>E110+E111+E112+E113</f>
        <v>743198.3300000001</v>
      </c>
      <c r="F109" s="33">
        <f>F110+F111+F112+F113</f>
        <v>599682.81</v>
      </c>
      <c r="G109" s="27">
        <f>E109/D109*100</f>
        <v>25.534502992338165</v>
      </c>
      <c r="H109" s="30">
        <f>D109-E109</f>
        <v>2167366.7600000002</v>
      </c>
    </row>
    <row r="110" spans="1:8" ht="12.75">
      <c r="A110" s="3" t="s">
        <v>383</v>
      </c>
      <c r="B110" s="3" t="s">
        <v>393</v>
      </c>
      <c r="C110" s="34">
        <v>1739594.91</v>
      </c>
      <c r="D110" s="34">
        <v>2130594.91</v>
      </c>
      <c r="E110" s="34">
        <v>562862.88</v>
      </c>
      <c r="F110" s="34">
        <v>470464.77</v>
      </c>
      <c r="G110" s="27">
        <f>E110/D110*100</f>
        <v>26.41810873377145</v>
      </c>
      <c r="H110" s="30">
        <f>D110-E110</f>
        <v>1567732.0300000003</v>
      </c>
    </row>
    <row r="111" spans="1:8" ht="12.75">
      <c r="A111" s="3" t="s">
        <v>115</v>
      </c>
      <c r="B111" s="3" t="s">
        <v>394</v>
      </c>
      <c r="C111" s="34">
        <v>518970.18</v>
      </c>
      <c r="D111" s="34">
        <v>642970.18</v>
      </c>
      <c r="E111" s="34">
        <v>155933.45</v>
      </c>
      <c r="F111" s="34">
        <v>129218.04</v>
      </c>
      <c r="G111" s="27">
        <f>E111/D111*100</f>
        <v>24.252050071746716</v>
      </c>
      <c r="H111" s="30">
        <f>D111-E111</f>
        <v>487036.73000000004</v>
      </c>
    </row>
    <row r="112" spans="1:8" ht="25.5">
      <c r="A112" s="13" t="s">
        <v>120</v>
      </c>
      <c r="B112" s="3" t="s">
        <v>322</v>
      </c>
      <c r="C112" s="34">
        <v>135000</v>
      </c>
      <c r="D112" s="34">
        <v>137000</v>
      </c>
      <c r="E112" s="34">
        <v>24402</v>
      </c>
      <c r="F112" s="34">
        <v>0</v>
      </c>
      <c r="G112" s="27">
        <f>E112/D112*100</f>
        <v>17.81167883211679</v>
      </c>
      <c r="H112" s="30">
        <f>D112-E112</f>
        <v>112598</v>
      </c>
    </row>
    <row r="113" spans="1:8" ht="12.75">
      <c r="A113" s="5" t="s">
        <v>371</v>
      </c>
      <c r="B113" s="3" t="s">
        <v>413</v>
      </c>
      <c r="C113" s="34">
        <v>0</v>
      </c>
      <c r="D113" s="34">
        <v>0</v>
      </c>
      <c r="E113" s="34">
        <v>0</v>
      </c>
      <c r="F113" s="34"/>
      <c r="G113" s="27" t="e">
        <f>E113/D113*100</f>
        <v>#DIV/0!</v>
      </c>
      <c r="H113" s="30">
        <f>D113-E113</f>
        <v>0</v>
      </c>
    </row>
    <row r="114" spans="1:8" ht="38.25">
      <c r="A114" s="24" t="s">
        <v>34</v>
      </c>
      <c r="B114" s="23" t="s">
        <v>35</v>
      </c>
      <c r="C114" s="31">
        <f>C115</f>
        <v>67200</v>
      </c>
      <c r="D114" s="31">
        <f>D115</f>
        <v>85700</v>
      </c>
      <c r="E114" s="31">
        <f>E115</f>
        <v>39000</v>
      </c>
      <c r="F114" s="31">
        <f>F115</f>
        <v>0</v>
      </c>
      <c r="G114" s="28">
        <f t="shared" si="4"/>
        <v>45.5075845974329</v>
      </c>
      <c r="H114" s="33">
        <f t="shared" si="5"/>
        <v>46700</v>
      </c>
    </row>
    <row r="115" spans="1:8" ht="25.5">
      <c r="A115" s="13" t="s">
        <v>120</v>
      </c>
      <c r="B115" s="3" t="s">
        <v>378</v>
      </c>
      <c r="C115" s="34">
        <v>67200</v>
      </c>
      <c r="D115" s="11">
        <v>85700</v>
      </c>
      <c r="E115" s="3">
        <v>39000</v>
      </c>
      <c r="F115" s="3">
        <v>0</v>
      </c>
      <c r="G115" s="27">
        <f t="shared" si="4"/>
        <v>45.5075845974329</v>
      </c>
      <c r="H115" s="30">
        <f t="shared" si="5"/>
        <v>46700</v>
      </c>
    </row>
    <row r="116" spans="1:8" ht="12.75">
      <c r="A116" s="1" t="s">
        <v>36</v>
      </c>
      <c r="B116" s="1" t="s">
        <v>37</v>
      </c>
      <c r="C116" s="33">
        <f>C117+C121+C122+C127+C123+C124+C125+C126+C128</f>
        <v>20079444.110000003</v>
      </c>
      <c r="D116" s="33">
        <f>D117+D121+D122+D127+D123+D124+D125+D126+D128</f>
        <v>24956688.150000002</v>
      </c>
      <c r="E116" s="33">
        <f>E117+E121+E122+E127+E123+E124+E125+E126+E128</f>
        <v>3598766.57</v>
      </c>
      <c r="F116" s="33">
        <f>F117+F121+F122+F127+F123+F124+F125+F126+F128</f>
        <v>4489321.38</v>
      </c>
      <c r="G116" s="28">
        <f t="shared" si="4"/>
        <v>14.4200486393464</v>
      </c>
      <c r="H116" s="33">
        <f t="shared" si="5"/>
        <v>21357921.580000002</v>
      </c>
    </row>
    <row r="117" spans="1:8" ht="25.5">
      <c r="A117" s="17" t="s">
        <v>126</v>
      </c>
      <c r="B117" s="3" t="s">
        <v>127</v>
      </c>
      <c r="C117" s="34">
        <f>C118+C119+C120</f>
        <v>14322.1</v>
      </c>
      <c r="D117" s="34">
        <f>D118+D119+D120</f>
        <v>14322.1</v>
      </c>
      <c r="E117" s="34">
        <f>E118+E119+E120</f>
        <v>0</v>
      </c>
      <c r="F117" s="34">
        <f>F118+F119+F120</f>
        <v>748290.44</v>
      </c>
      <c r="G117" s="27">
        <f t="shared" si="4"/>
        <v>0</v>
      </c>
      <c r="H117" s="30">
        <f t="shared" si="5"/>
        <v>14322.1</v>
      </c>
    </row>
    <row r="118" spans="1:8" ht="12.75">
      <c r="A118" s="3" t="s">
        <v>113</v>
      </c>
      <c r="B118" s="3" t="s">
        <v>112</v>
      </c>
      <c r="C118" s="34">
        <f aca="true" t="shared" si="9" ref="C118:F119">C131+C146</f>
        <v>11000</v>
      </c>
      <c r="D118" s="34">
        <f t="shared" si="9"/>
        <v>11000</v>
      </c>
      <c r="E118" s="34">
        <f t="shared" si="9"/>
        <v>0</v>
      </c>
      <c r="F118" s="34">
        <f t="shared" si="9"/>
        <v>585029.83</v>
      </c>
      <c r="G118" s="27">
        <f t="shared" si="4"/>
        <v>0</v>
      </c>
      <c r="H118" s="30">
        <f t="shared" si="5"/>
        <v>11000</v>
      </c>
    </row>
    <row r="119" spans="1:8" ht="12.75">
      <c r="A119" s="3" t="s">
        <v>115</v>
      </c>
      <c r="B119" s="3" t="s">
        <v>114</v>
      </c>
      <c r="C119" s="34">
        <f t="shared" si="9"/>
        <v>3322.1</v>
      </c>
      <c r="D119" s="34">
        <f t="shared" si="9"/>
        <v>3322.1</v>
      </c>
      <c r="E119" s="34">
        <f t="shared" si="9"/>
        <v>0</v>
      </c>
      <c r="F119" s="34">
        <f t="shared" si="9"/>
        <v>149990.61</v>
      </c>
      <c r="G119" s="27">
        <f t="shared" si="4"/>
        <v>0</v>
      </c>
      <c r="H119" s="30">
        <f t="shared" si="5"/>
        <v>3322.1</v>
      </c>
    </row>
    <row r="120" spans="1:8" ht="12.75">
      <c r="A120" s="5" t="s">
        <v>116</v>
      </c>
      <c r="B120" s="3" t="s">
        <v>117</v>
      </c>
      <c r="C120" s="34">
        <f>C133</f>
        <v>0</v>
      </c>
      <c r="D120" s="34">
        <f>D133</f>
        <v>0</v>
      </c>
      <c r="E120" s="34">
        <f>E133</f>
        <v>0</v>
      </c>
      <c r="F120" s="34">
        <f>F133</f>
        <v>13270</v>
      </c>
      <c r="G120" s="27" t="e">
        <f t="shared" si="4"/>
        <v>#DIV/0!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C134+C148</f>
        <v>37500</v>
      </c>
      <c r="D121" s="34">
        <f>D134+D148</f>
        <v>37500</v>
      </c>
      <c r="E121" s="34">
        <f>E134+E148</f>
        <v>37500</v>
      </c>
      <c r="F121" s="34">
        <f>F134+F148</f>
        <v>36341.85</v>
      </c>
      <c r="G121" s="27">
        <f t="shared" si="4"/>
        <v>100</v>
      </c>
      <c r="H121" s="30">
        <f t="shared" si="5"/>
        <v>0</v>
      </c>
    </row>
    <row r="122" spans="1:8" ht="25.5">
      <c r="A122" s="13" t="s">
        <v>120</v>
      </c>
      <c r="B122" s="3" t="s">
        <v>121</v>
      </c>
      <c r="C122" s="34">
        <f>C135+C141+C149+C138</f>
        <v>17621622.01</v>
      </c>
      <c r="D122" s="34">
        <f>D135+D141+D149+D138</f>
        <v>21546088.05</v>
      </c>
      <c r="E122" s="34">
        <f>E135+E141+E149+E138</f>
        <v>3017340.96</v>
      </c>
      <c r="F122" s="34">
        <f>F135+F141+F149+F138</f>
        <v>2329272.57</v>
      </c>
      <c r="G122" s="27">
        <f t="shared" si="4"/>
        <v>14.004124335693504</v>
      </c>
      <c r="H122" s="30">
        <f t="shared" si="5"/>
        <v>18528747.09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"/>
      <c r="G123" s="27"/>
      <c r="H123" s="30">
        <f>D123-E123</f>
        <v>0</v>
      </c>
    </row>
    <row r="124" spans="1:8" ht="38.25">
      <c r="A124" s="13" t="s">
        <v>172</v>
      </c>
      <c r="B124" s="3" t="s">
        <v>341</v>
      </c>
      <c r="C124" s="34">
        <f>C150</f>
        <v>0</v>
      </c>
      <c r="D124" s="34">
        <f>D150</f>
        <v>0</v>
      </c>
      <c r="E124" s="34">
        <f>E150</f>
        <v>0</v>
      </c>
      <c r="F124" s="34">
        <f>F150</f>
        <v>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C152</f>
        <v>2271000</v>
      </c>
      <c r="D125" s="3">
        <f aca="true" t="shared" si="10" ref="D125:F126">D152</f>
        <v>2271000</v>
      </c>
      <c r="E125" s="3">
        <f>E152</f>
        <v>539000</v>
      </c>
      <c r="F125" s="3">
        <f>F152</f>
        <v>475000</v>
      </c>
      <c r="G125" s="27">
        <f>E125/D125*100</f>
        <v>23.734037868780273</v>
      </c>
      <c r="H125" s="30">
        <f>D125-E125</f>
        <v>1732000</v>
      </c>
    </row>
    <row r="126" spans="1:8" ht="12.75">
      <c r="A126" s="17" t="s">
        <v>156</v>
      </c>
      <c r="B126" s="3" t="s">
        <v>159</v>
      </c>
      <c r="C126" s="3">
        <f>C153</f>
        <v>4000</v>
      </c>
      <c r="D126" s="3">
        <f t="shared" si="10"/>
        <v>4000</v>
      </c>
      <c r="E126" s="3">
        <f>E153</f>
        <v>0</v>
      </c>
      <c r="F126" s="3">
        <f t="shared" si="10"/>
        <v>0</v>
      </c>
      <c r="G126" s="27">
        <f>E126/D126*100</f>
        <v>0</v>
      </c>
      <c r="H126" s="30">
        <f>D126-E126</f>
        <v>4000</v>
      </c>
    </row>
    <row r="127" spans="1:8" ht="38.25">
      <c r="A127" s="13" t="s">
        <v>140</v>
      </c>
      <c r="B127" s="3" t="s">
        <v>141</v>
      </c>
      <c r="C127" s="34">
        <f>C136+C139+C154+C142</f>
        <v>125000</v>
      </c>
      <c r="D127" s="34">
        <f>D136+D139+D154+D142</f>
        <v>1077778</v>
      </c>
      <c r="E127" s="34">
        <f>E136+E139+E154+E142</f>
        <v>0</v>
      </c>
      <c r="F127" s="34">
        <f>F136+F139+F154+F142</f>
        <v>900416.52</v>
      </c>
      <c r="G127" s="27">
        <f t="shared" si="4"/>
        <v>0</v>
      </c>
      <c r="H127" s="30">
        <f t="shared" si="5"/>
        <v>1077778</v>
      </c>
    </row>
    <row r="128" spans="1:8" ht="38.25">
      <c r="A128" s="13" t="s">
        <v>408</v>
      </c>
      <c r="B128" s="3" t="s">
        <v>410</v>
      </c>
      <c r="C128" s="34">
        <f>C143</f>
        <v>6000</v>
      </c>
      <c r="D128" s="34">
        <f>D143</f>
        <v>6000</v>
      </c>
      <c r="E128" s="34">
        <f>E143</f>
        <v>4925.61</v>
      </c>
      <c r="F128" s="34">
        <f>F143</f>
        <v>0</v>
      </c>
      <c r="G128" s="27"/>
      <c r="H128" s="30"/>
    </row>
    <row r="129" spans="1:8" ht="12.75">
      <c r="A129" s="23" t="s">
        <v>2</v>
      </c>
      <c r="B129" s="23" t="s">
        <v>38</v>
      </c>
      <c r="C129" s="31">
        <f>C130+C134+C135+C136</f>
        <v>566700</v>
      </c>
      <c r="D129" s="31">
        <f>D130+D134+D135+D136</f>
        <v>566700</v>
      </c>
      <c r="E129" s="31">
        <f>E130+E134+E135+E136</f>
        <v>0</v>
      </c>
      <c r="F129" s="31">
        <f>F130+F134+F135+F136</f>
        <v>912782.6799999999</v>
      </c>
      <c r="G129" s="28">
        <f t="shared" si="4"/>
        <v>0</v>
      </c>
      <c r="H129" s="33">
        <f t="shared" si="5"/>
        <v>566700</v>
      </c>
    </row>
    <row r="130" spans="1:8" ht="25.5">
      <c r="A130" s="17" t="s">
        <v>126</v>
      </c>
      <c r="B130" s="3" t="s">
        <v>142</v>
      </c>
      <c r="C130" s="34">
        <f>C131+C132+C133</f>
        <v>0</v>
      </c>
      <c r="D130" s="34">
        <f>D131+D132+D133</f>
        <v>0</v>
      </c>
      <c r="E130" s="34">
        <f>E131+E132+E133</f>
        <v>0</v>
      </c>
      <c r="F130" s="34">
        <f>F131+F132+F133</f>
        <v>736030.1599999999</v>
      </c>
      <c r="G130" s="27" t="e">
        <f t="shared" si="4"/>
        <v>#DIV/0!</v>
      </c>
      <c r="H130" s="30">
        <f t="shared" si="5"/>
        <v>0</v>
      </c>
    </row>
    <row r="131" spans="1:8" ht="12.75">
      <c r="A131" s="3" t="s">
        <v>113</v>
      </c>
      <c r="B131" s="3" t="s">
        <v>143</v>
      </c>
      <c r="C131" s="34">
        <v>0</v>
      </c>
      <c r="D131" s="34">
        <v>0</v>
      </c>
      <c r="E131" s="34">
        <v>0</v>
      </c>
      <c r="F131" s="34">
        <v>575613.33</v>
      </c>
      <c r="G131" s="27" t="e">
        <f t="shared" si="4"/>
        <v>#DIV/0!</v>
      </c>
      <c r="H131" s="30">
        <f t="shared" si="5"/>
        <v>0</v>
      </c>
    </row>
    <row r="132" spans="1:8" ht="12.75">
      <c r="A132" s="3" t="s">
        <v>115</v>
      </c>
      <c r="B132" s="3" t="s">
        <v>144</v>
      </c>
      <c r="C132" s="34">
        <v>0</v>
      </c>
      <c r="D132" s="34">
        <v>0</v>
      </c>
      <c r="E132" s="34">
        <v>0</v>
      </c>
      <c r="F132" s="34">
        <v>147146.83</v>
      </c>
      <c r="G132" s="27" t="e">
        <f t="shared" si="4"/>
        <v>#DIV/0!</v>
      </c>
      <c r="H132" s="30">
        <f t="shared" si="5"/>
        <v>0</v>
      </c>
    </row>
    <row r="133" spans="1:8" ht="12.75">
      <c r="A133" s="5" t="s">
        <v>116</v>
      </c>
      <c r="B133" s="3" t="s">
        <v>145</v>
      </c>
      <c r="C133" s="34">
        <v>0</v>
      </c>
      <c r="D133" s="34">
        <v>0</v>
      </c>
      <c r="E133" s="34">
        <v>0</v>
      </c>
      <c r="F133" s="34">
        <v>13270</v>
      </c>
      <c r="G133" s="27" t="e">
        <f t="shared" si="4"/>
        <v>#DIV/0!</v>
      </c>
      <c r="H133" s="30">
        <f t="shared" si="5"/>
        <v>0</v>
      </c>
    </row>
    <row r="134" spans="1:8" ht="25.5">
      <c r="A134" s="13" t="s">
        <v>118</v>
      </c>
      <c r="B134" s="3" t="s">
        <v>146</v>
      </c>
      <c r="C134" s="3">
        <v>0</v>
      </c>
      <c r="D134" s="34">
        <v>0</v>
      </c>
      <c r="E134" s="34">
        <v>0</v>
      </c>
      <c r="F134" s="34">
        <v>36341.85</v>
      </c>
      <c r="G134" s="27" t="e">
        <f t="shared" si="4"/>
        <v>#DIV/0!</v>
      </c>
      <c r="H134" s="30">
        <f t="shared" si="5"/>
        <v>0</v>
      </c>
    </row>
    <row r="135" spans="1:8" ht="25.5">
      <c r="A135" s="13" t="s">
        <v>120</v>
      </c>
      <c r="B135" s="3" t="s">
        <v>147</v>
      </c>
      <c r="C135" s="34">
        <v>566700</v>
      </c>
      <c r="D135" s="34">
        <v>566700</v>
      </c>
      <c r="E135" s="34">
        <v>0</v>
      </c>
      <c r="F135" s="34">
        <v>140410.67</v>
      </c>
      <c r="G135" s="27">
        <f>E135/D135*100</f>
        <v>0</v>
      </c>
      <c r="H135" s="30">
        <f>D135-E135</f>
        <v>566700</v>
      </c>
    </row>
    <row r="136" spans="1:8" ht="51">
      <c r="A136" s="13" t="s">
        <v>396</v>
      </c>
      <c r="B136" s="3" t="s">
        <v>384</v>
      </c>
      <c r="C136" s="34">
        <v>0</v>
      </c>
      <c r="D136" s="34">
        <v>0</v>
      </c>
      <c r="E136" s="34">
        <v>0</v>
      </c>
      <c r="F136" s="34">
        <v>0</v>
      </c>
      <c r="G136" s="27" t="e">
        <f>E136/D136*100</f>
        <v>#DIV/0!</v>
      </c>
      <c r="H136" s="30">
        <f>D136-E136</f>
        <v>0</v>
      </c>
    </row>
    <row r="137" spans="1:8" ht="12.75">
      <c r="A137" s="23" t="s">
        <v>3</v>
      </c>
      <c r="B137" s="23" t="s">
        <v>39</v>
      </c>
      <c r="C137" s="31">
        <f>C139+C138</f>
        <v>800000</v>
      </c>
      <c r="D137" s="31">
        <f>D139+D138</f>
        <v>900000</v>
      </c>
      <c r="E137" s="31">
        <f>E139+E138</f>
        <v>170640.99</v>
      </c>
      <c r="F137" s="31">
        <f>F139+F138</f>
        <v>112815.41</v>
      </c>
      <c r="G137" s="28">
        <f t="shared" si="4"/>
        <v>18.96011</v>
      </c>
      <c r="H137" s="33">
        <f t="shared" si="5"/>
        <v>729359.01</v>
      </c>
    </row>
    <row r="138" spans="1:8" ht="25.5">
      <c r="A138" s="13" t="s">
        <v>120</v>
      </c>
      <c r="B138" s="3" t="s">
        <v>351</v>
      </c>
      <c r="C138" s="35">
        <v>800000</v>
      </c>
      <c r="D138" s="35">
        <v>900000</v>
      </c>
      <c r="E138" s="35">
        <v>170640.99</v>
      </c>
      <c r="F138" s="35">
        <v>0</v>
      </c>
      <c r="G138" s="28"/>
      <c r="H138" s="33"/>
    </row>
    <row r="139" spans="1:8" ht="51">
      <c r="A139" s="13" t="s">
        <v>396</v>
      </c>
      <c r="B139" s="3" t="s">
        <v>385</v>
      </c>
      <c r="C139" s="3">
        <v>0</v>
      </c>
      <c r="D139" s="34">
        <v>0</v>
      </c>
      <c r="E139" s="34">
        <v>0</v>
      </c>
      <c r="F139" s="34">
        <v>112815.41</v>
      </c>
      <c r="G139" s="27" t="e">
        <f t="shared" si="4"/>
        <v>#DIV/0!</v>
      </c>
      <c r="H139" s="30">
        <f t="shared" si="5"/>
        <v>0</v>
      </c>
    </row>
    <row r="140" spans="1:8" ht="12.75">
      <c r="A140" s="23" t="s">
        <v>40</v>
      </c>
      <c r="B140" s="23" t="s">
        <v>41</v>
      </c>
      <c r="C140" s="31">
        <f>C141+C142+C143</f>
        <v>14663278.49</v>
      </c>
      <c r="D140" s="31">
        <f>D141+D142+D143</f>
        <v>18412622.53</v>
      </c>
      <c r="E140" s="31">
        <f>E141+E142+E143</f>
        <v>2699725.58</v>
      </c>
      <c r="F140" s="31">
        <f>F141+F142</f>
        <v>2793918.69</v>
      </c>
      <c r="G140" s="28">
        <f t="shared" si="4"/>
        <v>14.662363145724033</v>
      </c>
      <c r="H140" s="33">
        <f t="shared" si="5"/>
        <v>15712896.950000001</v>
      </c>
    </row>
    <row r="141" spans="1:8" ht="25.5">
      <c r="A141" s="13" t="s">
        <v>120</v>
      </c>
      <c r="B141" s="3" t="s">
        <v>148</v>
      </c>
      <c r="C141" s="3">
        <v>14657278.49</v>
      </c>
      <c r="D141" s="3">
        <v>18406622.53</v>
      </c>
      <c r="E141" s="34">
        <v>2694799.97</v>
      </c>
      <c r="F141" s="34">
        <v>2006317.58</v>
      </c>
      <c r="G141" s="27">
        <f t="shared" si="4"/>
        <v>14.640382642757437</v>
      </c>
      <c r="H141" s="30">
        <f t="shared" si="5"/>
        <v>15711822.56</v>
      </c>
    </row>
    <row r="142" spans="1:8" ht="51">
      <c r="A142" s="13" t="s">
        <v>396</v>
      </c>
      <c r="B142" s="3" t="s">
        <v>395</v>
      </c>
      <c r="C142" s="3">
        <v>0</v>
      </c>
      <c r="D142" s="3">
        <v>0</v>
      </c>
      <c r="E142" s="34">
        <v>0</v>
      </c>
      <c r="F142" s="34">
        <v>787601.11</v>
      </c>
      <c r="G142" s="27" t="e">
        <f t="shared" si="4"/>
        <v>#DIV/0!</v>
      </c>
      <c r="H142" s="30">
        <f t="shared" si="5"/>
        <v>0</v>
      </c>
    </row>
    <row r="143" spans="1:8" ht="38.25">
      <c r="A143" s="13" t="s">
        <v>408</v>
      </c>
      <c r="B143" s="3" t="s">
        <v>414</v>
      </c>
      <c r="C143" s="3">
        <v>6000</v>
      </c>
      <c r="D143" s="3">
        <v>6000</v>
      </c>
      <c r="E143" s="34">
        <v>4925.61</v>
      </c>
      <c r="F143" s="3"/>
      <c r="G143" s="27">
        <f t="shared" si="4"/>
        <v>82.09349999999999</v>
      </c>
      <c r="H143" s="30">
        <f t="shared" si="5"/>
        <v>1074.3900000000003</v>
      </c>
    </row>
    <row r="144" spans="1:8" ht="25.5">
      <c r="A144" s="24" t="s">
        <v>4</v>
      </c>
      <c r="B144" s="23" t="s">
        <v>42</v>
      </c>
      <c r="C144" s="31">
        <f>C149+C150+C151+C152+C153+C154+C148+C145</f>
        <v>4049465.62</v>
      </c>
      <c r="D144" s="31">
        <f>D149+D150+D151+D152+D153+D154+D148+D145</f>
        <v>5077365.619999999</v>
      </c>
      <c r="E144" s="31">
        <f>E149+E150+E151+E152+E153+E154+E148+E145</f>
        <v>728400</v>
      </c>
      <c r="F144" s="31">
        <f>F149+F150+F151+F152+F153+F154+F148+F145</f>
        <v>669804.6000000001</v>
      </c>
      <c r="G144" s="28">
        <f t="shared" si="4"/>
        <v>14.346022219294111</v>
      </c>
      <c r="H144" s="33">
        <f t="shared" si="5"/>
        <v>4348965.619999999</v>
      </c>
    </row>
    <row r="145" spans="1:8" ht="25.5">
      <c r="A145" s="17" t="s">
        <v>126</v>
      </c>
      <c r="B145" s="3" t="s">
        <v>379</v>
      </c>
      <c r="C145" s="35">
        <f>C146+C147</f>
        <v>14322.1</v>
      </c>
      <c r="D145" s="35">
        <f>D146+D147</f>
        <v>14322.1</v>
      </c>
      <c r="E145" s="35">
        <f>E146+E147</f>
        <v>0</v>
      </c>
      <c r="F145" s="35">
        <f>F146+F147</f>
        <v>12260.28</v>
      </c>
      <c r="G145" s="28"/>
      <c r="H145" s="33"/>
    </row>
    <row r="146" spans="1:8" ht="12.75">
      <c r="A146" s="3" t="s">
        <v>113</v>
      </c>
      <c r="B146" s="3" t="s">
        <v>380</v>
      </c>
      <c r="C146" s="35">
        <v>11000</v>
      </c>
      <c r="D146" s="35">
        <v>11000</v>
      </c>
      <c r="E146" s="35">
        <v>0</v>
      </c>
      <c r="F146" s="35">
        <v>9416.5</v>
      </c>
      <c r="G146" s="28"/>
      <c r="H146" s="33"/>
    </row>
    <row r="147" spans="1:8" ht="12.75">
      <c r="A147" s="3" t="s">
        <v>115</v>
      </c>
      <c r="B147" s="3" t="s">
        <v>381</v>
      </c>
      <c r="C147" s="35">
        <v>3322.1</v>
      </c>
      <c r="D147" s="35">
        <v>3322.1</v>
      </c>
      <c r="E147" s="35">
        <v>0</v>
      </c>
      <c r="F147" s="35">
        <v>2843.78</v>
      </c>
      <c r="G147" s="28"/>
      <c r="H147" s="33"/>
    </row>
    <row r="148" spans="1:8" ht="25.5">
      <c r="A148" s="13" t="s">
        <v>118</v>
      </c>
      <c r="B148" s="3" t="s">
        <v>329</v>
      </c>
      <c r="C148" s="35">
        <v>37500</v>
      </c>
      <c r="D148" s="35">
        <v>37500</v>
      </c>
      <c r="E148" s="35">
        <v>37500</v>
      </c>
      <c r="F148" s="31"/>
      <c r="G148" s="28"/>
      <c r="H148" s="33"/>
    </row>
    <row r="149" spans="1:8" ht="25.5">
      <c r="A149" s="13" t="s">
        <v>120</v>
      </c>
      <c r="B149" s="3" t="s">
        <v>151</v>
      </c>
      <c r="C149" s="3">
        <v>1597643.52</v>
      </c>
      <c r="D149" s="3">
        <v>1672765.52</v>
      </c>
      <c r="E149" s="34">
        <v>151900</v>
      </c>
      <c r="F149" s="34">
        <v>182544.32</v>
      </c>
      <c r="G149" s="27">
        <f t="shared" si="4"/>
        <v>9.080770627075097</v>
      </c>
      <c r="H149" s="30">
        <f t="shared" si="5"/>
        <v>1520865.52</v>
      </c>
    </row>
    <row r="150" spans="1:8" ht="40.5" customHeight="1">
      <c r="A150" s="13" t="s">
        <v>172</v>
      </c>
      <c r="B150" s="3" t="s">
        <v>340</v>
      </c>
      <c r="C150" s="3"/>
      <c r="D150" s="34">
        <v>0</v>
      </c>
      <c r="E150" s="34">
        <v>0</v>
      </c>
      <c r="F150" s="34">
        <v>0</v>
      </c>
      <c r="G150" s="27" t="e">
        <f t="shared" si="4"/>
        <v>#DIV/0!</v>
      </c>
      <c r="H150" s="30">
        <f t="shared" si="5"/>
        <v>0</v>
      </c>
    </row>
    <row r="151" spans="1:8" ht="12.75">
      <c r="A151" s="5" t="s">
        <v>149</v>
      </c>
      <c r="B151" s="3" t="s">
        <v>153</v>
      </c>
      <c r="C151" s="3"/>
      <c r="D151" s="34"/>
      <c r="E151" s="34">
        <v>0</v>
      </c>
      <c r="F151" s="34"/>
      <c r="G151" s="27"/>
      <c r="H151" s="30">
        <f t="shared" si="5"/>
        <v>0</v>
      </c>
    </row>
    <row r="152" spans="1:8" ht="51">
      <c r="A152" s="17" t="s">
        <v>154</v>
      </c>
      <c r="B152" s="3" t="s">
        <v>155</v>
      </c>
      <c r="C152" s="3">
        <v>2271000</v>
      </c>
      <c r="D152" s="34">
        <v>2271000</v>
      </c>
      <c r="E152" s="34">
        <v>539000</v>
      </c>
      <c r="F152" s="34">
        <v>475000</v>
      </c>
      <c r="G152" s="27">
        <f t="shared" si="4"/>
        <v>23.734037868780273</v>
      </c>
      <c r="H152" s="30">
        <f t="shared" si="5"/>
        <v>1732000</v>
      </c>
    </row>
    <row r="153" spans="1:8" ht="12.75">
      <c r="A153" s="17" t="s">
        <v>156</v>
      </c>
      <c r="B153" s="3" t="s">
        <v>157</v>
      </c>
      <c r="C153" s="3">
        <v>4000</v>
      </c>
      <c r="D153" s="34">
        <v>4000</v>
      </c>
      <c r="E153" s="34">
        <v>0</v>
      </c>
      <c r="F153" s="34">
        <v>0</v>
      </c>
      <c r="G153" s="27">
        <f t="shared" si="4"/>
        <v>0</v>
      </c>
      <c r="H153" s="30">
        <f t="shared" si="5"/>
        <v>4000</v>
      </c>
    </row>
    <row r="154" spans="1:8" ht="51">
      <c r="A154" s="13" t="s">
        <v>396</v>
      </c>
      <c r="B154" s="3" t="s">
        <v>386</v>
      </c>
      <c r="C154" s="3">
        <v>125000</v>
      </c>
      <c r="D154" s="34">
        <v>1077778</v>
      </c>
      <c r="E154" s="34">
        <v>0</v>
      </c>
      <c r="F154" s="34">
        <v>0</v>
      </c>
      <c r="G154" s="27">
        <f t="shared" si="4"/>
        <v>0</v>
      </c>
      <c r="H154" s="30">
        <f t="shared" si="5"/>
        <v>1077778</v>
      </c>
    </row>
    <row r="155" spans="1:8" ht="12.75">
      <c r="A155" s="1" t="s">
        <v>43</v>
      </c>
      <c r="B155" s="1" t="s">
        <v>44</v>
      </c>
      <c r="C155" s="33">
        <f>C158+C159+C157+C160+C156</f>
        <v>11069343.219999999</v>
      </c>
      <c r="D155" s="33">
        <f>D158+D159+D157+D160+D156</f>
        <v>13261702.99</v>
      </c>
      <c r="E155" s="33">
        <f>E158+E159+E157+E160+E156</f>
        <v>1458613.6800000002</v>
      </c>
      <c r="F155" s="33">
        <f>F158+F159+F157+F160+F156</f>
        <v>7365375.34</v>
      </c>
      <c r="G155" s="28">
        <f t="shared" si="4"/>
        <v>10.99869059878561</v>
      </c>
      <c r="H155" s="33">
        <f t="shared" si="5"/>
        <v>11803089.31</v>
      </c>
    </row>
    <row r="156" spans="1:8" ht="38.25">
      <c r="A156" s="13" t="s">
        <v>411</v>
      </c>
      <c r="B156" s="3" t="s">
        <v>412</v>
      </c>
      <c r="C156" s="33"/>
      <c r="D156" s="35">
        <f>D170</f>
        <v>0</v>
      </c>
      <c r="E156" s="35">
        <f>E170</f>
        <v>0</v>
      </c>
      <c r="F156" s="33"/>
      <c r="G156" s="28"/>
      <c r="H156" s="33"/>
    </row>
    <row r="157" spans="1:8" ht="25.5">
      <c r="A157" s="13" t="s">
        <v>120</v>
      </c>
      <c r="B157" s="3" t="s">
        <v>326</v>
      </c>
      <c r="C157" s="35">
        <f>C162+C166+C171</f>
        <v>4928153.14</v>
      </c>
      <c r="D157" s="35">
        <f>D162+D166+D171</f>
        <v>6670902.99</v>
      </c>
      <c r="E157" s="35">
        <f>E162+E166+E171</f>
        <v>720093.88</v>
      </c>
      <c r="F157" s="35">
        <f>F162+F166+F171</f>
        <v>1412344.54</v>
      </c>
      <c r="G157" s="27">
        <f>E157/D157*100</f>
        <v>10.794548820144062</v>
      </c>
      <c r="H157" s="30">
        <f>D157-E157</f>
        <v>5950809.11</v>
      </c>
    </row>
    <row r="158" spans="1:8" ht="38.25">
      <c r="A158" s="17" t="s">
        <v>160</v>
      </c>
      <c r="B158" s="3" t="s">
        <v>327</v>
      </c>
      <c r="C158" s="35">
        <f>C163</f>
        <v>5214800</v>
      </c>
      <c r="D158" s="35">
        <f>D163</f>
        <v>5214800</v>
      </c>
      <c r="E158" s="35">
        <f>E163</f>
        <v>439519.8</v>
      </c>
      <c r="F158" s="35">
        <f>F163</f>
        <v>1453030.8</v>
      </c>
      <c r="G158" s="27">
        <f t="shared" si="4"/>
        <v>8.428315563396486</v>
      </c>
      <c r="H158" s="30">
        <f t="shared" si="5"/>
        <v>4775280.2</v>
      </c>
    </row>
    <row r="159" spans="1:8" ht="51">
      <c r="A159" s="13" t="s">
        <v>396</v>
      </c>
      <c r="B159" s="3" t="s">
        <v>398</v>
      </c>
      <c r="C159" s="35">
        <f>C164+C172+C168</f>
        <v>926390.08</v>
      </c>
      <c r="D159" s="35">
        <f>D164+D172+D168</f>
        <v>1376000</v>
      </c>
      <c r="E159" s="35">
        <f>E164+E172+E168</f>
        <v>299000</v>
      </c>
      <c r="F159" s="35">
        <f>F164+F172+F168</f>
        <v>0</v>
      </c>
      <c r="G159" s="27">
        <f t="shared" si="4"/>
        <v>21.7296511627907</v>
      </c>
      <c r="H159" s="30">
        <f t="shared" si="5"/>
        <v>1077000</v>
      </c>
    </row>
    <row r="160" spans="1:8" ht="57" customHeight="1">
      <c r="A160" s="13" t="s">
        <v>336</v>
      </c>
      <c r="B160" s="3" t="s">
        <v>337</v>
      </c>
      <c r="C160" s="35">
        <f>C167</f>
        <v>0</v>
      </c>
      <c r="D160" s="35">
        <f>D167</f>
        <v>0</v>
      </c>
      <c r="E160" s="35">
        <f>E167</f>
        <v>0</v>
      </c>
      <c r="F160" s="35">
        <f>F167</f>
        <v>4500000</v>
      </c>
      <c r="G160" s="27" t="e">
        <f>E160/D160*100</f>
        <v>#DIV/0!</v>
      </c>
      <c r="H160" s="30">
        <f>D160-E160</f>
        <v>0</v>
      </c>
    </row>
    <row r="161" spans="1:8" ht="12.75">
      <c r="A161" s="23" t="s">
        <v>45</v>
      </c>
      <c r="B161" s="23" t="s">
        <v>46</v>
      </c>
      <c r="C161" s="31">
        <f>C163+C162+C164</f>
        <v>5264800</v>
      </c>
      <c r="D161" s="31">
        <f>D163+D162+D164</f>
        <v>5469800</v>
      </c>
      <c r="E161" s="31">
        <f>E163+E162+E164</f>
        <v>443305.77999999997</v>
      </c>
      <c r="F161" s="33">
        <f>F163+F162+F164</f>
        <v>1473516.47</v>
      </c>
      <c r="G161" s="28">
        <f t="shared" si="4"/>
        <v>8.104606749789754</v>
      </c>
      <c r="H161" s="33">
        <f t="shared" si="5"/>
        <v>5026494.22</v>
      </c>
    </row>
    <row r="162" spans="1:8" ht="25.5">
      <c r="A162" s="13" t="s">
        <v>120</v>
      </c>
      <c r="B162" s="3" t="s">
        <v>323</v>
      </c>
      <c r="C162" s="35">
        <v>50000</v>
      </c>
      <c r="D162" s="35">
        <v>255000</v>
      </c>
      <c r="E162" s="35">
        <v>3785.98</v>
      </c>
      <c r="F162" s="35">
        <v>20485.67</v>
      </c>
      <c r="G162" s="27">
        <f aca="true" t="shared" si="11" ref="G162:G168">E162/D162*100</f>
        <v>1.4846980392156863</v>
      </c>
      <c r="H162" s="30">
        <f aca="true" t="shared" si="12" ref="H162:H168">D162-E162</f>
        <v>251214.02</v>
      </c>
    </row>
    <row r="163" spans="1:8" ht="38.25">
      <c r="A163" s="17" t="s">
        <v>160</v>
      </c>
      <c r="B163" s="3" t="s">
        <v>161</v>
      </c>
      <c r="C163" s="35">
        <v>5214800</v>
      </c>
      <c r="D163" s="35">
        <v>5214800</v>
      </c>
      <c r="E163" s="35">
        <v>439519.8</v>
      </c>
      <c r="F163" s="35">
        <v>1453030.8</v>
      </c>
      <c r="G163" s="27">
        <f t="shared" si="11"/>
        <v>8.428315563396486</v>
      </c>
      <c r="H163" s="30">
        <f t="shared" si="12"/>
        <v>4775280.2</v>
      </c>
    </row>
    <row r="164" spans="1:8" ht="51">
      <c r="A164" s="13" t="s">
        <v>396</v>
      </c>
      <c r="B164" s="3" t="s">
        <v>399</v>
      </c>
      <c r="C164" s="35">
        <v>0</v>
      </c>
      <c r="D164" s="35">
        <v>0</v>
      </c>
      <c r="E164" s="35">
        <v>0</v>
      </c>
      <c r="F164" s="35">
        <v>0</v>
      </c>
      <c r="G164" s="27" t="e">
        <f t="shared" si="11"/>
        <v>#DIV/0!</v>
      </c>
      <c r="H164" s="30">
        <f t="shared" si="12"/>
        <v>0</v>
      </c>
    </row>
    <row r="165" spans="1:8" ht="12.75">
      <c r="A165" s="23" t="s">
        <v>47</v>
      </c>
      <c r="B165" s="1" t="s">
        <v>48</v>
      </c>
      <c r="C165" s="33">
        <f>C167+C166+C168</f>
        <v>702428.08</v>
      </c>
      <c r="D165" s="33">
        <f>D167+D166+D168</f>
        <v>1572038</v>
      </c>
      <c r="E165" s="33">
        <f>E167+E166+E168</f>
        <v>139343.05</v>
      </c>
      <c r="F165" s="33">
        <f>F167+F166+F168</f>
        <v>4547460</v>
      </c>
      <c r="G165" s="27">
        <f t="shared" si="11"/>
        <v>8.863847438802368</v>
      </c>
      <c r="H165" s="30">
        <f t="shared" si="12"/>
        <v>1432694.95</v>
      </c>
    </row>
    <row r="166" spans="1:8" ht="25.5">
      <c r="A166" s="13" t="s">
        <v>120</v>
      </c>
      <c r="B166" s="3" t="s">
        <v>324</v>
      </c>
      <c r="C166" s="40">
        <v>612038</v>
      </c>
      <c r="D166" s="40">
        <v>1032038</v>
      </c>
      <c r="E166" s="35">
        <v>49343.05</v>
      </c>
      <c r="F166" s="35">
        <v>47460</v>
      </c>
      <c r="G166" s="27">
        <f t="shared" si="11"/>
        <v>4.781127245314611</v>
      </c>
      <c r="H166" s="30">
        <f t="shared" si="12"/>
        <v>982694.95</v>
      </c>
    </row>
    <row r="167" spans="1:8" ht="37.5" customHeight="1">
      <c r="A167" s="17" t="s">
        <v>172</v>
      </c>
      <c r="B167" s="3" t="s">
        <v>397</v>
      </c>
      <c r="C167" s="3">
        <v>0</v>
      </c>
      <c r="D167" s="34">
        <v>0</v>
      </c>
      <c r="E167" s="35">
        <v>0</v>
      </c>
      <c r="F167" s="34">
        <v>4500000</v>
      </c>
      <c r="G167" s="27" t="e">
        <f t="shared" si="11"/>
        <v>#DIV/0!</v>
      </c>
      <c r="H167" s="30">
        <f t="shared" si="12"/>
        <v>0</v>
      </c>
    </row>
    <row r="168" spans="1:8" ht="54.75" customHeight="1">
      <c r="A168" s="13" t="s">
        <v>396</v>
      </c>
      <c r="B168" s="3" t="s">
        <v>400</v>
      </c>
      <c r="C168" s="3">
        <v>90390.08</v>
      </c>
      <c r="D168" s="34">
        <v>540000</v>
      </c>
      <c r="E168" s="34">
        <v>90000</v>
      </c>
      <c r="F168" s="34">
        <v>0</v>
      </c>
      <c r="G168" s="27">
        <f t="shared" si="11"/>
        <v>16.666666666666664</v>
      </c>
      <c r="H168" s="30">
        <f t="shared" si="12"/>
        <v>450000</v>
      </c>
    </row>
    <row r="169" spans="1:8" ht="12.75">
      <c r="A169" s="23" t="s">
        <v>49</v>
      </c>
      <c r="B169" s="23" t="s">
        <v>50</v>
      </c>
      <c r="C169" s="31">
        <f>C172+C171+C170</f>
        <v>5102115.14</v>
      </c>
      <c r="D169" s="31">
        <f>D172+D171+D170</f>
        <v>6219864.99</v>
      </c>
      <c r="E169" s="31">
        <f>E172+E171+E170</f>
        <v>875964.85</v>
      </c>
      <c r="F169" s="31">
        <f>F172+F171+F170</f>
        <v>1344398.87</v>
      </c>
      <c r="G169" s="28">
        <f t="shared" si="4"/>
        <v>14.083341863663184</v>
      </c>
      <c r="H169" s="33">
        <f t="shared" si="5"/>
        <v>5343900.140000001</v>
      </c>
    </row>
    <row r="170" spans="1:8" ht="38.25">
      <c r="A170" s="13" t="s">
        <v>411</v>
      </c>
      <c r="B170" s="3" t="s">
        <v>405</v>
      </c>
      <c r="C170" s="35">
        <v>0</v>
      </c>
      <c r="D170" s="35">
        <v>0</v>
      </c>
      <c r="E170" s="35">
        <v>0</v>
      </c>
      <c r="F170" s="31"/>
      <c r="G170" s="28"/>
      <c r="H170" s="33"/>
    </row>
    <row r="171" spans="1:8" ht="25.5">
      <c r="A171" s="13" t="s">
        <v>120</v>
      </c>
      <c r="B171" s="3" t="s">
        <v>325</v>
      </c>
      <c r="C171" s="35">
        <v>4266115.14</v>
      </c>
      <c r="D171" s="35">
        <v>5383864.99</v>
      </c>
      <c r="E171" s="35">
        <v>666964.85</v>
      </c>
      <c r="F171" s="35">
        <v>1344398.87</v>
      </c>
      <c r="G171" s="27">
        <f>E171/D171*100</f>
        <v>12.388216480889131</v>
      </c>
      <c r="H171" s="30">
        <f>D171-E171</f>
        <v>4716900.140000001</v>
      </c>
    </row>
    <row r="172" spans="1:8" ht="51">
      <c r="A172" s="13" t="s">
        <v>396</v>
      </c>
      <c r="B172" s="3" t="s">
        <v>401</v>
      </c>
      <c r="C172" s="3">
        <v>836000</v>
      </c>
      <c r="D172" s="34">
        <v>836000</v>
      </c>
      <c r="E172" s="34">
        <v>209000</v>
      </c>
      <c r="F172" s="34">
        <v>0</v>
      </c>
      <c r="G172" s="27">
        <f t="shared" si="4"/>
        <v>25</v>
      </c>
      <c r="H172" s="30">
        <f t="shared" si="5"/>
        <v>627000</v>
      </c>
    </row>
    <row r="173" spans="1:8" ht="12.75">
      <c r="A173" s="1" t="s">
        <v>51</v>
      </c>
      <c r="B173" s="1" t="s">
        <v>52</v>
      </c>
      <c r="C173" s="33">
        <f aca="true" t="shared" si="13" ref="C173:F174">C174</f>
        <v>0</v>
      </c>
      <c r="D173" s="33">
        <f t="shared" si="13"/>
        <v>0</v>
      </c>
      <c r="E173" s="33">
        <f t="shared" si="13"/>
        <v>0</v>
      </c>
      <c r="F173" s="33">
        <f t="shared" si="13"/>
        <v>0</v>
      </c>
      <c r="G173" s="28" t="e">
        <f t="shared" si="4"/>
        <v>#DIV/0!</v>
      </c>
      <c r="H173" s="33">
        <f t="shared" si="5"/>
        <v>0</v>
      </c>
    </row>
    <row r="174" spans="1:8" ht="25.5">
      <c r="A174" s="24" t="s">
        <v>53</v>
      </c>
      <c r="B174" s="23" t="s">
        <v>54</v>
      </c>
      <c r="C174" s="31">
        <f t="shared" si="13"/>
        <v>0</v>
      </c>
      <c r="D174" s="31">
        <f t="shared" si="13"/>
        <v>0</v>
      </c>
      <c r="E174" s="31">
        <f t="shared" si="13"/>
        <v>0</v>
      </c>
      <c r="F174" s="31">
        <f t="shared" si="13"/>
        <v>0</v>
      </c>
      <c r="G174" s="28" t="e">
        <f>E174/D174*100</f>
        <v>#DIV/0!</v>
      </c>
      <c r="H174" s="30">
        <f aca="true" t="shared" si="14" ref="H174:H257">D174-E174</f>
        <v>0</v>
      </c>
    </row>
    <row r="175" spans="1:8" ht="25.5">
      <c r="A175" s="13" t="s">
        <v>120</v>
      </c>
      <c r="B175" s="3" t="s">
        <v>165</v>
      </c>
      <c r="C175" s="3">
        <v>0</v>
      </c>
      <c r="D175" s="34">
        <v>0</v>
      </c>
      <c r="E175" s="34">
        <v>0</v>
      </c>
      <c r="F175" s="34">
        <v>0</v>
      </c>
      <c r="G175" s="27" t="e">
        <f aca="true" t="shared" si="15" ref="G175:G258">E175/D175*100</f>
        <v>#DIV/0!</v>
      </c>
      <c r="H175" s="30">
        <f t="shared" si="14"/>
        <v>0</v>
      </c>
    </row>
    <row r="176" spans="1:8" ht="12.75">
      <c r="A176" s="1" t="s">
        <v>55</v>
      </c>
      <c r="B176" s="1" t="s">
        <v>56</v>
      </c>
      <c r="C176" s="33">
        <f>C177+C182+C183+C184+C189+C178+C179+C180+C187+C188+C190+C191+C192+C181+C186+C193</f>
        <v>216019130</v>
      </c>
      <c r="D176" s="33">
        <f>D177+D182+D183+D184+D189+D178+D179+D180+D187+D188+D190+D191+D192+D181+D186+D193+D185</f>
        <v>216288162</v>
      </c>
      <c r="E176" s="33">
        <f>E177+E182+E183+E184+E189+E178+E179+E180+E187+E188+E190+E191+E192+E181+E186+E193+E185</f>
        <v>63523417.68999999</v>
      </c>
      <c r="F176" s="33">
        <f>F177+F182+F183+F184+F189+F178+F179+F180+F187+F188+F190+F191+F192+F181+F186+F193+F185</f>
        <v>52101607.02</v>
      </c>
      <c r="G176" s="28">
        <f t="shared" si="15"/>
        <v>29.369807900073603</v>
      </c>
      <c r="H176" s="33">
        <f t="shared" si="14"/>
        <v>152764744.31</v>
      </c>
    </row>
    <row r="177" spans="1:8" ht="12.75">
      <c r="A177" s="17" t="s">
        <v>131</v>
      </c>
      <c r="B177" s="3" t="s">
        <v>191</v>
      </c>
      <c r="C177" s="35">
        <f aca="true" t="shared" si="16" ref="C177:C183">C216</f>
        <v>7394000</v>
      </c>
      <c r="D177" s="35">
        <f aca="true" t="shared" si="17" ref="D177:E180">D216</f>
        <v>7394000</v>
      </c>
      <c r="E177" s="35">
        <f t="shared" si="17"/>
        <v>1809585.75</v>
      </c>
      <c r="F177" s="35">
        <f aca="true" t="shared" si="18" ref="F177:F183">F216</f>
        <v>1660690.9</v>
      </c>
      <c r="G177" s="27">
        <f t="shared" si="15"/>
        <v>24.473705031106302</v>
      </c>
      <c r="H177" s="33">
        <f t="shared" si="14"/>
        <v>5584414.25</v>
      </c>
    </row>
    <row r="178" spans="1:8" ht="25.5">
      <c r="A178" s="17" t="s">
        <v>182</v>
      </c>
      <c r="B178" s="3" t="s">
        <v>192</v>
      </c>
      <c r="C178" s="35">
        <f t="shared" si="16"/>
        <v>10000</v>
      </c>
      <c r="D178" s="35">
        <f t="shared" si="17"/>
        <v>10000</v>
      </c>
      <c r="E178" s="35">
        <f t="shared" si="17"/>
        <v>172.5</v>
      </c>
      <c r="F178" s="35">
        <f t="shared" si="18"/>
        <v>230</v>
      </c>
      <c r="G178" s="27">
        <f t="shared" si="15"/>
        <v>1.725</v>
      </c>
      <c r="H178" s="30">
        <f t="shared" si="14"/>
        <v>9827.5</v>
      </c>
    </row>
    <row r="179" spans="1:8" ht="38.25">
      <c r="A179" s="17" t="s">
        <v>184</v>
      </c>
      <c r="B179" s="3" t="s">
        <v>193</v>
      </c>
      <c r="C179" s="35">
        <f t="shared" si="16"/>
        <v>1980000</v>
      </c>
      <c r="D179" s="35">
        <f t="shared" si="17"/>
        <v>1980000</v>
      </c>
      <c r="E179" s="35">
        <f t="shared" si="17"/>
        <v>597192.14</v>
      </c>
      <c r="F179" s="35">
        <f t="shared" si="18"/>
        <v>1082195.79</v>
      </c>
      <c r="G179" s="27">
        <f t="shared" si="15"/>
        <v>30.16121919191919</v>
      </c>
      <c r="H179" s="30">
        <f t="shared" si="14"/>
        <v>1382807.8599999999</v>
      </c>
    </row>
    <row r="180" spans="1:8" ht="12.75">
      <c r="A180" s="3" t="s">
        <v>113</v>
      </c>
      <c r="B180" s="3" t="s">
        <v>194</v>
      </c>
      <c r="C180" s="35">
        <f t="shared" si="16"/>
        <v>1597227</v>
      </c>
      <c r="D180" s="35">
        <f t="shared" si="17"/>
        <v>1597227</v>
      </c>
      <c r="E180" s="35">
        <f t="shared" si="17"/>
        <v>415325.86</v>
      </c>
      <c r="F180" s="35">
        <f t="shared" si="18"/>
        <v>385625.78</v>
      </c>
      <c r="G180" s="27">
        <f t="shared" si="15"/>
        <v>26.0029325825321</v>
      </c>
      <c r="H180" s="30">
        <f t="shared" si="14"/>
        <v>1181901.1400000001</v>
      </c>
    </row>
    <row r="181" spans="1:8" ht="12.75">
      <c r="A181" s="5" t="s">
        <v>116</v>
      </c>
      <c r="B181" s="3" t="s">
        <v>353</v>
      </c>
      <c r="C181" s="35">
        <f t="shared" si="16"/>
        <v>1000</v>
      </c>
      <c r="D181" s="35">
        <f aca="true" t="shared" si="19" ref="D181:E183">D220</f>
        <v>1000</v>
      </c>
      <c r="E181" s="35">
        <f t="shared" si="19"/>
        <v>0</v>
      </c>
      <c r="F181" s="35">
        <f t="shared" si="18"/>
        <v>0</v>
      </c>
      <c r="G181" s="27"/>
      <c r="H181" s="30"/>
    </row>
    <row r="182" spans="1:8" ht="12.75">
      <c r="A182" s="3" t="s">
        <v>115</v>
      </c>
      <c r="B182" s="3" t="s">
        <v>195</v>
      </c>
      <c r="C182" s="35">
        <f t="shared" si="16"/>
        <v>467473</v>
      </c>
      <c r="D182" s="35">
        <f t="shared" si="19"/>
        <v>467473</v>
      </c>
      <c r="E182" s="35">
        <f t="shared" si="19"/>
        <v>96776.56</v>
      </c>
      <c r="F182" s="35">
        <f t="shared" si="18"/>
        <v>233039.49</v>
      </c>
      <c r="G182" s="27">
        <f t="shared" si="15"/>
        <v>20.70206407642794</v>
      </c>
      <c r="H182" s="30">
        <f t="shared" si="14"/>
        <v>370696.44</v>
      </c>
    </row>
    <row r="183" spans="1:8" ht="25.5">
      <c r="A183" s="13" t="s">
        <v>118</v>
      </c>
      <c r="B183" s="3" t="s">
        <v>196</v>
      </c>
      <c r="C183" s="35">
        <f t="shared" si="16"/>
        <v>561900</v>
      </c>
      <c r="D183" s="35">
        <f t="shared" si="19"/>
        <v>531900</v>
      </c>
      <c r="E183" s="35">
        <f t="shared" si="19"/>
        <v>128235.8</v>
      </c>
      <c r="F183" s="35">
        <f t="shared" si="18"/>
        <v>73899.76</v>
      </c>
      <c r="G183" s="27">
        <f t="shared" si="15"/>
        <v>24.109005452152658</v>
      </c>
      <c r="H183" s="30">
        <f t="shared" si="14"/>
        <v>403664.2</v>
      </c>
    </row>
    <row r="184" spans="1:8" ht="25.5">
      <c r="A184" s="13" t="s">
        <v>120</v>
      </c>
      <c r="B184" s="3" t="s">
        <v>197</v>
      </c>
      <c r="C184" s="35">
        <f>C211+C223</f>
        <v>830930</v>
      </c>
      <c r="D184" s="35">
        <f>D211+D223</f>
        <v>934537</v>
      </c>
      <c r="E184" s="35">
        <f>E211+E223</f>
        <v>451974.02</v>
      </c>
      <c r="F184" s="35">
        <f>F211+F223</f>
        <v>426506.24</v>
      </c>
      <c r="G184" s="27">
        <f t="shared" si="15"/>
        <v>48.36341632273522</v>
      </c>
      <c r="H184" s="30">
        <f t="shared" si="14"/>
        <v>482562.98</v>
      </c>
    </row>
    <row r="185" spans="1:8" ht="12.75">
      <c r="A185" s="13" t="s">
        <v>402</v>
      </c>
      <c r="B185" s="3" t="s">
        <v>404</v>
      </c>
      <c r="C185" s="35"/>
      <c r="D185" s="35">
        <f aca="true" t="shared" si="20" ref="D185:F186">D224</f>
        <v>0</v>
      </c>
      <c r="E185" s="35">
        <f t="shared" si="20"/>
        <v>0</v>
      </c>
      <c r="F185" s="35">
        <f t="shared" si="20"/>
        <v>0</v>
      </c>
      <c r="G185" s="27"/>
      <c r="H185" s="30"/>
    </row>
    <row r="186" spans="1:8" ht="12.75">
      <c r="A186" s="13" t="s">
        <v>354</v>
      </c>
      <c r="B186" s="3" t="s">
        <v>366</v>
      </c>
      <c r="C186" s="35">
        <f>C225</f>
        <v>350000</v>
      </c>
      <c r="D186" s="35">
        <f t="shared" si="20"/>
        <v>350000</v>
      </c>
      <c r="E186" s="35">
        <f t="shared" si="20"/>
        <v>0</v>
      </c>
      <c r="F186" s="35">
        <f t="shared" si="20"/>
        <v>0</v>
      </c>
      <c r="G186" s="27"/>
      <c r="H186" s="30"/>
    </row>
    <row r="187" spans="1:8" ht="38.25">
      <c r="A187" s="17" t="s">
        <v>172</v>
      </c>
      <c r="B187" s="3" t="s">
        <v>198</v>
      </c>
      <c r="C187" s="35">
        <f>C200</f>
        <v>0</v>
      </c>
      <c r="D187" s="35">
        <f>D200</f>
        <v>0</v>
      </c>
      <c r="E187" s="35">
        <f>E200</f>
        <v>0</v>
      </c>
      <c r="F187" s="35">
        <f>F200</f>
        <v>441000</v>
      </c>
      <c r="G187" s="27" t="e">
        <f t="shared" si="15"/>
        <v>#DIV/0!</v>
      </c>
      <c r="H187" s="30">
        <f t="shared" si="14"/>
        <v>0</v>
      </c>
    </row>
    <row r="188" spans="1:8" ht="51">
      <c r="A188" s="17" t="s">
        <v>166</v>
      </c>
      <c r="B188" s="3" t="s">
        <v>199</v>
      </c>
      <c r="C188" s="35">
        <f>C195+C212+C201+C206</f>
        <v>109153605</v>
      </c>
      <c r="D188" s="35">
        <f>D195+D212+D201+D206</f>
        <v>109153605</v>
      </c>
      <c r="E188" s="35">
        <f>E195+E212+E201+E206</f>
        <v>33528802.53</v>
      </c>
      <c r="F188" s="35">
        <f>F195+F212+F201+F206</f>
        <v>26609685.580000002</v>
      </c>
      <c r="G188" s="27">
        <f t="shared" si="15"/>
        <v>30.717082161418308</v>
      </c>
      <c r="H188" s="30">
        <f t="shared" si="14"/>
        <v>75624802.47</v>
      </c>
    </row>
    <row r="189" spans="1:8" ht="12.75">
      <c r="A189" s="17" t="s">
        <v>168</v>
      </c>
      <c r="B189" s="3" t="s">
        <v>200</v>
      </c>
      <c r="C189" s="35">
        <f>C196+C202+C213+C207</f>
        <v>4518652</v>
      </c>
      <c r="D189" s="35">
        <f>D196+D202+D213+D207</f>
        <v>4418652</v>
      </c>
      <c r="E189" s="35">
        <f>E196+E202+E213+E207</f>
        <v>990231.8</v>
      </c>
      <c r="F189" s="35">
        <f>F196+F202+F213+F207</f>
        <v>881736.63</v>
      </c>
      <c r="G189" s="27">
        <f t="shared" si="15"/>
        <v>22.410269014169934</v>
      </c>
      <c r="H189" s="30">
        <f t="shared" si="14"/>
        <v>3428420.2</v>
      </c>
    </row>
    <row r="190" spans="1:8" ht="51">
      <c r="A190" s="17" t="s">
        <v>154</v>
      </c>
      <c r="B190" s="3" t="s">
        <v>201</v>
      </c>
      <c r="C190" s="35">
        <f>C197+C203+C208</f>
        <v>84258895</v>
      </c>
      <c r="D190" s="35">
        <f>D197+D203+D208</f>
        <v>84258895</v>
      </c>
      <c r="E190" s="35">
        <f>E197+E203+E208</f>
        <v>24494204.45</v>
      </c>
      <c r="F190" s="35">
        <f>F197+F203+F208</f>
        <v>19193938.71</v>
      </c>
      <c r="G190" s="27">
        <f t="shared" si="15"/>
        <v>29.07017051434154</v>
      </c>
      <c r="H190" s="30">
        <f t="shared" si="14"/>
        <v>59764690.55</v>
      </c>
    </row>
    <row r="191" spans="1:8" ht="12.75">
      <c r="A191" s="17" t="s">
        <v>156</v>
      </c>
      <c r="B191" s="3" t="s">
        <v>202</v>
      </c>
      <c r="C191" s="35">
        <f>C198+C204+C214+C209</f>
        <v>4816448</v>
      </c>
      <c r="D191" s="35">
        <f>D198+D204+D214+D209</f>
        <v>5086873</v>
      </c>
      <c r="E191" s="35">
        <f>E198+E204+E214+E209</f>
        <v>955734.66</v>
      </c>
      <c r="F191" s="35">
        <f>F198+F204+F214+F209</f>
        <v>1099043.38</v>
      </c>
      <c r="G191" s="27">
        <f t="shared" si="15"/>
        <v>18.788254788354262</v>
      </c>
      <c r="H191" s="30">
        <f t="shared" si="14"/>
        <v>4131138.34</v>
      </c>
    </row>
    <row r="192" spans="1:8" ht="12.75">
      <c r="A192" s="3" t="s">
        <v>124</v>
      </c>
      <c r="B192" s="3" t="s">
        <v>203</v>
      </c>
      <c r="C192" s="35">
        <f aca="true" t="shared" si="21" ref="C192:E193">C226</f>
        <v>41000</v>
      </c>
      <c r="D192" s="35">
        <f t="shared" si="21"/>
        <v>41000</v>
      </c>
      <c r="E192" s="35">
        <f t="shared" si="21"/>
        <v>2000</v>
      </c>
      <c r="F192" s="35">
        <f>F226</f>
        <v>7700</v>
      </c>
      <c r="G192" s="27">
        <f t="shared" si="15"/>
        <v>4.878048780487805</v>
      </c>
      <c r="H192" s="30">
        <f t="shared" si="14"/>
        <v>39000</v>
      </c>
    </row>
    <row r="193" spans="1:8" ht="12.75">
      <c r="A193" s="3" t="s">
        <v>331</v>
      </c>
      <c r="B193" s="3" t="s">
        <v>365</v>
      </c>
      <c r="C193" s="35">
        <f t="shared" si="21"/>
        <v>38000</v>
      </c>
      <c r="D193" s="35">
        <f t="shared" si="21"/>
        <v>63000</v>
      </c>
      <c r="E193" s="35">
        <f t="shared" si="21"/>
        <v>53181.62</v>
      </c>
      <c r="F193" s="35">
        <f>F227</f>
        <v>6314.76</v>
      </c>
      <c r="G193" s="27"/>
      <c r="H193" s="30"/>
    </row>
    <row r="194" spans="1:8" ht="12.75">
      <c r="A194" s="23" t="s">
        <v>57</v>
      </c>
      <c r="B194" s="23" t="s">
        <v>58</v>
      </c>
      <c r="C194" s="31">
        <f>C196+C197+C195+C198</f>
        <v>30562800</v>
      </c>
      <c r="D194" s="31">
        <f>D196+D197+D195+D198</f>
        <v>30562800</v>
      </c>
      <c r="E194" s="31">
        <f>E196+E197+E195+E198</f>
        <v>10009539</v>
      </c>
      <c r="F194" s="31">
        <f>F196+F197+F195+F198</f>
        <v>7962606.5600000005</v>
      </c>
      <c r="G194" s="28">
        <f t="shared" si="15"/>
        <v>32.75072637323805</v>
      </c>
      <c r="H194" s="33">
        <f t="shared" si="14"/>
        <v>20553261</v>
      </c>
    </row>
    <row r="195" spans="1:8" ht="51">
      <c r="A195" s="17" t="s">
        <v>166</v>
      </c>
      <c r="B195" s="3" t="s">
        <v>167</v>
      </c>
      <c r="C195" s="35">
        <v>14433440</v>
      </c>
      <c r="D195" s="35">
        <v>14433440</v>
      </c>
      <c r="E195" s="35">
        <v>5066931.88</v>
      </c>
      <c r="F195" s="35">
        <v>4052142.09</v>
      </c>
      <c r="G195" s="27">
        <f>E195/D195*100</f>
        <v>35.10550416255584</v>
      </c>
      <c r="H195" s="30">
        <f>D195-E195</f>
        <v>9366508.120000001</v>
      </c>
    </row>
    <row r="196" spans="1:8" ht="12.75">
      <c r="A196" s="17" t="s">
        <v>168</v>
      </c>
      <c r="B196" s="3" t="s">
        <v>169</v>
      </c>
      <c r="C196" s="3">
        <v>450000</v>
      </c>
      <c r="D196" s="34">
        <v>450000</v>
      </c>
      <c r="E196" s="34">
        <v>0</v>
      </c>
      <c r="F196" s="34">
        <v>0</v>
      </c>
      <c r="G196" s="27">
        <f t="shared" si="15"/>
        <v>0</v>
      </c>
      <c r="H196" s="30">
        <f t="shared" si="14"/>
        <v>450000</v>
      </c>
    </row>
    <row r="197" spans="1:8" ht="51">
      <c r="A197" s="17" t="s">
        <v>154</v>
      </c>
      <c r="B197" s="3" t="s">
        <v>170</v>
      </c>
      <c r="C197" s="34">
        <v>15079360</v>
      </c>
      <c r="D197" s="34">
        <v>15079360</v>
      </c>
      <c r="E197" s="34">
        <v>4903627.6</v>
      </c>
      <c r="F197" s="34">
        <v>3910464.47</v>
      </c>
      <c r="G197" s="27">
        <f t="shared" si="15"/>
        <v>32.5188045115973</v>
      </c>
      <c r="H197" s="30">
        <f t="shared" si="14"/>
        <v>10175732.4</v>
      </c>
    </row>
    <row r="198" spans="1:8" ht="12.75">
      <c r="A198" s="17" t="s">
        <v>156</v>
      </c>
      <c r="B198" s="3" t="s">
        <v>171</v>
      </c>
      <c r="C198" s="34">
        <v>600000</v>
      </c>
      <c r="D198" s="34">
        <v>600000</v>
      </c>
      <c r="E198" s="34">
        <v>38979.52</v>
      </c>
      <c r="F198" s="34">
        <v>0</v>
      </c>
      <c r="G198" s="27"/>
      <c r="H198" s="30"/>
    </row>
    <row r="199" spans="1:8" ht="12.75">
      <c r="A199" s="23" t="s">
        <v>59</v>
      </c>
      <c r="B199" s="23" t="s">
        <v>60</v>
      </c>
      <c r="C199" s="31">
        <f>C201+C202+C203+C204+C200</f>
        <v>153123100</v>
      </c>
      <c r="D199" s="31">
        <f>D201+D202+D203+D204+D200</f>
        <v>153293525</v>
      </c>
      <c r="E199" s="31">
        <f>E201+E202+E203+E204+E200</f>
        <v>46015626.38999999</v>
      </c>
      <c r="F199" s="31">
        <f>F201+F202+F203+F204+F200</f>
        <v>37208063.53</v>
      </c>
      <c r="G199" s="28">
        <f t="shared" si="15"/>
        <v>30.017984379966467</v>
      </c>
      <c r="H199" s="33">
        <f t="shared" si="14"/>
        <v>107277898.61000001</v>
      </c>
    </row>
    <row r="200" spans="1:8" ht="38.25">
      <c r="A200" s="17" t="s">
        <v>172</v>
      </c>
      <c r="B200" s="3" t="s">
        <v>173</v>
      </c>
      <c r="C200" s="3">
        <v>0</v>
      </c>
      <c r="D200" s="35">
        <v>0</v>
      </c>
      <c r="E200" s="35">
        <v>0</v>
      </c>
      <c r="F200" s="35">
        <v>441000</v>
      </c>
      <c r="G200" s="27" t="e">
        <f>E200/D200*100</f>
        <v>#DIV/0!</v>
      </c>
      <c r="H200" s="30">
        <f>D200-E200</f>
        <v>0</v>
      </c>
    </row>
    <row r="201" spans="1:8" ht="51">
      <c r="A201" s="17" t="s">
        <v>166</v>
      </c>
      <c r="B201" s="3" t="s">
        <v>174</v>
      </c>
      <c r="C201" s="3">
        <v>85223265</v>
      </c>
      <c r="D201" s="34">
        <v>85223265</v>
      </c>
      <c r="E201" s="34">
        <v>26606835.51</v>
      </c>
      <c r="F201" s="34">
        <v>21085906.14</v>
      </c>
      <c r="G201" s="27">
        <f t="shared" si="15"/>
        <v>31.22015509497319</v>
      </c>
      <c r="H201" s="30">
        <f t="shared" si="14"/>
        <v>58616429.489999995</v>
      </c>
    </row>
    <row r="202" spans="1:8" ht="12.75">
      <c r="A202" s="17" t="s">
        <v>168</v>
      </c>
      <c r="B202" s="3" t="s">
        <v>175</v>
      </c>
      <c r="C202" s="3">
        <v>3067052</v>
      </c>
      <c r="D202" s="34">
        <v>2967052</v>
      </c>
      <c r="E202" s="34">
        <v>762700.9</v>
      </c>
      <c r="F202" s="34">
        <v>842816.63</v>
      </c>
      <c r="G202" s="27">
        <f t="shared" si="15"/>
        <v>25.70568025096965</v>
      </c>
      <c r="H202" s="30">
        <f t="shared" si="14"/>
        <v>2204351.1</v>
      </c>
    </row>
    <row r="203" spans="1:8" ht="51">
      <c r="A203" s="17" t="s">
        <v>154</v>
      </c>
      <c r="B203" s="3" t="s">
        <v>176</v>
      </c>
      <c r="C203" s="3">
        <v>61535435</v>
      </c>
      <c r="D203" s="34">
        <v>61535435</v>
      </c>
      <c r="E203" s="34">
        <v>17948904.36</v>
      </c>
      <c r="F203" s="34">
        <v>13747397.38</v>
      </c>
      <c r="G203" s="27">
        <f t="shared" si="15"/>
        <v>29.168404123575304</v>
      </c>
      <c r="H203" s="30">
        <f t="shared" si="14"/>
        <v>43586530.64</v>
      </c>
    </row>
    <row r="204" spans="1:8" ht="12.75">
      <c r="A204" s="17" t="s">
        <v>156</v>
      </c>
      <c r="B204" s="3" t="s">
        <v>177</v>
      </c>
      <c r="C204" s="34">
        <v>3297348</v>
      </c>
      <c r="D204" s="34">
        <v>3567773</v>
      </c>
      <c r="E204" s="34">
        <v>697185.62</v>
      </c>
      <c r="F204" s="34">
        <v>1090943.38</v>
      </c>
      <c r="G204" s="27">
        <f t="shared" si="15"/>
        <v>19.54119894959685</v>
      </c>
      <c r="H204" s="30">
        <f t="shared" si="14"/>
        <v>2870587.38</v>
      </c>
    </row>
    <row r="205" spans="1:8" ht="12.75">
      <c r="A205" s="14" t="s">
        <v>387</v>
      </c>
      <c r="B205" s="1" t="s">
        <v>388</v>
      </c>
      <c r="C205" s="33">
        <f>C206+C207+C208+C209</f>
        <v>18035700</v>
      </c>
      <c r="D205" s="33">
        <f>D206+D207+D208+D209</f>
        <v>18035700</v>
      </c>
      <c r="E205" s="33">
        <f>E206+E207+E208+E209</f>
        <v>3896338.23</v>
      </c>
      <c r="F205" s="33">
        <f>F206+F207+F208+F209</f>
        <v>2931810.4800000004</v>
      </c>
      <c r="G205" s="27"/>
      <c r="H205" s="30"/>
    </row>
    <row r="206" spans="1:8" ht="51">
      <c r="A206" s="17" t="s">
        <v>166</v>
      </c>
      <c r="B206" s="3" t="s">
        <v>389</v>
      </c>
      <c r="C206" s="34">
        <v>8966900</v>
      </c>
      <c r="D206" s="34">
        <v>8966900</v>
      </c>
      <c r="E206" s="34">
        <v>1807565.32</v>
      </c>
      <c r="F206" s="34">
        <v>1348713.62</v>
      </c>
      <c r="G206" s="27"/>
      <c r="H206" s="30"/>
    </row>
    <row r="207" spans="1:8" ht="12.75">
      <c r="A207" s="17" t="s">
        <v>168</v>
      </c>
      <c r="B207" s="3" t="s">
        <v>390</v>
      </c>
      <c r="C207" s="34">
        <v>585600</v>
      </c>
      <c r="D207" s="34">
        <v>585600</v>
      </c>
      <c r="E207" s="34">
        <v>227530.9</v>
      </c>
      <c r="F207" s="34">
        <v>38920</v>
      </c>
      <c r="G207" s="27"/>
      <c r="H207" s="30"/>
    </row>
    <row r="208" spans="1:8" ht="51">
      <c r="A208" s="17" t="s">
        <v>154</v>
      </c>
      <c r="B208" s="3" t="s">
        <v>391</v>
      </c>
      <c r="C208" s="34">
        <v>7644100</v>
      </c>
      <c r="D208" s="34">
        <v>7644100</v>
      </c>
      <c r="E208" s="34">
        <v>1641672.49</v>
      </c>
      <c r="F208" s="34">
        <v>1536076.86</v>
      </c>
      <c r="G208" s="27"/>
      <c r="H208" s="30"/>
    </row>
    <row r="209" spans="1:8" ht="12.75">
      <c r="A209" s="17" t="s">
        <v>156</v>
      </c>
      <c r="B209" s="3" t="s">
        <v>392</v>
      </c>
      <c r="C209" s="34">
        <v>839100</v>
      </c>
      <c r="D209" s="34">
        <v>839100</v>
      </c>
      <c r="E209" s="34">
        <v>219569.52</v>
      </c>
      <c r="F209" s="34">
        <v>8100</v>
      </c>
      <c r="G209" s="27"/>
      <c r="H209" s="30"/>
    </row>
    <row r="210" spans="1:8" ht="12.75">
      <c r="A210" s="23" t="s">
        <v>61</v>
      </c>
      <c r="B210" s="23" t="s">
        <v>62</v>
      </c>
      <c r="C210" s="31">
        <f>C211+C212+C213+C214</f>
        <v>1168830</v>
      </c>
      <c r="D210" s="31">
        <f>D211+D212+D213+D214</f>
        <v>1172437</v>
      </c>
      <c r="E210" s="31">
        <f>E211+E212+E213+E214</f>
        <v>49769.82</v>
      </c>
      <c r="F210" s="31">
        <f>F211+F212+F213+F214</f>
        <v>160654.72999999998</v>
      </c>
      <c r="G210" s="28">
        <f t="shared" si="15"/>
        <v>4.244988856544104</v>
      </c>
      <c r="H210" s="33">
        <f t="shared" si="14"/>
        <v>1122667.18</v>
      </c>
    </row>
    <row r="211" spans="1:8" ht="25.5">
      <c r="A211" s="13" t="s">
        <v>120</v>
      </c>
      <c r="B211" s="3" t="s">
        <v>178</v>
      </c>
      <c r="C211" s="3">
        <v>142830</v>
      </c>
      <c r="D211" s="34">
        <v>146437</v>
      </c>
      <c r="E211" s="34">
        <v>2300</v>
      </c>
      <c r="F211" s="34">
        <v>37731</v>
      </c>
      <c r="G211" s="27">
        <f t="shared" si="15"/>
        <v>1.570641299671531</v>
      </c>
      <c r="H211" s="30">
        <f t="shared" si="14"/>
        <v>144137</v>
      </c>
    </row>
    <row r="212" spans="1:8" ht="51">
      <c r="A212" s="17" t="s">
        <v>166</v>
      </c>
      <c r="B212" s="3" t="s">
        <v>179</v>
      </c>
      <c r="C212" s="3">
        <v>530000</v>
      </c>
      <c r="D212" s="34">
        <v>530000</v>
      </c>
      <c r="E212" s="34">
        <v>47469.82</v>
      </c>
      <c r="F212" s="34">
        <v>122923.73</v>
      </c>
      <c r="G212" s="27">
        <f t="shared" si="15"/>
        <v>8.956569811320755</v>
      </c>
      <c r="H212" s="30">
        <f t="shared" si="14"/>
        <v>482530.18</v>
      </c>
    </row>
    <row r="213" spans="1:8" ht="12.75">
      <c r="A213" s="17" t="s">
        <v>168</v>
      </c>
      <c r="B213" s="3" t="s">
        <v>180</v>
      </c>
      <c r="C213" s="34">
        <v>416000</v>
      </c>
      <c r="D213" s="34">
        <v>416000</v>
      </c>
      <c r="E213" s="34">
        <v>0</v>
      </c>
      <c r="F213" s="34">
        <v>0</v>
      </c>
      <c r="G213" s="27">
        <f t="shared" si="15"/>
        <v>0</v>
      </c>
      <c r="H213" s="30">
        <f t="shared" si="14"/>
        <v>416000</v>
      </c>
    </row>
    <row r="214" spans="1:8" ht="12.75">
      <c r="A214" s="17" t="s">
        <v>156</v>
      </c>
      <c r="B214" s="3" t="s">
        <v>330</v>
      </c>
      <c r="C214" s="34">
        <v>80000</v>
      </c>
      <c r="D214" s="34">
        <v>80000</v>
      </c>
      <c r="E214" s="34">
        <v>0</v>
      </c>
      <c r="F214" s="34">
        <v>0</v>
      </c>
      <c r="G214" s="27">
        <f t="shared" si="15"/>
        <v>0</v>
      </c>
      <c r="H214" s="30">
        <f t="shared" si="14"/>
        <v>80000</v>
      </c>
    </row>
    <row r="215" spans="1:8" ht="12.75">
      <c r="A215" s="23" t="s">
        <v>63</v>
      </c>
      <c r="B215" s="23" t="s">
        <v>64</v>
      </c>
      <c r="C215" s="31">
        <f>C216+C218+C223+C226+C219+C221+C222+C217+C227+C225+C220</f>
        <v>13128700</v>
      </c>
      <c r="D215" s="31">
        <f>D216+D218+D223+D226+D219+D221+D222+D217+D227+D225+D220+D224</f>
        <v>13223700</v>
      </c>
      <c r="E215" s="31">
        <f>E216+E218+E223+E226+E219+E221+E222+E217+E227+E225+E220+E224</f>
        <v>3552144.25</v>
      </c>
      <c r="F215" s="31">
        <f>F216+F218+F223+F226+F219+F221+F222+F217+F220+F227+F225</f>
        <v>3838471.7199999997</v>
      </c>
      <c r="G215" s="28">
        <f t="shared" si="15"/>
        <v>26.861954294183928</v>
      </c>
      <c r="H215" s="33">
        <f t="shared" si="14"/>
        <v>9671555.75</v>
      </c>
    </row>
    <row r="216" spans="1:8" ht="12.75">
      <c r="A216" s="17" t="s">
        <v>131</v>
      </c>
      <c r="B216" s="3" t="s">
        <v>181</v>
      </c>
      <c r="C216" s="34">
        <v>7394000</v>
      </c>
      <c r="D216" s="34">
        <v>7394000</v>
      </c>
      <c r="E216" s="34">
        <v>1809585.75</v>
      </c>
      <c r="F216" s="34">
        <v>1660690.9</v>
      </c>
      <c r="G216" s="27">
        <f t="shared" si="15"/>
        <v>24.473705031106302</v>
      </c>
      <c r="H216" s="30">
        <f t="shared" si="14"/>
        <v>5584414.25</v>
      </c>
    </row>
    <row r="217" spans="1:8" ht="25.5">
      <c r="A217" s="17" t="s">
        <v>182</v>
      </c>
      <c r="B217" s="3" t="s">
        <v>183</v>
      </c>
      <c r="C217" s="34">
        <v>10000</v>
      </c>
      <c r="D217" s="34">
        <v>10000</v>
      </c>
      <c r="E217" s="34">
        <v>172.5</v>
      </c>
      <c r="F217" s="34">
        <v>230</v>
      </c>
      <c r="G217" s="27"/>
      <c r="H217" s="30"/>
    </row>
    <row r="218" spans="1:8" ht="38.25">
      <c r="A218" s="17" t="s">
        <v>184</v>
      </c>
      <c r="B218" s="3" t="s">
        <v>185</v>
      </c>
      <c r="C218" s="34">
        <v>1980000</v>
      </c>
      <c r="D218" s="34">
        <v>1980000</v>
      </c>
      <c r="E218" s="34">
        <v>597192.14</v>
      </c>
      <c r="F218" s="34">
        <v>1082195.79</v>
      </c>
      <c r="G218" s="27">
        <f t="shared" si="15"/>
        <v>30.16121919191919</v>
      </c>
      <c r="H218" s="30">
        <f t="shared" si="14"/>
        <v>1382807.8599999999</v>
      </c>
    </row>
    <row r="219" spans="1:8" ht="12.75">
      <c r="A219" s="3" t="s">
        <v>113</v>
      </c>
      <c r="B219" s="3" t="s">
        <v>186</v>
      </c>
      <c r="C219" s="34">
        <v>1597227</v>
      </c>
      <c r="D219" s="34">
        <v>1597227</v>
      </c>
      <c r="E219" s="34">
        <v>415325.86</v>
      </c>
      <c r="F219" s="34">
        <v>385625.78</v>
      </c>
      <c r="G219" s="27">
        <f t="shared" si="15"/>
        <v>26.0029325825321</v>
      </c>
      <c r="H219" s="30">
        <f t="shared" si="14"/>
        <v>1181901.1400000001</v>
      </c>
    </row>
    <row r="220" spans="1:8" ht="12.75">
      <c r="A220" s="5" t="s">
        <v>116</v>
      </c>
      <c r="B220" s="3" t="s">
        <v>352</v>
      </c>
      <c r="C220" s="34">
        <v>1000</v>
      </c>
      <c r="D220" s="34">
        <v>1000</v>
      </c>
      <c r="E220" s="34">
        <v>0</v>
      </c>
      <c r="F220" s="34">
        <v>0</v>
      </c>
      <c r="G220" s="27"/>
      <c r="H220" s="30"/>
    </row>
    <row r="221" spans="1:8" ht="12.75">
      <c r="A221" s="3" t="s">
        <v>115</v>
      </c>
      <c r="B221" s="3" t="s">
        <v>187</v>
      </c>
      <c r="C221" s="34">
        <v>467473</v>
      </c>
      <c r="D221" s="34">
        <v>467473</v>
      </c>
      <c r="E221" s="34">
        <v>96776.56</v>
      </c>
      <c r="F221" s="34">
        <v>233039.49</v>
      </c>
      <c r="G221" s="27">
        <f t="shared" si="15"/>
        <v>20.70206407642794</v>
      </c>
      <c r="H221" s="30">
        <f t="shared" si="14"/>
        <v>370696.44</v>
      </c>
    </row>
    <row r="222" spans="1:8" ht="25.5">
      <c r="A222" s="13" t="s">
        <v>118</v>
      </c>
      <c r="B222" s="3" t="s">
        <v>188</v>
      </c>
      <c r="C222" s="34">
        <v>561900</v>
      </c>
      <c r="D222" s="34">
        <v>531900</v>
      </c>
      <c r="E222" s="34">
        <v>128235.8</v>
      </c>
      <c r="F222" s="34">
        <v>73899.76</v>
      </c>
      <c r="G222" s="27">
        <f t="shared" si="15"/>
        <v>24.109005452152658</v>
      </c>
      <c r="H222" s="30">
        <f t="shared" si="14"/>
        <v>403664.2</v>
      </c>
    </row>
    <row r="223" spans="1:8" ht="25.5">
      <c r="A223" s="13" t="s">
        <v>120</v>
      </c>
      <c r="B223" s="3" t="s">
        <v>189</v>
      </c>
      <c r="C223" s="34">
        <v>688100</v>
      </c>
      <c r="D223" s="34">
        <v>788100</v>
      </c>
      <c r="E223" s="34">
        <v>449674.02</v>
      </c>
      <c r="F223" s="34">
        <v>388775.24</v>
      </c>
      <c r="G223" s="27">
        <f t="shared" si="15"/>
        <v>57.05799010277883</v>
      </c>
      <c r="H223" s="30">
        <f t="shared" si="14"/>
        <v>338425.98</v>
      </c>
    </row>
    <row r="224" spans="1:8" ht="12.75">
      <c r="A224" s="13" t="s">
        <v>402</v>
      </c>
      <c r="B224" s="3" t="s">
        <v>403</v>
      </c>
      <c r="C224" s="34">
        <v>0</v>
      </c>
      <c r="D224" s="34">
        <v>0</v>
      </c>
      <c r="E224" s="34">
        <v>0</v>
      </c>
      <c r="F224" s="34"/>
      <c r="G224" s="27"/>
      <c r="H224" s="30"/>
    </row>
    <row r="225" spans="1:8" ht="12.75">
      <c r="A225" s="13" t="s">
        <v>354</v>
      </c>
      <c r="B225" s="3" t="s">
        <v>364</v>
      </c>
      <c r="C225" s="34">
        <v>350000</v>
      </c>
      <c r="D225" s="34">
        <v>350000</v>
      </c>
      <c r="E225" s="34">
        <v>0</v>
      </c>
      <c r="F225" s="34">
        <v>0</v>
      </c>
      <c r="G225" s="27">
        <f t="shared" si="15"/>
        <v>0</v>
      </c>
      <c r="H225" s="30">
        <f t="shared" si="14"/>
        <v>350000</v>
      </c>
    </row>
    <row r="226" spans="1:8" ht="12.75">
      <c r="A226" s="3" t="s">
        <v>124</v>
      </c>
      <c r="B226" s="3" t="s">
        <v>190</v>
      </c>
      <c r="C226" s="34">
        <v>41000</v>
      </c>
      <c r="D226" s="34">
        <v>41000</v>
      </c>
      <c r="E226" s="34">
        <v>2000</v>
      </c>
      <c r="F226" s="34">
        <v>7700</v>
      </c>
      <c r="G226" s="27">
        <f t="shared" si="15"/>
        <v>4.878048780487805</v>
      </c>
      <c r="H226" s="30">
        <f t="shared" si="14"/>
        <v>39000</v>
      </c>
    </row>
    <row r="227" spans="1:8" ht="12.75">
      <c r="A227" s="3" t="s">
        <v>331</v>
      </c>
      <c r="B227" s="3" t="s">
        <v>363</v>
      </c>
      <c r="C227" s="34">
        <v>38000</v>
      </c>
      <c r="D227" s="34">
        <v>63000</v>
      </c>
      <c r="E227" s="34">
        <v>53181.62</v>
      </c>
      <c r="F227" s="34">
        <v>6314.76</v>
      </c>
      <c r="G227" s="27">
        <f t="shared" si="15"/>
        <v>84.41526984126985</v>
      </c>
      <c r="H227" s="30">
        <f t="shared" si="14"/>
        <v>9818.379999999997</v>
      </c>
    </row>
    <row r="228" spans="1:8" ht="12.75">
      <c r="A228" s="1" t="s">
        <v>65</v>
      </c>
      <c r="B228" s="1" t="s">
        <v>66</v>
      </c>
      <c r="C228" s="33">
        <f>C229+C233+C234+C235+C239+C230+C231+C232+C236+C238+C240+C241+C242+C243+C237</f>
        <v>48905349.95</v>
      </c>
      <c r="D228" s="33">
        <f>D229+D233+D234+D235+D239+D230+D231+D232+D236+D238+D240+D241+D242+D243+D237</f>
        <v>53012263.769999996</v>
      </c>
      <c r="E228" s="33">
        <f>E229+E233+E234+E235+E239+E230+E231+E232+E236+E238+E240+E241+E242+E243+E237</f>
        <v>11777336.66</v>
      </c>
      <c r="F228" s="33">
        <f>F229+F233+F234+F235+F239+F230+F231+F232+F236+F238+F240+F241+F242+F243+F237</f>
        <v>8491407.57</v>
      </c>
      <c r="G228" s="28">
        <f t="shared" si="15"/>
        <v>22.216249264693495</v>
      </c>
      <c r="H228" s="33">
        <f t="shared" si="14"/>
        <v>41234927.11</v>
      </c>
    </row>
    <row r="229" spans="1:8" ht="12.75">
      <c r="A229" s="17" t="s">
        <v>131</v>
      </c>
      <c r="B229" s="3" t="s">
        <v>220</v>
      </c>
      <c r="C229" s="35">
        <f>C257</f>
        <v>5742100</v>
      </c>
      <c r="D229" s="35">
        <f>D257</f>
        <v>5742100</v>
      </c>
      <c r="E229" s="35">
        <f>E257</f>
        <v>1805654.22</v>
      </c>
      <c r="F229" s="35">
        <f>F257</f>
        <v>1144161.83</v>
      </c>
      <c r="G229" s="27">
        <f t="shared" si="15"/>
        <v>31.445885999895506</v>
      </c>
      <c r="H229" s="30">
        <f t="shared" si="14"/>
        <v>3936445.7800000003</v>
      </c>
    </row>
    <row r="230" spans="1:8" ht="25.5">
      <c r="A230" s="17" t="s">
        <v>182</v>
      </c>
      <c r="B230" s="3" t="s">
        <v>221</v>
      </c>
      <c r="C230" s="35">
        <f>C258</f>
        <v>3000</v>
      </c>
      <c r="D230" s="35">
        <f aca="true" t="shared" si="22" ref="D230:E235">D258</f>
        <v>3000</v>
      </c>
      <c r="E230" s="35">
        <f>E258</f>
        <v>0</v>
      </c>
      <c r="F230" s="35">
        <f>F258</f>
        <v>115</v>
      </c>
      <c r="G230" s="27">
        <f t="shared" si="15"/>
        <v>0</v>
      </c>
      <c r="H230" s="30">
        <f t="shared" si="14"/>
        <v>3000</v>
      </c>
    </row>
    <row r="231" spans="1:8" ht="38.25">
      <c r="A231" s="17" t="s">
        <v>184</v>
      </c>
      <c r="B231" s="3" t="s">
        <v>222</v>
      </c>
      <c r="C231" s="35">
        <f>C259</f>
        <v>1922000</v>
      </c>
      <c r="D231" s="35">
        <f t="shared" si="22"/>
        <v>1772000</v>
      </c>
      <c r="E231" s="35">
        <f t="shared" si="22"/>
        <v>159910.28</v>
      </c>
      <c r="F231" s="35">
        <f>F259</f>
        <v>605350.71</v>
      </c>
      <c r="G231" s="27">
        <f t="shared" si="15"/>
        <v>9.02428216704289</v>
      </c>
      <c r="H231" s="30">
        <f t="shared" si="14"/>
        <v>1612089.72</v>
      </c>
    </row>
    <row r="232" spans="1:8" ht="12.75">
      <c r="A232" s="3" t="s">
        <v>113</v>
      </c>
      <c r="B232" s="3" t="s">
        <v>223</v>
      </c>
      <c r="C232" s="35">
        <f>C260+C245</f>
        <v>1316000</v>
      </c>
      <c r="D232" s="35">
        <f>D260+D245</f>
        <v>1316000</v>
      </c>
      <c r="E232" s="35">
        <f>E260+E245</f>
        <v>276541.21</v>
      </c>
      <c r="F232" s="35">
        <f>F260+F245</f>
        <v>209890.46</v>
      </c>
      <c r="G232" s="27">
        <f t="shared" si="15"/>
        <v>21.013769756838908</v>
      </c>
      <c r="H232" s="30">
        <f t="shared" si="14"/>
        <v>1039458.79</v>
      </c>
    </row>
    <row r="233" spans="1:8" ht="38.25">
      <c r="A233" s="17" t="s">
        <v>216</v>
      </c>
      <c r="B233" s="3" t="s">
        <v>224</v>
      </c>
      <c r="C233" s="35">
        <f>C261</f>
        <v>0</v>
      </c>
      <c r="D233" s="35">
        <f t="shared" si="22"/>
        <v>0</v>
      </c>
      <c r="E233" s="35">
        <f t="shared" si="22"/>
        <v>0</v>
      </c>
      <c r="F233" s="35">
        <f>F261</f>
        <v>0</v>
      </c>
      <c r="G233" s="27" t="e">
        <f t="shared" si="15"/>
        <v>#DIV/0!</v>
      </c>
      <c r="H233" s="30">
        <f t="shared" si="14"/>
        <v>0</v>
      </c>
    </row>
    <row r="234" spans="1:8" ht="12.75">
      <c r="A234" s="3" t="s">
        <v>115</v>
      </c>
      <c r="B234" s="3" t="s">
        <v>225</v>
      </c>
      <c r="C234" s="35">
        <f>C262+C246</f>
        <v>404100</v>
      </c>
      <c r="D234" s="35">
        <f>D262+D246</f>
        <v>401600</v>
      </c>
      <c r="E234" s="35">
        <f>E262+E246</f>
        <v>-5220.389999999999</v>
      </c>
      <c r="F234" s="35">
        <f>F262+F246</f>
        <v>61614.399999999994</v>
      </c>
      <c r="G234" s="27">
        <f t="shared" si="15"/>
        <v>-1.2998979083665338</v>
      </c>
      <c r="H234" s="30">
        <f t="shared" si="14"/>
        <v>406820.39</v>
      </c>
    </row>
    <row r="235" spans="1:8" ht="25.5">
      <c r="A235" s="13" t="s">
        <v>118</v>
      </c>
      <c r="B235" s="3" t="s">
        <v>226</v>
      </c>
      <c r="C235" s="35">
        <f>C263</f>
        <v>488327.07</v>
      </c>
      <c r="D235" s="35">
        <f t="shared" si="22"/>
        <v>488327.07</v>
      </c>
      <c r="E235" s="35">
        <f t="shared" si="22"/>
        <v>124371.74</v>
      </c>
      <c r="F235" s="35">
        <f>F263</f>
        <v>64566.02</v>
      </c>
      <c r="G235" s="27">
        <f t="shared" si="15"/>
        <v>25.468942362748802</v>
      </c>
      <c r="H235" s="30">
        <f t="shared" si="14"/>
        <v>363955.33</v>
      </c>
    </row>
    <row r="236" spans="1:8" ht="25.5">
      <c r="A236" s="13" t="s">
        <v>120</v>
      </c>
      <c r="B236" s="3" t="s">
        <v>227</v>
      </c>
      <c r="C236" s="35">
        <f>C264+C247</f>
        <v>1804922.88</v>
      </c>
      <c r="D236" s="35">
        <f>D264+D247</f>
        <v>2362196.7</v>
      </c>
      <c r="E236" s="35">
        <f>E264+E247</f>
        <v>791483.87</v>
      </c>
      <c r="F236" s="35">
        <f>F264+F247</f>
        <v>374418.6</v>
      </c>
      <c r="G236" s="27">
        <f t="shared" si="15"/>
        <v>33.50626431744655</v>
      </c>
      <c r="H236" s="30">
        <f t="shared" si="14"/>
        <v>1570712.83</v>
      </c>
    </row>
    <row r="237" spans="1:8" ht="12.75">
      <c r="A237" s="13" t="s">
        <v>354</v>
      </c>
      <c r="B237" s="3" t="s">
        <v>356</v>
      </c>
      <c r="C237" s="35">
        <f>C248</f>
        <v>0</v>
      </c>
      <c r="D237" s="35">
        <f>D248</f>
        <v>0</v>
      </c>
      <c r="E237" s="35">
        <f>E248</f>
        <v>0</v>
      </c>
      <c r="F237" s="35">
        <f>F248</f>
        <v>0</v>
      </c>
      <c r="G237" s="27"/>
      <c r="H237" s="30"/>
    </row>
    <row r="238" spans="1:8" ht="51">
      <c r="A238" s="17" t="s">
        <v>166</v>
      </c>
      <c r="B238" s="3" t="s">
        <v>228</v>
      </c>
      <c r="C238" s="35">
        <f aca="true" t="shared" si="23" ref="C238:F239">C249+C254</f>
        <v>9040042</v>
      </c>
      <c r="D238" s="35">
        <f t="shared" si="23"/>
        <v>9040042</v>
      </c>
      <c r="E238" s="35">
        <f t="shared" si="23"/>
        <v>1977485.48</v>
      </c>
      <c r="F238" s="35">
        <f t="shared" si="23"/>
        <v>1618089.62</v>
      </c>
      <c r="G238" s="27">
        <f t="shared" si="15"/>
        <v>21.87473775011222</v>
      </c>
      <c r="H238" s="30">
        <f t="shared" si="14"/>
        <v>7062556.52</v>
      </c>
    </row>
    <row r="239" spans="1:8" ht="12.75">
      <c r="A239" s="17" t="s">
        <v>168</v>
      </c>
      <c r="B239" s="3" t="s">
        <v>229</v>
      </c>
      <c r="C239" s="35">
        <f t="shared" si="23"/>
        <v>2059874</v>
      </c>
      <c r="D239" s="35">
        <f t="shared" si="23"/>
        <v>2059874</v>
      </c>
      <c r="E239" s="35">
        <f t="shared" si="23"/>
        <v>668268.02</v>
      </c>
      <c r="F239" s="35">
        <f>F250+F255</f>
        <v>0</v>
      </c>
      <c r="G239" s="27">
        <f t="shared" si="15"/>
        <v>32.442179473113406</v>
      </c>
      <c r="H239" s="30">
        <f t="shared" si="14"/>
        <v>1391605.98</v>
      </c>
    </row>
    <row r="240" spans="1:8" ht="51">
      <c r="A240" s="17" t="s">
        <v>154</v>
      </c>
      <c r="B240" s="3" t="s">
        <v>230</v>
      </c>
      <c r="C240" s="35">
        <f aca="true" t="shared" si="24" ref="C240:F241">C251</f>
        <v>21828258</v>
      </c>
      <c r="D240" s="35">
        <f t="shared" si="24"/>
        <v>21828258</v>
      </c>
      <c r="E240" s="35">
        <f t="shared" si="24"/>
        <v>5135674.37</v>
      </c>
      <c r="F240" s="35">
        <f t="shared" si="24"/>
        <v>4413030.66</v>
      </c>
      <c r="G240" s="27">
        <f t="shared" si="15"/>
        <v>23.527641875957304</v>
      </c>
      <c r="H240" s="30">
        <f t="shared" si="14"/>
        <v>16692583.629999999</v>
      </c>
    </row>
    <row r="241" spans="1:8" ht="12.75">
      <c r="A241" s="17" t="s">
        <v>156</v>
      </c>
      <c r="B241" s="3" t="s">
        <v>231</v>
      </c>
      <c r="C241" s="35">
        <f t="shared" si="24"/>
        <v>4269726</v>
      </c>
      <c r="D241" s="35">
        <f t="shared" si="24"/>
        <v>7969366</v>
      </c>
      <c r="E241" s="35">
        <f t="shared" si="24"/>
        <v>839417.08</v>
      </c>
      <c r="F241" s="35">
        <f t="shared" si="24"/>
        <v>0</v>
      </c>
      <c r="G241" s="27">
        <f t="shared" si="15"/>
        <v>10.533047170879088</v>
      </c>
      <c r="H241" s="30">
        <f t="shared" si="14"/>
        <v>7129948.92</v>
      </c>
    </row>
    <row r="242" spans="1:8" ht="12.75">
      <c r="A242" s="3" t="s">
        <v>124</v>
      </c>
      <c r="B242" s="3" t="s">
        <v>232</v>
      </c>
      <c r="C242" s="35">
        <f aca="true" t="shared" si="25" ref="C242:F243">C265</f>
        <v>0</v>
      </c>
      <c r="D242" s="35">
        <f t="shared" si="25"/>
        <v>0</v>
      </c>
      <c r="E242" s="35">
        <f t="shared" si="25"/>
        <v>0</v>
      </c>
      <c r="F242" s="35">
        <f t="shared" si="25"/>
        <v>0</v>
      </c>
      <c r="G242" s="27" t="e">
        <f t="shared" si="15"/>
        <v>#DIV/0!</v>
      </c>
      <c r="H242" s="30">
        <f t="shared" si="14"/>
        <v>0</v>
      </c>
    </row>
    <row r="243" spans="1:8" ht="12.75">
      <c r="A243" s="3" t="s">
        <v>331</v>
      </c>
      <c r="B243" s="3" t="s">
        <v>333</v>
      </c>
      <c r="C243" s="35">
        <f t="shared" si="25"/>
        <v>27000</v>
      </c>
      <c r="D243" s="35">
        <f t="shared" si="25"/>
        <v>29500</v>
      </c>
      <c r="E243" s="35">
        <f t="shared" si="25"/>
        <v>3750.78</v>
      </c>
      <c r="F243" s="35">
        <f t="shared" si="25"/>
        <v>170.27</v>
      </c>
      <c r="G243" s="27"/>
      <c r="H243" s="30"/>
    </row>
    <row r="244" spans="1:8" ht="12.75">
      <c r="A244" s="23" t="s">
        <v>67</v>
      </c>
      <c r="B244" s="23" t="s">
        <v>68</v>
      </c>
      <c r="C244" s="31">
        <f>C249+C250+C251+C252+C245+C246+C247</f>
        <v>38099149.95</v>
      </c>
      <c r="D244" s="31">
        <f>D249+D250+D251+D252+D245+D246+D247+D248</f>
        <v>42206063.77</v>
      </c>
      <c r="E244" s="31">
        <f>E249+E250+E251+E252+E245+E246+E247+E248</f>
        <v>8952808.73</v>
      </c>
      <c r="F244" s="31">
        <f>F249+F250+F251+F252+F245+F246+F247+F248</f>
        <v>5974323.039999999</v>
      </c>
      <c r="G244" s="28">
        <f t="shared" si="15"/>
        <v>21.212138565652364</v>
      </c>
      <c r="H244" s="33">
        <f t="shared" si="14"/>
        <v>33253255.040000003</v>
      </c>
    </row>
    <row r="245" spans="1:8" ht="12.75">
      <c r="A245" s="3" t="s">
        <v>113</v>
      </c>
      <c r="B245" s="3" t="s">
        <v>349</v>
      </c>
      <c r="C245" s="35">
        <v>570000</v>
      </c>
      <c r="D245" s="35">
        <v>570000</v>
      </c>
      <c r="E245" s="35">
        <v>96144.3</v>
      </c>
      <c r="F245" s="35">
        <v>64247.52</v>
      </c>
      <c r="G245" s="27">
        <f t="shared" si="15"/>
        <v>16.867421052631578</v>
      </c>
      <c r="H245" s="30">
        <f t="shared" si="14"/>
        <v>473855.7</v>
      </c>
    </row>
    <row r="246" spans="1:8" ht="12.75">
      <c r="A246" s="3" t="s">
        <v>115</v>
      </c>
      <c r="B246" s="3" t="s">
        <v>350</v>
      </c>
      <c r="C246" s="35">
        <v>179000</v>
      </c>
      <c r="D246" s="35">
        <v>179000</v>
      </c>
      <c r="E246" s="35">
        <v>-39732.94</v>
      </c>
      <c r="F246" s="35">
        <v>28425.81</v>
      </c>
      <c r="G246" s="27">
        <f t="shared" si="15"/>
        <v>-22.197173184357545</v>
      </c>
      <c r="H246" s="30">
        <f t="shared" si="14"/>
        <v>218732.94</v>
      </c>
    </row>
    <row r="247" spans="1:8" ht="25.5">
      <c r="A247" s="13" t="s">
        <v>120</v>
      </c>
      <c r="B247" s="3" t="s">
        <v>328</v>
      </c>
      <c r="C247" s="35">
        <v>1287249.95</v>
      </c>
      <c r="D247" s="35">
        <v>1694523.77</v>
      </c>
      <c r="E247" s="35">
        <v>553053.99</v>
      </c>
      <c r="F247" s="35">
        <v>59805.79</v>
      </c>
      <c r="G247" s="27">
        <f t="shared" si="15"/>
        <v>32.637723931131404</v>
      </c>
      <c r="H247" s="30">
        <f t="shared" si="14"/>
        <v>1141469.78</v>
      </c>
    </row>
    <row r="248" spans="1:8" ht="12.75">
      <c r="A248" s="13" t="s">
        <v>354</v>
      </c>
      <c r="B248" s="3" t="s">
        <v>355</v>
      </c>
      <c r="C248" s="35"/>
      <c r="D248" s="35"/>
      <c r="E248" s="35"/>
      <c r="F248" s="35"/>
      <c r="G248" s="27" t="e">
        <f t="shared" si="15"/>
        <v>#DIV/0!</v>
      </c>
      <c r="H248" s="30">
        <f t="shared" si="14"/>
        <v>0</v>
      </c>
    </row>
    <row r="249" spans="1:8" ht="51">
      <c r="A249" s="17" t="s">
        <v>166</v>
      </c>
      <c r="B249" s="3" t="s">
        <v>204</v>
      </c>
      <c r="C249" s="3">
        <v>7940042</v>
      </c>
      <c r="D249" s="34">
        <v>7940042</v>
      </c>
      <c r="E249" s="34">
        <v>1699983.91</v>
      </c>
      <c r="F249" s="34">
        <v>1408813.26</v>
      </c>
      <c r="G249" s="27">
        <f>E249/D249*100</f>
        <v>21.41026344696917</v>
      </c>
      <c r="H249" s="30">
        <f>D249-E249</f>
        <v>6240058.09</v>
      </c>
    </row>
    <row r="250" spans="1:8" ht="12.75">
      <c r="A250" s="17" t="s">
        <v>168</v>
      </c>
      <c r="B250" s="3" t="s">
        <v>205</v>
      </c>
      <c r="C250" s="34">
        <v>2024874</v>
      </c>
      <c r="D250" s="11">
        <v>2024874</v>
      </c>
      <c r="E250" s="11">
        <v>668268.02</v>
      </c>
      <c r="F250" s="11">
        <v>0</v>
      </c>
      <c r="G250" s="27">
        <f t="shared" si="15"/>
        <v>33.002943393021</v>
      </c>
      <c r="H250" s="30">
        <f t="shared" si="14"/>
        <v>1356605.98</v>
      </c>
    </row>
    <row r="251" spans="1:8" ht="51">
      <c r="A251" s="17" t="s">
        <v>154</v>
      </c>
      <c r="B251" s="3" t="s">
        <v>206</v>
      </c>
      <c r="C251" s="34">
        <v>21828258</v>
      </c>
      <c r="D251" s="11">
        <v>21828258</v>
      </c>
      <c r="E251" s="3">
        <v>5135674.37</v>
      </c>
      <c r="F251" s="3">
        <v>4413030.66</v>
      </c>
      <c r="G251" s="27">
        <f t="shared" si="15"/>
        <v>23.527641875957304</v>
      </c>
      <c r="H251" s="30">
        <f t="shared" si="14"/>
        <v>16692583.629999999</v>
      </c>
    </row>
    <row r="252" spans="1:8" ht="12.75">
      <c r="A252" s="17" t="s">
        <v>156</v>
      </c>
      <c r="B252" s="3" t="s">
        <v>207</v>
      </c>
      <c r="C252" s="3">
        <v>4269726</v>
      </c>
      <c r="D252" s="11">
        <v>7969366</v>
      </c>
      <c r="E252" s="11">
        <v>839417.08</v>
      </c>
      <c r="F252" s="11">
        <v>0</v>
      </c>
      <c r="G252" s="27">
        <f t="shared" si="15"/>
        <v>10.533047170879088</v>
      </c>
      <c r="H252" s="30">
        <f t="shared" si="14"/>
        <v>7129948.92</v>
      </c>
    </row>
    <row r="253" spans="1:8" ht="12.75">
      <c r="A253" s="23" t="s">
        <v>69</v>
      </c>
      <c r="B253" s="23" t="s">
        <v>70</v>
      </c>
      <c r="C253" s="31">
        <f>C254+C255</f>
        <v>1135000</v>
      </c>
      <c r="D253" s="31">
        <f>D254+D255</f>
        <v>1135000</v>
      </c>
      <c r="E253" s="31">
        <f>E254+E255</f>
        <v>277501.57</v>
      </c>
      <c r="F253" s="31">
        <f>F254+F255</f>
        <v>209276.36</v>
      </c>
      <c r="G253" s="28">
        <f t="shared" si="15"/>
        <v>24.449477533039648</v>
      </c>
      <c r="H253" s="33">
        <f t="shared" si="14"/>
        <v>857498.4299999999</v>
      </c>
    </row>
    <row r="254" spans="1:8" ht="51">
      <c r="A254" s="17" t="s">
        <v>166</v>
      </c>
      <c r="B254" s="3" t="s">
        <v>208</v>
      </c>
      <c r="C254" s="34">
        <v>1100000</v>
      </c>
      <c r="D254" s="34">
        <v>1100000</v>
      </c>
      <c r="E254" s="34">
        <v>277501.57</v>
      </c>
      <c r="F254" s="34">
        <v>209276.36</v>
      </c>
      <c r="G254" s="27">
        <f t="shared" si="15"/>
        <v>25.227415454545454</v>
      </c>
      <c r="H254" s="30">
        <f t="shared" si="14"/>
        <v>822498.4299999999</v>
      </c>
    </row>
    <row r="255" spans="1:8" ht="12.75">
      <c r="A255" s="17" t="s">
        <v>168</v>
      </c>
      <c r="B255" s="3" t="s">
        <v>209</v>
      </c>
      <c r="C255" s="34">
        <v>35000</v>
      </c>
      <c r="D255" s="34">
        <v>35000</v>
      </c>
      <c r="E255" s="34">
        <v>0</v>
      </c>
      <c r="F255" s="34">
        <v>0</v>
      </c>
      <c r="G255" s="27">
        <f t="shared" si="15"/>
        <v>0</v>
      </c>
      <c r="H255" s="30">
        <f t="shared" si="14"/>
        <v>35000</v>
      </c>
    </row>
    <row r="256" spans="1:8" ht="25.5">
      <c r="A256" s="24" t="s">
        <v>71</v>
      </c>
      <c r="B256" s="23" t="s">
        <v>72</v>
      </c>
      <c r="C256" s="31">
        <f>C257+C262+C258+C259+C260+C261+C263+C264+C265+C266</f>
        <v>9671200</v>
      </c>
      <c r="D256" s="31">
        <f>D257+D262+D258+D259+D260+D261+D263+D264+D265+D266</f>
        <v>9671200</v>
      </c>
      <c r="E256" s="31">
        <f>E257+E262+E258+E259+E260+E261+E263+E264+E265+E266</f>
        <v>2547026.36</v>
      </c>
      <c r="F256" s="31">
        <f>F257+F262+F258+F259+F260+F261+F263+F264+F265+F266</f>
        <v>2307808.17</v>
      </c>
      <c r="G256" s="28">
        <f t="shared" si="15"/>
        <v>26.336197783108613</v>
      </c>
      <c r="H256" s="33">
        <f t="shared" si="14"/>
        <v>7124173.640000001</v>
      </c>
    </row>
    <row r="257" spans="1:8" ht="12.75">
      <c r="A257" s="17" t="s">
        <v>131</v>
      </c>
      <c r="B257" s="3" t="s">
        <v>210</v>
      </c>
      <c r="C257" s="34">
        <v>5742100</v>
      </c>
      <c r="D257" s="34">
        <v>5742100</v>
      </c>
      <c r="E257" s="34">
        <v>1805654.22</v>
      </c>
      <c r="F257" s="34">
        <v>1144161.83</v>
      </c>
      <c r="G257" s="27">
        <f t="shared" si="15"/>
        <v>31.445885999895506</v>
      </c>
      <c r="H257" s="30">
        <f t="shared" si="14"/>
        <v>3936445.7800000003</v>
      </c>
    </row>
    <row r="258" spans="1:8" ht="25.5">
      <c r="A258" s="17" t="s">
        <v>182</v>
      </c>
      <c r="B258" s="3" t="s">
        <v>211</v>
      </c>
      <c r="C258" s="34">
        <v>3000</v>
      </c>
      <c r="D258" s="34">
        <v>3000</v>
      </c>
      <c r="E258" s="34">
        <v>0</v>
      </c>
      <c r="F258" s="34">
        <v>115</v>
      </c>
      <c r="G258" s="27">
        <f t="shared" si="15"/>
        <v>0</v>
      </c>
      <c r="H258" s="30">
        <f aca="true" t="shared" si="26" ref="H258:H314">D258-E258</f>
        <v>3000</v>
      </c>
    </row>
    <row r="259" spans="1:8" ht="38.25">
      <c r="A259" s="17" t="s">
        <v>184</v>
      </c>
      <c r="B259" s="3" t="s">
        <v>212</v>
      </c>
      <c r="C259" s="34">
        <v>1922000</v>
      </c>
      <c r="D259" s="34">
        <v>1772000</v>
      </c>
      <c r="E259" s="34">
        <v>159910.28</v>
      </c>
      <c r="F259" s="34">
        <v>605350.71</v>
      </c>
      <c r="G259" s="27">
        <f aca="true" t="shared" si="27" ref="G259:G314">E259/D259*100</f>
        <v>9.02428216704289</v>
      </c>
      <c r="H259" s="30">
        <f t="shared" si="26"/>
        <v>1612089.72</v>
      </c>
    </row>
    <row r="260" spans="1:8" ht="12.75">
      <c r="A260" s="3" t="s">
        <v>113</v>
      </c>
      <c r="B260" s="3" t="s">
        <v>213</v>
      </c>
      <c r="C260" s="34">
        <v>746000</v>
      </c>
      <c r="D260" s="34">
        <v>746000</v>
      </c>
      <c r="E260" s="34">
        <v>180396.91</v>
      </c>
      <c r="F260" s="34">
        <v>145642.94</v>
      </c>
      <c r="G260" s="27">
        <f t="shared" si="27"/>
        <v>24.181891420911526</v>
      </c>
      <c r="H260" s="30">
        <f t="shared" si="26"/>
        <v>565603.09</v>
      </c>
    </row>
    <row r="261" spans="1:8" ht="38.25">
      <c r="A261" s="17" t="s">
        <v>216</v>
      </c>
      <c r="B261" s="3" t="s">
        <v>215</v>
      </c>
      <c r="C261" s="34">
        <v>0</v>
      </c>
      <c r="D261" s="34">
        <v>0</v>
      </c>
      <c r="E261" s="34">
        <v>0</v>
      </c>
      <c r="F261" s="34">
        <v>0</v>
      </c>
      <c r="G261" s="27" t="e">
        <f t="shared" si="27"/>
        <v>#DIV/0!</v>
      </c>
      <c r="H261" s="30">
        <f t="shared" si="26"/>
        <v>0</v>
      </c>
    </row>
    <row r="262" spans="1:8" ht="12.75">
      <c r="A262" s="3" t="s">
        <v>115</v>
      </c>
      <c r="B262" s="3" t="s">
        <v>214</v>
      </c>
      <c r="C262" s="34">
        <v>225100</v>
      </c>
      <c r="D262" s="34">
        <v>222600</v>
      </c>
      <c r="E262" s="34">
        <v>34512.55</v>
      </c>
      <c r="F262" s="34">
        <v>33188.59</v>
      </c>
      <c r="G262" s="27">
        <f t="shared" si="27"/>
        <v>15.5042902066487</v>
      </c>
      <c r="H262" s="30">
        <f t="shared" si="26"/>
        <v>188087.45</v>
      </c>
    </row>
    <row r="263" spans="1:8" ht="25.5">
      <c r="A263" s="13" t="s">
        <v>118</v>
      </c>
      <c r="B263" s="3" t="s">
        <v>217</v>
      </c>
      <c r="C263" s="3">
        <v>488327.07</v>
      </c>
      <c r="D263" s="34">
        <v>488327.07</v>
      </c>
      <c r="E263" s="34">
        <v>124371.74</v>
      </c>
      <c r="F263" s="34">
        <v>64566.02</v>
      </c>
      <c r="G263" s="27">
        <f t="shared" si="27"/>
        <v>25.468942362748802</v>
      </c>
      <c r="H263" s="30">
        <f t="shared" si="26"/>
        <v>363955.33</v>
      </c>
    </row>
    <row r="264" spans="1:8" ht="25.5">
      <c r="A264" s="13" t="s">
        <v>120</v>
      </c>
      <c r="B264" s="3" t="s">
        <v>218</v>
      </c>
      <c r="C264" s="3">
        <v>517672.93</v>
      </c>
      <c r="D264" s="34">
        <v>667672.93</v>
      </c>
      <c r="E264" s="34">
        <v>238429.88</v>
      </c>
      <c r="F264" s="34">
        <v>314612.81</v>
      </c>
      <c r="G264" s="27">
        <f t="shared" si="27"/>
        <v>35.71058062815277</v>
      </c>
      <c r="H264" s="30">
        <f t="shared" si="26"/>
        <v>429243.05000000005</v>
      </c>
    </row>
    <row r="265" spans="1:8" ht="12.75">
      <c r="A265" s="3" t="s">
        <v>124</v>
      </c>
      <c r="B265" s="3" t="s">
        <v>219</v>
      </c>
      <c r="C265" s="3">
        <v>0</v>
      </c>
      <c r="D265" s="34">
        <v>0</v>
      </c>
      <c r="E265" s="34">
        <v>0</v>
      </c>
      <c r="F265" s="34">
        <v>0</v>
      </c>
      <c r="G265" s="27" t="e">
        <f t="shared" si="27"/>
        <v>#DIV/0!</v>
      </c>
      <c r="H265" s="30">
        <f t="shared" si="26"/>
        <v>0</v>
      </c>
    </row>
    <row r="266" spans="1:8" ht="12.75">
      <c r="A266" s="3" t="s">
        <v>331</v>
      </c>
      <c r="B266" s="3" t="s">
        <v>332</v>
      </c>
      <c r="C266" s="3">
        <v>27000</v>
      </c>
      <c r="D266" s="34">
        <v>29500</v>
      </c>
      <c r="E266" s="34">
        <v>3750.78</v>
      </c>
      <c r="F266" s="34">
        <v>170.27</v>
      </c>
      <c r="G266" s="27">
        <f t="shared" si="27"/>
        <v>12.714508474576272</v>
      </c>
      <c r="H266" s="30">
        <f t="shared" si="26"/>
        <v>25749.22</v>
      </c>
    </row>
    <row r="267" spans="1:8" ht="12.75">
      <c r="A267" s="1" t="s">
        <v>73</v>
      </c>
      <c r="B267" s="1" t="s">
        <v>74</v>
      </c>
      <c r="C267" s="33">
        <f aca="true" t="shared" si="28" ref="C267:F268">C268</f>
        <v>0</v>
      </c>
      <c r="D267" s="33">
        <f t="shared" si="28"/>
        <v>81940</v>
      </c>
      <c r="E267" s="33">
        <f t="shared" si="28"/>
        <v>0</v>
      </c>
      <c r="F267" s="33">
        <f t="shared" si="28"/>
        <v>0</v>
      </c>
      <c r="G267" s="28">
        <f t="shared" si="27"/>
        <v>0</v>
      </c>
      <c r="H267" s="33">
        <f t="shared" si="26"/>
        <v>81940</v>
      </c>
    </row>
    <row r="268" spans="1:8" ht="12.75">
      <c r="A268" s="23" t="s">
        <v>75</v>
      </c>
      <c r="B268" s="23" t="s">
        <v>76</v>
      </c>
      <c r="C268" s="31">
        <f t="shared" si="28"/>
        <v>0</v>
      </c>
      <c r="D268" s="31">
        <f>D269</f>
        <v>81940</v>
      </c>
      <c r="E268" s="31">
        <f t="shared" si="28"/>
        <v>0</v>
      </c>
      <c r="F268" s="31">
        <f t="shared" si="28"/>
        <v>0</v>
      </c>
      <c r="G268" s="28">
        <f t="shared" si="27"/>
        <v>0</v>
      </c>
      <c r="H268" s="33">
        <f t="shared" si="26"/>
        <v>81940</v>
      </c>
    </row>
    <row r="269" spans="1:8" ht="25.5">
      <c r="A269" s="13" t="s">
        <v>120</v>
      </c>
      <c r="B269" s="3" t="s">
        <v>233</v>
      </c>
      <c r="C269" s="36">
        <v>0</v>
      </c>
      <c r="D269" s="35">
        <v>81940</v>
      </c>
      <c r="E269" s="35">
        <v>0</v>
      </c>
      <c r="F269" s="35">
        <v>0</v>
      </c>
      <c r="G269" s="27">
        <f>E269/D269*100</f>
        <v>0</v>
      </c>
      <c r="H269" s="30">
        <f>D269-E269</f>
        <v>81940</v>
      </c>
    </row>
    <row r="270" spans="1:8" ht="12.75">
      <c r="A270" s="1" t="s">
        <v>77</v>
      </c>
      <c r="B270" s="1" t="s">
        <v>78</v>
      </c>
      <c r="C270" s="33">
        <f>C271+C273+C274+C272+C275+C276+C277</f>
        <v>28506500</v>
      </c>
      <c r="D270" s="33">
        <f>D271+D273+D274+D272+D275+D276+D277</f>
        <v>28552674.5</v>
      </c>
      <c r="E270" s="33">
        <f>E271+E273+E274+E272+E275+E276+E277</f>
        <v>3639952.4</v>
      </c>
      <c r="F270" s="33">
        <f>F271+F273+F274+F272+F275+F276+F277</f>
        <v>4167895.33</v>
      </c>
      <c r="G270" s="28">
        <f t="shared" si="27"/>
        <v>12.74820122367171</v>
      </c>
      <c r="H270" s="33">
        <f t="shared" si="26"/>
        <v>24912722.1</v>
      </c>
    </row>
    <row r="271" spans="1:8" ht="12.75">
      <c r="A271" s="17" t="s">
        <v>234</v>
      </c>
      <c r="B271" s="3" t="s">
        <v>246</v>
      </c>
      <c r="C271" s="35">
        <f>C279</f>
        <v>1107500</v>
      </c>
      <c r="D271" s="35">
        <f>D279</f>
        <v>1107674.5</v>
      </c>
      <c r="E271" s="35">
        <f>E279</f>
        <v>244646.34</v>
      </c>
      <c r="F271" s="35">
        <f>F279</f>
        <v>359407.45</v>
      </c>
      <c r="G271" s="27">
        <f t="shared" si="27"/>
        <v>22.086482987556362</v>
      </c>
      <c r="H271" s="30">
        <f t="shared" si="26"/>
        <v>863028.16</v>
      </c>
    </row>
    <row r="272" spans="1:8" ht="25.5">
      <c r="A272" s="17" t="s">
        <v>240</v>
      </c>
      <c r="B272" s="3" t="s">
        <v>247</v>
      </c>
      <c r="C272" s="35">
        <f>C286</f>
        <v>11051124</v>
      </c>
      <c r="D272" s="35">
        <f>D286</f>
        <v>11051124</v>
      </c>
      <c r="E272" s="35">
        <f>E286</f>
        <v>2475589.32</v>
      </c>
      <c r="F272" s="35">
        <f>F286</f>
        <v>2678950.88</v>
      </c>
      <c r="G272" s="27">
        <f>E272/D272*100</f>
        <v>22.401244615479836</v>
      </c>
      <c r="H272" s="30">
        <f>D272-E272</f>
        <v>8575534.68</v>
      </c>
    </row>
    <row r="273" spans="1:8" ht="38.25">
      <c r="A273" s="17" t="s">
        <v>236</v>
      </c>
      <c r="B273" s="3" t="s">
        <v>248</v>
      </c>
      <c r="C273" s="35">
        <f aca="true" t="shared" si="29" ref="C273:F274">C281</f>
        <v>950000</v>
      </c>
      <c r="D273" s="35">
        <f t="shared" si="29"/>
        <v>950000</v>
      </c>
      <c r="E273" s="35">
        <f t="shared" si="29"/>
        <v>117090.61</v>
      </c>
      <c r="F273" s="35">
        <f t="shared" si="29"/>
        <v>224756</v>
      </c>
      <c r="G273" s="27">
        <f t="shared" si="27"/>
        <v>12.325327368421053</v>
      </c>
      <c r="H273" s="30">
        <f t="shared" si="26"/>
        <v>832909.39</v>
      </c>
    </row>
    <row r="274" spans="1:8" ht="12.75">
      <c r="A274" s="3" t="s">
        <v>238</v>
      </c>
      <c r="B274" s="3" t="s">
        <v>249</v>
      </c>
      <c r="C274" s="35">
        <f t="shared" si="29"/>
        <v>10088700</v>
      </c>
      <c r="D274" s="35">
        <f t="shared" si="29"/>
        <v>10134700</v>
      </c>
      <c r="E274" s="35">
        <f t="shared" si="29"/>
        <v>0</v>
      </c>
      <c r="F274" s="35">
        <f t="shared" si="29"/>
        <v>0</v>
      </c>
      <c r="G274" s="27">
        <f t="shared" si="27"/>
        <v>0</v>
      </c>
      <c r="H274" s="30">
        <f t="shared" si="26"/>
        <v>10134700</v>
      </c>
    </row>
    <row r="275" spans="1:8" ht="25.5">
      <c r="A275" s="17" t="s">
        <v>242</v>
      </c>
      <c r="B275" s="3" t="s">
        <v>250</v>
      </c>
      <c r="C275" s="35">
        <f aca="true" t="shared" si="30" ref="C275:F276">C287</f>
        <v>1411800</v>
      </c>
      <c r="D275" s="35">
        <f>D287+D283</f>
        <v>1411800</v>
      </c>
      <c r="E275" s="35">
        <f t="shared" si="30"/>
        <v>0</v>
      </c>
      <c r="F275" s="35">
        <f t="shared" si="30"/>
        <v>0</v>
      </c>
      <c r="G275" s="27">
        <f t="shared" si="27"/>
        <v>0</v>
      </c>
      <c r="H275" s="30">
        <f t="shared" si="26"/>
        <v>1411800</v>
      </c>
    </row>
    <row r="276" spans="1:8" ht="12.75">
      <c r="A276" s="3" t="s">
        <v>244</v>
      </c>
      <c r="B276" s="3" t="s">
        <v>251</v>
      </c>
      <c r="C276" s="35">
        <f t="shared" si="30"/>
        <v>3797376</v>
      </c>
      <c r="D276" s="35">
        <f t="shared" si="30"/>
        <v>3797376</v>
      </c>
      <c r="E276" s="35">
        <f t="shared" si="30"/>
        <v>802626.13</v>
      </c>
      <c r="F276" s="35">
        <f t="shared" si="30"/>
        <v>904781</v>
      </c>
      <c r="G276" s="27">
        <f t="shared" si="27"/>
        <v>21.136335459011697</v>
      </c>
      <c r="H276" s="30">
        <f t="shared" si="26"/>
        <v>2994749.87</v>
      </c>
    </row>
    <row r="277" spans="1:8" ht="12.75">
      <c r="A277" s="3" t="s">
        <v>357</v>
      </c>
      <c r="B277" s="3" t="s">
        <v>358</v>
      </c>
      <c r="C277" s="35">
        <f>C284</f>
        <v>100000</v>
      </c>
      <c r="D277" s="35">
        <f>D284</f>
        <v>100000</v>
      </c>
      <c r="E277" s="35">
        <f>E284</f>
        <v>0</v>
      </c>
      <c r="F277" s="35">
        <f>F284</f>
        <v>0</v>
      </c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1107500</v>
      </c>
      <c r="D278" s="31">
        <f>D279</f>
        <v>1107674.5</v>
      </c>
      <c r="E278" s="31">
        <f>E279</f>
        <v>244646.34</v>
      </c>
      <c r="F278" s="31">
        <f>F279</f>
        <v>359407.45</v>
      </c>
      <c r="G278" s="28">
        <f t="shared" si="27"/>
        <v>22.086482987556362</v>
      </c>
      <c r="H278" s="33">
        <f t="shared" si="26"/>
        <v>863028.16</v>
      </c>
    </row>
    <row r="279" spans="1:8" ht="12.75">
      <c r="A279" s="17" t="s">
        <v>234</v>
      </c>
      <c r="B279" s="3" t="s">
        <v>235</v>
      </c>
      <c r="C279" s="3">
        <v>1107500</v>
      </c>
      <c r="D279" s="34">
        <v>1107674.5</v>
      </c>
      <c r="E279" s="34">
        <v>244646.34</v>
      </c>
      <c r="F279" s="34">
        <v>359407.45</v>
      </c>
      <c r="G279" s="27">
        <f t="shared" si="27"/>
        <v>22.086482987556362</v>
      </c>
      <c r="H279" s="30">
        <f t="shared" si="26"/>
        <v>863028.16</v>
      </c>
    </row>
    <row r="280" spans="1:8" ht="12.75">
      <c r="A280" s="23" t="s">
        <v>81</v>
      </c>
      <c r="B280" s="23" t="s">
        <v>82</v>
      </c>
      <c r="C280" s="31">
        <f>C282+C281+C284</f>
        <v>11138700</v>
      </c>
      <c r="D280" s="31">
        <f>D282+D281+D284+D283</f>
        <v>11184700</v>
      </c>
      <c r="E280" s="31">
        <f>E282+E281+E284+E283</f>
        <v>117090.61</v>
      </c>
      <c r="F280" s="31">
        <f>F282+F281+F284</f>
        <v>224756</v>
      </c>
      <c r="G280" s="28">
        <f t="shared" si="27"/>
        <v>1.0468819905764124</v>
      </c>
      <c r="H280" s="33">
        <f t="shared" si="26"/>
        <v>11067609.39</v>
      </c>
    </row>
    <row r="281" spans="1:8" ht="38.25">
      <c r="A281" s="17" t="s">
        <v>236</v>
      </c>
      <c r="B281" s="3" t="s">
        <v>237</v>
      </c>
      <c r="C281" s="35">
        <v>950000</v>
      </c>
      <c r="D281" s="35">
        <v>950000</v>
      </c>
      <c r="E281" s="35">
        <v>117090.61</v>
      </c>
      <c r="F281" s="35">
        <v>224756</v>
      </c>
      <c r="G281" s="27">
        <f>E281/D281*100</f>
        <v>12.325327368421053</v>
      </c>
      <c r="H281" s="30">
        <f>D281-E281</f>
        <v>832909.39</v>
      </c>
    </row>
    <row r="282" spans="1:8" ht="12.75">
      <c r="A282" s="3" t="s">
        <v>238</v>
      </c>
      <c r="B282" s="3" t="s">
        <v>239</v>
      </c>
      <c r="C282" s="3">
        <v>10088700</v>
      </c>
      <c r="D282" s="34">
        <v>10134700</v>
      </c>
      <c r="E282" s="34">
        <v>0</v>
      </c>
      <c r="F282" s="34">
        <v>0</v>
      </c>
      <c r="G282" s="27">
        <f t="shared" si="27"/>
        <v>0</v>
      </c>
      <c r="H282" s="30">
        <f t="shared" si="26"/>
        <v>10134700</v>
      </c>
    </row>
    <row r="283" spans="1:8" ht="25.5">
      <c r="A283" s="17" t="s">
        <v>242</v>
      </c>
      <c r="B283" s="3" t="s">
        <v>407</v>
      </c>
      <c r="C283" s="3"/>
      <c r="D283" s="34"/>
      <c r="E283" s="34">
        <v>0</v>
      </c>
      <c r="F283" s="34"/>
      <c r="G283" s="27" t="e">
        <f t="shared" si="27"/>
        <v>#DIV/0!</v>
      </c>
      <c r="H283" s="30">
        <f t="shared" si="26"/>
        <v>0</v>
      </c>
    </row>
    <row r="284" spans="1:8" ht="12.75">
      <c r="A284" s="3" t="s">
        <v>357</v>
      </c>
      <c r="B284" s="3" t="s">
        <v>406</v>
      </c>
      <c r="C284" s="3">
        <v>100000</v>
      </c>
      <c r="D284" s="34">
        <v>100000</v>
      </c>
      <c r="E284" s="34">
        <v>0</v>
      </c>
      <c r="F284" s="34">
        <v>0</v>
      </c>
      <c r="G284" s="27">
        <f t="shared" si="27"/>
        <v>0</v>
      </c>
      <c r="H284" s="30">
        <f t="shared" si="26"/>
        <v>100000</v>
      </c>
    </row>
    <row r="285" spans="1:8" ht="12.75">
      <c r="A285" s="23" t="s">
        <v>83</v>
      </c>
      <c r="B285" s="23" t="s">
        <v>84</v>
      </c>
      <c r="C285" s="31">
        <f>C286+C287+C288</f>
        <v>16260300</v>
      </c>
      <c r="D285" s="31">
        <f>D286+D287+D288</f>
        <v>16260300</v>
      </c>
      <c r="E285" s="31">
        <f>E286+E287+E288</f>
        <v>3278215.4499999997</v>
      </c>
      <c r="F285" s="31">
        <f>F286+F287+F288</f>
        <v>3583731.88</v>
      </c>
      <c r="G285" s="28">
        <f t="shared" si="27"/>
        <v>20.160854658278136</v>
      </c>
      <c r="H285" s="33">
        <f t="shared" si="26"/>
        <v>12982084.55</v>
      </c>
    </row>
    <row r="286" spans="1:8" ht="25.5">
      <c r="A286" s="17" t="s">
        <v>240</v>
      </c>
      <c r="B286" s="3" t="s">
        <v>241</v>
      </c>
      <c r="C286" s="34">
        <v>11051124</v>
      </c>
      <c r="D286" s="34">
        <v>11051124</v>
      </c>
      <c r="E286" s="34">
        <v>2475589.32</v>
      </c>
      <c r="F286" s="34">
        <v>2678950.88</v>
      </c>
      <c r="G286" s="27">
        <f t="shared" si="27"/>
        <v>22.401244615479836</v>
      </c>
      <c r="H286" s="30">
        <f t="shared" si="26"/>
        <v>8575534.68</v>
      </c>
    </row>
    <row r="287" spans="1:8" ht="25.5">
      <c r="A287" s="17" t="s">
        <v>242</v>
      </c>
      <c r="B287" s="3" t="s">
        <v>243</v>
      </c>
      <c r="C287" s="34">
        <v>1411800</v>
      </c>
      <c r="D287" s="34">
        <v>1411800</v>
      </c>
      <c r="E287" s="34">
        <v>0</v>
      </c>
      <c r="F287" s="34">
        <v>0</v>
      </c>
      <c r="G287" s="27">
        <f t="shared" si="27"/>
        <v>0</v>
      </c>
      <c r="H287" s="30">
        <f t="shared" si="26"/>
        <v>1411800</v>
      </c>
    </row>
    <row r="288" spans="1:8" ht="12.75">
      <c r="A288" s="3" t="s">
        <v>244</v>
      </c>
      <c r="B288" s="3" t="s">
        <v>245</v>
      </c>
      <c r="C288" s="3">
        <v>3797376</v>
      </c>
      <c r="D288" s="34">
        <v>3797376</v>
      </c>
      <c r="E288" s="34">
        <v>802626.13</v>
      </c>
      <c r="F288" s="34">
        <v>904781</v>
      </c>
      <c r="G288" s="27">
        <f t="shared" si="27"/>
        <v>21.136335459011697</v>
      </c>
      <c r="H288" s="30">
        <f t="shared" si="26"/>
        <v>2994749.87</v>
      </c>
    </row>
    <row r="289" spans="1:8" ht="12.75">
      <c r="A289" s="1" t="s">
        <v>85</v>
      </c>
      <c r="B289" s="1" t="s">
        <v>86</v>
      </c>
      <c r="C289" s="33">
        <f>C290+C295+C297+C291+C292+C294+C296+C298+C293</f>
        <v>8389600</v>
      </c>
      <c r="D289" s="33">
        <f>D290+D295+D297+D291+D292+D294+D296+D298+D293</f>
        <v>8541087</v>
      </c>
      <c r="E289" s="33">
        <f>E290+E295+E297+E291+E292+E294+E296+E298+E293</f>
        <v>1882943.51</v>
      </c>
      <c r="F289" s="33">
        <f>F290+F295+F297+F291+F292+F294+F296+F298+F293</f>
        <v>1814282.2000000002</v>
      </c>
      <c r="G289" s="28">
        <f t="shared" si="27"/>
        <v>22.045712799787662</v>
      </c>
      <c r="H289" s="33">
        <f t="shared" si="26"/>
        <v>6658143.49</v>
      </c>
    </row>
    <row r="290" spans="1:8" ht="12.75">
      <c r="A290" s="3" t="s">
        <v>113</v>
      </c>
      <c r="B290" s="3" t="s">
        <v>275</v>
      </c>
      <c r="C290" s="35">
        <f>C306</f>
        <v>746000</v>
      </c>
      <c r="D290" s="35">
        <f aca="true" t="shared" si="31" ref="D290:E292">D306</f>
        <v>746000</v>
      </c>
      <c r="E290" s="35">
        <f t="shared" si="31"/>
        <v>157126.65</v>
      </c>
      <c r="F290" s="35">
        <f>F306</f>
        <v>120792.35</v>
      </c>
      <c r="G290" s="27">
        <f t="shared" si="27"/>
        <v>21.06255361930295</v>
      </c>
      <c r="H290" s="30">
        <f t="shared" si="26"/>
        <v>588873.35</v>
      </c>
    </row>
    <row r="291" spans="1:8" ht="38.25">
      <c r="A291" s="17" t="s">
        <v>216</v>
      </c>
      <c r="B291" s="3" t="s">
        <v>276</v>
      </c>
      <c r="C291" s="35">
        <f>C307</f>
        <v>0</v>
      </c>
      <c r="D291" s="35">
        <f t="shared" si="31"/>
        <v>0</v>
      </c>
      <c r="E291" s="35">
        <f t="shared" si="31"/>
        <v>0</v>
      </c>
      <c r="F291" s="35">
        <f>F307</f>
        <v>0</v>
      </c>
      <c r="G291" s="27" t="e">
        <f t="shared" si="27"/>
        <v>#DIV/0!</v>
      </c>
      <c r="H291" s="30">
        <f t="shared" si="26"/>
        <v>0</v>
      </c>
    </row>
    <row r="292" spans="1:8" ht="12.75">
      <c r="A292" s="3" t="s">
        <v>115</v>
      </c>
      <c r="B292" s="3" t="s">
        <v>277</v>
      </c>
      <c r="C292" s="35">
        <f>C308</f>
        <v>186100</v>
      </c>
      <c r="D292" s="35">
        <f t="shared" si="31"/>
        <v>186100</v>
      </c>
      <c r="E292" s="35">
        <f t="shared" si="31"/>
        <v>-25927.93</v>
      </c>
      <c r="F292" s="35">
        <f>F308</f>
        <v>76032.82</v>
      </c>
      <c r="G292" s="27">
        <f t="shared" si="27"/>
        <v>-13.932256851155293</v>
      </c>
      <c r="H292" s="30">
        <f t="shared" si="26"/>
        <v>212027.93</v>
      </c>
    </row>
    <row r="293" spans="1:8" ht="25.5">
      <c r="A293" s="13" t="s">
        <v>118</v>
      </c>
      <c r="B293" s="3" t="s">
        <v>368</v>
      </c>
      <c r="C293" s="35">
        <f>C309</f>
        <v>20000</v>
      </c>
      <c r="D293" s="35">
        <f>D309</f>
        <v>20000</v>
      </c>
      <c r="E293" s="35">
        <f>E309</f>
        <v>4041.61</v>
      </c>
      <c r="F293" s="35">
        <f>F309</f>
        <v>2678.59</v>
      </c>
      <c r="G293" s="27"/>
      <c r="H293" s="30"/>
    </row>
    <row r="294" spans="1:8" ht="25.5">
      <c r="A294" s="13" t="s">
        <v>120</v>
      </c>
      <c r="B294" s="3" t="s">
        <v>278</v>
      </c>
      <c r="C294" s="35">
        <f>C300+C304+C310</f>
        <v>283300</v>
      </c>
      <c r="D294" s="35">
        <f>D300+D304+D310</f>
        <v>434787</v>
      </c>
      <c r="E294" s="35">
        <f>E300+E304+E310</f>
        <v>142678</v>
      </c>
      <c r="F294" s="35">
        <f>F300+F304+F310</f>
        <v>295762.73</v>
      </c>
      <c r="G294" s="27">
        <f t="shared" si="27"/>
        <v>32.81560856235352</v>
      </c>
      <c r="H294" s="30">
        <f t="shared" si="26"/>
        <v>292109</v>
      </c>
    </row>
    <row r="295" spans="1:8" ht="51">
      <c r="A295" s="17" t="s">
        <v>154</v>
      </c>
      <c r="B295" s="3" t="s">
        <v>279</v>
      </c>
      <c r="C295" s="35">
        <f aca="true" t="shared" si="32" ref="C295:F296">C301</f>
        <v>7100000</v>
      </c>
      <c r="D295" s="35">
        <f t="shared" si="32"/>
        <v>7100000</v>
      </c>
      <c r="E295" s="35">
        <f t="shared" si="32"/>
        <v>1553422.68</v>
      </c>
      <c r="F295" s="35">
        <f t="shared" si="32"/>
        <v>1319015.71</v>
      </c>
      <c r="G295" s="27">
        <f t="shared" si="27"/>
        <v>21.879192676056334</v>
      </c>
      <c r="H295" s="30">
        <f t="shared" si="26"/>
        <v>5546577.32</v>
      </c>
    </row>
    <row r="296" spans="1:8" ht="12.75">
      <c r="A296" s="17" t="s">
        <v>156</v>
      </c>
      <c r="B296" s="3" t="s">
        <v>344</v>
      </c>
      <c r="C296" s="35">
        <f t="shared" si="32"/>
        <v>50000</v>
      </c>
      <c r="D296" s="35">
        <f t="shared" si="32"/>
        <v>50000</v>
      </c>
      <c r="E296" s="35">
        <f t="shared" si="32"/>
        <v>49999.98</v>
      </c>
      <c r="F296" s="35">
        <f t="shared" si="32"/>
        <v>0</v>
      </c>
      <c r="G296" s="27">
        <f t="shared" si="27"/>
        <v>99.99996000000002</v>
      </c>
      <c r="H296" s="30"/>
    </row>
    <row r="297" spans="1:8" ht="12.75">
      <c r="A297" s="3" t="s">
        <v>124</v>
      </c>
      <c r="B297" s="3" t="s">
        <v>280</v>
      </c>
      <c r="C297" s="35">
        <f aca="true" t="shared" si="33" ref="C297:F298">C311</f>
        <v>0</v>
      </c>
      <c r="D297" s="35">
        <f t="shared" si="33"/>
        <v>0</v>
      </c>
      <c r="E297" s="35">
        <f t="shared" si="33"/>
        <v>0</v>
      </c>
      <c r="F297" s="35">
        <f t="shared" si="33"/>
        <v>0</v>
      </c>
      <c r="G297" s="27" t="e">
        <f t="shared" si="27"/>
        <v>#DIV/0!</v>
      </c>
      <c r="H297" s="30">
        <f t="shared" si="26"/>
        <v>0</v>
      </c>
    </row>
    <row r="298" spans="1:8" ht="12.75">
      <c r="A298" s="3" t="s">
        <v>331</v>
      </c>
      <c r="B298" s="3" t="s">
        <v>375</v>
      </c>
      <c r="C298" s="35">
        <f t="shared" si="33"/>
        <v>4200</v>
      </c>
      <c r="D298" s="35">
        <f t="shared" si="33"/>
        <v>4200</v>
      </c>
      <c r="E298" s="35">
        <f t="shared" si="33"/>
        <v>1602.52</v>
      </c>
      <c r="F298" s="35">
        <f t="shared" si="33"/>
        <v>0</v>
      </c>
      <c r="G298" s="27"/>
      <c r="H298" s="30"/>
    </row>
    <row r="299" spans="1:8" ht="12.75">
      <c r="A299" s="23" t="s">
        <v>87</v>
      </c>
      <c r="B299" s="23" t="s">
        <v>88</v>
      </c>
      <c r="C299" s="31">
        <f>C300+C301+C302</f>
        <v>7270000</v>
      </c>
      <c r="D299" s="31">
        <f>D300+D301+D302</f>
        <v>7407500</v>
      </c>
      <c r="E299" s="31">
        <f>E300+E301+E302</f>
        <v>1651886.19</v>
      </c>
      <c r="F299" s="31">
        <f>F300+F301+F302</f>
        <v>1527881.71</v>
      </c>
      <c r="G299" s="28">
        <f t="shared" si="27"/>
        <v>22.300184812689842</v>
      </c>
      <c r="H299" s="33">
        <f t="shared" si="26"/>
        <v>5755613.8100000005</v>
      </c>
    </row>
    <row r="300" spans="1:8" ht="25.5">
      <c r="A300" s="13" t="s">
        <v>120</v>
      </c>
      <c r="B300" s="3" t="s">
        <v>252</v>
      </c>
      <c r="C300" s="3">
        <v>120000</v>
      </c>
      <c r="D300" s="34">
        <v>257500</v>
      </c>
      <c r="E300" s="34">
        <v>48463.53</v>
      </c>
      <c r="F300" s="34">
        <v>208866</v>
      </c>
      <c r="G300" s="27">
        <f t="shared" si="27"/>
        <v>18.820788349514565</v>
      </c>
      <c r="H300" s="30">
        <f t="shared" si="26"/>
        <v>209036.47</v>
      </c>
    </row>
    <row r="301" spans="1:8" ht="51">
      <c r="A301" s="17" t="s">
        <v>154</v>
      </c>
      <c r="B301" s="3" t="s">
        <v>253</v>
      </c>
      <c r="C301" s="3">
        <v>7100000</v>
      </c>
      <c r="D301" s="34">
        <v>7100000</v>
      </c>
      <c r="E301" s="34">
        <v>1553422.68</v>
      </c>
      <c r="F301" s="34">
        <v>1319015.71</v>
      </c>
      <c r="G301" s="27">
        <f t="shared" si="27"/>
        <v>21.879192676056334</v>
      </c>
      <c r="H301" s="30">
        <f t="shared" si="26"/>
        <v>5546577.32</v>
      </c>
    </row>
    <row r="302" spans="1:8" ht="12.75">
      <c r="A302" s="17" t="s">
        <v>156</v>
      </c>
      <c r="B302" s="3" t="s">
        <v>343</v>
      </c>
      <c r="C302" s="3">
        <v>50000</v>
      </c>
      <c r="D302" s="34">
        <v>50000</v>
      </c>
      <c r="E302" s="34">
        <v>49999.98</v>
      </c>
      <c r="F302" s="34">
        <v>0</v>
      </c>
      <c r="G302" s="27"/>
      <c r="H302" s="30"/>
    </row>
    <row r="303" spans="1:8" ht="12.75">
      <c r="A303" s="23" t="s">
        <v>89</v>
      </c>
      <c r="B303" s="23" t="s">
        <v>90</v>
      </c>
      <c r="C303" s="31">
        <f>C304</f>
        <v>120000</v>
      </c>
      <c r="D303" s="31">
        <f>D304</f>
        <v>120000</v>
      </c>
      <c r="E303" s="31">
        <f>E304</f>
        <v>76171</v>
      </c>
      <c r="F303" s="31">
        <f>F304</f>
        <v>52040</v>
      </c>
      <c r="G303" s="28">
        <f t="shared" si="27"/>
        <v>63.475833333333334</v>
      </c>
      <c r="H303" s="33">
        <f t="shared" si="26"/>
        <v>43829</v>
      </c>
    </row>
    <row r="304" spans="1:8" ht="25.5">
      <c r="A304" s="13" t="s">
        <v>120</v>
      </c>
      <c r="B304" s="3" t="s">
        <v>254</v>
      </c>
      <c r="C304" s="3">
        <v>120000</v>
      </c>
      <c r="D304" s="34">
        <v>120000</v>
      </c>
      <c r="E304" s="34">
        <v>76171</v>
      </c>
      <c r="F304" s="34">
        <v>52040</v>
      </c>
      <c r="G304" s="27">
        <f>E304/D304*100</f>
        <v>63.475833333333334</v>
      </c>
      <c r="H304" s="30">
        <f>D304-E304</f>
        <v>43829</v>
      </c>
    </row>
    <row r="305" spans="1:8" ht="25.5">
      <c r="A305" s="24" t="s">
        <v>91</v>
      </c>
      <c r="B305" s="23" t="s">
        <v>92</v>
      </c>
      <c r="C305" s="31">
        <f>C306+C311+C307+C308+C310+C312+C309</f>
        <v>999600</v>
      </c>
      <c r="D305" s="31">
        <f>D306+D311+D307+D308+D310+D312+D309</f>
        <v>1013587</v>
      </c>
      <c r="E305" s="31">
        <f>E306+E311+E307+E308+E310+E312+E309</f>
        <v>154886.31999999998</v>
      </c>
      <c r="F305" s="31">
        <f>F306+F311+F307+F308+F310+F312+F309</f>
        <v>234360.49000000002</v>
      </c>
      <c r="G305" s="28">
        <f t="shared" si="27"/>
        <v>15.281008931645726</v>
      </c>
      <c r="H305" s="33">
        <f t="shared" si="26"/>
        <v>858700.68</v>
      </c>
    </row>
    <row r="306" spans="1:8" ht="12.75">
      <c r="A306" s="3" t="s">
        <v>113</v>
      </c>
      <c r="B306" s="3" t="s">
        <v>255</v>
      </c>
      <c r="C306" s="34">
        <v>746000</v>
      </c>
      <c r="D306" s="34">
        <v>746000</v>
      </c>
      <c r="E306" s="34">
        <v>157126.65</v>
      </c>
      <c r="F306" s="34">
        <v>120792.35</v>
      </c>
      <c r="G306" s="27">
        <f t="shared" si="27"/>
        <v>21.06255361930295</v>
      </c>
      <c r="H306" s="30">
        <f t="shared" si="26"/>
        <v>588873.35</v>
      </c>
    </row>
    <row r="307" spans="1:8" ht="38.25">
      <c r="A307" s="17" t="s">
        <v>216</v>
      </c>
      <c r="B307" s="3" t="s">
        <v>256</v>
      </c>
      <c r="C307" s="34">
        <v>0</v>
      </c>
      <c r="D307" s="34">
        <v>0</v>
      </c>
      <c r="E307" s="34">
        <v>0</v>
      </c>
      <c r="F307" s="34">
        <v>0</v>
      </c>
      <c r="G307" s="27" t="e">
        <f t="shared" si="27"/>
        <v>#DIV/0!</v>
      </c>
      <c r="H307" s="30">
        <f t="shared" si="26"/>
        <v>0</v>
      </c>
    </row>
    <row r="308" spans="1:8" ht="12.75">
      <c r="A308" s="3" t="s">
        <v>115</v>
      </c>
      <c r="B308" s="3" t="s">
        <v>257</v>
      </c>
      <c r="C308" s="34">
        <v>186100</v>
      </c>
      <c r="D308" s="34">
        <v>186100</v>
      </c>
      <c r="E308" s="34">
        <v>-25927.93</v>
      </c>
      <c r="F308" s="34">
        <v>76032.82</v>
      </c>
      <c r="G308" s="27">
        <f t="shared" si="27"/>
        <v>-13.932256851155293</v>
      </c>
      <c r="H308" s="30">
        <f t="shared" si="26"/>
        <v>212027.93</v>
      </c>
    </row>
    <row r="309" spans="1:8" ht="25.5">
      <c r="A309" s="13" t="s">
        <v>118</v>
      </c>
      <c r="B309" s="3" t="s">
        <v>367</v>
      </c>
      <c r="C309" s="34">
        <v>20000</v>
      </c>
      <c r="D309" s="34">
        <v>20000</v>
      </c>
      <c r="E309" s="34">
        <v>4041.61</v>
      </c>
      <c r="F309" s="34">
        <v>2678.59</v>
      </c>
      <c r="G309" s="27"/>
      <c r="H309" s="30"/>
    </row>
    <row r="310" spans="1:8" ht="25.5">
      <c r="A310" s="13" t="s">
        <v>120</v>
      </c>
      <c r="B310" s="3" t="s">
        <v>258</v>
      </c>
      <c r="C310" s="34">
        <v>43300</v>
      </c>
      <c r="D310" s="34">
        <v>57287</v>
      </c>
      <c r="E310" s="34">
        <v>18043.47</v>
      </c>
      <c r="F310" s="34">
        <v>34856.73</v>
      </c>
      <c r="G310" s="27">
        <f t="shared" si="27"/>
        <v>31.496622270323112</v>
      </c>
      <c r="H310" s="30">
        <f t="shared" si="26"/>
        <v>39243.53</v>
      </c>
    </row>
    <row r="311" spans="1:8" ht="12.75">
      <c r="A311" s="3" t="s">
        <v>124</v>
      </c>
      <c r="B311" s="3" t="s">
        <v>259</v>
      </c>
      <c r="C311" s="34">
        <v>0</v>
      </c>
      <c r="D311" s="34">
        <v>0</v>
      </c>
      <c r="E311" s="34">
        <v>0</v>
      </c>
      <c r="F311" s="34">
        <v>0</v>
      </c>
      <c r="G311" s="27" t="e">
        <f t="shared" si="27"/>
        <v>#DIV/0!</v>
      </c>
      <c r="H311" s="30">
        <f t="shared" si="26"/>
        <v>0</v>
      </c>
    </row>
    <row r="312" spans="1:8" ht="12.75">
      <c r="A312" s="3" t="s">
        <v>331</v>
      </c>
      <c r="B312" s="3" t="s">
        <v>374</v>
      </c>
      <c r="C312" s="34">
        <v>4200</v>
      </c>
      <c r="D312" s="34">
        <v>4200</v>
      </c>
      <c r="E312" s="34">
        <v>1602.52</v>
      </c>
      <c r="F312" s="34">
        <v>0</v>
      </c>
      <c r="G312" s="27"/>
      <c r="H312" s="30"/>
    </row>
    <row r="313" spans="1:8" ht="12.75">
      <c r="A313" s="1" t="s">
        <v>93</v>
      </c>
      <c r="B313" s="1" t="s">
        <v>94</v>
      </c>
      <c r="C313" s="33">
        <f aca="true" t="shared" si="34" ref="C313:F314">C314</f>
        <v>200000</v>
      </c>
      <c r="D313" s="33">
        <f t="shared" si="34"/>
        <v>200000</v>
      </c>
      <c r="E313" s="33">
        <f t="shared" si="34"/>
        <v>0</v>
      </c>
      <c r="F313" s="33">
        <f t="shared" si="34"/>
        <v>0</v>
      </c>
      <c r="G313" s="28">
        <f t="shared" si="27"/>
        <v>0</v>
      </c>
      <c r="H313" s="33">
        <f t="shared" si="26"/>
        <v>200000</v>
      </c>
    </row>
    <row r="314" spans="1:8" ht="12.75">
      <c r="A314" s="23" t="s">
        <v>95</v>
      </c>
      <c r="B314" s="23" t="s">
        <v>96</v>
      </c>
      <c r="C314" s="31">
        <f t="shared" si="34"/>
        <v>200000</v>
      </c>
      <c r="D314" s="31">
        <f t="shared" si="34"/>
        <v>200000</v>
      </c>
      <c r="E314" s="31">
        <f t="shared" si="34"/>
        <v>0</v>
      </c>
      <c r="F314" s="31">
        <f t="shared" si="34"/>
        <v>0</v>
      </c>
      <c r="G314" s="28">
        <f t="shared" si="27"/>
        <v>0</v>
      </c>
      <c r="H314" s="33">
        <f t="shared" si="26"/>
        <v>200000</v>
      </c>
    </row>
    <row r="315" spans="1:8" ht="51">
      <c r="A315" s="17" t="s">
        <v>260</v>
      </c>
      <c r="B315" s="3" t="s">
        <v>261</v>
      </c>
      <c r="C315" s="3">
        <v>200000</v>
      </c>
      <c r="D315" s="34">
        <v>200000</v>
      </c>
      <c r="E315" s="34">
        <v>0</v>
      </c>
      <c r="F315" s="34">
        <v>0</v>
      </c>
      <c r="G315" s="27">
        <f>E315/D315*100</f>
        <v>0</v>
      </c>
      <c r="H315" s="30">
        <f>D315-E315</f>
        <v>200000</v>
      </c>
    </row>
    <row r="316" spans="1:8" ht="51">
      <c r="A316" s="14" t="s">
        <v>97</v>
      </c>
      <c r="B316" s="1" t="s">
        <v>98</v>
      </c>
      <c r="C316" s="33">
        <f>C317</f>
        <v>0</v>
      </c>
      <c r="D316" s="33">
        <f>D317+D319</f>
        <v>0</v>
      </c>
      <c r="E316" s="33">
        <f>E317+E319</f>
        <v>0</v>
      </c>
      <c r="F316" s="33">
        <f>F317+F319</f>
        <v>0</v>
      </c>
      <c r="G316" s="28"/>
      <c r="H316" s="33">
        <f>D316-E316</f>
        <v>0</v>
      </c>
    </row>
    <row r="317" spans="1:8" ht="38.25">
      <c r="A317" s="14" t="s">
        <v>99</v>
      </c>
      <c r="B317" s="1" t="s">
        <v>100</v>
      </c>
      <c r="C317" s="33">
        <v>0</v>
      </c>
      <c r="D317" s="33">
        <v>0</v>
      </c>
      <c r="E317" s="33">
        <v>0</v>
      </c>
      <c r="F317" s="33">
        <v>0</v>
      </c>
      <c r="G317" s="28"/>
      <c r="H317" s="33">
        <f>D317-E317</f>
        <v>0</v>
      </c>
    </row>
    <row r="318" spans="1:8" s="4" customFormat="1" ht="12.75">
      <c r="A318" s="14" t="s">
        <v>110</v>
      </c>
      <c r="B318" s="1" t="s">
        <v>111</v>
      </c>
      <c r="C318" s="33"/>
      <c r="D318" s="33"/>
      <c r="E318" s="33"/>
      <c r="F318" s="33"/>
      <c r="G318" s="28"/>
      <c r="H318" s="33"/>
    </row>
    <row r="319" spans="1:8" s="4" customFormat="1" ht="12.75">
      <c r="A319" s="14" t="s">
        <v>106</v>
      </c>
      <c r="B319" s="1" t="s">
        <v>107</v>
      </c>
      <c r="C319" s="1"/>
      <c r="D319" s="33"/>
      <c r="E319" s="33"/>
      <c r="F319" s="33"/>
      <c r="G319" s="28"/>
      <c r="H319" s="33"/>
    </row>
    <row r="320" spans="1:8" ht="12.75">
      <c r="A320" s="17" t="s">
        <v>101</v>
      </c>
      <c r="B320" s="3"/>
      <c r="C320" s="3">
        <v>0</v>
      </c>
      <c r="D320" s="3">
        <v>-9867636.81</v>
      </c>
      <c r="E320" s="11">
        <v>3047578.39</v>
      </c>
      <c r="F320" s="11">
        <v>952124.39</v>
      </c>
      <c r="G320" s="3"/>
      <c r="H320" s="3"/>
    </row>
    <row r="321" ht="12.75">
      <c r="D321" t="s">
        <v>103</v>
      </c>
    </row>
    <row r="322" spans="1:7" ht="15">
      <c r="A322" s="37" t="s">
        <v>104</v>
      </c>
      <c r="G322" s="37" t="s">
        <v>105</v>
      </c>
    </row>
    <row r="323" ht="12.75">
      <c r="F323" t="s">
        <v>103</v>
      </c>
    </row>
    <row r="325" ht="12.75">
      <c r="D325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281">
      <selection activeCell="D289" sqref="D289: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418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419</v>
      </c>
      <c r="F5" s="19" t="s">
        <v>420</v>
      </c>
      <c r="G5" s="43" t="s">
        <v>382</v>
      </c>
      <c r="H5" s="44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C8+C71+C73+C105+C144+C155+C158+C211+C248+C252+C273+C295+C298</f>
        <v>407134506</v>
      </c>
      <c r="D7" s="29">
        <f>D8+D71+D73+D105+D144+D155+D158+D211+D248+D252+D273+D295+D298</f>
        <v>412928953.84</v>
      </c>
      <c r="E7" s="29">
        <f>E8+E71+E73+E105+E144+E155+E158+E211+E248+E252+E273+E295+E298</f>
        <v>98451368.73</v>
      </c>
      <c r="F7" s="29">
        <f>F8+F71+F73+F105+F144+F155+F158+F211+F248+F252+F273+F295+F298</f>
        <v>89351280.23</v>
      </c>
      <c r="G7" s="28">
        <f>E7/D7*100</f>
        <v>23.842205254550286</v>
      </c>
      <c r="H7" s="33">
        <f>D7-E7</f>
        <v>314477585.10999995</v>
      </c>
    </row>
    <row r="8" spans="1:8" s="7" customFormat="1" ht="12.75">
      <c r="A8" s="8" t="s">
        <v>9</v>
      </c>
      <c r="B8" s="1" t="s">
        <v>10</v>
      </c>
      <c r="C8" s="29">
        <f>C9+C17+C18+C19+C13+C20+C22+C21</f>
        <v>45145176</v>
      </c>
      <c r="D8" s="29">
        <f>D9+D17+D18+D19+D13+D20+D22+D21</f>
        <v>45514292.91</v>
      </c>
      <c r="E8" s="29">
        <f>E9+E17+E18+E19+E13+E20+E22+E21</f>
        <v>8408877.2</v>
      </c>
      <c r="F8" s="29">
        <f>F9+F17+F18+F19+F13+F20+F22+F21</f>
        <v>7467869.260000001</v>
      </c>
      <c r="G8" s="28">
        <f aca="true" t="shared" si="0" ref="G8:G75">E8/D8*100</f>
        <v>18.47524516447552</v>
      </c>
      <c r="H8" s="33">
        <f aca="true" t="shared" si="1" ref="H8:H75">D8-E8</f>
        <v>37105415.70999999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22408428.619999997</v>
      </c>
      <c r="E9" s="35">
        <f>E10+E11+E12</f>
        <v>5057119.42</v>
      </c>
      <c r="F9" s="35">
        <f>F10+F11+F12</f>
        <v>4279012.57</v>
      </c>
      <c r="G9" s="27">
        <f t="shared" si="0"/>
        <v>22.56793417226237</v>
      </c>
      <c r="H9" s="30">
        <f t="shared" si="1"/>
        <v>17351309.199999996</v>
      </c>
    </row>
    <row r="10" spans="1:8" s="7" customFormat="1" ht="12.75">
      <c r="A10" s="3" t="s">
        <v>113</v>
      </c>
      <c r="B10" s="3" t="s">
        <v>112</v>
      </c>
      <c r="C10" s="35">
        <f>C25+C29+C36+C47+C60</f>
        <v>17018261</v>
      </c>
      <c r="D10" s="35">
        <f>D25+D29+D36+D47+D60</f>
        <v>17181722.52</v>
      </c>
      <c r="E10" s="35">
        <f>E25+E29+E36+E47+E60</f>
        <v>3856912.48</v>
      </c>
      <c r="F10" s="35">
        <f>F25+F29+F36+F47+F60</f>
        <v>3259702.7900000005</v>
      </c>
      <c r="G10" s="27">
        <f t="shared" si="0"/>
        <v>22.447763753083823</v>
      </c>
      <c r="H10" s="30">
        <f t="shared" si="1"/>
        <v>13324810.04</v>
      </c>
    </row>
    <row r="11" spans="1:8" s="7" customFormat="1" ht="12.75">
      <c r="A11" s="3" t="s">
        <v>115</v>
      </c>
      <c r="B11" s="3" t="s">
        <v>114</v>
      </c>
      <c r="C11" s="35">
        <f>C26+C30+C38+C49+C62</f>
        <v>5132224</v>
      </c>
      <c r="D11" s="35">
        <f>D26+D30+D38+D49+D62</f>
        <v>5181491.1</v>
      </c>
      <c r="E11" s="35">
        <f>E26+E30+E38+E49+E62</f>
        <v>1181181.57</v>
      </c>
      <c r="F11" s="35">
        <f>F26+F30+F38+F49+F62</f>
        <v>1019137.28</v>
      </c>
      <c r="G11" s="27">
        <f t="shared" si="0"/>
        <v>22.796170970939237</v>
      </c>
      <c r="H11" s="30">
        <f t="shared" si="1"/>
        <v>4000309.5299999993</v>
      </c>
    </row>
    <row r="12" spans="1:8" s="7" customFormat="1" ht="12.75">
      <c r="A12" s="5" t="s">
        <v>116</v>
      </c>
      <c r="B12" s="3" t="s">
        <v>117</v>
      </c>
      <c r="C12" s="35">
        <f>C37+C48+C61</f>
        <v>30000</v>
      </c>
      <c r="D12" s="35">
        <f>D37+D48+D61</f>
        <v>45215</v>
      </c>
      <c r="E12" s="35">
        <f>E37+E48+E61</f>
        <v>19025.37</v>
      </c>
      <c r="F12" s="35">
        <f>F37+F48+F61</f>
        <v>172.5</v>
      </c>
      <c r="G12" s="27">
        <f t="shared" si="0"/>
        <v>42.07756275572266</v>
      </c>
      <c r="H12" s="30">
        <f t="shared" si="1"/>
        <v>26189.63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1378083.8900000001</v>
      </c>
      <c r="F13" s="35">
        <f>F14+F15+F16</f>
        <v>1335161.75</v>
      </c>
      <c r="G13" s="27">
        <f>E13/D13*100</f>
        <v>18.322659814923153</v>
      </c>
      <c r="H13" s="30">
        <f>D13-E13</f>
        <v>6143116.109999999</v>
      </c>
    </row>
    <row r="14" spans="1:8" s="7" customFormat="1" ht="12.75">
      <c r="A14" s="3" t="s">
        <v>131</v>
      </c>
      <c r="B14" s="3" t="s">
        <v>134</v>
      </c>
      <c r="C14" s="35">
        <f>C64</f>
        <v>5557000</v>
      </c>
      <c r="D14" s="35">
        <f aca="true" t="shared" si="2" ref="D14:E16">D64</f>
        <v>5774200</v>
      </c>
      <c r="E14" s="35">
        <f t="shared" si="2"/>
        <v>1116143.03</v>
      </c>
      <c r="F14" s="35">
        <f>F64</f>
        <v>940892.27</v>
      </c>
      <c r="G14" s="27">
        <f>E14/D14*100</f>
        <v>19.32982975996675</v>
      </c>
      <c r="H14" s="30">
        <f>D14-E14</f>
        <v>4658056.97</v>
      </c>
    </row>
    <row r="15" spans="1:8" s="7" customFormat="1" ht="12.75">
      <c r="A15" s="5" t="s">
        <v>132</v>
      </c>
      <c r="B15" s="3" t="s">
        <v>135</v>
      </c>
      <c r="C15" s="35">
        <f>C65</f>
        <v>2000</v>
      </c>
      <c r="D15" s="35">
        <f t="shared" si="2"/>
        <v>2000</v>
      </c>
      <c r="E15" s="35">
        <f t="shared" si="2"/>
        <v>0</v>
      </c>
      <c r="F15" s="35">
        <f>F65</f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>C66</f>
        <v>1680000</v>
      </c>
      <c r="D16" s="35">
        <f t="shared" si="2"/>
        <v>1745000</v>
      </c>
      <c r="E16" s="35">
        <f t="shared" si="2"/>
        <v>261940.86</v>
      </c>
      <c r="F16" s="35">
        <f>F66</f>
        <v>394269.48</v>
      </c>
      <c r="G16" s="27">
        <f>E16/D16*100</f>
        <v>15.010937535816618</v>
      </c>
      <c r="H16" s="30">
        <f>D16-E16</f>
        <v>1483059.1400000001</v>
      </c>
    </row>
    <row r="17" spans="1:8" s="7" customFormat="1" ht="23.25" customHeight="1">
      <c r="A17" s="13" t="s">
        <v>118</v>
      </c>
      <c r="B17" s="3" t="s">
        <v>119</v>
      </c>
      <c r="C17" s="35">
        <f>C31+C39+C50+C67</f>
        <v>1871300</v>
      </c>
      <c r="D17" s="35">
        <f>D31+D39+D50+D67</f>
        <v>1872938.75</v>
      </c>
      <c r="E17" s="35">
        <f>E31+E39+E50+E67</f>
        <v>308750.36</v>
      </c>
      <c r="F17" s="35">
        <f>F31+F39+F50+F67</f>
        <v>251060.93999999997</v>
      </c>
      <c r="G17" s="27">
        <f t="shared" si="0"/>
        <v>16.48480816577691</v>
      </c>
      <c r="H17" s="30">
        <f t="shared" si="1"/>
        <v>1564188.3900000001</v>
      </c>
    </row>
    <row r="18" spans="1:8" s="7" customFormat="1" ht="25.5">
      <c r="A18" s="13" t="s">
        <v>120</v>
      </c>
      <c r="B18" s="3" t="s">
        <v>121</v>
      </c>
      <c r="C18" s="35">
        <f>C32+C40+C51+C68+C44</f>
        <v>7692991</v>
      </c>
      <c r="D18" s="35">
        <f>D32+D40+D51+D68+D44</f>
        <v>7901222.6899999995</v>
      </c>
      <c r="E18" s="35">
        <f>E32+E40+E51+E68+E44</f>
        <v>1648233.18</v>
      </c>
      <c r="F18" s="35">
        <f>F32+F40+F51+F68+F44</f>
        <v>1588774.7</v>
      </c>
      <c r="G18" s="27">
        <f t="shared" si="0"/>
        <v>20.86048254387322</v>
      </c>
      <c r="H18" s="30">
        <f t="shared" si="1"/>
        <v>6252989.51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12.75">
      <c r="A20" s="5" t="s">
        <v>124</v>
      </c>
      <c r="B20" s="3" t="s">
        <v>125</v>
      </c>
      <c r="C20" s="35">
        <f>C52+C69+C41</f>
        <v>245500</v>
      </c>
      <c r="D20" s="35">
        <f>D52+D69+D41</f>
        <v>245500</v>
      </c>
      <c r="E20" s="35">
        <f>E52+E69+E41</f>
        <v>0</v>
      </c>
      <c r="F20" s="35">
        <f>F52+F69+F41</f>
        <v>13839</v>
      </c>
      <c r="G20" s="27">
        <f t="shared" si="0"/>
        <v>0</v>
      </c>
      <c r="H20" s="30">
        <f t="shared" si="1"/>
        <v>245500</v>
      </c>
    </row>
    <row r="21" spans="1:8" s="7" customFormat="1" ht="12.75">
      <c r="A21" s="3" t="s">
        <v>331</v>
      </c>
      <c r="B21" s="3" t="s">
        <v>335</v>
      </c>
      <c r="C21" s="35">
        <f>C33+C42+C53+C70</f>
        <v>176000</v>
      </c>
      <c r="D21" s="35">
        <f>D33+D42+D53+D70</f>
        <v>176000</v>
      </c>
      <c r="E21" s="35">
        <f>E33+E42+E53+E70</f>
        <v>16690.350000000002</v>
      </c>
      <c r="F21" s="35">
        <f>F53+F42+F33+F70</f>
        <v>20.3</v>
      </c>
      <c r="G21" s="27">
        <f>E21/D21*100</f>
        <v>9.48315340909091</v>
      </c>
      <c r="H21" s="30">
        <f>D21-E21</f>
        <v>159309.65</v>
      </c>
    </row>
    <row r="22" spans="1:8" s="7" customFormat="1" ht="12.75">
      <c r="A22" s="3" t="s">
        <v>128</v>
      </c>
      <c r="B22" s="3" t="s">
        <v>129</v>
      </c>
      <c r="C22" s="34">
        <f>C57</f>
        <v>5739900</v>
      </c>
      <c r="D22" s="34">
        <f>D57</f>
        <v>5389002.85</v>
      </c>
      <c r="E22" s="35"/>
      <c r="F22" s="35"/>
      <c r="G22" s="27">
        <f>E22/D22*100</f>
        <v>0</v>
      </c>
      <c r="H22" s="30">
        <f>D22-E22</f>
        <v>5389002.85</v>
      </c>
    </row>
    <row r="23" spans="1:8" s="7" customFormat="1" ht="44.25" customHeight="1">
      <c r="A23" s="26" t="s">
        <v>11</v>
      </c>
      <c r="B23" s="23" t="s">
        <v>12</v>
      </c>
      <c r="C23" s="31">
        <f>C24</f>
        <v>1059200</v>
      </c>
      <c r="D23" s="31">
        <f>D24</f>
        <v>1059200</v>
      </c>
      <c r="E23" s="31">
        <f>E24</f>
        <v>256038.3</v>
      </c>
      <c r="F23" s="31">
        <f>F24</f>
        <v>237063.71000000002</v>
      </c>
      <c r="G23" s="28">
        <f t="shared" si="0"/>
        <v>24.1728002265861</v>
      </c>
      <c r="H23" s="33">
        <f t="shared" si="1"/>
        <v>803161.7</v>
      </c>
    </row>
    <row r="24" spans="1:8" s="7" customFormat="1" ht="27.75" customHeight="1">
      <c r="A24" s="17" t="s">
        <v>126</v>
      </c>
      <c r="B24" s="3" t="s">
        <v>281</v>
      </c>
      <c r="C24" s="31">
        <f>C25+C26</f>
        <v>1059200</v>
      </c>
      <c r="D24" s="31">
        <f>D25+D26</f>
        <v>1059200</v>
      </c>
      <c r="E24" s="31">
        <f>E25+E26</f>
        <v>256038.3</v>
      </c>
      <c r="F24" s="31">
        <f>F25+F26</f>
        <v>237063.71000000002</v>
      </c>
      <c r="G24" s="28">
        <f>E24/D24*100</f>
        <v>24.1728002265861</v>
      </c>
      <c r="H24" s="33">
        <f>D24-E24</f>
        <v>803161.7</v>
      </c>
    </row>
    <row r="25" spans="1:8" s="7" customFormat="1" ht="12.75">
      <c r="A25" s="3" t="s">
        <v>113</v>
      </c>
      <c r="B25" s="3" t="s">
        <v>282</v>
      </c>
      <c r="C25" s="32">
        <v>813500</v>
      </c>
      <c r="D25" s="32">
        <v>813500</v>
      </c>
      <c r="E25" s="32">
        <v>196650</v>
      </c>
      <c r="F25" s="41">
        <v>178611.48</v>
      </c>
      <c r="G25" s="27">
        <f t="shared" si="0"/>
        <v>24.173325138291336</v>
      </c>
      <c r="H25" s="30">
        <f t="shared" si="1"/>
        <v>616850</v>
      </c>
    </row>
    <row r="26" spans="1:8" s="7" customFormat="1" ht="12.75">
      <c r="A26" s="3" t="s">
        <v>115</v>
      </c>
      <c r="B26" s="3" t="s">
        <v>283</v>
      </c>
      <c r="C26" s="32">
        <v>245700</v>
      </c>
      <c r="D26" s="32">
        <v>245700</v>
      </c>
      <c r="E26" s="30">
        <v>59388.3</v>
      </c>
      <c r="F26" s="30">
        <v>58452.23</v>
      </c>
      <c r="G26" s="27">
        <f t="shared" si="0"/>
        <v>24.171062271062272</v>
      </c>
      <c r="H26" s="30">
        <f t="shared" si="1"/>
        <v>186311.7</v>
      </c>
    </row>
    <row r="27" spans="1:8" s="7" customFormat="1" ht="63.75">
      <c r="A27" s="26" t="s">
        <v>13</v>
      </c>
      <c r="B27" s="23" t="s">
        <v>14</v>
      </c>
      <c r="C27" s="31">
        <f>C28+C31+C32+C33</f>
        <v>712000</v>
      </c>
      <c r="D27" s="31">
        <f>D28+D31+D32+D33</f>
        <v>712000</v>
      </c>
      <c r="E27" s="31">
        <f>E28+E31+E32+E33</f>
        <v>127271.11</v>
      </c>
      <c r="F27" s="31">
        <f>F28+F31+F32+F33</f>
        <v>184563.72</v>
      </c>
      <c r="G27" s="28">
        <f t="shared" si="0"/>
        <v>17.875155898876404</v>
      </c>
      <c r="H27" s="33">
        <f t="shared" si="1"/>
        <v>584728.89</v>
      </c>
    </row>
    <row r="28" spans="1:8" s="7" customFormat="1" ht="25.5">
      <c r="A28" s="17" t="s">
        <v>126</v>
      </c>
      <c r="B28" s="3" t="s">
        <v>284</v>
      </c>
      <c r="C28" s="31">
        <f>C29+C30</f>
        <v>370600</v>
      </c>
      <c r="D28" s="31">
        <f>D29+D30</f>
        <v>370600</v>
      </c>
      <c r="E28" s="31">
        <f>E29+E30</f>
        <v>84580.25</v>
      </c>
      <c r="F28" s="31">
        <f>F29+F30</f>
        <v>99407.23</v>
      </c>
      <c r="G28" s="28">
        <f>E28/D28*100</f>
        <v>22.82251753912574</v>
      </c>
      <c r="H28" s="33">
        <f>D28-E28</f>
        <v>286019.75</v>
      </c>
    </row>
    <row r="29" spans="1:8" s="7" customFormat="1" ht="12.75">
      <c r="A29" s="3" t="s">
        <v>113</v>
      </c>
      <c r="B29" s="3" t="s">
        <v>285</v>
      </c>
      <c r="C29" s="32">
        <v>284600</v>
      </c>
      <c r="D29" s="32">
        <v>284600</v>
      </c>
      <c r="E29" s="32">
        <v>64961.79</v>
      </c>
      <c r="F29" s="41">
        <v>75711.79</v>
      </c>
      <c r="G29" s="27">
        <f t="shared" si="0"/>
        <v>22.82564652143359</v>
      </c>
      <c r="H29" s="30">
        <f t="shared" si="1"/>
        <v>219638.21</v>
      </c>
    </row>
    <row r="30" spans="1:8" s="7" customFormat="1" ht="12.75">
      <c r="A30" s="3" t="s">
        <v>115</v>
      </c>
      <c r="B30" s="3" t="s">
        <v>286</v>
      </c>
      <c r="C30" s="32">
        <v>86000</v>
      </c>
      <c r="D30" s="32">
        <v>86000</v>
      </c>
      <c r="E30" s="30">
        <v>19618.46</v>
      </c>
      <c r="F30" s="30">
        <v>23695.44</v>
      </c>
      <c r="G30" s="27">
        <f t="shared" si="0"/>
        <v>22.812162790697673</v>
      </c>
      <c r="H30" s="30">
        <f t="shared" si="1"/>
        <v>66381.54000000001</v>
      </c>
    </row>
    <row r="31" spans="1:8" ht="25.5">
      <c r="A31" s="13" t="s">
        <v>118</v>
      </c>
      <c r="B31" s="3" t="s">
        <v>287</v>
      </c>
      <c r="C31" s="35">
        <v>29000</v>
      </c>
      <c r="D31" s="35">
        <v>29000</v>
      </c>
      <c r="E31" s="34">
        <v>1090.86</v>
      </c>
      <c r="F31" s="34">
        <v>8349.49</v>
      </c>
      <c r="G31" s="27">
        <f t="shared" si="0"/>
        <v>3.7615862068965513</v>
      </c>
      <c r="H31" s="30">
        <f t="shared" si="1"/>
        <v>27909.14</v>
      </c>
    </row>
    <row r="32" spans="1:8" s="2" customFormat="1" ht="25.5">
      <c r="A32" s="13" t="s">
        <v>120</v>
      </c>
      <c r="B32" s="3" t="s">
        <v>288</v>
      </c>
      <c r="C32" s="32">
        <v>311400</v>
      </c>
      <c r="D32" s="32">
        <v>311400</v>
      </c>
      <c r="E32" s="34">
        <v>41600</v>
      </c>
      <c r="F32" s="34">
        <v>76807</v>
      </c>
      <c r="G32" s="27">
        <f t="shared" si="0"/>
        <v>13.359023763648043</v>
      </c>
      <c r="H32" s="30">
        <f t="shared" si="1"/>
        <v>269800</v>
      </c>
    </row>
    <row r="33" spans="1:8" ht="14.25" customHeight="1">
      <c r="A33" s="5" t="s">
        <v>124</v>
      </c>
      <c r="B33" s="3" t="s">
        <v>348</v>
      </c>
      <c r="C33" s="34">
        <v>1000</v>
      </c>
      <c r="D33" s="34">
        <v>1000</v>
      </c>
      <c r="E33" s="34">
        <v>0</v>
      </c>
      <c r="F33" s="34">
        <v>0</v>
      </c>
      <c r="G33" s="27">
        <f t="shared" si="0"/>
        <v>0</v>
      </c>
      <c r="H33" s="30">
        <f t="shared" si="1"/>
        <v>1000</v>
      </c>
    </row>
    <row r="34" spans="1:8" ht="63.75" customHeight="1">
      <c r="A34" s="26" t="s">
        <v>15</v>
      </c>
      <c r="B34" s="23" t="s">
        <v>16</v>
      </c>
      <c r="C34" s="31">
        <f>C35+C39+C40+C42+C41</f>
        <v>16252476</v>
      </c>
      <c r="D34" s="31">
        <f>D35+D39+D40+D42+D41</f>
        <v>16431798.299999999</v>
      </c>
      <c r="E34" s="31">
        <f>E35+E39+E40+E42+E41</f>
        <v>3395086.77</v>
      </c>
      <c r="F34" s="31">
        <f>F35+F39+F40+F42+F41</f>
        <v>2719702.2199999997</v>
      </c>
      <c r="G34" s="28">
        <f t="shared" si="0"/>
        <v>20.6616872238506</v>
      </c>
      <c r="H34" s="33">
        <f t="shared" si="1"/>
        <v>13036711.53</v>
      </c>
    </row>
    <row r="35" spans="1:8" ht="25.5">
      <c r="A35" s="17" t="s">
        <v>126</v>
      </c>
      <c r="B35" s="3" t="s">
        <v>289</v>
      </c>
      <c r="C35" s="34">
        <f>C36+C38+C37</f>
        <v>14154571</v>
      </c>
      <c r="D35" s="34">
        <f>D36+D38+D37</f>
        <v>14361079.86</v>
      </c>
      <c r="E35" s="34">
        <f>E36+E38+E37</f>
        <v>3138163.62</v>
      </c>
      <c r="F35" s="34">
        <f>F36+F38+F37</f>
        <v>2564496.98</v>
      </c>
      <c r="G35" s="27">
        <f t="shared" si="0"/>
        <v>21.851863861162318</v>
      </c>
      <c r="H35" s="30">
        <f t="shared" si="1"/>
        <v>11222916.239999998</v>
      </c>
    </row>
    <row r="36" spans="1:8" ht="14.25" customHeight="1">
      <c r="A36" s="3" t="s">
        <v>113</v>
      </c>
      <c r="B36" s="3" t="s">
        <v>290</v>
      </c>
      <c r="C36" s="35">
        <v>10873158</v>
      </c>
      <c r="D36" s="35">
        <v>11032039.86</v>
      </c>
      <c r="E36" s="34">
        <v>2396394.62</v>
      </c>
      <c r="F36" s="34">
        <v>1959131.09</v>
      </c>
      <c r="G36" s="27">
        <f t="shared" si="0"/>
        <v>21.722135257042122</v>
      </c>
      <c r="H36" s="30">
        <f t="shared" si="1"/>
        <v>8635645.239999998</v>
      </c>
    </row>
    <row r="37" spans="1:8" ht="14.25" customHeight="1">
      <c r="A37" s="5" t="s">
        <v>116</v>
      </c>
      <c r="B37" s="3" t="s">
        <v>291</v>
      </c>
      <c r="C37" s="35">
        <v>10000</v>
      </c>
      <c r="D37" s="35">
        <v>10000</v>
      </c>
      <c r="E37" s="34">
        <v>0</v>
      </c>
      <c r="F37" s="34">
        <v>0</v>
      </c>
      <c r="G37" s="27">
        <f t="shared" si="0"/>
        <v>0</v>
      </c>
      <c r="H37" s="30">
        <f t="shared" si="1"/>
        <v>10000</v>
      </c>
    </row>
    <row r="38" spans="1:8" ht="13.5" customHeight="1">
      <c r="A38" s="3" t="s">
        <v>115</v>
      </c>
      <c r="B38" s="3" t="s">
        <v>292</v>
      </c>
      <c r="C38" s="34">
        <v>3271413</v>
      </c>
      <c r="D38" s="34">
        <v>3319040</v>
      </c>
      <c r="E38" s="34">
        <v>741769</v>
      </c>
      <c r="F38" s="34">
        <v>605365.89</v>
      </c>
      <c r="G38" s="27">
        <f t="shared" si="0"/>
        <v>22.34890209217123</v>
      </c>
      <c r="H38" s="30">
        <f t="shared" si="1"/>
        <v>2577271</v>
      </c>
    </row>
    <row r="39" spans="1:8" ht="25.5">
      <c r="A39" s="13" t="s">
        <v>118</v>
      </c>
      <c r="B39" s="3" t="s">
        <v>293</v>
      </c>
      <c r="C39" s="34">
        <v>775100</v>
      </c>
      <c r="D39" s="34">
        <v>775100</v>
      </c>
      <c r="E39" s="34">
        <v>167897.05</v>
      </c>
      <c r="F39" s="34">
        <v>120262.9</v>
      </c>
      <c r="G39" s="27">
        <f t="shared" si="0"/>
        <v>21.661340472197136</v>
      </c>
      <c r="H39" s="30">
        <f t="shared" si="1"/>
        <v>607202.95</v>
      </c>
    </row>
    <row r="40" spans="1:8" ht="25.5">
      <c r="A40" s="13" t="s">
        <v>120</v>
      </c>
      <c r="B40" s="3" t="s">
        <v>294</v>
      </c>
      <c r="C40" s="3">
        <v>1159305</v>
      </c>
      <c r="D40" s="34">
        <v>1132118.44</v>
      </c>
      <c r="E40" s="34">
        <v>89008.4</v>
      </c>
      <c r="F40" s="34">
        <v>34942.34</v>
      </c>
      <c r="G40" s="27">
        <f t="shared" si="0"/>
        <v>7.862110257651134</v>
      </c>
      <c r="H40" s="30">
        <f t="shared" si="1"/>
        <v>1043110.0399999999</v>
      </c>
    </row>
    <row r="41" spans="1:8" ht="13.5" customHeight="1">
      <c r="A41" s="5" t="s">
        <v>124</v>
      </c>
      <c r="B41" s="3" t="s">
        <v>295</v>
      </c>
      <c r="C41" s="35">
        <v>143500</v>
      </c>
      <c r="D41" s="35">
        <v>143500</v>
      </c>
      <c r="E41" s="35">
        <v>0</v>
      </c>
      <c r="F41" s="35">
        <v>0</v>
      </c>
      <c r="G41" s="27">
        <f>E41/D41*100</f>
        <v>0</v>
      </c>
      <c r="H41" s="30">
        <f>D41-E41</f>
        <v>143500</v>
      </c>
    </row>
    <row r="42" spans="1:8" ht="12.75">
      <c r="A42" s="5" t="s">
        <v>124</v>
      </c>
      <c r="B42" s="3" t="s">
        <v>338</v>
      </c>
      <c r="C42" s="3">
        <v>20000</v>
      </c>
      <c r="D42" s="34">
        <v>20000</v>
      </c>
      <c r="E42" s="34">
        <v>17.7</v>
      </c>
      <c r="F42" s="34">
        <v>0</v>
      </c>
      <c r="G42" s="27">
        <f t="shared" si="0"/>
        <v>0.0885</v>
      </c>
      <c r="H42" s="30">
        <f t="shared" si="1"/>
        <v>19982.3</v>
      </c>
    </row>
    <row r="43" spans="1:8" ht="17.25" customHeight="1">
      <c r="A43" s="26" t="s">
        <v>415</v>
      </c>
      <c r="B43" s="23" t="s">
        <v>416</v>
      </c>
      <c r="C43" s="31">
        <f>C44</f>
        <v>86000</v>
      </c>
      <c r="D43" s="31">
        <f>D44</f>
        <v>86000</v>
      </c>
      <c r="E43" s="31">
        <f>E44</f>
        <v>30000</v>
      </c>
      <c r="F43" s="31">
        <f>F44</f>
        <v>0</v>
      </c>
      <c r="G43" s="28">
        <f>E43/D43*100</f>
        <v>34.883720930232556</v>
      </c>
      <c r="H43" s="33">
        <f>D43-E43</f>
        <v>56000</v>
      </c>
    </row>
    <row r="44" spans="1:8" ht="27" customHeight="1">
      <c r="A44" s="13" t="s">
        <v>120</v>
      </c>
      <c r="B44" s="3" t="s">
        <v>417</v>
      </c>
      <c r="C44" s="3">
        <v>86000</v>
      </c>
      <c r="D44" s="35">
        <v>86000</v>
      </c>
      <c r="E44" s="35">
        <v>30000</v>
      </c>
      <c r="F44" s="35">
        <v>0</v>
      </c>
      <c r="G44" s="27">
        <f>E44/D44*100</f>
        <v>34.883720930232556</v>
      </c>
      <c r="H44" s="30">
        <f>D44-E44</f>
        <v>56000</v>
      </c>
    </row>
    <row r="45" spans="1:8" ht="51" customHeight="1">
      <c r="A45" s="26" t="s">
        <v>17</v>
      </c>
      <c r="B45" s="23" t="s">
        <v>18</v>
      </c>
      <c r="C45" s="31">
        <f>C46+C50+C51+C52+C53</f>
        <v>10155700</v>
      </c>
      <c r="D45" s="31">
        <f>D46+D50+D51+D52+D53</f>
        <v>10314191.76</v>
      </c>
      <c r="E45" s="31">
        <f>E46+E50+E51+E52+E53</f>
        <v>1728312.18</v>
      </c>
      <c r="F45" s="31">
        <f>F46+F50+F51+F52+F53</f>
        <v>1482173.5599999998</v>
      </c>
      <c r="G45" s="28">
        <f t="shared" si="0"/>
        <v>16.75664191839691</v>
      </c>
      <c r="H45" s="33">
        <f t="shared" si="1"/>
        <v>8585879.58</v>
      </c>
    </row>
    <row r="46" spans="1:8" ht="25.5">
      <c r="A46" s="17" t="s">
        <v>126</v>
      </c>
      <c r="B46" s="3" t="s">
        <v>296</v>
      </c>
      <c r="C46" s="33">
        <f>C47+C48+C49</f>
        <v>6058100</v>
      </c>
      <c r="D46" s="33">
        <f>D47+D48+D49</f>
        <v>6064319.76</v>
      </c>
      <c r="E46" s="33">
        <f>E47+E48+E49</f>
        <v>1461771.99</v>
      </c>
      <c r="F46" s="33">
        <f>F47+F48+F49</f>
        <v>1266708.13</v>
      </c>
      <c r="G46" s="28">
        <f t="shared" si="0"/>
        <v>24.104467571808915</v>
      </c>
      <c r="H46" s="33">
        <f t="shared" si="1"/>
        <v>4602547.77</v>
      </c>
    </row>
    <row r="47" spans="1:8" ht="13.5" customHeight="1">
      <c r="A47" s="3" t="s">
        <v>113</v>
      </c>
      <c r="B47" s="3" t="s">
        <v>297</v>
      </c>
      <c r="C47" s="3">
        <v>4633800</v>
      </c>
      <c r="D47" s="34">
        <v>4638379.66</v>
      </c>
      <c r="E47" s="34">
        <v>1122016.89</v>
      </c>
      <c r="F47" s="34">
        <v>960705.16</v>
      </c>
      <c r="G47" s="27">
        <f t="shared" si="0"/>
        <v>24.189845856645547</v>
      </c>
      <c r="H47" s="30">
        <f t="shared" si="1"/>
        <v>3516362.7700000005</v>
      </c>
    </row>
    <row r="48" spans="1:8" ht="13.5" customHeight="1">
      <c r="A48" s="5" t="s">
        <v>116</v>
      </c>
      <c r="B48" s="3" t="s">
        <v>298</v>
      </c>
      <c r="C48" s="3">
        <v>20000</v>
      </c>
      <c r="D48" s="34">
        <v>20000</v>
      </c>
      <c r="E48" s="34">
        <v>3810.37</v>
      </c>
      <c r="F48" s="34">
        <v>172.5</v>
      </c>
      <c r="G48" s="27">
        <f t="shared" si="0"/>
        <v>19.05185</v>
      </c>
      <c r="H48" s="30">
        <f t="shared" si="1"/>
        <v>16189.630000000001</v>
      </c>
    </row>
    <row r="49" spans="1:8" ht="12.75">
      <c r="A49" s="3" t="s">
        <v>115</v>
      </c>
      <c r="B49" s="3" t="s">
        <v>299</v>
      </c>
      <c r="C49" s="3">
        <v>1404300</v>
      </c>
      <c r="D49" s="34">
        <v>1405940.1</v>
      </c>
      <c r="E49" s="34">
        <v>335944.73</v>
      </c>
      <c r="F49" s="34">
        <v>305830.47</v>
      </c>
      <c r="G49" s="27">
        <f t="shared" si="0"/>
        <v>23.894668770027966</v>
      </c>
      <c r="H49" s="30">
        <f t="shared" si="1"/>
        <v>1069995.37</v>
      </c>
    </row>
    <row r="50" spans="1:8" ht="25.5">
      <c r="A50" s="13" t="s">
        <v>118</v>
      </c>
      <c r="B50" s="3" t="s">
        <v>300</v>
      </c>
      <c r="C50" s="3">
        <v>1041000</v>
      </c>
      <c r="D50" s="34">
        <v>1042638.75</v>
      </c>
      <c r="E50" s="34">
        <v>134321.09</v>
      </c>
      <c r="F50" s="34">
        <v>117247.53</v>
      </c>
      <c r="G50" s="27">
        <f t="shared" si="0"/>
        <v>12.882802408792116</v>
      </c>
      <c r="H50" s="30">
        <f t="shared" si="1"/>
        <v>908317.66</v>
      </c>
    </row>
    <row r="51" spans="1:8" ht="27" customHeight="1">
      <c r="A51" s="13" t="s">
        <v>120</v>
      </c>
      <c r="B51" s="3" t="s">
        <v>301</v>
      </c>
      <c r="C51" s="3">
        <v>3039600</v>
      </c>
      <c r="D51" s="35">
        <v>3190233.25</v>
      </c>
      <c r="E51" s="35">
        <v>118377.4</v>
      </c>
      <c r="F51" s="35">
        <v>84378.9</v>
      </c>
      <c r="G51" s="27">
        <f t="shared" si="0"/>
        <v>3.7106189649299153</v>
      </c>
      <c r="H51" s="30">
        <f t="shared" si="1"/>
        <v>3071855.85</v>
      </c>
    </row>
    <row r="52" spans="1:8" ht="13.5" customHeight="1">
      <c r="A52" s="5" t="s">
        <v>124</v>
      </c>
      <c r="B52" s="3" t="s">
        <v>302</v>
      </c>
      <c r="C52" s="35">
        <v>2000</v>
      </c>
      <c r="D52" s="35">
        <v>2000</v>
      </c>
      <c r="E52" s="35">
        <v>0</v>
      </c>
      <c r="F52" s="35">
        <v>13839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331</v>
      </c>
      <c r="B53" s="3" t="s">
        <v>334</v>
      </c>
      <c r="C53" s="35">
        <v>15000</v>
      </c>
      <c r="D53" s="35">
        <v>15000</v>
      </c>
      <c r="E53" s="35">
        <v>13841.7</v>
      </c>
      <c r="F53" s="35">
        <v>0</v>
      </c>
      <c r="G53" s="27">
        <f t="shared" si="0"/>
        <v>92.278</v>
      </c>
      <c r="H53" s="30">
        <f t="shared" si="1"/>
        <v>1158.2999999999993</v>
      </c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/>
      <c r="H54" s="33">
        <f t="shared" si="1"/>
        <v>0</v>
      </c>
    </row>
    <row r="55" spans="1:8" ht="25.5">
      <c r="A55" s="13" t="s">
        <v>120</v>
      </c>
      <c r="B55" s="3" t="s">
        <v>303</v>
      </c>
      <c r="C55" s="34">
        <v>0</v>
      </c>
      <c r="D55" s="34">
        <v>0</v>
      </c>
      <c r="E55" s="34">
        <v>0</v>
      </c>
      <c r="F55" s="34">
        <v>0</v>
      </c>
      <c r="G55" s="27"/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5739900</v>
      </c>
      <c r="D56" s="31">
        <f>D57</f>
        <v>5389002.85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5389002.85</v>
      </c>
    </row>
    <row r="57" spans="1:8" ht="12.75">
      <c r="A57" s="3" t="s">
        <v>128</v>
      </c>
      <c r="B57" s="3" t="s">
        <v>304</v>
      </c>
      <c r="C57" s="34">
        <v>5739900</v>
      </c>
      <c r="D57" s="34">
        <v>5389002.85</v>
      </c>
      <c r="E57" s="34">
        <v>0</v>
      </c>
      <c r="F57" s="34"/>
      <c r="G57" s="27">
        <f t="shared" si="0"/>
        <v>0</v>
      </c>
      <c r="H57" s="30">
        <f t="shared" si="1"/>
        <v>5389002.85</v>
      </c>
    </row>
    <row r="58" spans="1:8" ht="12.75">
      <c r="A58" s="23" t="s">
        <v>23</v>
      </c>
      <c r="B58" s="23" t="s">
        <v>24</v>
      </c>
      <c r="C58" s="31">
        <f>C63+C67+C68+C69+C59+C70</f>
        <v>11139900</v>
      </c>
      <c r="D58" s="31">
        <f>D63+D67+D68+D69+D59+D70</f>
        <v>11522100</v>
      </c>
      <c r="E58" s="31">
        <f>E63+E67+E68+E69+E59+E70</f>
        <v>2872168.84</v>
      </c>
      <c r="F58" s="31">
        <f>F63+F67+F68+F69+F59+F70</f>
        <v>2844366.05</v>
      </c>
      <c r="G58" s="28">
        <f t="shared" si="0"/>
        <v>24.927477109207523</v>
      </c>
      <c r="H58" s="33">
        <f t="shared" si="1"/>
        <v>8649931.16</v>
      </c>
    </row>
    <row r="59" spans="1:8" ht="25.5">
      <c r="A59" s="17" t="s">
        <v>126</v>
      </c>
      <c r="B59" s="3" t="s">
        <v>305</v>
      </c>
      <c r="C59" s="39">
        <f>C60+C62</f>
        <v>538014</v>
      </c>
      <c r="D59" s="39">
        <f>D60+D62+D61</f>
        <v>553229</v>
      </c>
      <c r="E59" s="39">
        <f>E60+E62+E61</f>
        <v>116565.26</v>
      </c>
      <c r="F59" s="39">
        <f>F60+F62+F61</f>
        <v>111336.52</v>
      </c>
      <c r="G59" s="27">
        <f>E59/D59*100</f>
        <v>21.069983677645244</v>
      </c>
      <c r="H59" s="30">
        <f>D59-E59</f>
        <v>436663.74</v>
      </c>
    </row>
    <row r="60" spans="1:8" ht="12.75">
      <c r="A60" s="3" t="s">
        <v>113</v>
      </c>
      <c r="B60" s="3" t="s">
        <v>306</v>
      </c>
      <c r="C60" s="39">
        <v>413203</v>
      </c>
      <c r="D60" s="39">
        <v>413203</v>
      </c>
      <c r="E60" s="39">
        <v>76889.18</v>
      </c>
      <c r="F60" s="39">
        <v>85543.27</v>
      </c>
      <c r="G60" s="27">
        <f>E60/D60*100</f>
        <v>18.60808851823438</v>
      </c>
      <c r="H60" s="30">
        <f>D60-E60</f>
        <v>336313.82</v>
      </c>
    </row>
    <row r="61" spans="1:8" ht="12.75">
      <c r="A61" s="5" t="s">
        <v>116</v>
      </c>
      <c r="B61" s="3" t="s">
        <v>376</v>
      </c>
      <c r="C61" s="39">
        <v>0</v>
      </c>
      <c r="D61" s="39">
        <v>15215</v>
      </c>
      <c r="E61" s="39">
        <v>15215</v>
      </c>
      <c r="F61" s="39">
        <v>0</v>
      </c>
      <c r="G61" s="27"/>
      <c r="H61" s="30"/>
    </row>
    <row r="62" spans="1:8" ht="12.75">
      <c r="A62" s="3" t="s">
        <v>115</v>
      </c>
      <c r="B62" s="3" t="s">
        <v>307</v>
      </c>
      <c r="C62" s="39">
        <v>124811</v>
      </c>
      <c r="D62" s="39">
        <v>124811</v>
      </c>
      <c r="E62" s="39">
        <v>24461.08</v>
      </c>
      <c r="F62" s="39">
        <v>25793.25</v>
      </c>
      <c r="G62" s="27">
        <f>E62/D62*100</f>
        <v>19.598496927354162</v>
      </c>
      <c r="H62" s="30">
        <f>D62-E62</f>
        <v>100349.92</v>
      </c>
    </row>
    <row r="63" spans="1:8" s="2" customFormat="1" ht="25.5">
      <c r="A63" s="17" t="s">
        <v>130</v>
      </c>
      <c r="B63" s="3" t="s">
        <v>308</v>
      </c>
      <c r="C63" s="34">
        <f>C64+C65+C66</f>
        <v>7239000</v>
      </c>
      <c r="D63" s="34">
        <f>D64+D65+D66</f>
        <v>7521200</v>
      </c>
      <c r="E63" s="34">
        <f>E64+E65+E66</f>
        <v>1378083.8900000001</v>
      </c>
      <c r="F63" s="34">
        <f>F64+F65+F66</f>
        <v>1335161.75</v>
      </c>
      <c r="G63" s="27">
        <f t="shared" si="0"/>
        <v>18.322659814923153</v>
      </c>
      <c r="H63" s="30">
        <f t="shared" si="1"/>
        <v>6143116.109999999</v>
      </c>
    </row>
    <row r="64" spans="1:8" s="2" customFormat="1" ht="12.75">
      <c r="A64" s="3" t="s">
        <v>131</v>
      </c>
      <c r="B64" s="3" t="s">
        <v>309</v>
      </c>
      <c r="C64" s="3">
        <v>5557000</v>
      </c>
      <c r="D64" s="34">
        <v>5774200</v>
      </c>
      <c r="E64" s="34">
        <v>1116143.03</v>
      </c>
      <c r="F64" s="34">
        <v>940892.27</v>
      </c>
      <c r="G64" s="27">
        <f t="shared" si="0"/>
        <v>19.32982975996675</v>
      </c>
      <c r="H64" s="30">
        <f t="shared" si="1"/>
        <v>4658056.97</v>
      </c>
    </row>
    <row r="65" spans="1:8" s="2" customFormat="1" ht="12.75">
      <c r="A65" s="5" t="s">
        <v>132</v>
      </c>
      <c r="B65" s="3" t="s">
        <v>310</v>
      </c>
      <c r="C65" s="3">
        <v>2000</v>
      </c>
      <c r="D65" s="34">
        <v>2000</v>
      </c>
      <c r="E65" s="34">
        <v>0</v>
      </c>
      <c r="F65" s="34">
        <v>0</v>
      </c>
      <c r="G65" s="27">
        <f t="shared" si="0"/>
        <v>0</v>
      </c>
      <c r="H65" s="30">
        <f t="shared" si="1"/>
        <v>2000</v>
      </c>
    </row>
    <row r="66" spans="1:8" s="2" customFormat="1" ht="25.5">
      <c r="A66" s="17" t="s">
        <v>133</v>
      </c>
      <c r="B66" s="3" t="s">
        <v>311</v>
      </c>
      <c r="C66" s="3">
        <v>1680000</v>
      </c>
      <c r="D66" s="34">
        <v>1745000</v>
      </c>
      <c r="E66" s="34">
        <v>261940.86</v>
      </c>
      <c r="F66" s="34">
        <v>394269.48</v>
      </c>
      <c r="G66" s="27">
        <f t="shared" si="0"/>
        <v>15.010937535816618</v>
      </c>
      <c r="H66" s="30">
        <f t="shared" si="1"/>
        <v>1483059.1400000001</v>
      </c>
    </row>
    <row r="67" spans="1:8" s="2" customFormat="1" ht="25.5">
      <c r="A67" s="13" t="s">
        <v>118</v>
      </c>
      <c r="B67" s="3" t="s">
        <v>312</v>
      </c>
      <c r="C67" s="3">
        <v>26200</v>
      </c>
      <c r="D67" s="34">
        <v>26200</v>
      </c>
      <c r="E67" s="34">
        <v>5441.36</v>
      </c>
      <c r="F67" s="34">
        <v>5201.02</v>
      </c>
      <c r="G67" s="27">
        <f t="shared" si="0"/>
        <v>20.76854961832061</v>
      </c>
      <c r="H67" s="30">
        <f t="shared" si="1"/>
        <v>20758.64</v>
      </c>
    </row>
    <row r="68" spans="1:8" ht="25.5">
      <c r="A68" s="13" t="s">
        <v>120</v>
      </c>
      <c r="B68" s="3" t="s">
        <v>313</v>
      </c>
      <c r="C68" s="34">
        <v>3096686</v>
      </c>
      <c r="D68" s="34">
        <v>3181471</v>
      </c>
      <c r="E68" s="34">
        <v>1369247.38</v>
      </c>
      <c r="F68" s="34">
        <v>1392646.46</v>
      </c>
      <c r="G68" s="27">
        <f t="shared" si="0"/>
        <v>43.03818516654717</v>
      </c>
      <c r="H68" s="30">
        <f t="shared" si="1"/>
        <v>1812223.62</v>
      </c>
    </row>
    <row r="69" spans="1:8" ht="12.75">
      <c r="A69" s="5" t="s">
        <v>124</v>
      </c>
      <c r="B69" s="3" t="s">
        <v>314</v>
      </c>
      <c r="C69" s="34">
        <v>100000</v>
      </c>
      <c r="D69" s="34">
        <v>100000</v>
      </c>
      <c r="E69" s="34">
        <v>0</v>
      </c>
      <c r="F69" s="34">
        <v>0</v>
      </c>
      <c r="G69" s="27">
        <f t="shared" si="0"/>
        <v>0</v>
      </c>
      <c r="H69" s="30">
        <f t="shared" si="1"/>
        <v>100000</v>
      </c>
    </row>
    <row r="70" spans="1:8" ht="12.75">
      <c r="A70" s="3" t="s">
        <v>331</v>
      </c>
      <c r="B70" s="3" t="s">
        <v>346</v>
      </c>
      <c r="C70" s="34">
        <v>140000</v>
      </c>
      <c r="D70" s="34">
        <v>140000</v>
      </c>
      <c r="E70" s="34">
        <v>2830.95</v>
      </c>
      <c r="F70" s="34">
        <v>20.3</v>
      </c>
      <c r="G70" s="27">
        <f t="shared" si="0"/>
        <v>2.0221071428571427</v>
      </c>
      <c r="H70" s="30">
        <f t="shared" si="1"/>
        <v>137169.05</v>
      </c>
    </row>
    <row r="71" spans="1:8" ht="12.75">
      <c r="A71" s="1" t="s">
        <v>25</v>
      </c>
      <c r="B71" s="1" t="s">
        <v>315</v>
      </c>
      <c r="C71" s="33">
        <f>C72</f>
        <v>1263300</v>
      </c>
      <c r="D71" s="33">
        <f>D72</f>
        <v>1263300</v>
      </c>
      <c r="E71" s="33">
        <f>E72</f>
        <v>315825</v>
      </c>
      <c r="F71" s="33">
        <f>F72</f>
        <v>262025</v>
      </c>
      <c r="G71" s="28">
        <f t="shared" si="0"/>
        <v>25</v>
      </c>
      <c r="H71" s="33">
        <f t="shared" si="1"/>
        <v>947475</v>
      </c>
    </row>
    <row r="72" spans="1:8" ht="12.75">
      <c r="A72" s="5" t="s">
        <v>138</v>
      </c>
      <c r="B72" s="3" t="s">
        <v>316</v>
      </c>
      <c r="C72" s="34">
        <v>1263300</v>
      </c>
      <c r="D72" s="34">
        <v>1263300</v>
      </c>
      <c r="E72" s="34">
        <v>315825</v>
      </c>
      <c r="F72" s="34">
        <v>262025</v>
      </c>
      <c r="G72" s="27">
        <f t="shared" si="0"/>
        <v>25</v>
      </c>
      <c r="H72" s="30">
        <f t="shared" si="1"/>
        <v>947475</v>
      </c>
    </row>
    <row r="73" spans="1:8" ht="25.5">
      <c r="A73" s="14" t="s">
        <v>26</v>
      </c>
      <c r="B73" s="1" t="s">
        <v>27</v>
      </c>
      <c r="C73" s="33">
        <f>C74+C78+C84+C82+C83</f>
        <v>1779700</v>
      </c>
      <c r="D73" s="33">
        <f>D74+D78+D84+D82+D83+D85</f>
        <v>1798200</v>
      </c>
      <c r="E73" s="33">
        <f>E74+E78+E84+E82+E83+E85</f>
        <v>442417.75</v>
      </c>
      <c r="F73" s="33">
        <f>F74+F78+F84+F82+F83+F85</f>
        <v>381453.81</v>
      </c>
      <c r="G73" s="28">
        <f t="shared" si="0"/>
        <v>24.603367256145035</v>
      </c>
      <c r="H73" s="33">
        <f t="shared" si="1"/>
        <v>1355782.25</v>
      </c>
    </row>
    <row r="74" spans="1:8" ht="25.5">
      <c r="A74" s="17" t="s">
        <v>126</v>
      </c>
      <c r="B74" s="3" t="s">
        <v>127</v>
      </c>
      <c r="C74" s="34">
        <f>C75+C76+C77</f>
        <v>525700</v>
      </c>
      <c r="D74" s="34">
        <f>D75+D76+D77</f>
        <v>536121</v>
      </c>
      <c r="E74" s="34">
        <f>E75+E76+E77</f>
        <v>123497.45999999999</v>
      </c>
      <c r="F74" s="34">
        <f>F75+F76+F77</f>
        <v>137609.31</v>
      </c>
      <c r="G74" s="27">
        <f t="shared" si="0"/>
        <v>23.03537074652923</v>
      </c>
      <c r="H74" s="30">
        <f t="shared" si="1"/>
        <v>412623.54000000004</v>
      </c>
    </row>
    <row r="75" spans="1:8" ht="12.75">
      <c r="A75" s="3" t="s">
        <v>113</v>
      </c>
      <c r="B75" s="3" t="s">
        <v>112</v>
      </c>
      <c r="C75" s="34">
        <f>C88</f>
        <v>403800</v>
      </c>
      <c r="D75" s="34">
        <f>D88</f>
        <v>412700</v>
      </c>
      <c r="E75" s="34">
        <f>E88</f>
        <v>95779.93</v>
      </c>
      <c r="F75" s="34">
        <f>F88</f>
        <v>100473.86</v>
      </c>
      <c r="G75" s="27">
        <f t="shared" si="0"/>
        <v>23.20812454567482</v>
      </c>
      <c r="H75" s="30">
        <f t="shared" si="1"/>
        <v>316920.07</v>
      </c>
    </row>
    <row r="76" spans="1:8" ht="12.75">
      <c r="A76" s="3" t="s">
        <v>115</v>
      </c>
      <c r="B76" s="3" t="s">
        <v>114</v>
      </c>
      <c r="C76" s="34">
        <f>C90</f>
        <v>121900</v>
      </c>
      <c r="D76" s="34">
        <f>D90</f>
        <v>123421</v>
      </c>
      <c r="E76" s="34">
        <f>E90</f>
        <v>27717.53</v>
      </c>
      <c r="F76" s="34">
        <f>F90</f>
        <v>37135.45</v>
      </c>
      <c r="G76" s="27">
        <f aca="true" t="shared" si="3" ref="G76:G154">E76/D76*100</f>
        <v>22.45770979006814</v>
      </c>
      <c r="H76" s="30">
        <f aca="true" t="shared" si="4" ref="H76:H154">D76-E76</f>
        <v>95703.47</v>
      </c>
    </row>
    <row r="77" spans="1:8" ht="12.75">
      <c r="A77" s="5" t="s">
        <v>116</v>
      </c>
      <c r="B77" s="3" t="s">
        <v>117</v>
      </c>
      <c r="C77" s="34"/>
      <c r="D77" s="34"/>
      <c r="E77" s="34"/>
      <c r="F77" s="34">
        <f>F89</f>
        <v>0</v>
      </c>
      <c r="G77" s="27"/>
      <c r="H77" s="30">
        <f t="shared" si="4"/>
        <v>0</v>
      </c>
    </row>
    <row r="78" spans="1:8" ht="25.5">
      <c r="A78" s="17" t="s">
        <v>130</v>
      </c>
      <c r="B78" s="3" t="s">
        <v>137</v>
      </c>
      <c r="C78" s="34">
        <f>C79+C80+C81</f>
        <v>1012000</v>
      </c>
      <c r="D78" s="34">
        <f>D79+D80+D81</f>
        <v>1012000</v>
      </c>
      <c r="E78" s="34">
        <f>E79+E80+E81</f>
        <v>196950.84</v>
      </c>
      <c r="F78" s="34">
        <f>F79+F80+F81</f>
        <v>223958.15000000002</v>
      </c>
      <c r="G78" s="27">
        <f t="shared" si="3"/>
        <v>19.461545454545455</v>
      </c>
      <c r="H78" s="30">
        <f t="shared" si="4"/>
        <v>815049.16</v>
      </c>
    </row>
    <row r="79" spans="1:8" ht="12.75">
      <c r="A79" s="3" t="s">
        <v>131</v>
      </c>
      <c r="B79" s="3" t="s">
        <v>134</v>
      </c>
      <c r="C79" s="34">
        <f aca="true" t="shared" si="5" ref="C79:F81">C96</f>
        <v>777000</v>
      </c>
      <c r="D79" s="34">
        <f t="shared" si="5"/>
        <v>777000</v>
      </c>
      <c r="E79" s="34">
        <f t="shared" si="5"/>
        <v>168104.79</v>
      </c>
      <c r="F79" s="34">
        <f t="shared" si="5"/>
        <v>146933.39</v>
      </c>
      <c r="G79" s="27">
        <f t="shared" si="3"/>
        <v>21.63510810810811</v>
      </c>
      <c r="H79" s="30">
        <f t="shared" si="4"/>
        <v>608895.21</v>
      </c>
    </row>
    <row r="80" spans="1:8" ht="12.75">
      <c r="A80" s="5" t="s">
        <v>132</v>
      </c>
      <c r="B80" s="3" t="s">
        <v>135</v>
      </c>
      <c r="C80" s="34">
        <f t="shared" si="5"/>
        <v>0</v>
      </c>
      <c r="D80" s="34">
        <f t="shared" si="5"/>
        <v>0</v>
      </c>
      <c r="E80" s="34">
        <f t="shared" si="5"/>
        <v>0</v>
      </c>
      <c r="F80" s="34">
        <f t="shared" si="5"/>
        <v>0</v>
      </c>
      <c r="G80" s="27"/>
      <c r="H80" s="30"/>
    </row>
    <row r="81" spans="1:8" ht="25.5">
      <c r="A81" s="17" t="s">
        <v>133</v>
      </c>
      <c r="B81" s="3" t="s">
        <v>136</v>
      </c>
      <c r="C81" s="34">
        <f t="shared" si="5"/>
        <v>235000</v>
      </c>
      <c r="D81" s="34">
        <f t="shared" si="5"/>
        <v>235000</v>
      </c>
      <c r="E81" s="34">
        <f t="shared" si="5"/>
        <v>28846.05</v>
      </c>
      <c r="F81" s="34">
        <f t="shared" si="5"/>
        <v>77024.76</v>
      </c>
      <c r="G81" s="27">
        <f>E81/D81*100</f>
        <v>12.274914893617021</v>
      </c>
      <c r="H81" s="30">
        <f>D81-E81</f>
        <v>206153.95</v>
      </c>
    </row>
    <row r="82" spans="1:8" ht="25.5">
      <c r="A82" s="13" t="s">
        <v>118</v>
      </c>
      <c r="B82" s="3" t="s">
        <v>119</v>
      </c>
      <c r="C82" s="34">
        <v>54700</v>
      </c>
      <c r="D82" s="34">
        <f>D99+D91</f>
        <v>54700</v>
      </c>
      <c r="E82" s="34">
        <f>E99+E91</f>
        <v>12277.45</v>
      </c>
      <c r="F82" s="34">
        <f>F99+F91</f>
        <v>7994.94</v>
      </c>
      <c r="G82" s="27">
        <f>E82/D82*100</f>
        <v>22.445063985374773</v>
      </c>
      <c r="H82" s="30">
        <f>D82-E82</f>
        <v>42422.55</v>
      </c>
    </row>
    <row r="83" spans="1:8" ht="25.5">
      <c r="A83" s="13" t="s">
        <v>120</v>
      </c>
      <c r="B83" s="3" t="s">
        <v>121</v>
      </c>
      <c r="C83" s="34">
        <f>C92+C100+C104</f>
        <v>123300</v>
      </c>
      <c r="D83" s="34">
        <f>D92+D100+D104</f>
        <v>131379</v>
      </c>
      <c r="E83" s="34">
        <f>E92+E100+E104</f>
        <v>45692</v>
      </c>
      <c r="F83" s="34">
        <f>F92+F100+F104</f>
        <v>1600</v>
      </c>
      <c r="G83" s="27">
        <f>E83/D83*100</f>
        <v>34.77876981861637</v>
      </c>
      <c r="H83" s="30">
        <f>D83-E83</f>
        <v>85687</v>
      </c>
    </row>
    <row r="84" spans="1:8" ht="12.75">
      <c r="A84" s="5" t="s">
        <v>138</v>
      </c>
      <c r="B84" s="3" t="s">
        <v>139</v>
      </c>
      <c r="C84" s="34">
        <f>C93</f>
        <v>64000</v>
      </c>
      <c r="D84" s="34">
        <f>D93</f>
        <v>64000</v>
      </c>
      <c r="E84" s="34">
        <f>E93</f>
        <v>64000</v>
      </c>
      <c r="F84" s="34">
        <f>F93</f>
        <v>10291.41</v>
      </c>
      <c r="G84" s="27">
        <f t="shared" si="3"/>
        <v>100</v>
      </c>
      <c r="H84" s="30">
        <f t="shared" si="4"/>
        <v>0</v>
      </c>
    </row>
    <row r="85" spans="1:8" ht="12.75">
      <c r="A85" s="5" t="s">
        <v>149</v>
      </c>
      <c r="B85" s="3" t="s">
        <v>123</v>
      </c>
      <c r="C85" s="34"/>
      <c r="D85" s="34">
        <f>D102</f>
        <v>0</v>
      </c>
      <c r="E85" s="34">
        <f>E102</f>
        <v>0</v>
      </c>
      <c r="F85" s="34">
        <f>F102</f>
        <v>0</v>
      </c>
      <c r="G85" s="27"/>
      <c r="H85" s="30"/>
    </row>
    <row r="86" spans="1:8" ht="12.75">
      <c r="A86" s="23" t="s">
        <v>28</v>
      </c>
      <c r="B86" s="23" t="s">
        <v>29</v>
      </c>
      <c r="C86" s="31">
        <f>C87+C92+C93+C91</f>
        <v>664700</v>
      </c>
      <c r="D86" s="31">
        <f>D87+D92+D93+D91</f>
        <v>664700</v>
      </c>
      <c r="E86" s="31">
        <f>E87+E92+E93+E91</f>
        <v>193600</v>
      </c>
      <c r="F86" s="31">
        <f>F87+F92+F93+F91</f>
        <v>147900.72</v>
      </c>
      <c r="G86" s="28">
        <f t="shared" si="3"/>
        <v>29.12592146833158</v>
      </c>
      <c r="H86" s="33">
        <f t="shared" si="4"/>
        <v>471100</v>
      </c>
    </row>
    <row r="87" spans="1:8" ht="25.5">
      <c r="A87" s="17" t="s">
        <v>126</v>
      </c>
      <c r="B87" s="3" t="s">
        <v>264</v>
      </c>
      <c r="C87" s="34">
        <f>C88+C90</f>
        <v>525700</v>
      </c>
      <c r="D87" s="34">
        <f>D88+D90</f>
        <v>536121</v>
      </c>
      <c r="E87" s="34">
        <f>E88+E90</f>
        <v>123497.45999999999</v>
      </c>
      <c r="F87" s="34">
        <f>F88+F90+F89</f>
        <v>137609.31</v>
      </c>
      <c r="G87" s="27">
        <f t="shared" si="3"/>
        <v>23.03537074652923</v>
      </c>
      <c r="H87" s="30">
        <f t="shared" si="4"/>
        <v>412623.54000000004</v>
      </c>
    </row>
    <row r="88" spans="1:8" ht="12.75">
      <c r="A88" s="3" t="s">
        <v>113</v>
      </c>
      <c r="B88" s="3" t="s">
        <v>265</v>
      </c>
      <c r="C88" s="34">
        <v>403800</v>
      </c>
      <c r="D88" s="25">
        <v>412700</v>
      </c>
      <c r="E88" s="25">
        <v>95779.93</v>
      </c>
      <c r="F88" s="25">
        <v>100473.86</v>
      </c>
      <c r="G88" s="27">
        <f t="shared" si="3"/>
        <v>23.20812454567482</v>
      </c>
      <c r="H88" s="30">
        <f t="shared" si="4"/>
        <v>316920.07</v>
      </c>
    </row>
    <row r="89" spans="1:8" ht="12.75">
      <c r="A89" s="5" t="s">
        <v>116</v>
      </c>
      <c r="B89" s="3" t="s">
        <v>317</v>
      </c>
      <c r="C89" s="34"/>
      <c r="D89" s="25"/>
      <c r="E89" s="25"/>
      <c r="F89" s="25"/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121900</v>
      </c>
      <c r="D90" s="25">
        <v>123421</v>
      </c>
      <c r="E90" s="25">
        <v>27717.53</v>
      </c>
      <c r="F90" s="25">
        <v>37135.45</v>
      </c>
      <c r="G90" s="27">
        <f t="shared" si="3"/>
        <v>22.45770979006814</v>
      </c>
      <c r="H90" s="30">
        <f t="shared" si="4"/>
        <v>95703.47</v>
      </c>
    </row>
    <row r="91" spans="1:8" ht="25.5">
      <c r="A91" s="13" t="s">
        <v>118</v>
      </c>
      <c r="B91" s="3" t="s">
        <v>339</v>
      </c>
      <c r="C91" s="34">
        <v>16400</v>
      </c>
      <c r="D91" s="25">
        <v>16400</v>
      </c>
      <c r="E91" s="25">
        <v>4102.54</v>
      </c>
      <c r="F91" s="3">
        <v>0</v>
      </c>
      <c r="G91" s="27"/>
      <c r="H91" s="30"/>
    </row>
    <row r="92" spans="1:8" ht="25.5">
      <c r="A92" s="13" t="s">
        <v>120</v>
      </c>
      <c r="B92" s="3" t="s">
        <v>267</v>
      </c>
      <c r="C92" s="3">
        <v>58600</v>
      </c>
      <c r="D92" s="34">
        <v>48179</v>
      </c>
      <c r="E92" s="34">
        <v>2000</v>
      </c>
      <c r="F92" s="3">
        <v>0</v>
      </c>
      <c r="G92" s="27"/>
      <c r="H92" s="30">
        <f>D92-E92</f>
        <v>46179</v>
      </c>
    </row>
    <row r="93" spans="1:8" ht="12.75">
      <c r="A93" s="5" t="s">
        <v>138</v>
      </c>
      <c r="B93" s="3" t="s">
        <v>268</v>
      </c>
      <c r="C93" s="3">
        <v>64000</v>
      </c>
      <c r="D93" s="34">
        <v>64000</v>
      </c>
      <c r="E93" s="34">
        <v>64000</v>
      </c>
      <c r="F93" s="34">
        <v>10291.41</v>
      </c>
      <c r="G93" s="27">
        <f>E93/D93*100</f>
        <v>100</v>
      </c>
      <c r="H93" s="30">
        <f>D93-E93</f>
        <v>0</v>
      </c>
    </row>
    <row r="94" spans="1:8" ht="38.25" customHeight="1">
      <c r="A94" s="24" t="s">
        <v>30</v>
      </c>
      <c r="B94" s="23" t="s">
        <v>31</v>
      </c>
      <c r="C94" s="31">
        <f>C95+C99+C100</f>
        <v>1079000</v>
      </c>
      <c r="D94" s="31">
        <f>D95+D99+D100</f>
        <v>1079000</v>
      </c>
      <c r="E94" s="31">
        <f>E95+E99+E100</f>
        <v>209817.75</v>
      </c>
      <c r="F94" s="31">
        <f>F95+F99+F100</f>
        <v>233553.09000000003</v>
      </c>
      <c r="G94" s="28">
        <f t="shared" si="3"/>
        <v>19.445574606116775</v>
      </c>
      <c r="H94" s="33">
        <f t="shared" si="4"/>
        <v>869182.25</v>
      </c>
    </row>
    <row r="95" spans="1:8" ht="24" customHeight="1">
      <c r="A95" s="17" t="s">
        <v>130</v>
      </c>
      <c r="B95" s="3" t="s">
        <v>269</v>
      </c>
      <c r="C95" s="35">
        <f>C96+C97+C98</f>
        <v>1012000</v>
      </c>
      <c r="D95" s="35">
        <f>D96+D97+D98</f>
        <v>1012000</v>
      </c>
      <c r="E95" s="35">
        <f>E96+E97+E98</f>
        <v>196950.84</v>
      </c>
      <c r="F95" s="35">
        <f>F96+F97+F98</f>
        <v>223958.15000000002</v>
      </c>
      <c r="G95" s="27">
        <f t="shared" si="3"/>
        <v>19.461545454545455</v>
      </c>
      <c r="H95" s="30">
        <f t="shared" si="4"/>
        <v>815049.16</v>
      </c>
    </row>
    <row r="96" spans="1:8" ht="16.5" customHeight="1">
      <c r="A96" s="3" t="s">
        <v>131</v>
      </c>
      <c r="B96" s="3" t="s">
        <v>270</v>
      </c>
      <c r="C96" s="35">
        <v>777000</v>
      </c>
      <c r="D96" s="35">
        <v>777000</v>
      </c>
      <c r="E96" s="35">
        <v>168104.79</v>
      </c>
      <c r="F96" s="35">
        <v>146933.39</v>
      </c>
      <c r="G96" s="27">
        <f t="shared" si="3"/>
        <v>21.63510810810811</v>
      </c>
      <c r="H96" s="30">
        <f t="shared" si="4"/>
        <v>608895.21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5">
        <v>0</v>
      </c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235000</v>
      </c>
      <c r="D98" s="35">
        <v>235000</v>
      </c>
      <c r="E98" s="35">
        <v>28846.05</v>
      </c>
      <c r="F98" s="35">
        <v>77024.76</v>
      </c>
      <c r="G98" s="27">
        <f t="shared" si="3"/>
        <v>12.274914893617021</v>
      </c>
      <c r="H98" s="30">
        <f t="shared" si="4"/>
        <v>206153.95</v>
      </c>
    </row>
    <row r="99" spans="1:8" ht="25.5">
      <c r="A99" s="13" t="s">
        <v>118</v>
      </c>
      <c r="B99" s="3" t="s">
        <v>273</v>
      </c>
      <c r="C99" s="35">
        <v>38300</v>
      </c>
      <c r="D99" s="35">
        <v>38300</v>
      </c>
      <c r="E99" s="35">
        <v>8174.91</v>
      </c>
      <c r="F99" s="35">
        <v>7994.94</v>
      </c>
      <c r="G99" s="27">
        <f t="shared" si="3"/>
        <v>21.344412532637076</v>
      </c>
      <c r="H99" s="30">
        <f t="shared" si="4"/>
        <v>30125.09</v>
      </c>
    </row>
    <row r="100" spans="1:8" ht="25.5">
      <c r="A100" s="13" t="s">
        <v>120</v>
      </c>
      <c r="B100" s="3" t="s">
        <v>274</v>
      </c>
      <c r="C100" s="35">
        <v>28700</v>
      </c>
      <c r="D100" s="35">
        <v>28700</v>
      </c>
      <c r="E100" s="35">
        <v>4692</v>
      </c>
      <c r="F100" s="35">
        <v>1600</v>
      </c>
      <c r="G100" s="27">
        <f t="shared" si="3"/>
        <v>16.34843205574913</v>
      </c>
      <c r="H100" s="30">
        <f t="shared" si="4"/>
        <v>24008</v>
      </c>
    </row>
    <row r="101" spans="1:8" ht="12.75">
      <c r="A101" s="23" t="s">
        <v>32</v>
      </c>
      <c r="B101" s="1" t="s">
        <v>33</v>
      </c>
      <c r="C101" s="34"/>
      <c r="D101" s="33">
        <f>D102</f>
        <v>0</v>
      </c>
      <c r="E101" s="33">
        <f>E102</f>
        <v>0</v>
      </c>
      <c r="F101" s="33">
        <f>F102</f>
        <v>0</v>
      </c>
      <c r="G101" s="27"/>
      <c r="H101" s="30">
        <f t="shared" si="4"/>
        <v>0</v>
      </c>
    </row>
    <row r="102" spans="1:8" ht="12.75">
      <c r="A102" s="5" t="s">
        <v>149</v>
      </c>
      <c r="B102" s="40" t="s">
        <v>359</v>
      </c>
      <c r="C102" s="34">
        <v>0</v>
      </c>
      <c r="D102" s="34">
        <v>0</v>
      </c>
      <c r="E102" s="34">
        <v>0</v>
      </c>
      <c r="F102" s="34">
        <v>0</v>
      </c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36000</v>
      </c>
      <c r="D103" s="31">
        <f>D104</f>
        <v>54500</v>
      </c>
      <c r="E103" s="31">
        <f>E104</f>
        <v>39000</v>
      </c>
      <c r="F103" s="31">
        <f>F104</f>
        <v>0</v>
      </c>
      <c r="G103" s="28">
        <f t="shared" si="3"/>
        <v>71.55963302752293</v>
      </c>
      <c r="H103" s="33">
        <f t="shared" si="4"/>
        <v>15500</v>
      </c>
    </row>
    <row r="104" spans="1:8" ht="25.5">
      <c r="A104" s="13" t="s">
        <v>120</v>
      </c>
      <c r="B104" s="3" t="s">
        <v>378</v>
      </c>
      <c r="C104" s="34">
        <v>36000</v>
      </c>
      <c r="D104" s="11">
        <v>54500</v>
      </c>
      <c r="E104" s="3">
        <v>39000</v>
      </c>
      <c r="F104" s="34">
        <v>0</v>
      </c>
      <c r="G104" s="27">
        <f t="shared" si="3"/>
        <v>71.55963302752293</v>
      </c>
      <c r="H104" s="30">
        <f t="shared" si="4"/>
        <v>15500</v>
      </c>
    </row>
    <row r="105" spans="1:8" ht="12.75">
      <c r="A105" s="1" t="s">
        <v>36</v>
      </c>
      <c r="B105" s="1" t="s">
        <v>37</v>
      </c>
      <c r="C105" s="33">
        <f>C106+C110+C111+C117+C113+C114+C115+C116+C112</f>
        <v>8242600</v>
      </c>
      <c r="D105" s="33">
        <f>D106+D110+D111+D117+D113+D114+D115+D116+D112</f>
        <v>9396157.43</v>
      </c>
      <c r="E105" s="33">
        <f>E106+E110+E111+E117+E113+E114+E115+E116+E112</f>
        <v>853340.99</v>
      </c>
      <c r="F105" s="33">
        <f>F106+F110+F111+F117+F113+F114+F115+F116+F112</f>
        <v>1647702.6899999997</v>
      </c>
      <c r="G105" s="28">
        <f t="shared" si="3"/>
        <v>9.081808136541621</v>
      </c>
      <c r="H105" s="33">
        <f t="shared" si="4"/>
        <v>8542816.44</v>
      </c>
    </row>
    <row r="106" spans="1:8" ht="25.5">
      <c r="A106" s="17" t="s">
        <v>126</v>
      </c>
      <c r="B106" s="3" t="s">
        <v>127</v>
      </c>
      <c r="C106" s="34">
        <f>C107+C108+C109</f>
        <v>14322.1</v>
      </c>
      <c r="D106" s="34">
        <f>D107+D108+D109</f>
        <v>14322.1</v>
      </c>
      <c r="E106" s="34">
        <f>E107+E108+E109</f>
        <v>0</v>
      </c>
      <c r="F106" s="34">
        <f>F107+F108+F109</f>
        <v>748290.44</v>
      </c>
      <c r="G106" s="27">
        <f t="shared" si="3"/>
        <v>0</v>
      </c>
      <c r="H106" s="30">
        <f t="shared" si="4"/>
        <v>14322.1</v>
      </c>
    </row>
    <row r="107" spans="1:8" ht="12.75">
      <c r="A107" s="3" t="s">
        <v>113</v>
      </c>
      <c r="B107" s="3" t="s">
        <v>112</v>
      </c>
      <c r="C107" s="34">
        <f aca="true" t="shared" si="6" ref="C107:E108">C120+C134</f>
        <v>11000</v>
      </c>
      <c r="D107" s="34">
        <f t="shared" si="6"/>
        <v>11000</v>
      </c>
      <c r="E107" s="34">
        <f t="shared" si="6"/>
        <v>0</v>
      </c>
      <c r="F107" s="34">
        <f>F120+F134</f>
        <v>585029.83</v>
      </c>
      <c r="G107" s="27">
        <f t="shared" si="3"/>
        <v>0</v>
      </c>
      <c r="H107" s="30">
        <f t="shared" si="4"/>
        <v>11000</v>
      </c>
    </row>
    <row r="108" spans="1:8" ht="12.75">
      <c r="A108" s="3" t="s">
        <v>115</v>
      </c>
      <c r="B108" s="3" t="s">
        <v>114</v>
      </c>
      <c r="C108" s="34">
        <f t="shared" si="6"/>
        <v>3322.1</v>
      </c>
      <c r="D108" s="34">
        <f t="shared" si="6"/>
        <v>3322.1</v>
      </c>
      <c r="E108" s="34">
        <f t="shared" si="6"/>
        <v>0</v>
      </c>
      <c r="F108" s="34">
        <f>F121+F135</f>
        <v>149990.61</v>
      </c>
      <c r="G108" s="27">
        <f t="shared" si="3"/>
        <v>0</v>
      </c>
      <c r="H108" s="30">
        <f t="shared" si="4"/>
        <v>3322.1</v>
      </c>
    </row>
    <row r="109" spans="1:8" ht="12.75">
      <c r="A109" s="5" t="s">
        <v>116</v>
      </c>
      <c r="B109" s="3" t="s">
        <v>117</v>
      </c>
      <c r="C109" s="34">
        <f>C122</f>
        <v>0</v>
      </c>
      <c r="D109" s="34">
        <f>D122</f>
        <v>0</v>
      </c>
      <c r="E109" s="34">
        <f>E122</f>
        <v>0</v>
      </c>
      <c r="F109" s="34">
        <f>F122</f>
        <v>13270</v>
      </c>
      <c r="G109" s="27" t="e">
        <f t="shared" si="3"/>
        <v>#DIV/0!</v>
      </c>
      <c r="H109" s="30">
        <f t="shared" si="4"/>
        <v>0</v>
      </c>
    </row>
    <row r="110" spans="1:8" ht="25.5">
      <c r="A110" s="13" t="s">
        <v>118</v>
      </c>
      <c r="B110" s="3" t="s">
        <v>119</v>
      </c>
      <c r="C110" s="34">
        <f>C123+C136</f>
        <v>37500</v>
      </c>
      <c r="D110" s="34">
        <f>D123+D136</f>
        <v>37500</v>
      </c>
      <c r="E110" s="34">
        <f>E123+E136</f>
        <v>37500</v>
      </c>
      <c r="F110" s="34">
        <f>F123+F136</f>
        <v>36341.85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120</v>
      </c>
      <c r="B111" s="3" t="s">
        <v>121</v>
      </c>
      <c r="C111" s="34">
        <f>C124+C130+C137+C127</f>
        <v>2503377.9</v>
      </c>
      <c r="D111" s="34">
        <f>D124+D130+D137+D127</f>
        <v>2704157.33</v>
      </c>
      <c r="E111" s="34">
        <f>E124+E130+E137+E127</f>
        <v>276840.99</v>
      </c>
      <c r="F111" s="34">
        <f>F124+F130+F137+F127</f>
        <v>275254.99</v>
      </c>
      <c r="G111" s="27">
        <f t="shared" si="3"/>
        <v>10.237606626238717</v>
      </c>
      <c r="H111" s="30">
        <f t="shared" si="4"/>
        <v>2427316.34</v>
      </c>
    </row>
    <row r="112" spans="1:8" ht="38.25">
      <c r="A112" s="17" t="s">
        <v>172</v>
      </c>
      <c r="B112" s="3" t="s">
        <v>341</v>
      </c>
      <c r="C112" s="34">
        <f aca="true" t="shared" si="7" ref="C112:E113">C138</f>
        <v>0</v>
      </c>
      <c r="D112" s="34">
        <f t="shared" si="7"/>
        <v>0</v>
      </c>
      <c r="E112" s="34">
        <f t="shared" si="7"/>
        <v>0</v>
      </c>
      <c r="F112" s="34">
        <f>F138</f>
        <v>0</v>
      </c>
      <c r="G112" s="27"/>
      <c r="H112" s="30"/>
    </row>
    <row r="113" spans="1:8" ht="12.75">
      <c r="A113" s="5" t="s">
        <v>138</v>
      </c>
      <c r="B113" s="3" t="s">
        <v>139</v>
      </c>
      <c r="C113" s="3">
        <f t="shared" si="7"/>
        <v>0</v>
      </c>
      <c r="D113" s="3">
        <f t="shared" si="7"/>
        <v>0</v>
      </c>
      <c r="E113" s="3">
        <f t="shared" si="7"/>
        <v>0</v>
      </c>
      <c r="F113" s="3">
        <f>F139</f>
        <v>0</v>
      </c>
      <c r="G113" s="27" t="e">
        <f>E113/D113*100</f>
        <v>#DIV/0!</v>
      </c>
      <c r="H113" s="30">
        <f>D113-E113</f>
        <v>0</v>
      </c>
    </row>
    <row r="114" spans="1:8" ht="12.75">
      <c r="A114" s="5" t="s">
        <v>149</v>
      </c>
      <c r="B114" s="3" t="s">
        <v>123</v>
      </c>
      <c r="C114" s="34">
        <f>C131+C140</f>
        <v>3287400</v>
      </c>
      <c r="D114" s="34">
        <f>D131+D140</f>
        <v>3287400</v>
      </c>
      <c r="E114" s="3">
        <f>E131+E140</f>
        <v>0</v>
      </c>
      <c r="F114" s="3">
        <f>F131+F140</f>
        <v>0</v>
      </c>
      <c r="G114" s="27">
        <f>E114/D114*100</f>
        <v>0</v>
      </c>
      <c r="H114" s="30">
        <f>D114-E114</f>
        <v>3287400</v>
      </c>
    </row>
    <row r="115" spans="1:8" ht="51">
      <c r="A115" s="17" t="s">
        <v>154</v>
      </c>
      <c r="B115" s="3" t="s">
        <v>158</v>
      </c>
      <c r="C115" s="3">
        <f aca="true" t="shared" si="8" ref="C115:F116">C141</f>
        <v>2271000</v>
      </c>
      <c r="D115" s="3">
        <f t="shared" si="8"/>
        <v>2271000</v>
      </c>
      <c r="E115" s="3">
        <f t="shared" si="8"/>
        <v>539000</v>
      </c>
      <c r="F115" s="3">
        <f t="shared" si="8"/>
        <v>475000</v>
      </c>
      <c r="G115" s="27">
        <f>E115/D115*100</f>
        <v>23.734037868780273</v>
      </c>
      <c r="H115" s="30">
        <f>D115-E115</f>
        <v>1732000</v>
      </c>
    </row>
    <row r="116" spans="1:8" ht="12.75">
      <c r="A116" s="17" t="s">
        <v>156</v>
      </c>
      <c r="B116" s="3" t="s">
        <v>159</v>
      </c>
      <c r="C116" s="3">
        <f t="shared" si="8"/>
        <v>4000</v>
      </c>
      <c r="D116" s="3">
        <f t="shared" si="8"/>
        <v>4000</v>
      </c>
      <c r="E116" s="3">
        <f t="shared" si="8"/>
        <v>0</v>
      </c>
      <c r="F116" s="3">
        <f t="shared" si="8"/>
        <v>0</v>
      </c>
      <c r="G116" s="27">
        <f>E116/D116*100</f>
        <v>0</v>
      </c>
      <c r="H116" s="30">
        <f>D116-E116</f>
        <v>4000</v>
      </c>
    </row>
    <row r="117" spans="1:8" ht="38.25">
      <c r="A117" s="13" t="s">
        <v>140</v>
      </c>
      <c r="B117" s="3" t="s">
        <v>141</v>
      </c>
      <c r="C117" s="34">
        <f>C125+C128+C143</f>
        <v>125000</v>
      </c>
      <c r="D117" s="34">
        <f>D125+D128+D143</f>
        <v>1077778</v>
      </c>
      <c r="E117" s="34">
        <f>E125+E128+E143</f>
        <v>0</v>
      </c>
      <c r="F117" s="34">
        <f>F125+F128+F143</f>
        <v>112815.41</v>
      </c>
      <c r="G117" s="27">
        <f t="shared" si="3"/>
        <v>0</v>
      </c>
      <c r="H117" s="30">
        <f t="shared" si="4"/>
        <v>1077778</v>
      </c>
    </row>
    <row r="118" spans="1:8" ht="12.75">
      <c r="A118" s="23" t="s">
        <v>2</v>
      </c>
      <c r="B118" s="23" t="s">
        <v>38</v>
      </c>
      <c r="C118" s="31">
        <f>C119+C123+C124+C125</f>
        <v>566700</v>
      </c>
      <c r="D118" s="31">
        <f>D119+D123+D124+D125</f>
        <v>566700</v>
      </c>
      <c r="E118" s="31">
        <f>E119+E123+E124+E125</f>
        <v>0</v>
      </c>
      <c r="F118" s="31">
        <f>F119+F123+F124+F125</f>
        <v>912782.6799999999</v>
      </c>
      <c r="G118" s="28">
        <f t="shared" si="3"/>
        <v>0</v>
      </c>
      <c r="H118" s="33">
        <f t="shared" si="4"/>
        <v>566700</v>
      </c>
    </row>
    <row r="119" spans="1:8" ht="25.5">
      <c r="A119" s="17" t="s">
        <v>126</v>
      </c>
      <c r="B119" s="3" t="s">
        <v>142</v>
      </c>
      <c r="C119" s="34">
        <f>C120+C121+C122</f>
        <v>0</v>
      </c>
      <c r="D119" s="34">
        <f>D120+D121+D122</f>
        <v>0</v>
      </c>
      <c r="E119" s="34">
        <f>E120+E121+E122</f>
        <v>0</v>
      </c>
      <c r="F119" s="34">
        <f>F120+F121+F122</f>
        <v>736030.1599999999</v>
      </c>
      <c r="G119" s="27" t="e">
        <f t="shared" si="3"/>
        <v>#DIV/0!</v>
      </c>
      <c r="H119" s="30">
        <f t="shared" si="4"/>
        <v>0</v>
      </c>
    </row>
    <row r="120" spans="1:8" ht="12.75">
      <c r="A120" s="3" t="s">
        <v>113</v>
      </c>
      <c r="B120" s="3" t="s">
        <v>143</v>
      </c>
      <c r="C120" s="34">
        <v>0</v>
      </c>
      <c r="D120" s="34">
        <v>0</v>
      </c>
      <c r="E120" s="34">
        <v>0</v>
      </c>
      <c r="F120" s="34">
        <v>575613.33</v>
      </c>
      <c r="G120" s="27" t="e">
        <f t="shared" si="3"/>
        <v>#DIV/0!</v>
      </c>
      <c r="H120" s="30">
        <f t="shared" si="4"/>
        <v>0</v>
      </c>
    </row>
    <row r="121" spans="1:8" ht="12.75">
      <c r="A121" s="3" t="s">
        <v>115</v>
      </c>
      <c r="B121" s="3" t="s">
        <v>144</v>
      </c>
      <c r="C121" s="34">
        <v>0</v>
      </c>
      <c r="D121" s="34">
        <v>0</v>
      </c>
      <c r="E121" s="34">
        <v>0</v>
      </c>
      <c r="F121" s="34">
        <v>147146.83</v>
      </c>
      <c r="G121" s="27" t="e">
        <f t="shared" si="3"/>
        <v>#DIV/0!</v>
      </c>
      <c r="H121" s="30">
        <f t="shared" si="4"/>
        <v>0</v>
      </c>
    </row>
    <row r="122" spans="1:8" ht="12.75">
      <c r="A122" s="5" t="s">
        <v>116</v>
      </c>
      <c r="B122" s="3" t="s">
        <v>145</v>
      </c>
      <c r="C122" s="34">
        <v>0</v>
      </c>
      <c r="D122" s="34">
        <v>0</v>
      </c>
      <c r="E122" s="34">
        <v>0</v>
      </c>
      <c r="F122" s="34">
        <v>13270</v>
      </c>
      <c r="G122" s="27" t="e">
        <f t="shared" si="3"/>
        <v>#DIV/0!</v>
      </c>
      <c r="H122" s="30">
        <f t="shared" si="4"/>
        <v>0</v>
      </c>
    </row>
    <row r="123" spans="1:8" ht="25.5">
      <c r="A123" s="13" t="s">
        <v>118</v>
      </c>
      <c r="B123" s="3" t="s">
        <v>146</v>
      </c>
      <c r="C123" s="3">
        <v>0</v>
      </c>
      <c r="D123" s="34">
        <v>0</v>
      </c>
      <c r="E123" s="34">
        <v>0</v>
      </c>
      <c r="F123" s="34">
        <v>36341.85</v>
      </c>
      <c r="G123" s="27" t="e">
        <f t="shared" si="3"/>
        <v>#DIV/0!</v>
      </c>
      <c r="H123" s="30">
        <f t="shared" si="4"/>
        <v>0</v>
      </c>
    </row>
    <row r="124" spans="1:8" ht="25.5">
      <c r="A124" s="13" t="s">
        <v>120</v>
      </c>
      <c r="B124" s="3" t="s">
        <v>147</v>
      </c>
      <c r="C124" s="34">
        <v>566700</v>
      </c>
      <c r="D124" s="34">
        <v>566700</v>
      </c>
      <c r="E124" s="34">
        <v>0</v>
      </c>
      <c r="F124" s="34">
        <v>140410.67</v>
      </c>
      <c r="G124" s="27">
        <f>E124/D124*100</f>
        <v>0</v>
      </c>
      <c r="H124" s="30">
        <f>D124-E124</f>
        <v>566700</v>
      </c>
    </row>
    <row r="125" spans="1:8" ht="38.25">
      <c r="A125" s="13" t="s">
        <v>140</v>
      </c>
      <c r="B125" s="3" t="s">
        <v>384</v>
      </c>
      <c r="C125" s="34">
        <v>0</v>
      </c>
      <c r="D125" s="34">
        <v>0</v>
      </c>
      <c r="E125" s="34">
        <v>0</v>
      </c>
      <c r="F125" s="34">
        <v>0</v>
      </c>
      <c r="G125" s="27" t="e">
        <f>E125/D125*100</f>
        <v>#DIV/0!</v>
      </c>
      <c r="H125" s="30">
        <f>D125-E125</f>
        <v>0</v>
      </c>
    </row>
    <row r="126" spans="1:8" ht="12.75">
      <c r="A126" s="23" t="s">
        <v>3</v>
      </c>
      <c r="B126" s="23" t="s">
        <v>39</v>
      </c>
      <c r="C126" s="31">
        <f>C128</f>
        <v>0</v>
      </c>
      <c r="D126" s="31">
        <f>D128+D127</f>
        <v>900000</v>
      </c>
      <c r="E126" s="31">
        <f>E128+E127</f>
        <v>170640.99</v>
      </c>
      <c r="F126" s="31">
        <f>F128+F127</f>
        <v>112815.41</v>
      </c>
      <c r="G126" s="28">
        <f t="shared" si="3"/>
        <v>18.96011</v>
      </c>
      <c r="H126" s="33">
        <f t="shared" si="4"/>
        <v>729359.01</v>
      </c>
    </row>
    <row r="127" spans="1:8" ht="25.5">
      <c r="A127" s="13" t="s">
        <v>120</v>
      </c>
      <c r="B127" s="3" t="s">
        <v>351</v>
      </c>
      <c r="C127" s="35">
        <v>800000</v>
      </c>
      <c r="D127" s="35">
        <v>900000</v>
      </c>
      <c r="E127" s="35">
        <v>170640.99</v>
      </c>
      <c r="F127" s="35">
        <v>0</v>
      </c>
      <c r="G127" s="28"/>
      <c r="H127" s="33"/>
    </row>
    <row r="128" spans="1:8" ht="38.25">
      <c r="A128" s="13" t="s">
        <v>140</v>
      </c>
      <c r="B128" s="3" t="s">
        <v>385</v>
      </c>
      <c r="C128" s="3">
        <v>0</v>
      </c>
      <c r="D128" s="34">
        <v>0</v>
      </c>
      <c r="E128" s="34">
        <v>0</v>
      </c>
      <c r="F128" s="34">
        <v>112815.41</v>
      </c>
      <c r="G128" s="27" t="e">
        <f t="shared" si="3"/>
        <v>#DIV/0!</v>
      </c>
      <c r="H128" s="30">
        <f t="shared" si="4"/>
        <v>0</v>
      </c>
    </row>
    <row r="129" spans="1:8" ht="12.75">
      <c r="A129" s="23" t="s">
        <v>40</v>
      </c>
      <c r="B129" s="23" t="s">
        <v>41</v>
      </c>
      <c r="C129" s="31">
        <f>C130+C131</f>
        <v>3287400</v>
      </c>
      <c r="D129" s="31">
        <f>D130+D131</f>
        <v>3370957.43</v>
      </c>
      <c r="E129" s="31">
        <f>E130+E131</f>
        <v>7200</v>
      </c>
      <c r="F129" s="31">
        <f>F130+F131</f>
        <v>0</v>
      </c>
      <c r="G129" s="28">
        <f t="shared" si="3"/>
        <v>0.21358917012488052</v>
      </c>
      <c r="H129" s="33">
        <f t="shared" si="4"/>
        <v>3363757.43</v>
      </c>
    </row>
    <row r="130" spans="1:8" ht="25.5">
      <c r="A130" s="13" t="s">
        <v>120</v>
      </c>
      <c r="B130" s="3" t="s">
        <v>148</v>
      </c>
      <c r="C130" s="3">
        <v>0</v>
      </c>
      <c r="D130" s="34">
        <v>83557.43</v>
      </c>
      <c r="E130" s="34">
        <v>7200</v>
      </c>
      <c r="F130" s="34">
        <v>0</v>
      </c>
      <c r="G130" s="27">
        <f t="shared" si="3"/>
        <v>8.616827970893793</v>
      </c>
      <c r="H130" s="30">
        <f t="shared" si="4"/>
        <v>76357.43</v>
      </c>
    </row>
    <row r="131" spans="1:8" ht="12.75">
      <c r="A131" s="5" t="s">
        <v>149</v>
      </c>
      <c r="B131" s="3" t="s">
        <v>150</v>
      </c>
      <c r="C131" s="3">
        <v>3287400</v>
      </c>
      <c r="D131" s="34">
        <v>3287400</v>
      </c>
      <c r="E131" s="34">
        <v>0</v>
      </c>
      <c r="F131" s="34">
        <v>0</v>
      </c>
      <c r="G131" s="27">
        <f t="shared" si="3"/>
        <v>0</v>
      </c>
      <c r="H131" s="30">
        <f t="shared" si="4"/>
        <v>3287400</v>
      </c>
    </row>
    <row r="132" spans="1:8" ht="25.5">
      <c r="A132" s="24" t="s">
        <v>4</v>
      </c>
      <c r="B132" s="23" t="s">
        <v>42</v>
      </c>
      <c r="C132" s="31">
        <f>C137+C139+C140+C141+C142+C143+C136+C138+C133</f>
        <v>3588500</v>
      </c>
      <c r="D132" s="31">
        <f>D137+D139+D140+D141+D142+D143+D136+D138+D133</f>
        <v>4558500</v>
      </c>
      <c r="E132" s="31">
        <f>E137+E139+E140+E141+E142+E143+E136+E138+E133</f>
        <v>675500</v>
      </c>
      <c r="F132" s="31">
        <f>F137+F139+F140+F141+F142+F143+F136+F138+F133</f>
        <v>622104.6000000001</v>
      </c>
      <c r="G132" s="28">
        <f t="shared" si="3"/>
        <v>14.818470988263682</v>
      </c>
      <c r="H132" s="33">
        <f t="shared" si="4"/>
        <v>3883000</v>
      </c>
    </row>
    <row r="133" spans="1:8" ht="25.5">
      <c r="A133" s="17" t="s">
        <v>126</v>
      </c>
      <c r="B133" s="3" t="s">
        <v>379</v>
      </c>
      <c r="C133" s="35">
        <f>C134+C135</f>
        <v>14322.1</v>
      </c>
      <c r="D133" s="35">
        <f>D134+D135</f>
        <v>14322.1</v>
      </c>
      <c r="E133" s="35">
        <f>E134+E135</f>
        <v>0</v>
      </c>
      <c r="F133" s="35">
        <f>F134+F135</f>
        <v>12260.28</v>
      </c>
      <c r="G133" s="28"/>
      <c r="H133" s="33"/>
    </row>
    <row r="134" spans="1:8" ht="12.75">
      <c r="A134" s="3" t="s">
        <v>113</v>
      </c>
      <c r="B134" s="3" t="s">
        <v>380</v>
      </c>
      <c r="C134" s="35">
        <v>11000</v>
      </c>
      <c r="D134" s="35">
        <v>11000</v>
      </c>
      <c r="E134" s="35">
        <v>0</v>
      </c>
      <c r="F134" s="35">
        <v>9416.5</v>
      </c>
      <c r="G134" s="28"/>
      <c r="H134" s="33"/>
    </row>
    <row r="135" spans="1:8" ht="12.75">
      <c r="A135" s="3" t="s">
        <v>115</v>
      </c>
      <c r="B135" s="3" t="s">
        <v>381</v>
      </c>
      <c r="C135" s="35">
        <v>3322.1</v>
      </c>
      <c r="D135" s="35">
        <v>3322.1</v>
      </c>
      <c r="E135" s="35">
        <v>0</v>
      </c>
      <c r="F135" s="35">
        <v>2843.78</v>
      </c>
      <c r="G135" s="28"/>
      <c r="H135" s="33"/>
    </row>
    <row r="136" spans="1:8" ht="25.5">
      <c r="A136" s="13" t="s">
        <v>118</v>
      </c>
      <c r="B136" s="3" t="s">
        <v>329</v>
      </c>
      <c r="C136" s="35">
        <v>37500</v>
      </c>
      <c r="D136" s="35">
        <v>37500</v>
      </c>
      <c r="E136" s="35">
        <v>37500</v>
      </c>
      <c r="F136" s="31"/>
      <c r="G136" s="28"/>
      <c r="H136" s="33"/>
    </row>
    <row r="137" spans="1:8" ht="25.5">
      <c r="A137" s="13" t="s">
        <v>120</v>
      </c>
      <c r="B137" s="3" t="s">
        <v>151</v>
      </c>
      <c r="C137" s="3">
        <v>1136677.9</v>
      </c>
      <c r="D137" s="3">
        <v>1153899.9</v>
      </c>
      <c r="E137" s="34">
        <v>99000</v>
      </c>
      <c r="F137" s="34">
        <v>134844.32</v>
      </c>
      <c r="G137" s="27">
        <f t="shared" si="3"/>
        <v>8.579600362215128</v>
      </c>
      <c r="H137" s="30">
        <f t="shared" si="4"/>
        <v>1054899.9</v>
      </c>
    </row>
    <row r="138" spans="1:8" ht="38.25">
      <c r="A138" s="17" t="s">
        <v>172</v>
      </c>
      <c r="B138" s="3" t="s">
        <v>340</v>
      </c>
      <c r="C138" s="3">
        <v>0</v>
      </c>
      <c r="D138" s="34">
        <v>0</v>
      </c>
      <c r="E138" s="34">
        <v>0</v>
      </c>
      <c r="F138" s="34">
        <v>0</v>
      </c>
      <c r="G138" s="27" t="e">
        <f t="shared" si="3"/>
        <v>#DIV/0!</v>
      </c>
      <c r="H138" s="30">
        <f t="shared" si="4"/>
        <v>0</v>
      </c>
    </row>
    <row r="139" spans="1:8" ht="12.75">
      <c r="A139" s="5" t="s">
        <v>138</v>
      </c>
      <c r="B139" s="3" t="s">
        <v>152</v>
      </c>
      <c r="C139" s="3">
        <v>0</v>
      </c>
      <c r="D139" s="34">
        <v>0</v>
      </c>
      <c r="E139" s="34">
        <v>0</v>
      </c>
      <c r="F139" s="34">
        <v>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149</v>
      </c>
      <c r="B140" s="3" t="s">
        <v>153</v>
      </c>
      <c r="C140" s="3">
        <v>0</v>
      </c>
      <c r="D140" s="34">
        <v>0</v>
      </c>
      <c r="E140" s="34">
        <v>0</v>
      </c>
      <c r="F140" s="11">
        <v>0</v>
      </c>
      <c r="G140" s="27" t="e">
        <f t="shared" si="3"/>
        <v>#DIV/0!</v>
      </c>
      <c r="H140" s="30">
        <f t="shared" si="4"/>
        <v>0</v>
      </c>
    </row>
    <row r="141" spans="1:8" ht="51">
      <c r="A141" s="17" t="s">
        <v>154</v>
      </c>
      <c r="B141" s="3" t="s">
        <v>155</v>
      </c>
      <c r="C141" s="3">
        <v>2271000</v>
      </c>
      <c r="D141" s="34">
        <v>2271000</v>
      </c>
      <c r="E141" s="34">
        <v>539000</v>
      </c>
      <c r="F141" s="34">
        <v>475000</v>
      </c>
      <c r="G141" s="27">
        <f t="shared" si="3"/>
        <v>23.734037868780273</v>
      </c>
      <c r="H141" s="30">
        <f t="shared" si="4"/>
        <v>1732000</v>
      </c>
    </row>
    <row r="142" spans="1:8" ht="12.75">
      <c r="A142" s="17" t="s">
        <v>156</v>
      </c>
      <c r="B142" s="3" t="s">
        <v>157</v>
      </c>
      <c r="C142" s="3">
        <v>4000</v>
      </c>
      <c r="D142" s="34">
        <v>4000</v>
      </c>
      <c r="E142" s="34">
        <v>0</v>
      </c>
      <c r="F142" s="34">
        <v>0</v>
      </c>
      <c r="G142" s="27">
        <f t="shared" si="3"/>
        <v>0</v>
      </c>
      <c r="H142" s="30">
        <f t="shared" si="4"/>
        <v>4000</v>
      </c>
    </row>
    <row r="143" spans="1:8" ht="38.25">
      <c r="A143" s="13" t="s">
        <v>140</v>
      </c>
      <c r="B143" s="3" t="s">
        <v>386</v>
      </c>
      <c r="C143" s="3">
        <v>125000</v>
      </c>
      <c r="D143" s="34">
        <v>1077778</v>
      </c>
      <c r="E143" s="34">
        <v>0</v>
      </c>
      <c r="F143" s="34">
        <v>0</v>
      </c>
      <c r="G143" s="27">
        <f t="shared" si="3"/>
        <v>0</v>
      </c>
      <c r="H143" s="30">
        <f t="shared" si="4"/>
        <v>1077778</v>
      </c>
    </row>
    <row r="144" spans="1:8" ht="12.75">
      <c r="A144" s="1" t="s">
        <v>43</v>
      </c>
      <c r="B144" s="1" t="s">
        <v>44</v>
      </c>
      <c r="C144" s="33">
        <f>C146+C147+C145</f>
        <v>6394800</v>
      </c>
      <c r="D144" s="33">
        <f>D146+D147+D145</f>
        <v>6399800</v>
      </c>
      <c r="E144" s="33">
        <f>E146+E147+E145</f>
        <v>726722.88</v>
      </c>
      <c r="F144" s="33">
        <f>F146+F147+F145</f>
        <v>5973516.47</v>
      </c>
      <c r="G144" s="28">
        <f t="shared" si="3"/>
        <v>11.355399856245507</v>
      </c>
      <c r="H144" s="33">
        <f t="shared" si="4"/>
        <v>5673077.12</v>
      </c>
    </row>
    <row r="145" spans="1:8" ht="25.5">
      <c r="A145" s="13" t="s">
        <v>120</v>
      </c>
      <c r="B145" s="3" t="s">
        <v>370</v>
      </c>
      <c r="C145" s="35">
        <f aca="true" t="shared" si="9" ref="C145:E146">C149</f>
        <v>20000</v>
      </c>
      <c r="D145" s="35">
        <f t="shared" si="9"/>
        <v>25000</v>
      </c>
      <c r="E145" s="35">
        <f t="shared" si="9"/>
        <v>3203.08</v>
      </c>
      <c r="F145" s="35">
        <f>F149</f>
        <v>20485.67</v>
      </c>
      <c r="G145" s="28"/>
      <c r="H145" s="33"/>
    </row>
    <row r="146" spans="1:8" ht="38.25">
      <c r="A146" s="17" t="s">
        <v>160</v>
      </c>
      <c r="B146" s="3" t="s">
        <v>164</v>
      </c>
      <c r="C146" s="35">
        <f t="shared" si="9"/>
        <v>5214800</v>
      </c>
      <c r="D146" s="35">
        <f t="shared" si="9"/>
        <v>5214800</v>
      </c>
      <c r="E146" s="35">
        <f t="shared" si="9"/>
        <v>439519.8</v>
      </c>
      <c r="F146" s="35">
        <f>F150</f>
        <v>1453030.8</v>
      </c>
      <c r="G146" s="27">
        <f t="shared" si="3"/>
        <v>8.428315563396486</v>
      </c>
      <c r="H146" s="30">
        <f t="shared" si="4"/>
        <v>4775280.2</v>
      </c>
    </row>
    <row r="147" spans="1:8" ht="12.75">
      <c r="A147" s="5" t="s">
        <v>149</v>
      </c>
      <c r="B147" s="3" t="s">
        <v>123</v>
      </c>
      <c r="C147" s="35">
        <f>C152+C154</f>
        <v>1160000</v>
      </c>
      <c r="D147" s="35">
        <f>D152+D154</f>
        <v>1160000</v>
      </c>
      <c r="E147" s="35">
        <f>E152+E154</f>
        <v>284000</v>
      </c>
      <c r="F147" s="35">
        <f>F152+F154</f>
        <v>4500000</v>
      </c>
      <c r="G147" s="27">
        <f t="shared" si="3"/>
        <v>24.482758620689655</v>
      </c>
      <c r="H147" s="30">
        <f t="shared" si="4"/>
        <v>876000</v>
      </c>
    </row>
    <row r="148" spans="1:8" ht="12.75">
      <c r="A148" s="23" t="s">
        <v>45</v>
      </c>
      <c r="B148" s="23" t="s">
        <v>46</v>
      </c>
      <c r="C148" s="31">
        <f>C150+C149</f>
        <v>5234800</v>
      </c>
      <c r="D148" s="31">
        <f>D150+D149</f>
        <v>5239800</v>
      </c>
      <c r="E148" s="31">
        <f>E150+E149</f>
        <v>442722.88</v>
      </c>
      <c r="F148" s="31">
        <f>F150+F149</f>
        <v>1473516.47</v>
      </c>
      <c r="G148" s="28">
        <f t="shared" si="3"/>
        <v>8.449232413450895</v>
      </c>
      <c r="H148" s="33">
        <f t="shared" si="4"/>
        <v>4797077.12</v>
      </c>
    </row>
    <row r="149" spans="1:8" ht="25.5">
      <c r="A149" s="13" t="s">
        <v>120</v>
      </c>
      <c r="B149" s="3" t="s">
        <v>369</v>
      </c>
      <c r="C149" s="35">
        <v>20000</v>
      </c>
      <c r="D149" s="35">
        <v>25000</v>
      </c>
      <c r="E149" s="35">
        <v>3203.08</v>
      </c>
      <c r="F149" s="35">
        <v>20485.67</v>
      </c>
      <c r="G149" s="28"/>
      <c r="H149" s="33"/>
    </row>
    <row r="150" spans="1:8" ht="38.25">
      <c r="A150" s="17" t="s">
        <v>160</v>
      </c>
      <c r="B150" s="3" t="s">
        <v>161</v>
      </c>
      <c r="C150" s="35">
        <v>5214800</v>
      </c>
      <c r="D150" s="35">
        <v>5214800</v>
      </c>
      <c r="E150" s="35">
        <v>439519.8</v>
      </c>
      <c r="F150" s="35">
        <v>1453030.8</v>
      </c>
      <c r="G150" s="27">
        <f>E150/D150*100</f>
        <v>8.428315563396486</v>
      </c>
      <c r="H150" s="30">
        <f>D150-E150</f>
        <v>4775280.2</v>
      </c>
    </row>
    <row r="151" spans="1:8" ht="12.75">
      <c r="A151" s="23" t="s">
        <v>47</v>
      </c>
      <c r="B151" s="1" t="s">
        <v>48</v>
      </c>
      <c r="C151" s="1">
        <f>C152</f>
        <v>0</v>
      </c>
      <c r="D151" s="33">
        <f>D152</f>
        <v>0</v>
      </c>
      <c r="E151" s="33">
        <f>E152</f>
        <v>0</v>
      </c>
      <c r="F151" s="33">
        <f>F152</f>
        <v>4500000</v>
      </c>
      <c r="G151" s="27" t="e">
        <f>E151/D151*100</f>
        <v>#DIV/0!</v>
      </c>
      <c r="H151" s="30">
        <f>D151-E151</f>
        <v>0</v>
      </c>
    </row>
    <row r="152" spans="1:8" ht="12.75">
      <c r="A152" s="5" t="s">
        <v>149</v>
      </c>
      <c r="B152" s="3" t="s">
        <v>162</v>
      </c>
      <c r="C152" s="3">
        <v>0</v>
      </c>
      <c r="D152" s="34">
        <v>0</v>
      </c>
      <c r="E152" s="34">
        <v>0</v>
      </c>
      <c r="F152" s="34">
        <v>4500000</v>
      </c>
      <c r="G152" s="27" t="e">
        <f>E152/D152*100</f>
        <v>#DIV/0!</v>
      </c>
      <c r="H152" s="30">
        <f>D152-E152</f>
        <v>0</v>
      </c>
    </row>
    <row r="153" spans="1:8" ht="12.75">
      <c r="A153" s="23" t="s">
        <v>49</v>
      </c>
      <c r="B153" s="23" t="s">
        <v>50</v>
      </c>
      <c r="C153" s="31">
        <f>C154</f>
        <v>1160000</v>
      </c>
      <c r="D153" s="31">
        <f>D154</f>
        <v>1160000</v>
      </c>
      <c r="E153" s="31">
        <f>E154</f>
        <v>284000</v>
      </c>
      <c r="F153" s="31">
        <f>F154</f>
        <v>0</v>
      </c>
      <c r="G153" s="28">
        <f t="shared" si="3"/>
        <v>24.482758620689655</v>
      </c>
      <c r="H153" s="33">
        <f t="shared" si="4"/>
        <v>876000</v>
      </c>
    </row>
    <row r="154" spans="1:8" ht="12.75">
      <c r="A154" s="5" t="s">
        <v>149</v>
      </c>
      <c r="B154" s="3" t="s">
        <v>163</v>
      </c>
      <c r="C154" s="3">
        <v>1160000</v>
      </c>
      <c r="D154" s="34">
        <v>1160000</v>
      </c>
      <c r="E154" s="34">
        <v>284000</v>
      </c>
      <c r="F154" s="34">
        <v>0</v>
      </c>
      <c r="G154" s="27">
        <f t="shared" si="3"/>
        <v>24.482758620689655</v>
      </c>
      <c r="H154" s="30">
        <f t="shared" si="4"/>
        <v>876000</v>
      </c>
    </row>
    <row r="155" spans="1:8" ht="12.75">
      <c r="A155" s="1" t="s">
        <v>51</v>
      </c>
      <c r="B155" s="1" t="s">
        <v>52</v>
      </c>
      <c r="C155" s="33">
        <f aca="true" t="shared" si="10" ref="C155:E156">C156</f>
        <v>0</v>
      </c>
      <c r="D155" s="33">
        <f t="shared" si="10"/>
        <v>0</v>
      </c>
      <c r="E155" s="33">
        <f t="shared" si="10"/>
        <v>0</v>
      </c>
      <c r="F155" s="33"/>
      <c r="G155" s="28" t="e">
        <f aca="true" t="shared" si="11" ref="G155:G235">E155/D155*100</f>
        <v>#DIV/0!</v>
      </c>
      <c r="H155" s="33">
        <f aca="true" t="shared" si="12" ref="H155:H235">D155-E155</f>
        <v>0</v>
      </c>
    </row>
    <row r="156" spans="1:8" ht="25.5">
      <c r="A156" s="24" t="s">
        <v>53</v>
      </c>
      <c r="B156" s="23" t="s">
        <v>54</v>
      </c>
      <c r="C156" s="31">
        <f t="shared" si="10"/>
        <v>0</v>
      </c>
      <c r="D156" s="31">
        <f t="shared" si="10"/>
        <v>0</v>
      </c>
      <c r="E156" s="31">
        <f t="shared" si="10"/>
        <v>0</v>
      </c>
      <c r="F156" s="31"/>
      <c r="G156" s="28" t="e">
        <f>E156/D156*100</f>
        <v>#DIV/0!</v>
      </c>
      <c r="H156" s="30">
        <f t="shared" si="12"/>
        <v>0</v>
      </c>
    </row>
    <row r="157" spans="1:8" ht="25.5">
      <c r="A157" s="13" t="s">
        <v>120</v>
      </c>
      <c r="B157" s="3" t="s">
        <v>165</v>
      </c>
      <c r="C157" s="3">
        <v>0</v>
      </c>
      <c r="D157" s="34">
        <v>0</v>
      </c>
      <c r="E157" s="34">
        <v>0</v>
      </c>
      <c r="F157" s="34">
        <v>0</v>
      </c>
      <c r="G157" s="27" t="e">
        <f t="shared" si="11"/>
        <v>#DIV/0!</v>
      </c>
      <c r="H157" s="30">
        <f t="shared" si="12"/>
        <v>0</v>
      </c>
    </row>
    <row r="158" spans="1:8" ht="12.75">
      <c r="A158" s="1" t="s">
        <v>55</v>
      </c>
      <c r="B158" s="1" t="s">
        <v>56</v>
      </c>
      <c r="C158" s="33">
        <f>C159+C164+C165+C166+C171+C160+C161+C162+C169+C170+C172+C173+C174+C163+C168+C175</f>
        <v>216019130</v>
      </c>
      <c r="D158" s="33">
        <f>D159+D164+D165+D166+D171+D160+D161+D162+D169+D170+D172+D173+D174+D163+D168+D175+D167</f>
        <v>216288162</v>
      </c>
      <c r="E158" s="33">
        <f>E159+E164+E165+E166+E171+E160+E161+E162+E169+E170+E172+E173+E174+E163+E168+E175+E167</f>
        <v>63523417.68999999</v>
      </c>
      <c r="F158" s="33">
        <f>F159+F164+F165+F166+F171+F160+F161+F162+F169+F170+F172+F173+F174+F163+F168+F175+F167</f>
        <v>52101607.02</v>
      </c>
      <c r="G158" s="28">
        <f t="shared" si="11"/>
        <v>29.369807900073603</v>
      </c>
      <c r="H158" s="33">
        <f t="shared" si="12"/>
        <v>152764744.31</v>
      </c>
    </row>
    <row r="159" spans="1:8" ht="12.75">
      <c r="A159" s="17" t="s">
        <v>131</v>
      </c>
      <c r="B159" s="3" t="s">
        <v>191</v>
      </c>
      <c r="C159" s="35">
        <f aca="true" t="shared" si="13" ref="C159:D162">C199</f>
        <v>7394000</v>
      </c>
      <c r="D159" s="35">
        <f t="shared" si="13"/>
        <v>7394000</v>
      </c>
      <c r="E159" s="35">
        <f aca="true" t="shared" si="14" ref="E159:F165">E199</f>
        <v>1809585.75</v>
      </c>
      <c r="F159" s="35">
        <f t="shared" si="14"/>
        <v>1660690.9</v>
      </c>
      <c r="G159" s="27">
        <f t="shared" si="11"/>
        <v>24.473705031106302</v>
      </c>
      <c r="H159" s="33">
        <f t="shared" si="12"/>
        <v>5584414.25</v>
      </c>
    </row>
    <row r="160" spans="1:8" ht="25.5">
      <c r="A160" s="17" t="s">
        <v>182</v>
      </c>
      <c r="B160" s="3" t="s">
        <v>192</v>
      </c>
      <c r="C160" s="35">
        <f>C200</f>
        <v>10000</v>
      </c>
      <c r="D160" s="35">
        <f t="shared" si="13"/>
        <v>10000</v>
      </c>
      <c r="E160" s="35">
        <f t="shared" si="14"/>
        <v>172.5</v>
      </c>
      <c r="F160" s="35">
        <f t="shared" si="14"/>
        <v>230</v>
      </c>
      <c r="G160" s="27">
        <f t="shared" si="11"/>
        <v>1.725</v>
      </c>
      <c r="H160" s="30">
        <f t="shared" si="12"/>
        <v>9827.5</v>
      </c>
    </row>
    <row r="161" spans="1:8" ht="38.25">
      <c r="A161" s="17" t="s">
        <v>184</v>
      </c>
      <c r="B161" s="3" t="s">
        <v>193</v>
      </c>
      <c r="C161" s="35">
        <f t="shared" si="13"/>
        <v>1980000</v>
      </c>
      <c r="D161" s="35">
        <f t="shared" si="13"/>
        <v>1980000</v>
      </c>
      <c r="E161" s="35">
        <f t="shared" si="14"/>
        <v>597192.14</v>
      </c>
      <c r="F161" s="35">
        <f t="shared" si="14"/>
        <v>1082195.79</v>
      </c>
      <c r="G161" s="27">
        <f t="shared" si="11"/>
        <v>30.16121919191919</v>
      </c>
      <c r="H161" s="30">
        <f t="shared" si="12"/>
        <v>1382807.8599999999</v>
      </c>
    </row>
    <row r="162" spans="1:8" ht="12.75">
      <c r="A162" s="3" t="s">
        <v>113</v>
      </c>
      <c r="B162" s="3" t="s">
        <v>194</v>
      </c>
      <c r="C162" s="35">
        <f t="shared" si="13"/>
        <v>1597227</v>
      </c>
      <c r="D162" s="35">
        <f t="shared" si="13"/>
        <v>1597227</v>
      </c>
      <c r="E162" s="35">
        <f t="shared" si="14"/>
        <v>415325.86</v>
      </c>
      <c r="F162" s="35">
        <f t="shared" si="14"/>
        <v>385625.78</v>
      </c>
      <c r="G162" s="27">
        <f t="shared" si="11"/>
        <v>26.0029325825321</v>
      </c>
      <c r="H162" s="30">
        <f t="shared" si="12"/>
        <v>1181901.1400000001</v>
      </c>
    </row>
    <row r="163" spans="1:8" ht="12.75">
      <c r="A163" s="5" t="s">
        <v>116</v>
      </c>
      <c r="B163" s="3" t="s">
        <v>353</v>
      </c>
      <c r="C163" s="35">
        <f aca="true" t="shared" si="15" ref="C163:D165">C203</f>
        <v>1000</v>
      </c>
      <c r="D163" s="35">
        <f t="shared" si="15"/>
        <v>1000</v>
      </c>
      <c r="E163" s="35">
        <f t="shared" si="14"/>
        <v>0</v>
      </c>
      <c r="F163" s="35">
        <f t="shared" si="14"/>
        <v>0</v>
      </c>
      <c r="G163" s="27"/>
      <c r="H163" s="30"/>
    </row>
    <row r="164" spans="1:8" ht="12.75">
      <c r="A164" s="3" t="s">
        <v>115</v>
      </c>
      <c r="B164" s="3" t="s">
        <v>195</v>
      </c>
      <c r="C164" s="35">
        <f>C204</f>
        <v>467473</v>
      </c>
      <c r="D164" s="35">
        <f t="shared" si="15"/>
        <v>467473</v>
      </c>
      <c r="E164" s="35">
        <f t="shared" si="14"/>
        <v>96776.56</v>
      </c>
      <c r="F164" s="35">
        <f t="shared" si="14"/>
        <v>233039.49</v>
      </c>
      <c r="G164" s="27">
        <f t="shared" si="11"/>
        <v>20.70206407642794</v>
      </c>
      <c r="H164" s="30">
        <f t="shared" si="12"/>
        <v>370696.44</v>
      </c>
    </row>
    <row r="165" spans="1:8" ht="25.5">
      <c r="A165" s="13" t="s">
        <v>118</v>
      </c>
      <c r="B165" s="3" t="s">
        <v>196</v>
      </c>
      <c r="C165" s="35">
        <f>C205</f>
        <v>561900</v>
      </c>
      <c r="D165" s="35">
        <f t="shared" si="15"/>
        <v>531900</v>
      </c>
      <c r="E165" s="35">
        <f t="shared" si="14"/>
        <v>128235.8</v>
      </c>
      <c r="F165" s="35">
        <f t="shared" si="14"/>
        <v>73899.76</v>
      </c>
      <c r="G165" s="27">
        <f t="shared" si="11"/>
        <v>24.109005452152658</v>
      </c>
      <c r="H165" s="30">
        <f t="shared" si="12"/>
        <v>403664.2</v>
      </c>
    </row>
    <row r="166" spans="1:8" ht="25.5">
      <c r="A166" s="13" t="s">
        <v>120</v>
      </c>
      <c r="B166" s="3" t="s">
        <v>197</v>
      </c>
      <c r="C166" s="35">
        <f>C194+C206</f>
        <v>830930</v>
      </c>
      <c r="D166" s="35">
        <f>D194+D206</f>
        <v>934537</v>
      </c>
      <c r="E166" s="35">
        <f>E194+E206</f>
        <v>451974.02</v>
      </c>
      <c r="F166" s="35">
        <f>F194+F206</f>
        <v>426506.24</v>
      </c>
      <c r="G166" s="27">
        <f t="shared" si="11"/>
        <v>48.36341632273522</v>
      </c>
      <c r="H166" s="30">
        <f t="shared" si="12"/>
        <v>482562.98</v>
      </c>
    </row>
    <row r="167" spans="1:8" ht="12.75">
      <c r="A167" s="13" t="s">
        <v>402</v>
      </c>
      <c r="B167" s="3" t="s">
        <v>404</v>
      </c>
      <c r="C167" s="35"/>
      <c r="D167" s="35">
        <f aca="true" t="shared" si="16" ref="D167:F168">D207</f>
        <v>0</v>
      </c>
      <c r="E167" s="35">
        <f t="shared" si="16"/>
        <v>0</v>
      </c>
      <c r="F167" s="35">
        <f t="shared" si="16"/>
        <v>0</v>
      </c>
      <c r="G167" s="27" t="e">
        <f t="shared" si="11"/>
        <v>#DIV/0!</v>
      </c>
      <c r="H167" s="30">
        <f t="shared" si="12"/>
        <v>0</v>
      </c>
    </row>
    <row r="168" spans="1:8" ht="12.75">
      <c r="A168" s="13" t="s">
        <v>354</v>
      </c>
      <c r="B168" s="3" t="s">
        <v>366</v>
      </c>
      <c r="C168" s="35">
        <f>C208</f>
        <v>350000</v>
      </c>
      <c r="D168" s="35">
        <f t="shared" si="16"/>
        <v>350000</v>
      </c>
      <c r="E168" s="35">
        <f t="shared" si="16"/>
        <v>0</v>
      </c>
      <c r="F168" s="35">
        <f t="shared" si="16"/>
        <v>0</v>
      </c>
      <c r="G168" s="27">
        <f t="shared" si="11"/>
        <v>0</v>
      </c>
      <c r="H168" s="30">
        <f t="shared" si="12"/>
        <v>350000</v>
      </c>
    </row>
    <row r="169" spans="1:8" ht="38.25">
      <c r="A169" s="17" t="s">
        <v>172</v>
      </c>
      <c r="B169" s="3" t="s">
        <v>198</v>
      </c>
      <c r="C169" s="35">
        <f>C183</f>
        <v>0</v>
      </c>
      <c r="D169" s="35">
        <f>D183</f>
        <v>0</v>
      </c>
      <c r="E169" s="35">
        <f>E183</f>
        <v>0</v>
      </c>
      <c r="F169" s="35">
        <f>F183</f>
        <v>441000</v>
      </c>
      <c r="G169" s="27" t="e">
        <f t="shared" si="11"/>
        <v>#DIV/0!</v>
      </c>
      <c r="H169" s="30">
        <f t="shared" si="12"/>
        <v>0</v>
      </c>
    </row>
    <row r="170" spans="1:8" ht="51">
      <c r="A170" s="17" t="s">
        <v>166</v>
      </c>
      <c r="B170" s="3" t="s">
        <v>199</v>
      </c>
      <c r="C170" s="35">
        <f>C178+C195+C184+C189</f>
        <v>109153605</v>
      </c>
      <c r="D170" s="35">
        <f>D178+D195+D184+D189</f>
        <v>109153605</v>
      </c>
      <c r="E170" s="35">
        <f>E178+E195+E184+E189</f>
        <v>33528802.53</v>
      </c>
      <c r="F170" s="35">
        <f>F178+F195+F184+F189</f>
        <v>26609685.580000002</v>
      </c>
      <c r="G170" s="27">
        <f t="shared" si="11"/>
        <v>30.717082161418308</v>
      </c>
      <c r="H170" s="30">
        <f t="shared" si="12"/>
        <v>75624802.47</v>
      </c>
    </row>
    <row r="171" spans="1:8" ht="12.75">
      <c r="A171" s="17" t="s">
        <v>168</v>
      </c>
      <c r="B171" s="3" t="s">
        <v>200</v>
      </c>
      <c r="C171" s="35">
        <f>C179+C196+C185+C190</f>
        <v>4518652</v>
      </c>
      <c r="D171" s="35">
        <f>D179+D185+D196+D190</f>
        <v>4418652</v>
      </c>
      <c r="E171" s="35">
        <f>E179+E185+E196+E190</f>
        <v>990231.8</v>
      </c>
      <c r="F171" s="35">
        <f>F179+F185+F196+F190</f>
        <v>881736.63</v>
      </c>
      <c r="G171" s="27">
        <f t="shared" si="11"/>
        <v>22.410269014169934</v>
      </c>
      <c r="H171" s="30">
        <f t="shared" si="12"/>
        <v>3428420.2</v>
      </c>
    </row>
    <row r="172" spans="1:8" ht="51">
      <c r="A172" s="17" t="s">
        <v>154</v>
      </c>
      <c r="B172" s="3" t="s">
        <v>201</v>
      </c>
      <c r="C172" s="35">
        <f>C180+C186+C191</f>
        <v>84258895</v>
      </c>
      <c r="D172" s="35">
        <f>D180+D186+D191</f>
        <v>84258895</v>
      </c>
      <c r="E172" s="35">
        <f>E180+E186+E191</f>
        <v>24494204.45</v>
      </c>
      <c r="F172" s="35">
        <f>F180+F186+F191</f>
        <v>19193938.71</v>
      </c>
      <c r="G172" s="27">
        <f t="shared" si="11"/>
        <v>29.07017051434154</v>
      </c>
      <c r="H172" s="30">
        <f t="shared" si="12"/>
        <v>59764690.55</v>
      </c>
    </row>
    <row r="173" spans="1:8" ht="12.75">
      <c r="A173" s="17" t="s">
        <v>156</v>
      </c>
      <c r="B173" s="3" t="s">
        <v>202</v>
      </c>
      <c r="C173" s="35">
        <f>C181+C187+C192+C197</f>
        <v>4816448</v>
      </c>
      <c r="D173" s="35">
        <f>D181+D187+D192+D197</f>
        <v>5086873</v>
      </c>
      <c r="E173" s="35">
        <f>E181+E187+E192+E197</f>
        <v>955734.66</v>
      </c>
      <c r="F173" s="35">
        <f>F181+F187+F192+F197</f>
        <v>1099043.38</v>
      </c>
      <c r="G173" s="27">
        <f t="shared" si="11"/>
        <v>18.788254788354262</v>
      </c>
      <c r="H173" s="30">
        <f t="shared" si="12"/>
        <v>4131138.34</v>
      </c>
    </row>
    <row r="174" spans="1:8" ht="12.75">
      <c r="A174" s="3" t="s">
        <v>124</v>
      </c>
      <c r="B174" s="3" t="s">
        <v>203</v>
      </c>
      <c r="C174" s="35">
        <f aca="true" t="shared" si="17" ref="C174:E175">C209</f>
        <v>41000</v>
      </c>
      <c r="D174" s="35">
        <f t="shared" si="17"/>
        <v>41000</v>
      </c>
      <c r="E174" s="35">
        <f t="shared" si="17"/>
        <v>2000</v>
      </c>
      <c r="F174" s="35">
        <f>F209</f>
        <v>7700</v>
      </c>
      <c r="G174" s="27">
        <f t="shared" si="11"/>
        <v>4.878048780487805</v>
      </c>
      <c r="H174" s="30">
        <f t="shared" si="12"/>
        <v>39000</v>
      </c>
    </row>
    <row r="175" spans="1:8" ht="12.75">
      <c r="A175" s="3" t="s">
        <v>331</v>
      </c>
      <c r="B175" s="3" t="s">
        <v>365</v>
      </c>
      <c r="C175" s="35">
        <f t="shared" si="17"/>
        <v>38000</v>
      </c>
      <c r="D175" s="35">
        <f t="shared" si="17"/>
        <v>63000</v>
      </c>
      <c r="E175" s="35">
        <f t="shared" si="17"/>
        <v>53181.62</v>
      </c>
      <c r="F175" s="35">
        <f>F210</f>
        <v>6314.76</v>
      </c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30562800</v>
      </c>
      <c r="D176" s="31">
        <f>D179+D180+D178+D181</f>
        <v>30562800</v>
      </c>
      <c r="E176" s="31">
        <f>E179+E180+E178+E181</f>
        <v>10009539</v>
      </c>
      <c r="F176" s="31">
        <f>F179+F180+F178+F181+F177</f>
        <v>7962606.5600000005</v>
      </c>
      <c r="G176" s="28">
        <f t="shared" si="11"/>
        <v>32.75072637323805</v>
      </c>
      <c r="H176" s="33">
        <f t="shared" si="12"/>
        <v>20553261</v>
      </c>
    </row>
    <row r="177" spans="1:8" ht="38.25">
      <c r="A177" s="17" t="s">
        <v>172</v>
      </c>
      <c r="B177" s="3" t="s">
        <v>347</v>
      </c>
      <c r="C177" s="31"/>
      <c r="D177" s="31"/>
      <c r="E177" s="31"/>
      <c r="F177" s="34">
        <v>0</v>
      </c>
      <c r="G177" s="28"/>
      <c r="H177" s="33"/>
    </row>
    <row r="178" spans="1:8" ht="51">
      <c r="A178" s="17" t="s">
        <v>166</v>
      </c>
      <c r="B178" s="3" t="s">
        <v>167</v>
      </c>
      <c r="C178" s="35">
        <v>14433440</v>
      </c>
      <c r="D178" s="35">
        <v>14433440</v>
      </c>
      <c r="E178" s="35">
        <v>5066931.88</v>
      </c>
      <c r="F178" s="35">
        <v>4052142.09</v>
      </c>
      <c r="G178" s="27">
        <f>E178/D178*100</f>
        <v>35.10550416255584</v>
      </c>
      <c r="H178" s="30">
        <f>D178-E178</f>
        <v>9366508.120000001</v>
      </c>
    </row>
    <row r="179" spans="1:8" ht="12.75">
      <c r="A179" s="17" t="s">
        <v>168</v>
      </c>
      <c r="B179" s="3" t="s">
        <v>169</v>
      </c>
      <c r="C179" s="3">
        <v>450000</v>
      </c>
      <c r="D179" s="34">
        <v>450000</v>
      </c>
      <c r="E179" s="34">
        <v>0</v>
      </c>
      <c r="F179" s="34">
        <v>0</v>
      </c>
      <c r="G179" s="27">
        <f t="shared" si="11"/>
        <v>0</v>
      </c>
      <c r="H179" s="30">
        <f t="shared" si="12"/>
        <v>450000</v>
      </c>
    </row>
    <row r="180" spans="1:8" ht="51">
      <c r="A180" s="17" t="s">
        <v>154</v>
      </c>
      <c r="B180" s="3" t="s">
        <v>170</v>
      </c>
      <c r="C180" s="34">
        <v>15079360</v>
      </c>
      <c r="D180" s="34">
        <v>15079360</v>
      </c>
      <c r="E180" s="34">
        <v>4903627.6</v>
      </c>
      <c r="F180" s="34">
        <v>3910464.47</v>
      </c>
      <c r="G180" s="27">
        <f t="shared" si="11"/>
        <v>32.5188045115973</v>
      </c>
      <c r="H180" s="30">
        <f t="shared" si="12"/>
        <v>10175732.4</v>
      </c>
    </row>
    <row r="181" spans="1:8" ht="12.75">
      <c r="A181" s="17" t="s">
        <v>156</v>
      </c>
      <c r="B181" s="3" t="s">
        <v>171</v>
      </c>
      <c r="C181" s="34">
        <v>600000</v>
      </c>
      <c r="D181" s="34">
        <v>600000</v>
      </c>
      <c r="E181" s="34">
        <v>38979.52</v>
      </c>
      <c r="F181" s="34">
        <v>0</v>
      </c>
      <c r="G181" s="27">
        <f>E181/D181*100</f>
        <v>6.4965866666666665</v>
      </c>
      <c r="H181" s="30">
        <f>D181-E181</f>
        <v>561020.48</v>
      </c>
    </row>
    <row r="182" spans="1:8" ht="12.75">
      <c r="A182" s="23" t="s">
        <v>59</v>
      </c>
      <c r="B182" s="23" t="s">
        <v>60</v>
      </c>
      <c r="C182" s="31">
        <f>C184+C185+C186+C187+C183</f>
        <v>153123100</v>
      </c>
      <c r="D182" s="31">
        <f>D184+D185+D186+D187+D183</f>
        <v>153293525</v>
      </c>
      <c r="E182" s="31">
        <f>E184+E185+E186+E187+E183</f>
        <v>46015626.38999999</v>
      </c>
      <c r="F182" s="31">
        <f>F184+F185+F186+F187+F183</f>
        <v>37208063.53</v>
      </c>
      <c r="G182" s="28">
        <f t="shared" si="11"/>
        <v>30.017984379966467</v>
      </c>
      <c r="H182" s="33">
        <f t="shared" si="12"/>
        <v>107277898.61000001</v>
      </c>
    </row>
    <row r="183" spans="1:8" ht="38.25">
      <c r="A183" s="17" t="s">
        <v>172</v>
      </c>
      <c r="B183" s="3" t="s">
        <v>173</v>
      </c>
      <c r="C183" s="3">
        <v>0</v>
      </c>
      <c r="D183" s="35">
        <v>0</v>
      </c>
      <c r="E183" s="35">
        <v>0</v>
      </c>
      <c r="F183" s="35">
        <v>441000</v>
      </c>
      <c r="G183" s="27" t="e">
        <f>E183/D183*100</f>
        <v>#DIV/0!</v>
      </c>
      <c r="H183" s="30">
        <f>D183-E183</f>
        <v>0</v>
      </c>
    </row>
    <row r="184" spans="1:8" ht="51">
      <c r="A184" s="17" t="s">
        <v>166</v>
      </c>
      <c r="B184" s="3" t="s">
        <v>174</v>
      </c>
      <c r="C184" s="3">
        <v>85223265</v>
      </c>
      <c r="D184" s="34">
        <v>85223265</v>
      </c>
      <c r="E184" s="34">
        <v>26606835.51</v>
      </c>
      <c r="F184" s="34">
        <v>21085906.14</v>
      </c>
      <c r="G184" s="27">
        <f t="shared" si="11"/>
        <v>31.22015509497319</v>
      </c>
      <c r="H184" s="30">
        <f t="shared" si="12"/>
        <v>58616429.489999995</v>
      </c>
    </row>
    <row r="185" spans="1:8" ht="12.75">
      <c r="A185" s="17" t="s">
        <v>168</v>
      </c>
      <c r="B185" s="3" t="s">
        <v>175</v>
      </c>
      <c r="C185" s="3">
        <v>3067052</v>
      </c>
      <c r="D185" s="34">
        <v>2967052</v>
      </c>
      <c r="E185" s="34">
        <v>762700.9</v>
      </c>
      <c r="F185" s="34">
        <v>842816.63</v>
      </c>
      <c r="G185" s="27">
        <f t="shared" si="11"/>
        <v>25.70568025096965</v>
      </c>
      <c r="H185" s="30">
        <f t="shared" si="12"/>
        <v>2204351.1</v>
      </c>
    </row>
    <row r="186" spans="1:8" ht="51">
      <c r="A186" s="17" t="s">
        <v>154</v>
      </c>
      <c r="B186" s="3" t="s">
        <v>176</v>
      </c>
      <c r="C186" s="3">
        <v>61535435</v>
      </c>
      <c r="D186" s="34">
        <v>61535435</v>
      </c>
      <c r="E186" s="34">
        <v>17948904.36</v>
      </c>
      <c r="F186" s="34">
        <v>13747397.38</v>
      </c>
      <c r="G186" s="27">
        <f t="shared" si="11"/>
        <v>29.168404123575304</v>
      </c>
      <c r="H186" s="30">
        <f t="shared" si="12"/>
        <v>43586530.64</v>
      </c>
    </row>
    <row r="187" spans="1:8" ht="12.75">
      <c r="A187" s="17" t="s">
        <v>156</v>
      </c>
      <c r="B187" s="3" t="s">
        <v>177</v>
      </c>
      <c r="C187" s="34">
        <v>3297348</v>
      </c>
      <c r="D187" s="34">
        <v>3567773</v>
      </c>
      <c r="E187" s="34">
        <v>697185.62</v>
      </c>
      <c r="F187" s="34">
        <v>1090943.38</v>
      </c>
      <c r="G187" s="27">
        <f t="shared" si="11"/>
        <v>19.54119894959685</v>
      </c>
      <c r="H187" s="30">
        <f t="shared" si="12"/>
        <v>2870587.38</v>
      </c>
    </row>
    <row r="188" spans="1:8" ht="12.75">
      <c r="A188" s="14" t="s">
        <v>387</v>
      </c>
      <c r="B188" s="1" t="s">
        <v>388</v>
      </c>
      <c r="C188" s="33">
        <f>C189+C190+C191+C192</f>
        <v>18035700</v>
      </c>
      <c r="D188" s="33">
        <f>D189+D190+D191+D192</f>
        <v>18035700</v>
      </c>
      <c r="E188" s="33">
        <f>E189+E190+E191+E192</f>
        <v>3896338.23</v>
      </c>
      <c r="F188" s="33">
        <f>F189+F190+F191+F192</f>
        <v>2931810.4800000004</v>
      </c>
      <c r="G188" s="27"/>
      <c r="H188" s="30"/>
    </row>
    <row r="189" spans="1:8" ht="51">
      <c r="A189" s="17" t="s">
        <v>166</v>
      </c>
      <c r="B189" s="3" t="s">
        <v>389</v>
      </c>
      <c r="C189" s="34">
        <v>8966900</v>
      </c>
      <c r="D189" s="34">
        <v>8966900</v>
      </c>
      <c r="E189" s="34">
        <v>1807565.32</v>
      </c>
      <c r="F189" s="34">
        <v>1348713.62</v>
      </c>
      <c r="G189" s="27"/>
      <c r="H189" s="30"/>
    </row>
    <row r="190" spans="1:8" ht="12.75">
      <c r="A190" s="17" t="s">
        <v>168</v>
      </c>
      <c r="B190" s="3" t="s">
        <v>390</v>
      </c>
      <c r="C190" s="34">
        <v>585600</v>
      </c>
      <c r="D190" s="34">
        <v>585600</v>
      </c>
      <c r="E190" s="34">
        <v>227530.9</v>
      </c>
      <c r="F190" s="34">
        <v>38920</v>
      </c>
      <c r="G190" s="27"/>
      <c r="H190" s="30"/>
    </row>
    <row r="191" spans="1:8" ht="51">
      <c r="A191" s="17" t="s">
        <v>154</v>
      </c>
      <c r="B191" s="3" t="s">
        <v>391</v>
      </c>
      <c r="C191" s="34">
        <v>7644100</v>
      </c>
      <c r="D191" s="34">
        <v>7644100</v>
      </c>
      <c r="E191" s="34">
        <v>1641672.49</v>
      </c>
      <c r="F191" s="34">
        <v>1536076.86</v>
      </c>
      <c r="G191" s="27"/>
      <c r="H191" s="30"/>
    </row>
    <row r="192" spans="1:8" ht="12.75">
      <c r="A192" s="17" t="s">
        <v>156</v>
      </c>
      <c r="B192" s="3" t="s">
        <v>392</v>
      </c>
      <c r="C192" s="34">
        <v>839100</v>
      </c>
      <c r="D192" s="34">
        <v>839100</v>
      </c>
      <c r="E192" s="34">
        <v>219569.52</v>
      </c>
      <c r="F192" s="34">
        <v>8100</v>
      </c>
      <c r="G192" s="27"/>
      <c r="H192" s="30"/>
    </row>
    <row r="193" spans="1:8" ht="12.75">
      <c r="A193" s="23" t="s">
        <v>61</v>
      </c>
      <c r="B193" s="23" t="s">
        <v>62</v>
      </c>
      <c r="C193" s="31">
        <f>C194+C195+C196+C197</f>
        <v>1168830</v>
      </c>
      <c r="D193" s="31">
        <f>D194+D195+D196+D197</f>
        <v>1172437</v>
      </c>
      <c r="E193" s="31">
        <f>E194+E195+E196+E197</f>
        <v>49769.82</v>
      </c>
      <c r="F193" s="31">
        <f>F194+F195+F196+F197</f>
        <v>160654.72999999998</v>
      </c>
      <c r="G193" s="28">
        <f t="shared" si="11"/>
        <v>4.244988856544104</v>
      </c>
      <c r="H193" s="33">
        <f t="shared" si="12"/>
        <v>1122667.18</v>
      </c>
    </row>
    <row r="194" spans="1:8" ht="25.5">
      <c r="A194" s="13" t="s">
        <v>120</v>
      </c>
      <c r="B194" s="3" t="s">
        <v>178</v>
      </c>
      <c r="C194" s="3">
        <v>142830</v>
      </c>
      <c r="D194" s="34">
        <v>146437</v>
      </c>
      <c r="E194" s="34">
        <v>2300</v>
      </c>
      <c r="F194" s="34">
        <v>37731</v>
      </c>
      <c r="G194" s="27">
        <f t="shared" si="11"/>
        <v>1.570641299671531</v>
      </c>
      <c r="H194" s="30">
        <f t="shared" si="12"/>
        <v>144137</v>
      </c>
    </row>
    <row r="195" spans="1:8" ht="51">
      <c r="A195" s="17" t="s">
        <v>166</v>
      </c>
      <c r="B195" s="3" t="s">
        <v>179</v>
      </c>
      <c r="C195" s="3">
        <v>530000</v>
      </c>
      <c r="D195" s="34">
        <v>530000</v>
      </c>
      <c r="E195" s="34">
        <v>47469.82</v>
      </c>
      <c r="F195" s="34">
        <v>122923.73</v>
      </c>
      <c r="G195" s="27">
        <f t="shared" si="11"/>
        <v>8.956569811320755</v>
      </c>
      <c r="H195" s="30">
        <f t="shared" si="12"/>
        <v>482530.18</v>
      </c>
    </row>
    <row r="196" spans="1:8" ht="12.75">
      <c r="A196" s="17" t="s">
        <v>168</v>
      </c>
      <c r="B196" s="3" t="s">
        <v>180</v>
      </c>
      <c r="C196" s="34">
        <v>416000</v>
      </c>
      <c r="D196" s="34">
        <v>416000</v>
      </c>
      <c r="E196" s="34">
        <v>0</v>
      </c>
      <c r="F196" s="34">
        <v>0</v>
      </c>
      <c r="G196" s="27">
        <f t="shared" si="11"/>
        <v>0</v>
      </c>
      <c r="H196" s="30">
        <f t="shared" si="12"/>
        <v>416000</v>
      </c>
    </row>
    <row r="197" spans="1:8" ht="12.75">
      <c r="A197" s="17" t="s">
        <v>156</v>
      </c>
      <c r="B197" s="3" t="s">
        <v>330</v>
      </c>
      <c r="C197" s="34">
        <v>80000</v>
      </c>
      <c r="D197" s="34">
        <v>80000</v>
      </c>
      <c r="E197" s="34">
        <v>0</v>
      </c>
      <c r="F197" s="34">
        <v>0</v>
      </c>
      <c r="G197" s="27">
        <f>E197/D197*100</f>
        <v>0</v>
      </c>
      <c r="H197" s="30">
        <f>D197-E197</f>
        <v>80000</v>
      </c>
    </row>
    <row r="198" spans="1:8" ht="12.75">
      <c r="A198" s="23" t="s">
        <v>63</v>
      </c>
      <c r="B198" s="23" t="s">
        <v>64</v>
      </c>
      <c r="C198" s="31">
        <f>C199+C201+C206+C209+C202+C204+C205+C203+C208+C210+C200</f>
        <v>13128700</v>
      </c>
      <c r="D198" s="31">
        <f>D199+D201+D206+D209+D202+D204+D205+D203+D208+D210+D200+D207</f>
        <v>13223700</v>
      </c>
      <c r="E198" s="31">
        <f>E199+E201+E206+E209+E202+E204+E205+E203+E208+E210+E200+E207</f>
        <v>3552144.25</v>
      </c>
      <c r="F198" s="31">
        <f>F199+F201+F206+F209+F202+F204+F205+F203+F200+F208+F210</f>
        <v>3838471.7199999997</v>
      </c>
      <c r="G198" s="28">
        <f t="shared" si="11"/>
        <v>26.861954294183928</v>
      </c>
      <c r="H198" s="33">
        <f t="shared" si="12"/>
        <v>9671555.75</v>
      </c>
    </row>
    <row r="199" spans="1:8" ht="12.75">
      <c r="A199" s="17" t="s">
        <v>131</v>
      </c>
      <c r="B199" s="3" t="s">
        <v>181</v>
      </c>
      <c r="C199" s="34">
        <v>7394000</v>
      </c>
      <c r="D199" s="34">
        <v>7394000</v>
      </c>
      <c r="E199" s="34">
        <v>1809585.75</v>
      </c>
      <c r="F199" s="34">
        <v>1660690.9</v>
      </c>
      <c r="G199" s="27">
        <f t="shared" si="11"/>
        <v>24.473705031106302</v>
      </c>
      <c r="H199" s="30">
        <f t="shared" si="12"/>
        <v>5584414.25</v>
      </c>
    </row>
    <row r="200" spans="1:8" ht="25.5">
      <c r="A200" s="17" t="s">
        <v>182</v>
      </c>
      <c r="B200" s="3" t="s">
        <v>183</v>
      </c>
      <c r="C200" s="34">
        <v>10000</v>
      </c>
      <c r="D200" s="34">
        <v>10000</v>
      </c>
      <c r="E200" s="34">
        <v>172.5</v>
      </c>
      <c r="F200" s="34">
        <v>230</v>
      </c>
      <c r="G200" s="27">
        <f>E200/D200*100</f>
        <v>1.725</v>
      </c>
      <c r="H200" s="30">
        <f>D200-E200</f>
        <v>9827.5</v>
      </c>
    </row>
    <row r="201" spans="1:8" ht="38.25">
      <c r="A201" s="17" t="s">
        <v>184</v>
      </c>
      <c r="B201" s="3" t="s">
        <v>185</v>
      </c>
      <c r="C201" s="34">
        <v>1980000</v>
      </c>
      <c r="D201" s="34">
        <v>1980000</v>
      </c>
      <c r="E201" s="34">
        <v>597192.14</v>
      </c>
      <c r="F201" s="34">
        <v>1082195.79</v>
      </c>
      <c r="G201" s="27">
        <f t="shared" si="11"/>
        <v>30.16121919191919</v>
      </c>
      <c r="H201" s="30">
        <f t="shared" si="12"/>
        <v>1382807.8599999999</v>
      </c>
    </row>
    <row r="202" spans="1:8" ht="12.75">
      <c r="A202" s="3" t="s">
        <v>113</v>
      </c>
      <c r="B202" s="3" t="s">
        <v>186</v>
      </c>
      <c r="C202" s="34">
        <v>1597227</v>
      </c>
      <c r="D202" s="34">
        <v>1597227</v>
      </c>
      <c r="E202" s="34">
        <v>415325.86</v>
      </c>
      <c r="F202" s="34">
        <v>385625.78</v>
      </c>
      <c r="G202" s="27">
        <f t="shared" si="11"/>
        <v>26.0029325825321</v>
      </c>
      <c r="H202" s="30">
        <f t="shared" si="12"/>
        <v>1181901.1400000001</v>
      </c>
    </row>
    <row r="203" spans="1:8" ht="12.75">
      <c r="A203" s="5" t="s">
        <v>116</v>
      </c>
      <c r="B203" s="3" t="s">
        <v>352</v>
      </c>
      <c r="C203" s="34">
        <v>1000</v>
      </c>
      <c r="D203" s="34">
        <v>1000</v>
      </c>
      <c r="E203" s="34">
        <v>0</v>
      </c>
      <c r="F203" s="34">
        <v>0</v>
      </c>
      <c r="G203" s="27">
        <f t="shared" si="11"/>
        <v>0</v>
      </c>
      <c r="H203" s="30">
        <f t="shared" si="12"/>
        <v>1000</v>
      </c>
    </row>
    <row r="204" spans="1:8" ht="12.75">
      <c r="A204" s="3" t="s">
        <v>115</v>
      </c>
      <c r="B204" s="3" t="s">
        <v>187</v>
      </c>
      <c r="C204" s="34">
        <v>467473</v>
      </c>
      <c r="D204" s="34">
        <v>467473</v>
      </c>
      <c r="E204" s="34">
        <v>96776.56</v>
      </c>
      <c r="F204" s="34">
        <v>233039.49</v>
      </c>
      <c r="G204" s="27">
        <f t="shared" si="11"/>
        <v>20.70206407642794</v>
      </c>
      <c r="H204" s="30">
        <f t="shared" si="12"/>
        <v>370696.44</v>
      </c>
    </row>
    <row r="205" spans="1:8" ht="25.5">
      <c r="A205" s="13" t="s">
        <v>118</v>
      </c>
      <c r="B205" s="3" t="s">
        <v>188</v>
      </c>
      <c r="C205" s="34">
        <v>561900</v>
      </c>
      <c r="D205" s="34">
        <v>531900</v>
      </c>
      <c r="E205" s="34">
        <v>128235.8</v>
      </c>
      <c r="F205" s="34">
        <v>73899.76</v>
      </c>
      <c r="G205" s="27">
        <f t="shared" si="11"/>
        <v>24.109005452152658</v>
      </c>
      <c r="H205" s="30">
        <f t="shared" si="12"/>
        <v>403664.2</v>
      </c>
    </row>
    <row r="206" spans="1:8" ht="25.5">
      <c r="A206" s="13" t="s">
        <v>120</v>
      </c>
      <c r="B206" s="3" t="s">
        <v>189</v>
      </c>
      <c r="C206" s="34">
        <v>688100</v>
      </c>
      <c r="D206" s="34">
        <v>788100</v>
      </c>
      <c r="E206" s="34">
        <v>449674.02</v>
      </c>
      <c r="F206" s="34">
        <v>388775.24</v>
      </c>
      <c r="G206" s="27">
        <f t="shared" si="11"/>
        <v>57.05799010277883</v>
      </c>
      <c r="H206" s="30">
        <f t="shared" si="12"/>
        <v>338425.98</v>
      </c>
    </row>
    <row r="207" spans="1:8" ht="12.75">
      <c r="A207" s="13" t="s">
        <v>402</v>
      </c>
      <c r="B207" s="3" t="s">
        <v>403</v>
      </c>
      <c r="C207" s="34">
        <v>0</v>
      </c>
      <c r="D207" s="34">
        <v>0</v>
      </c>
      <c r="E207" s="34">
        <v>0</v>
      </c>
      <c r="F207" s="34"/>
      <c r="G207" s="27" t="e">
        <f t="shared" si="11"/>
        <v>#DIV/0!</v>
      </c>
      <c r="H207" s="30">
        <f t="shared" si="12"/>
        <v>0</v>
      </c>
    </row>
    <row r="208" spans="1:8" ht="12.75">
      <c r="A208" s="13" t="s">
        <v>354</v>
      </c>
      <c r="B208" s="3" t="s">
        <v>364</v>
      </c>
      <c r="C208" s="34">
        <v>350000</v>
      </c>
      <c r="D208" s="34">
        <v>350000</v>
      </c>
      <c r="E208" s="34">
        <v>0</v>
      </c>
      <c r="F208" s="34">
        <v>0</v>
      </c>
      <c r="G208" s="27"/>
      <c r="H208" s="30"/>
    </row>
    <row r="209" spans="1:8" ht="12.75">
      <c r="A209" s="3" t="s">
        <v>124</v>
      </c>
      <c r="B209" s="3" t="s">
        <v>190</v>
      </c>
      <c r="C209" s="34">
        <v>41000</v>
      </c>
      <c r="D209" s="34">
        <v>41000</v>
      </c>
      <c r="E209" s="34">
        <v>2000</v>
      </c>
      <c r="F209" s="34">
        <v>7700</v>
      </c>
      <c r="G209" s="27">
        <f t="shared" si="11"/>
        <v>4.878048780487805</v>
      </c>
      <c r="H209" s="30">
        <f t="shared" si="12"/>
        <v>39000</v>
      </c>
    </row>
    <row r="210" spans="1:8" ht="12.75">
      <c r="A210" s="3" t="s">
        <v>331</v>
      </c>
      <c r="B210" s="3" t="s">
        <v>363</v>
      </c>
      <c r="C210" s="34">
        <v>38000</v>
      </c>
      <c r="D210" s="34">
        <v>63000</v>
      </c>
      <c r="E210" s="34">
        <v>53181.62</v>
      </c>
      <c r="F210" s="34">
        <v>6314.76</v>
      </c>
      <c r="G210" s="27"/>
      <c r="H210" s="30"/>
    </row>
    <row r="211" spans="1:8" ht="12.75">
      <c r="A211" s="1" t="s">
        <v>65</v>
      </c>
      <c r="B211" s="1" t="s">
        <v>66</v>
      </c>
      <c r="C211" s="33">
        <f>C212+C216+C217+C218+C222+C213+C214+C215+C219+C221+C223+C224+C225+C226+C220</f>
        <v>46869100</v>
      </c>
      <c r="D211" s="33">
        <f>D212+D216+D217+D218+D222+D213+D214+D215+D219+D221+D223+D224+D225+D226+D220</f>
        <v>50568740</v>
      </c>
      <c r="E211" s="33">
        <f>E212+E216+E217+E218+E222+E213+E214+E215+E219+E221+E223+E224+E225+E226+E220</f>
        <v>11167871.309999999</v>
      </c>
      <c r="F211" s="33">
        <f>F212+F216+F217+F218+F222+F213+F214+F215+F219+F221+F223+F224+F225+F226+F220</f>
        <v>8338928.449999999</v>
      </c>
      <c r="G211" s="28">
        <f t="shared" si="11"/>
        <v>22.084535446206488</v>
      </c>
      <c r="H211" s="33">
        <f t="shared" si="12"/>
        <v>39400868.69</v>
      </c>
    </row>
    <row r="212" spans="1:8" ht="12.75">
      <c r="A212" s="17" t="s">
        <v>131</v>
      </c>
      <c r="B212" s="3" t="s">
        <v>220</v>
      </c>
      <c r="C212" s="35">
        <f>C238</f>
        <v>5742100</v>
      </c>
      <c r="D212" s="35">
        <f>D238</f>
        <v>5742100</v>
      </c>
      <c r="E212" s="35">
        <f>E238</f>
        <v>1805654.22</v>
      </c>
      <c r="F212" s="35">
        <f>F238</f>
        <v>1144161.83</v>
      </c>
      <c r="G212" s="27">
        <f t="shared" si="11"/>
        <v>31.445885999895506</v>
      </c>
      <c r="H212" s="30">
        <f t="shared" si="12"/>
        <v>3936445.7800000003</v>
      </c>
    </row>
    <row r="213" spans="1:8" ht="25.5">
      <c r="A213" s="17" t="s">
        <v>182</v>
      </c>
      <c r="B213" s="3" t="s">
        <v>221</v>
      </c>
      <c r="C213" s="35">
        <f aca="true" t="shared" si="18" ref="C213:D218">C239</f>
        <v>3000</v>
      </c>
      <c r="D213" s="35">
        <f t="shared" si="18"/>
        <v>3000</v>
      </c>
      <c r="E213" s="35">
        <f>E239</f>
        <v>0</v>
      </c>
      <c r="F213" s="35">
        <f>F239</f>
        <v>115</v>
      </c>
      <c r="G213" s="27">
        <f t="shared" si="11"/>
        <v>0</v>
      </c>
      <c r="H213" s="30">
        <f t="shared" si="12"/>
        <v>3000</v>
      </c>
    </row>
    <row r="214" spans="1:8" ht="38.25">
      <c r="A214" s="17" t="s">
        <v>184</v>
      </c>
      <c r="B214" s="3" t="s">
        <v>222</v>
      </c>
      <c r="C214" s="35">
        <f t="shared" si="18"/>
        <v>1922000</v>
      </c>
      <c r="D214" s="35">
        <f t="shared" si="18"/>
        <v>1772000</v>
      </c>
      <c r="E214" s="35">
        <f aca="true" t="shared" si="19" ref="E214:F219">E240</f>
        <v>159910.28</v>
      </c>
      <c r="F214" s="35">
        <f t="shared" si="19"/>
        <v>605350.71</v>
      </c>
      <c r="G214" s="27">
        <f t="shared" si="11"/>
        <v>9.02428216704289</v>
      </c>
      <c r="H214" s="30">
        <f t="shared" si="12"/>
        <v>1612089.72</v>
      </c>
    </row>
    <row r="215" spans="1:8" ht="12.75">
      <c r="A215" s="3" t="s">
        <v>113</v>
      </c>
      <c r="B215" s="3" t="s">
        <v>223</v>
      </c>
      <c r="C215" s="35">
        <f t="shared" si="18"/>
        <v>746000</v>
      </c>
      <c r="D215" s="35">
        <f t="shared" si="18"/>
        <v>746000</v>
      </c>
      <c r="E215" s="35">
        <f t="shared" si="19"/>
        <v>180396.91</v>
      </c>
      <c r="F215" s="35">
        <f t="shared" si="19"/>
        <v>145642.94</v>
      </c>
      <c r="G215" s="27">
        <f t="shared" si="11"/>
        <v>24.181891420911526</v>
      </c>
      <c r="H215" s="30">
        <f t="shared" si="12"/>
        <v>565603.09</v>
      </c>
    </row>
    <row r="216" spans="1:8" ht="38.25">
      <c r="A216" s="17" t="s">
        <v>216</v>
      </c>
      <c r="B216" s="3" t="s">
        <v>224</v>
      </c>
      <c r="C216" s="35">
        <f t="shared" si="18"/>
        <v>0</v>
      </c>
      <c r="D216" s="35">
        <f t="shared" si="18"/>
        <v>0</v>
      </c>
      <c r="E216" s="35">
        <f t="shared" si="19"/>
        <v>0</v>
      </c>
      <c r="F216" s="35">
        <f t="shared" si="19"/>
        <v>0</v>
      </c>
      <c r="G216" s="27" t="e">
        <f t="shared" si="11"/>
        <v>#DIV/0!</v>
      </c>
      <c r="H216" s="30">
        <f t="shared" si="12"/>
        <v>0</v>
      </c>
    </row>
    <row r="217" spans="1:8" ht="12.75">
      <c r="A217" s="3" t="s">
        <v>115</v>
      </c>
      <c r="B217" s="3" t="s">
        <v>225</v>
      </c>
      <c r="C217" s="35">
        <f t="shared" si="18"/>
        <v>225100</v>
      </c>
      <c r="D217" s="35">
        <f t="shared" si="18"/>
        <v>222600</v>
      </c>
      <c r="E217" s="35">
        <f t="shared" si="19"/>
        <v>34512.55</v>
      </c>
      <c r="F217" s="35">
        <f t="shared" si="19"/>
        <v>33188.59</v>
      </c>
      <c r="G217" s="27">
        <f t="shared" si="11"/>
        <v>15.5042902066487</v>
      </c>
      <c r="H217" s="30">
        <f t="shared" si="12"/>
        <v>188087.45</v>
      </c>
    </row>
    <row r="218" spans="1:8" ht="25.5">
      <c r="A218" s="13" t="s">
        <v>118</v>
      </c>
      <c r="B218" s="3" t="s">
        <v>226</v>
      </c>
      <c r="C218" s="35">
        <f t="shared" si="18"/>
        <v>488327.07</v>
      </c>
      <c r="D218" s="35">
        <f t="shared" si="18"/>
        <v>488327.07</v>
      </c>
      <c r="E218" s="35">
        <f t="shared" si="19"/>
        <v>124371.74</v>
      </c>
      <c r="F218" s="35">
        <f t="shared" si="19"/>
        <v>64566.02</v>
      </c>
      <c r="G218" s="27">
        <f t="shared" si="11"/>
        <v>25.468942362748802</v>
      </c>
      <c r="H218" s="30">
        <f t="shared" si="12"/>
        <v>363955.33</v>
      </c>
    </row>
    <row r="219" spans="1:8" ht="25.5">
      <c r="A219" s="13" t="s">
        <v>120</v>
      </c>
      <c r="B219" s="3" t="s">
        <v>227</v>
      </c>
      <c r="C219" s="35">
        <f>C245+C228</f>
        <v>517672.93</v>
      </c>
      <c r="D219" s="35">
        <f>D245+D228</f>
        <v>667672.93</v>
      </c>
      <c r="E219" s="35">
        <f t="shared" si="19"/>
        <v>238429.88</v>
      </c>
      <c r="F219" s="35">
        <f t="shared" si="19"/>
        <v>314612.81</v>
      </c>
      <c r="G219" s="27">
        <f t="shared" si="11"/>
        <v>35.71058062815277</v>
      </c>
      <c r="H219" s="30">
        <f t="shared" si="12"/>
        <v>429243.05000000005</v>
      </c>
    </row>
    <row r="220" spans="1:8" ht="12.75">
      <c r="A220" s="13" t="s">
        <v>354</v>
      </c>
      <c r="B220" s="3" t="s">
        <v>356</v>
      </c>
      <c r="C220" s="35">
        <f>C229</f>
        <v>0</v>
      </c>
      <c r="D220" s="35">
        <f>D229</f>
        <v>0</v>
      </c>
      <c r="E220" s="35">
        <f>E229</f>
        <v>0</v>
      </c>
      <c r="F220" s="35">
        <f>F229</f>
        <v>0</v>
      </c>
      <c r="G220" s="27"/>
      <c r="H220" s="30"/>
    </row>
    <row r="221" spans="1:8" ht="51">
      <c r="A221" s="17" t="s">
        <v>166</v>
      </c>
      <c r="B221" s="3" t="s">
        <v>228</v>
      </c>
      <c r="C221" s="35">
        <f>C230+C235</f>
        <v>9040042</v>
      </c>
      <c r="D221" s="35">
        <f aca="true" t="shared" si="20" ref="D221:F222">D230+D235</f>
        <v>9040042</v>
      </c>
      <c r="E221" s="35">
        <f t="shared" si="20"/>
        <v>1977485.48</v>
      </c>
      <c r="F221" s="35">
        <f t="shared" si="20"/>
        <v>1618089.62</v>
      </c>
      <c r="G221" s="27">
        <f t="shared" si="11"/>
        <v>21.87473775011222</v>
      </c>
      <c r="H221" s="30">
        <f t="shared" si="12"/>
        <v>7062556.52</v>
      </c>
    </row>
    <row r="222" spans="1:8" ht="12.75">
      <c r="A222" s="17" t="s">
        <v>168</v>
      </c>
      <c r="B222" s="3" t="s">
        <v>229</v>
      </c>
      <c r="C222" s="35">
        <f>C231+C236</f>
        <v>2059874</v>
      </c>
      <c r="D222" s="35">
        <f t="shared" si="20"/>
        <v>2059874</v>
      </c>
      <c r="E222" s="35">
        <f t="shared" si="20"/>
        <v>668268.02</v>
      </c>
      <c r="F222" s="35">
        <f t="shared" si="20"/>
        <v>0</v>
      </c>
      <c r="G222" s="27">
        <f t="shared" si="11"/>
        <v>32.442179473113406</v>
      </c>
      <c r="H222" s="30">
        <f t="shared" si="12"/>
        <v>1391605.98</v>
      </c>
    </row>
    <row r="223" spans="1:8" ht="51">
      <c r="A223" s="17" t="s">
        <v>154</v>
      </c>
      <c r="B223" s="3" t="s">
        <v>230</v>
      </c>
      <c r="C223" s="35">
        <f>C232</f>
        <v>21828258</v>
      </c>
      <c r="D223" s="35">
        <f aca="true" t="shared" si="21" ref="D223:F224">D232</f>
        <v>21828258</v>
      </c>
      <c r="E223" s="35">
        <f t="shared" si="21"/>
        <v>5135674.37</v>
      </c>
      <c r="F223" s="35">
        <f t="shared" si="21"/>
        <v>4413030.66</v>
      </c>
      <c r="G223" s="27">
        <f t="shared" si="11"/>
        <v>23.527641875957304</v>
      </c>
      <c r="H223" s="30">
        <f t="shared" si="12"/>
        <v>16692583.629999999</v>
      </c>
    </row>
    <row r="224" spans="1:8" ht="12.75">
      <c r="A224" s="17" t="s">
        <v>156</v>
      </c>
      <c r="B224" s="3" t="s">
        <v>231</v>
      </c>
      <c r="C224" s="35">
        <f>C233</f>
        <v>4269726</v>
      </c>
      <c r="D224" s="35">
        <f t="shared" si="21"/>
        <v>7969366</v>
      </c>
      <c r="E224" s="35">
        <f t="shared" si="21"/>
        <v>839417.08</v>
      </c>
      <c r="F224" s="35">
        <f t="shared" si="21"/>
        <v>0</v>
      </c>
      <c r="G224" s="27">
        <f t="shared" si="11"/>
        <v>10.533047170879088</v>
      </c>
      <c r="H224" s="30">
        <f t="shared" si="12"/>
        <v>7129948.92</v>
      </c>
    </row>
    <row r="225" spans="1:8" ht="12.75">
      <c r="A225" s="3" t="s">
        <v>124</v>
      </c>
      <c r="B225" s="3" t="s">
        <v>232</v>
      </c>
      <c r="C225" s="35">
        <f aca="true" t="shared" si="22" ref="C225:F226">C246</f>
        <v>0</v>
      </c>
      <c r="D225" s="35">
        <f t="shared" si="22"/>
        <v>0</v>
      </c>
      <c r="E225" s="35">
        <f t="shared" si="22"/>
        <v>0</v>
      </c>
      <c r="F225" s="35">
        <f t="shared" si="22"/>
        <v>0</v>
      </c>
      <c r="G225" s="27" t="e">
        <f t="shared" si="11"/>
        <v>#DIV/0!</v>
      </c>
      <c r="H225" s="30">
        <f t="shared" si="12"/>
        <v>0</v>
      </c>
    </row>
    <row r="226" spans="1:8" ht="12.75">
      <c r="A226" s="3" t="s">
        <v>331</v>
      </c>
      <c r="B226" s="3" t="s">
        <v>333</v>
      </c>
      <c r="C226" s="34">
        <f t="shared" si="22"/>
        <v>27000</v>
      </c>
      <c r="D226" s="34">
        <f t="shared" si="22"/>
        <v>29500</v>
      </c>
      <c r="E226" s="34">
        <f t="shared" si="22"/>
        <v>3750.78</v>
      </c>
      <c r="F226" s="36">
        <f t="shared" si="22"/>
        <v>170.27</v>
      </c>
      <c r="G226" s="27">
        <f t="shared" si="11"/>
        <v>12.714508474576272</v>
      </c>
      <c r="H226" s="30">
        <f t="shared" si="12"/>
        <v>25749.22</v>
      </c>
    </row>
    <row r="227" spans="1:8" ht="12.75">
      <c r="A227" s="23" t="s">
        <v>67</v>
      </c>
      <c r="B227" s="23" t="s">
        <v>68</v>
      </c>
      <c r="C227" s="31">
        <f>C230+C231+C232+C233+C228+C229</f>
        <v>36062900</v>
      </c>
      <c r="D227" s="31">
        <f>D230+D231+D232+D233+D228+D229</f>
        <v>39762540</v>
      </c>
      <c r="E227" s="31">
        <f>E230+E231+E232+E233+E228+E229</f>
        <v>8343343.38</v>
      </c>
      <c r="F227" s="31">
        <f>F229+F230+F231+F232+F233</f>
        <v>5821843.92</v>
      </c>
      <c r="G227" s="28">
        <f t="shared" si="11"/>
        <v>20.98292357580778</v>
      </c>
      <c r="H227" s="33">
        <f t="shared" si="12"/>
        <v>31419196.62</v>
      </c>
    </row>
    <row r="228" spans="1:8" ht="25.5">
      <c r="A228" s="13" t="s">
        <v>120</v>
      </c>
      <c r="B228" s="3" t="s">
        <v>328</v>
      </c>
      <c r="C228" s="31"/>
      <c r="D228" s="35"/>
      <c r="E228" s="35"/>
      <c r="F228" s="31"/>
      <c r="G228" s="28"/>
      <c r="H228" s="33"/>
    </row>
    <row r="229" spans="1:8" ht="12.75">
      <c r="A229" s="13" t="s">
        <v>354</v>
      </c>
      <c r="B229" s="3" t="s">
        <v>355</v>
      </c>
      <c r="C229" s="35">
        <v>0</v>
      </c>
      <c r="D229" s="35">
        <v>0</v>
      </c>
      <c r="E229" s="35">
        <v>0</v>
      </c>
      <c r="F229" s="35">
        <v>0</v>
      </c>
      <c r="G229" s="28"/>
      <c r="H229" s="33"/>
    </row>
    <row r="230" spans="1:8" ht="51">
      <c r="A230" s="17" t="s">
        <v>166</v>
      </c>
      <c r="B230" s="3" t="s">
        <v>204</v>
      </c>
      <c r="C230" s="3">
        <v>7940042</v>
      </c>
      <c r="D230" s="34">
        <v>7940042</v>
      </c>
      <c r="E230" s="34">
        <v>1699983.91</v>
      </c>
      <c r="F230" s="34">
        <v>1408813.26</v>
      </c>
      <c r="G230" s="27">
        <f>E230/D230*100</f>
        <v>21.41026344696917</v>
      </c>
      <c r="H230" s="30">
        <f>D230-E230</f>
        <v>6240058.09</v>
      </c>
    </row>
    <row r="231" spans="1:8" ht="12.75">
      <c r="A231" s="17" t="s">
        <v>168</v>
      </c>
      <c r="B231" s="3" t="s">
        <v>205</v>
      </c>
      <c r="C231" s="34">
        <v>2024874</v>
      </c>
      <c r="D231" s="11">
        <v>2024874</v>
      </c>
      <c r="E231" s="11">
        <v>668268.02</v>
      </c>
      <c r="F231" s="11">
        <v>0</v>
      </c>
      <c r="G231" s="27">
        <f t="shared" si="11"/>
        <v>33.002943393021</v>
      </c>
      <c r="H231" s="30">
        <f t="shared" si="12"/>
        <v>1356605.98</v>
      </c>
    </row>
    <row r="232" spans="1:8" ht="51">
      <c r="A232" s="17" t="s">
        <v>154</v>
      </c>
      <c r="B232" s="3" t="s">
        <v>206</v>
      </c>
      <c r="C232" s="34">
        <v>21828258</v>
      </c>
      <c r="D232" s="11">
        <v>21828258</v>
      </c>
      <c r="E232" s="3">
        <v>5135674.37</v>
      </c>
      <c r="F232" s="3">
        <v>4413030.66</v>
      </c>
      <c r="G232" s="27">
        <f t="shared" si="11"/>
        <v>23.527641875957304</v>
      </c>
      <c r="H232" s="30">
        <f t="shared" si="12"/>
        <v>16692583.629999999</v>
      </c>
    </row>
    <row r="233" spans="1:8" ht="12.75">
      <c r="A233" s="17" t="s">
        <v>156</v>
      </c>
      <c r="B233" s="3" t="s">
        <v>207</v>
      </c>
      <c r="C233" s="3">
        <v>4269726</v>
      </c>
      <c r="D233" s="11">
        <v>7969366</v>
      </c>
      <c r="E233" s="11">
        <v>839417.08</v>
      </c>
      <c r="F233" s="11">
        <v>0</v>
      </c>
      <c r="G233" s="27">
        <f t="shared" si="11"/>
        <v>10.533047170879088</v>
      </c>
      <c r="H233" s="30">
        <f t="shared" si="12"/>
        <v>7129948.92</v>
      </c>
    </row>
    <row r="234" spans="1:8" ht="12.75">
      <c r="A234" s="23" t="s">
        <v>69</v>
      </c>
      <c r="B234" s="23" t="s">
        <v>70</v>
      </c>
      <c r="C234" s="31">
        <f>C235+C236</f>
        <v>1135000</v>
      </c>
      <c r="D234" s="31">
        <f>D235+D236</f>
        <v>1135000</v>
      </c>
      <c r="E234" s="31">
        <f>E235+E236</f>
        <v>277501.57</v>
      </c>
      <c r="F234" s="31">
        <f>F235+F236</f>
        <v>209276.36</v>
      </c>
      <c r="G234" s="28">
        <f t="shared" si="11"/>
        <v>24.449477533039648</v>
      </c>
      <c r="H234" s="33">
        <f t="shared" si="12"/>
        <v>857498.4299999999</v>
      </c>
    </row>
    <row r="235" spans="1:8" ht="51">
      <c r="A235" s="17" t="s">
        <v>166</v>
      </c>
      <c r="B235" s="3" t="s">
        <v>208</v>
      </c>
      <c r="C235" s="34">
        <v>1100000</v>
      </c>
      <c r="D235" s="34">
        <v>1100000</v>
      </c>
      <c r="E235" s="34">
        <v>277501.57</v>
      </c>
      <c r="F235" s="34">
        <v>209276.36</v>
      </c>
      <c r="G235" s="27">
        <f t="shared" si="11"/>
        <v>25.227415454545454</v>
      </c>
      <c r="H235" s="30">
        <f t="shared" si="12"/>
        <v>822498.4299999999</v>
      </c>
    </row>
    <row r="236" spans="1:8" ht="12.75">
      <c r="A236" s="17" t="s">
        <v>168</v>
      </c>
      <c r="B236" s="3" t="s">
        <v>209</v>
      </c>
      <c r="C236" s="34">
        <v>35000</v>
      </c>
      <c r="D236" s="34">
        <v>35000</v>
      </c>
      <c r="E236" s="34">
        <v>0</v>
      </c>
      <c r="F236" s="34">
        <v>0</v>
      </c>
      <c r="G236" s="27">
        <f aca="true" t="shared" si="23" ref="G236:G296">E236/D236*100</f>
        <v>0</v>
      </c>
      <c r="H236" s="30">
        <f aca="true" t="shared" si="24" ref="H236:H296">D236-E236</f>
        <v>35000</v>
      </c>
    </row>
    <row r="237" spans="1:8" ht="25.5">
      <c r="A237" s="24" t="s">
        <v>71</v>
      </c>
      <c r="B237" s="23" t="s">
        <v>72</v>
      </c>
      <c r="C237" s="31">
        <f>C238+C243+C239+C240+C241+C242+C244+C245+C246+C247</f>
        <v>9671200</v>
      </c>
      <c r="D237" s="31">
        <f>D238+D243+D239+D240+D241+D242+D244+D245+D246+D247</f>
        <v>9671200</v>
      </c>
      <c r="E237" s="31">
        <f>E238+E243+E239+E240+E241+E242+E244+E245+E246+E247</f>
        <v>2547026.36</v>
      </c>
      <c r="F237" s="31">
        <f>F238+F243+F239+F240+F241+F242+F244+F245+F246+F247</f>
        <v>2307808.17</v>
      </c>
      <c r="G237" s="28">
        <f t="shared" si="23"/>
        <v>26.336197783108613</v>
      </c>
      <c r="H237" s="33">
        <f t="shared" si="24"/>
        <v>7124173.640000001</v>
      </c>
    </row>
    <row r="238" spans="1:8" ht="12.75">
      <c r="A238" s="17" t="s">
        <v>131</v>
      </c>
      <c r="B238" s="3" t="s">
        <v>210</v>
      </c>
      <c r="C238" s="34">
        <v>5742100</v>
      </c>
      <c r="D238" s="34">
        <v>5742100</v>
      </c>
      <c r="E238" s="34">
        <v>1805654.22</v>
      </c>
      <c r="F238" s="34">
        <v>1144161.83</v>
      </c>
      <c r="G238" s="27">
        <f t="shared" si="23"/>
        <v>31.445885999895506</v>
      </c>
      <c r="H238" s="30">
        <f t="shared" si="24"/>
        <v>3936445.7800000003</v>
      </c>
    </row>
    <row r="239" spans="1:8" ht="25.5">
      <c r="A239" s="17" t="s">
        <v>182</v>
      </c>
      <c r="B239" s="3" t="s">
        <v>211</v>
      </c>
      <c r="C239" s="34">
        <v>3000</v>
      </c>
      <c r="D239" s="34">
        <v>3000</v>
      </c>
      <c r="E239" s="34">
        <v>0</v>
      </c>
      <c r="F239" s="34">
        <v>115</v>
      </c>
      <c r="G239" s="27">
        <f t="shared" si="23"/>
        <v>0</v>
      </c>
      <c r="H239" s="30">
        <f t="shared" si="24"/>
        <v>3000</v>
      </c>
    </row>
    <row r="240" spans="1:8" ht="38.25">
      <c r="A240" s="17" t="s">
        <v>184</v>
      </c>
      <c r="B240" s="3" t="s">
        <v>212</v>
      </c>
      <c r="C240" s="34">
        <v>1922000</v>
      </c>
      <c r="D240" s="34">
        <v>1772000</v>
      </c>
      <c r="E240" s="34">
        <v>159910.28</v>
      </c>
      <c r="F240" s="34">
        <v>605350.71</v>
      </c>
      <c r="G240" s="27">
        <f t="shared" si="23"/>
        <v>9.02428216704289</v>
      </c>
      <c r="H240" s="30">
        <f t="shared" si="24"/>
        <v>1612089.72</v>
      </c>
    </row>
    <row r="241" spans="1:8" ht="12.75">
      <c r="A241" s="3" t="s">
        <v>113</v>
      </c>
      <c r="B241" s="3" t="s">
        <v>213</v>
      </c>
      <c r="C241" s="34">
        <v>746000</v>
      </c>
      <c r="D241" s="34">
        <v>746000</v>
      </c>
      <c r="E241" s="34">
        <v>180396.91</v>
      </c>
      <c r="F241" s="34">
        <v>145642.94</v>
      </c>
      <c r="G241" s="27">
        <f t="shared" si="23"/>
        <v>24.181891420911526</v>
      </c>
      <c r="H241" s="30">
        <f t="shared" si="24"/>
        <v>565603.09</v>
      </c>
    </row>
    <row r="242" spans="1:8" ht="38.25">
      <c r="A242" s="17" t="s">
        <v>216</v>
      </c>
      <c r="B242" s="3" t="s">
        <v>215</v>
      </c>
      <c r="C242" s="34">
        <v>0</v>
      </c>
      <c r="D242" s="34">
        <v>0</v>
      </c>
      <c r="E242" s="34">
        <v>0</v>
      </c>
      <c r="F242" s="34">
        <v>0</v>
      </c>
      <c r="G242" s="27" t="e">
        <f t="shared" si="23"/>
        <v>#DIV/0!</v>
      </c>
      <c r="H242" s="30">
        <f t="shared" si="24"/>
        <v>0</v>
      </c>
    </row>
    <row r="243" spans="1:8" ht="12.75">
      <c r="A243" s="3" t="s">
        <v>115</v>
      </c>
      <c r="B243" s="3" t="s">
        <v>214</v>
      </c>
      <c r="C243" s="34">
        <v>225100</v>
      </c>
      <c r="D243" s="34">
        <v>222600</v>
      </c>
      <c r="E243" s="34">
        <v>34512.55</v>
      </c>
      <c r="F243" s="34">
        <v>33188.59</v>
      </c>
      <c r="G243" s="27">
        <f t="shared" si="23"/>
        <v>15.5042902066487</v>
      </c>
      <c r="H243" s="30">
        <f t="shared" si="24"/>
        <v>188087.45</v>
      </c>
    </row>
    <row r="244" spans="1:8" ht="25.5">
      <c r="A244" s="13" t="s">
        <v>118</v>
      </c>
      <c r="B244" s="3" t="s">
        <v>217</v>
      </c>
      <c r="C244" s="3">
        <v>488327.07</v>
      </c>
      <c r="D244" s="34">
        <v>488327.07</v>
      </c>
      <c r="E244" s="34">
        <v>124371.74</v>
      </c>
      <c r="F244" s="34">
        <v>64566.02</v>
      </c>
      <c r="G244" s="27">
        <f t="shared" si="23"/>
        <v>25.468942362748802</v>
      </c>
      <c r="H244" s="30">
        <f t="shared" si="24"/>
        <v>363955.33</v>
      </c>
    </row>
    <row r="245" spans="1:8" ht="25.5">
      <c r="A245" s="13" t="s">
        <v>120</v>
      </c>
      <c r="B245" s="3" t="s">
        <v>218</v>
      </c>
      <c r="C245" s="3">
        <v>517672.93</v>
      </c>
      <c r="D245" s="34">
        <v>667672.93</v>
      </c>
      <c r="E245" s="34">
        <v>238429.88</v>
      </c>
      <c r="F245" s="34">
        <v>314612.81</v>
      </c>
      <c r="G245" s="27">
        <f t="shared" si="23"/>
        <v>35.71058062815277</v>
      </c>
      <c r="H245" s="30">
        <f t="shared" si="24"/>
        <v>429243.05000000005</v>
      </c>
    </row>
    <row r="246" spans="1:8" ht="12.75">
      <c r="A246" s="3" t="s">
        <v>124</v>
      </c>
      <c r="B246" s="3" t="s">
        <v>219</v>
      </c>
      <c r="C246" s="3">
        <v>0</v>
      </c>
      <c r="D246" s="34">
        <v>0</v>
      </c>
      <c r="E246" s="34">
        <v>0</v>
      </c>
      <c r="F246" s="34">
        <v>0</v>
      </c>
      <c r="G246" s="27" t="e">
        <f t="shared" si="23"/>
        <v>#DIV/0!</v>
      </c>
      <c r="H246" s="30">
        <f t="shared" si="24"/>
        <v>0</v>
      </c>
    </row>
    <row r="247" spans="1:8" ht="12.75">
      <c r="A247" s="3" t="s">
        <v>331</v>
      </c>
      <c r="B247" s="3" t="s">
        <v>332</v>
      </c>
      <c r="C247" s="3">
        <v>27000</v>
      </c>
      <c r="D247" s="34">
        <v>29500</v>
      </c>
      <c r="E247" s="34">
        <v>3750.78</v>
      </c>
      <c r="F247" s="34">
        <v>170.27</v>
      </c>
      <c r="G247" s="27">
        <f t="shared" si="23"/>
        <v>12.714508474576272</v>
      </c>
      <c r="H247" s="30">
        <f t="shared" si="24"/>
        <v>25749.22</v>
      </c>
    </row>
    <row r="248" spans="1:8" ht="12.75">
      <c r="A248" s="1" t="s">
        <v>73</v>
      </c>
      <c r="B248" s="1" t="s">
        <v>74</v>
      </c>
      <c r="C248" s="33">
        <f aca="true" t="shared" si="25" ref="C248:F249">C249</f>
        <v>0</v>
      </c>
      <c r="D248" s="33">
        <f t="shared" si="25"/>
        <v>81940</v>
      </c>
      <c r="E248" s="33">
        <f t="shared" si="25"/>
        <v>0</v>
      </c>
      <c r="F248" s="33">
        <f t="shared" si="25"/>
        <v>0</v>
      </c>
      <c r="G248" s="28">
        <f t="shared" si="23"/>
        <v>0</v>
      </c>
      <c r="H248" s="33">
        <f t="shared" si="24"/>
        <v>81940</v>
      </c>
    </row>
    <row r="249" spans="1:8" ht="12.75">
      <c r="A249" s="23" t="s">
        <v>75</v>
      </c>
      <c r="B249" s="23" t="s">
        <v>76</v>
      </c>
      <c r="C249" s="31">
        <f t="shared" si="25"/>
        <v>0</v>
      </c>
      <c r="D249" s="31">
        <f>D250+D251</f>
        <v>81940</v>
      </c>
      <c r="E249" s="31">
        <f>E250+E251</f>
        <v>0</v>
      </c>
      <c r="F249" s="31">
        <f>F250+F251</f>
        <v>0</v>
      </c>
      <c r="G249" s="28">
        <f t="shared" si="23"/>
        <v>0</v>
      </c>
      <c r="H249" s="33">
        <f t="shared" si="24"/>
        <v>81940</v>
      </c>
    </row>
    <row r="250" spans="1:8" ht="25.5">
      <c r="A250" s="13" t="s">
        <v>120</v>
      </c>
      <c r="B250" s="3" t="s">
        <v>233</v>
      </c>
      <c r="C250" s="36">
        <v>0</v>
      </c>
      <c r="D250" s="35">
        <v>81940</v>
      </c>
      <c r="E250" s="35">
        <v>0</v>
      </c>
      <c r="F250" s="34">
        <v>0</v>
      </c>
      <c r="G250" s="27">
        <f>E250/D250*100</f>
        <v>0</v>
      </c>
      <c r="H250" s="30">
        <f>D250-E250</f>
        <v>81940</v>
      </c>
    </row>
    <row r="251" spans="1:8" ht="38.25">
      <c r="A251" s="17" t="s">
        <v>160</v>
      </c>
      <c r="B251" s="3" t="s">
        <v>342</v>
      </c>
      <c r="C251" s="36"/>
      <c r="D251" s="35">
        <v>0</v>
      </c>
      <c r="E251" s="35">
        <v>0</v>
      </c>
      <c r="F251" s="35">
        <v>0</v>
      </c>
      <c r="G251" s="27"/>
      <c r="H251" s="30"/>
    </row>
    <row r="252" spans="1:8" ht="12.75">
      <c r="A252" s="1" t="s">
        <v>77</v>
      </c>
      <c r="B252" s="1" t="s">
        <v>78</v>
      </c>
      <c r="C252" s="33">
        <f>C253+C255+C256+C254+C257+C258+C260+C259</f>
        <v>36431100</v>
      </c>
      <c r="D252" s="33">
        <f>D253+D255+D256+D254+D257+D258+D260+D259</f>
        <v>36477274.5</v>
      </c>
      <c r="E252" s="33">
        <f>E253+E255+E256+E254+E257+E258+E260+E259</f>
        <v>3639952.4</v>
      </c>
      <c r="F252" s="33">
        <f>F253+F255+F256+F254+F257+F258+F259+F260</f>
        <v>4167895.33</v>
      </c>
      <c r="G252" s="28">
        <f t="shared" si="23"/>
        <v>9.978685222219658</v>
      </c>
      <c r="H252" s="33">
        <f t="shared" si="24"/>
        <v>32837322.1</v>
      </c>
    </row>
    <row r="253" spans="1:8" ht="12.75">
      <c r="A253" s="17" t="s">
        <v>234</v>
      </c>
      <c r="B253" s="3" t="s">
        <v>246</v>
      </c>
      <c r="C253" s="35">
        <f>C262</f>
        <v>1107500</v>
      </c>
      <c r="D253" s="35">
        <f>D262</f>
        <v>1107674.5</v>
      </c>
      <c r="E253" s="35">
        <f>E262</f>
        <v>244646.34</v>
      </c>
      <c r="F253" s="35">
        <f>F262</f>
        <v>359407.45</v>
      </c>
      <c r="G253" s="27">
        <f t="shared" si="23"/>
        <v>22.086482987556362</v>
      </c>
      <c r="H253" s="30">
        <f t="shared" si="24"/>
        <v>863028.16</v>
      </c>
    </row>
    <row r="254" spans="1:8" ht="25.5">
      <c r="A254" s="17" t="s">
        <v>240</v>
      </c>
      <c r="B254" s="3" t="s">
        <v>247</v>
      </c>
      <c r="C254" s="35">
        <f>C270</f>
        <v>11051124</v>
      </c>
      <c r="D254" s="35">
        <f>D270</f>
        <v>11051124</v>
      </c>
      <c r="E254" s="35">
        <f>E270</f>
        <v>2475589.32</v>
      </c>
      <c r="F254" s="35">
        <f>F270</f>
        <v>2678950.88</v>
      </c>
      <c r="G254" s="27">
        <f>E254/D254*100</f>
        <v>22.401244615479836</v>
      </c>
      <c r="H254" s="30">
        <f>D254-E254</f>
        <v>8575534.68</v>
      </c>
    </row>
    <row r="255" spans="1:8" ht="38.25">
      <c r="A255" s="17" t="s">
        <v>236</v>
      </c>
      <c r="B255" s="3" t="s">
        <v>248</v>
      </c>
      <c r="C255" s="35">
        <f aca="true" t="shared" si="26" ref="C255:F256">C264</f>
        <v>950000</v>
      </c>
      <c r="D255" s="35">
        <f t="shared" si="26"/>
        <v>950000</v>
      </c>
      <c r="E255" s="35">
        <f t="shared" si="26"/>
        <v>117090.61</v>
      </c>
      <c r="F255" s="35">
        <f t="shared" si="26"/>
        <v>224756</v>
      </c>
      <c r="G255" s="27">
        <f t="shared" si="23"/>
        <v>12.325327368421053</v>
      </c>
      <c r="H255" s="30">
        <f t="shared" si="24"/>
        <v>832909.39</v>
      </c>
    </row>
    <row r="256" spans="1:8" ht="12.75">
      <c r="A256" s="3" t="s">
        <v>238</v>
      </c>
      <c r="B256" s="3" t="s">
        <v>249</v>
      </c>
      <c r="C256" s="35">
        <f t="shared" si="26"/>
        <v>10088700</v>
      </c>
      <c r="D256" s="35">
        <f t="shared" si="26"/>
        <v>10134700</v>
      </c>
      <c r="E256" s="35">
        <f t="shared" si="26"/>
        <v>0</v>
      </c>
      <c r="F256" s="35">
        <f>F265</f>
        <v>0</v>
      </c>
      <c r="G256" s="27">
        <f t="shared" si="23"/>
        <v>0</v>
      </c>
      <c r="H256" s="30">
        <f t="shared" si="24"/>
        <v>10134700</v>
      </c>
    </row>
    <row r="257" spans="1:8" ht="25.5">
      <c r="A257" s="17" t="s">
        <v>242</v>
      </c>
      <c r="B257" s="3" t="s">
        <v>250</v>
      </c>
      <c r="C257" s="35">
        <f aca="true" t="shared" si="27" ref="C257:E258">C271</f>
        <v>1411800</v>
      </c>
      <c r="D257" s="35">
        <f>D271+D266</f>
        <v>1411800</v>
      </c>
      <c r="E257" s="35">
        <f t="shared" si="27"/>
        <v>0</v>
      </c>
      <c r="F257" s="35">
        <f>F271</f>
        <v>0</v>
      </c>
      <c r="G257" s="27">
        <f t="shared" si="23"/>
        <v>0</v>
      </c>
      <c r="H257" s="30">
        <f t="shared" si="24"/>
        <v>1411800</v>
      </c>
    </row>
    <row r="258" spans="1:8" ht="12.75">
      <c r="A258" s="3" t="s">
        <v>244</v>
      </c>
      <c r="B258" s="3" t="s">
        <v>251</v>
      </c>
      <c r="C258" s="35">
        <f t="shared" si="27"/>
        <v>3797376</v>
      </c>
      <c r="D258" s="35">
        <f t="shared" si="27"/>
        <v>3797376</v>
      </c>
      <c r="E258" s="35">
        <f t="shared" si="27"/>
        <v>802626.13</v>
      </c>
      <c r="F258" s="35">
        <f>F272</f>
        <v>904781</v>
      </c>
      <c r="G258" s="27">
        <f t="shared" si="23"/>
        <v>21.136335459011697</v>
      </c>
      <c r="H258" s="30">
        <f t="shared" si="24"/>
        <v>2994749.87</v>
      </c>
    </row>
    <row r="259" spans="1:8" ht="12.75">
      <c r="A259" s="5" t="s">
        <v>149</v>
      </c>
      <c r="B259" s="3" t="s">
        <v>362</v>
      </c>
      <c r="C259" s="34">
        <f aca="true" t="shared" si="28" ref="C259:E260">C267</f>
        <v>7924600</v>
      </c>
      <c r="D259" s="34">
        <f t="shared" si="28"/>
        <v>7924600</v>
      </c>
      <c r="E259" s="34">
        <f t="shared" si="28"/>
        <v>0</v>
      </c>
      <c r="F259" s="35">
        <f>F267</f>
        <v>0</v>
      </c>
      <c r="G259" s="27"/>
      <c r="H259" s="30"/>
    </row>
    <row r="260" spans="1:8" ht="12.75">
      <c r="A260" s="3" t="s">
        <v>357</v>
      </c>
      <c r="B260" s="3" t="s">
        <v>358</v>
      </c>
      <c r="C260" s="34">
        <f t="shared" si="28"/>
        <v>100000</v>
      </c>
      <c r="D260" s="34">
        <f t="shared" si="28"/>
        <v>100000</v>
      </c>
      <c r="E260" s="34">
        <f t="shared" si="28"/>
        <v>0</v>
      </c>
      <c r="F260" s="35">
        <f>F268</f>
        <v>0</v>
      </c>
      <c r="G260" s="27"/>
      <c r="H260" s="30"/>
    </row>
    <row r="261" spans="1:8" ht="12.75">
      <c r="A261" s="23" t="s">
        <v>79</v>
      </c>
      <c r="B261" s="23" t="s">
        <v>80</v>
      </c>
      <c r="C261" s="31">
        <f>C262</f>
        <v>1107500</v>
      </c>
      <c r="D261" s="31">
        <f>D262</f>
        <v>1107674.5</v>
      </c>
      <c r="E261" s="31">
        <f>E262</f>
        <v>244646.34</v>
      </c>
      <c r="F261" s="31">
        <f>F262</f>
        <v>359407.45</v>
      </c>
      <c r="G261" s="28">
        <f t="shared" si="23"/>
        <v>22.086482987556362</v>
      </c>
      <c r="H261" s="33">
        <f t="shared" si="24"/>
        <v>863028.16</v>
      </c>
    </row>
    <row r="262" spans="1:8" ht="12.75">
      <c r="A262" s="17" t="s">
        <v>234</v>
      </c>
      <c r="B262" s="3" t="s">
        <v>235</v>
      </c>
      <c r="C262" s="3">
        <v>1107500</v>
      </c>
      <c r="D262" s="34">
        <v>1107674.5</v>
      </c>
      <c r="E262" s="34">
        <v>244646.34</v>
      </c>
      <c r="F262" s="34">
        <v>359407.45</v>
      </c>
      <c r="G262" s="27">
        <f t="shared" si="23"/>
        <v>22.086482987556362</v>
      </c>
      <c r="H262" s="30">
        <f t="shared" si="24"/>
        <v>863028.16</v>
      </c>
    </row>
    <row r="263" spans="1:8" ht="12.75">
      <c r="A263" s="23" t="s">
        <v>81</v>
      </c>
      <c r="B263" s="23" t="s">
        <v>82</v>
      </c>
      <c r="C263" s="31">
        <f>C265+C264</f>
        <v>11038700</v>
      </c>
      <c r="D263" s="31">
        <f>D265+D264+D268+D267+D266</f>
        <v>19109300</v>
      </c>
      <c r="E263" s="31">
        <f>E265+E264+E268</f>
        <v>117090.61</v>
      </c>
      <c r="F263" s="31">
        <f>F265+F264+F267+F268</f>
        <v>224756</v>
      </c>
      <c r="G263" s="28">
        <f t="shared" si="23"/>
        <v>0.6127414923623576</v>
      </c>
      <c r="H263" s="33">
        <f t="shared" si="24"/>
        <v>18992209.39</v>
      </c>
    </row>
    <row r="264" spans="1:8" ht="38.25">
      <c r="A264" s="17" t="s">
        <v>236</v>
      </c>
      <c r="B264" s="3" t="s">
        <v>237</v>
      </c>
      <c r="C264" s="35">
        <v>950000</v>
      </c>
      <c r="D264" s="35">
        <v>950000</v>
      </c>
      <c r="E264" s="35">
        <v>117090.61</v>
      </c>
      <c r="F264" s="35">
        <v>224756</v>
      </c>
      <c r="G264" s="27">
        <f>E264/D264*100</f>
        <v>12.325327368421053</v>
      </c>
      <c r="H264" s="30">
        <f>D264-E264</f>
        <v>832909.39</v>
      </c>
    </row>
    <row r="265" spans="1:8" ht="12.75">
      <c r="A265" s="3" t="s">
        <v>238</v>
      </c>
      <c r="B265" s="3" t="s">
        <v>239</v>
      </c>
      <c r="C265" s="3">
        <v>10088700</v>
      </c>
      <c r="D265" s="34">
        <v>10134700</v>
      </c>
      <c r="E265" s="34">
        <v>0</v>
      </c>
      <c r="F265" s="34">
        <v>0</v>
      </c>
      <c r="G265" s="27">
        <f t="shared" si="23"/>
        <v>0</v>
      </c>
      <c r="H265" s="30">
        <f t="shared" si="24"/>
        <v>10134700</v>
      </c>
    </row>
    <row r="266" spans="1:8" ht="25.5">
      <c r="A266" s="17" t="s">
        <v>242</v>
      </c>
      <c r="B266" s="3" t="s">
        <v>407</v>
      </c>
      <c r="C266" s="3"/>
      <c r="D266" s="34"/>
      <c r="E266" s="34"/>
      <c r="F266" s="34"/>
      <c r="G266" s="27"/>
      <c r="H266" s="30"/>
    </row>
    <row r="267" spans="1:8" ht="12.75">
      <c r="A267" s="5" t="s">
        <v>149</v>
      </c>
      <c r="B267" s="3" t="s">
        <v>361</v>
      </c>
      <c r="C267" s="3">
        <v>7924600</v>
      </c>
      <c r="D267" s="34">
        <v>7924600</v>
      </c>
      <c r="E267" s="34">
        <v>0</v>
      </c>
      <c r="F267" s="34">
        <v>0</v>
      </c>
      <c r="G267" s="27">
        <f t="shared" si="23"/>
        <v>0</v>
      </c>
      <c r="H267" s="30">
        <f t="shared" si="24"/>
        <v>7924600</v>
      </c>
    </row>
    <row r="268" spans="1:8" ht="12.75">
      <c r="A268" s="3" t="s">
        <v>357</v>
      </c>
      <c r="B268" s="3" t="s">
        <v>406</v>
      </c>
      <c r="C268" s="3">
        <v>100000</v>
      </c>
      <c r="D268" s="34">
        <v>100000</v>
      </c>
      <c r="E268" s="34">
        <v>0</v>
      </c>
      <c r="F268" s="34">
        <v>0</v>
      </c>
      <c r="G268" s="27">
        <f t="shared" si="23"/>
        <v>0</v>
      </c>
      <c r="H268" s="30">
        <f t="shared" si="24"/>
        <v>100000</v>
      </c>
    </row>
    <row r="269" spans="1:8" ht="12.75">
      <c r="A269" s="23" t="s">
        <v>83</v>
      </c>
      <c r="B269" s="23" t="s">
        <v>84</v>
      </c>
      <c r="C269" s="31">
        <f>C270+C271+C272</f>
        <v>16260300</v>
      </c>
      <c r="D269" s="31">
        <f>D270+D271+D272</f>
        <v>16260300</v>
      </c>
      <c r="E269" s="31">
        <f>E270+E271+E272</f>
        <v>3278215.4499999997</v>
      </c>
      <c r="F269" s="31">
        <f>F270+F271+F272</f>
        <v>3583731.88</v>
      </c>
      <c r="G269" s="28">
        <f t="shared" si="23"/>
        <v>20.160854658278136</v>
      </c>
      <c r="H269" s="33">
        <f t="shared" si="24"/>
        <v>12982084.55</v>
      </c>
    </row>
    <row r="270" spans="1:8" ht="25.5">
      <c r="A270" s="17" t="s">
        <v>240</v>
      </c>
      <c r="B270" s="3" t="s">
        <v>241</v>
      </c>
      <c r="C270" s="34">
        <v>11051124</v>
      </c>
      <c r="D270" s="34">
        <v>11051124</v>
      </c>
      <c r="E270" s="34">
        <v>2475589.32</v>
      </c>
      <c r="F270" s="34">
        <v>2678950.88</v>
      </c>
      <c r="G270" s="27">
        <f t="shared" si="23"/>
        <v>22.401244615479836</v>
      </c>
      <c r="H270" s="30">
        <f t="shared" si="24"/>
        <v>8575534.68</v>
      </c>
    </row>
    <row r="271" spans="1:8" ht="25.5">
      <c r="A271" s="17" t="s">
        <v>242</v>
      </c>
      <c r="B271" s="3" t="s">
        <v>243</v>
      </c>
      <c r="C271" s="34">
        <v>1411800</v>
      </c>
      <c r="D271" s="34">
        <v>1411800</v>
      </c>
      <c r="E271" s="34">
        <v>0</v>
      </c>
      <c r="F271" s="34">
        <v>0</v>
      </c>
      <c r="G271" s="27">
        <f t="shared" si="23"/>
        <v>0</v>
      </c>
      <c r="H271" s="30">
        <f t="shared" si="24"/>
        <v>1411800</v>
      </c>
    </row>
    <row r="272" spans="1:8" ht="12.75">
      <c r="A272" s="3" t="s">
        <v>244</v>
      </c>
      <c r="B272" s="3" t="s">
        <v>245</v>
      </c>
      <c r="C272" s="3">
        <v>3797376</v>
      </c>
      <c r="D272" s="34">
        <v>3797376</v>
      </c>
      <c r="E272" s="34">
        <v>802626.13</v>
      </c>
      <c r="F272" s="34">
        <v>904781</v>
      </c>
      <c r="G272" s="27">
        <f t="shared" si="23"/>
        <v>21.136335459011697</v>
      </c>
      <c r="H272" s="30">
        <f t="shared" si="24"/>
        <v>2994749.87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8369600</v>
      </c>
      <c r="D273" s="33">
        <f>D274+D279+D281+D275+D276+D278+D280+D277</f>
        <v>8521087</v>
      </c>
      <c r="E273" s="33">
        <f>E274+E279+E281+E275+E276+E278+E280+E277</f>
        <v>1882943.51</v>
      </c>
      <c r="F273" s="33">
        <f>F274+F279+F281+F275+F276+F278+F280+F277</f>
        <v>1805282.2000000002</v>
      </c>
      <c r="G273" s="28">
        <f t="shared" si="23"/>
        <v>22.097456697719434</v>
      </c>
      <c r="H273" s="33">
        <f t="shared" si="24"/>
        <v>6638143.49</v>
      </c>
    </row>
    <row r="274" spans="1:8" ht="12.75">
      <c r="A274" s="3" t="s">
        <v>113</v>
      </c>
      <c r="B274" s="3" t="s">
        <v>275</v>
      </c>
      <c r="C274" s="35">
        <f>C289</f>
        <v>746000</v>
      </c>
      <c r="D274" s="35">
        <f aca="true" t="shared" si="29" ref="D274:E276">D289</f>
        <v>746000</v>
      </c>
      <c r="E274" s="35">
        <f t="shared" si="29"/>
        <v>157126.65</v>
      </c>
      <c r="F274" s="35">
        <f>F289</f>
        <v>120792.35</v>
      </c>
      <c r="G274" s="27">
        <f t="shared" si="23"/>
        <v>21.06255361930295</v>
      </c>
      <c r="H274" s="30">
        <f t="shared" si="24"/>
        <v>588873.35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9"/>
        <v>0</v>
      </c>
      <c r="E275" s="35">
        <f t="shared" si="29"/>
        <v>0</v>
      </c>
      <c r="F275" s="35">
        <f>F290</f>
        <v>0</v>
      </c>
      <c r="G275" s="27" t="e">
        <f t="shared" si="23"/>
        <v>#DIV/0!</v>
      </c>
      <c r="H275" s="30">
        <f t="shared" si="24"/>
        <v>0</v>
      </c>
    </row>
    <row r="276" spans="1:8" ht="12.75">
      <c r="A276" s="3" t="s">
        <v>115</v>
      </c>
      <c r="B276" s="3" t="s">
        <v>277</v>
      </c>
      <c r="C276" s="35">
        <f>C291</f>
        <v>186100</v>
      </c>
      <c r="D276" s="35">
        <f t="shared" si="29"/>
        <v>186100</v>
      </c>
      <c r="E276" s="35">
        <f t="shared" si="29"/>
        <v>-25927.93</v>
      </c>
      <c r="F276" s="35">
        <f>F291</f>
        <v>76032.82</v>
      </c>
      <c r="G276" s="27">
        <f t="shared" si="23"/>
        <v>-13.932256851155293</v>
      </c>
      <c r="H276" s="30">
        <f t="shared" si="24"/>
        <v>212027.93</v>
      </c>
    </row>
    <row r="277" spans="1:8" ht="25.5">
      <c r="A277" s="13" t="s">
        <v>118</v>
      </c>
      <c r="B277" s="3" t="s">
        <v>368</v>
      </c>
      <c r="C277" s="35">
        <f>C292</f>
        <v>20000</v>
      </c>
      <c r="D277" s="35">
        <f>D292</f>
        <v>20000</v>
      </c>
      <c r="E277" s="35">
        <f>E292</f>
        <v>4041.61</v>
      </c>
      <c r="F277" s="35">
        <f>F292</f>
        <v>2678.59</v>
      </c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263300</v>
      </c>
      <c r="D278" s="35">
        <f>D283+D287+D293</f>
        <v>414787</v>
      </c>
      <c r="E278" s="35">
        <f>E283+E287+E293</f>
        <v>142678</v>
      </c>
      <c r="F278" s="35">
        <f>F283+F287+F293</f>
        <v>286762.73</v>
      </c>
      <c r="G278" s="27">
        <f t="shared" si="23"/>
        <v>34.397895787476465</v>
      </c>
      <c r="H278" s="30">
        <f t="shared" si="24"/>
        <v>272109</v>
      </c>
    </row>
    <row r="279" spans="1:8" ht="51">
      <c r="A279" s="17" t="s">
        <v>154</v>
      </c>
      <c r="B279" s="3" t="s">
        <v>279</v>
      </c>
      <c r="C279" s="35">
        <f>C284</f>
        <v>7100000</v>
      </c>
      <c r="D279" s="35">
        <f aca="true" t="shared" si="30" ref="D279:F280">D284</f>
        <v>7100000</v>
      </c>
      <c r="E279" s="35">
        <f t="shared" si="30"/>
        <v>1553422.68</v>
      </c>
      <c r="F279" s="35">
        <f t="shared" si="30"/>
        <v>1319015.71</v>
      </c>
      <c r="G279" s="27">
        <f t="shared" si="23"/>
        <v>21.879192676056334</v>
      </c>
      <c r="H279" s="30">
        <f t="shared" si="24"/>
        <v>5546577.32</v>
      </c>
    </row>
    <row r="280" spans="1:8" ht="12.75">
      <c r="A280" s="17" t="s">
        <v>156</v>
      </c>
      <c r="B280" s="3" t="s">
        <v>344</v>
      </c>
      <c r="C280" s="35">
        <f>C285</f>
        <v>50000</v>
      </c>
      <c r="D280" s="35">
        <f t="shared" si="30"/>
        <v>50000</v>
      </c>
      <c r="E280" s="35">
        <f t="shared" si="30"/>
        <v>49999.98</v>
      </c>
      <c r="F280" s="35">
        <f t="shared" si="30"/>
        <v>0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4200</v>
      </c>
      <c r="D281" s="35">
        <f>D294</f>
        <v>4200</v>
      </c>
      <c r="E281" s="35">
        <f>E294</f>
        <v>1602.52</v>
      </c>
      <c r="F281" s="35">
        <f>F294</f>
        <v>0</v>
      </c>
      <c r="G281" s="27">
        <f t="shared" si="23"/>
        <v>38.15523809523809</v>
      </c>
      <c r="H281" s="30">
        <f t="shared" si="24"/>
        <v>2597.48</v>
      </c>
    </row>
    <row r="282" spans="1:8" ht="12.75">
      <c r="A282" s="23" t="s">
        <v>87</v>
      </c>
      <c r="B282" s="23" t="s">
        <v>88</v>
      </c>
      <c r="C282" s="31">
        <f>C283+C284</f>
        <v>7200000</v>
      </c>
      <c r="D282" s="31">
        <f>D283+D284+D285</f>
        <v>7387500</v>
      </c>
      <c r="E282" s="31">
        <f>E283+E284+E285</f>
        <v>1651886.19</v>
      </c>
      <c r="F282" s="31">
        <f>F283+F284+F285</f>
        <v>1518881.71</v>
      </c>
      <c r="G282" s="28">
        <f t="shared" si="23"/>
        <v>22.360557563451778</v>
      </c>
      <c r="H282" s="33">
        <f t="shared" si="24"/>
        <v>5735613.8100000005</v>
      </c>
    </row>
    <row r="283" spans="1:8" ht="25.5">
      <c r="A283" s="13" t="s">
        <v>120</v>
      </c>
      <c r="B283" s="3" t="s">
        <v>252</v>
      </c>
      <c r="C283" s="3">
        <v>100000</v>
      </c>
      <c r="D283" s="34">
        <v>237500</v>
      </c>
      <c r="E283" s="34">
        <v>48463.53</v>
      </c>
      <c r="F283" s="34">
        <v>199866</v>
      </c>
      <c r="G283" s="27">
        <f t="shared" si="23"/>
        <v>20.40569684210526</v>
      </c>
      <c r="H283" s="30">
        <f t="shared" si="24"/>
        <v>189036.47</v>
      </c>
    </row>
    <row r="284" spans="1:8" ht="51">
      <c r="A284" s="17" t="s">
        <v>154</v>
      </c>
      <c r="B284" s="3" t="s">
        <v>253</v>
      </c>
      <c r="C284" s="3">
        <v>7100000</v>
      </c>
      <c r="D284" s="34">
        <v>7100000</v>
      </c>
      <c r="E284" s="34">
        <v>1553422.68</v>
      </c>
      <c r="F284" s="34">
        <v>1319015.71</v>
      </c>
      <c r="G284" s="27">
        <f t="shared" si="23"/>
        <v>21.879192676056334</v>
      </c>
      <c r="H284" s="30">
        <f t="shared" si="24"/>
        <v>5546577.32</v>
      </c>
    </row>
    <row r="285" spans="1:8" ht="12.75">
      <c r="A285" s="17" t="s">
        <v>156</v>
      </c>
      <c r="B285" s="3" t="s">
        <v>343</v>
      </c>
      <c r="C285" s="3">
        <v>50000</v>
      </c>
      <c r="D285" s="34">
        <v>50000</v>
      </c>
      <c r="E285" s="34">
        <v>49999.98</v>
      </c>
      <c r="F285" s="34">
        <v>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120000</v>
      </c>
      <c r="E286" s="31">
        <f>E287</f>
        <v>76171</v>
      </c>
      <c r="F286" s="31">
        <f>F287</f>
        <v>52040</v>
      </c>
      <c r="G286" s="28">
        <f t="shared" si="23"/>
        <v>63.475833333333334</v>
      </c>
      <c r="H286" s="33">
        <f t="shared" si="24"/>
        <v>43829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120000</v>
      </c>
      <c r="E287" s="34">
        <v>76171</v>
      </c>
      <c r="F287" s="34">
        <v>52040</v>
      </c>
      <c r="G287" s="27">
        <f>E287/D287*100</f>
        <v>63.475833333333334</v>
      </c>
      <c r="H287" s="30">
        <f>D287-E287</f>
        <v>43829</v>
      </c>
    </row>
    <row r="288" spans="1:8" ht="25.5">
      <c r="A288" s="24" t="s">
        <v>91</v>
      </c>
      <c r="B288" s="23" t="s">
        <v>92</v>
      </c>
      <c r="C288" s="31">
        <f>C289+C294+C290+C291+C293+C292</f>
        <v>999600</v>
      </c>
      <c r="D288" s="31">
        <f>D289+D294+D290+D291+D293+D292</f>
        <v>1013587</v>
      </c>
      <c r="E288" s="31">
        <f>E289+E294+E290+E291+E293+E292</f>
        <v>154886.31999999998</v>
      </c>
      <c r="F288" s="31">
        <f>F289+F294+F290+F291+F293+F292</f>
        <v>234360.49000000002</v>
      </c>
      <c r="G288" s="28">
        <f t="shared" si="23"/>
        <v>15.281008931645726</v>
      </c>
      <c r="H288" s="33">
        <f t="shared" si="24"/>
        <v>858700.68</v>
      </c>
    </row>
    <row r="289" spans="1:8" ht="12.75">
      <c r="A289" s="3" t="s">
        <v>113</v>
      </c>
      <c r="B289" s="3" t="s">
        <v>255</v>
      </c>
      <c r="C289" s="34">
        <v>746000</v>
      </c>
      <c r="D289" s="34">
        <v>746000</v>
      </c>
      <c r="E289" s="34">
        <v>157126.65</v>
      </c>
      <c r="F289" s="34">
        <v>120792.35</v>
      </c>
      <c r="G289" s="27">
        <f t="shared" si="23"/>
        <v>21.06255361930295</v>
      </c>
      <c r="H289" s="30">
        <f t="shared" si="24"/>
        <v>588873.35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3"/>
        <v>#DIV/0!</v>
      </c>
      <c r="H290" s="30">
        <f t="shared" si="24"/>
        <v>0</v>
      </c>
    </row>
    <row r="291" spans="1:8" ht="12.75">
      <c r="A291" s="3" t="s">
        <v>115</v>
      </c>
      <c r="B291" s="3" t="s">
        <v>257</v>
      </c>
      <c r="C291" s="34">
        <v>186100</v>
      </c>
      <c r="D291" s="34">
        <v>186100</v>
      </c>
      <c r="E291" s="34">
        <v>-25927.93</v>
      </c>
      <c r="F291" s="34">
        <v>76032.82</v>
      </c>
      <c r="G291" s="27">
        <f t="shared" si="23"/>
        <v>-13.932256851155293</v>
      </c>
      <c r="H291" s="30">
        <f t="shared" si="24"/>
        <v>212027.93</v>
      </c>
    </row>
    <row r="292" spans="1:8" ht="25.5">
      <c r="A292" s="13" t="s">
        <v>118</v>
      </c>
      <c r="B292" s="3" t="s">
        <v>367</v>
      </c>
      <c r="C292" s="34">
        <v>20000</v>
      </c>
      <c r="D292" s="34">
        <v>20000</v>
      </c>
      <c r="E292" s="34">
        <v>4041.61</v>
      </c>
      <c r="F292" s="34">
        <v>2678.59</v>
      </c>
      <c r="G292" s="27">
        <f t="shared" si="23"/>
        <v>20.20805</v>
      </c>
      <c r="H292" s="30">
        <f t="shared" si="24"/>
        <v>15958.39</v>
      </c>
    </row>
    <row r="293" spans="1:8" ht="25.5">
      <c r="A293" s="13" t="s">
        <v>120</v>
      </c>
      <c r="B293" s="3" t="s">
        <v>258</v>
      </c>
      <c r="C293" s="34">
        <v>43300</v>
      </c>
      <c r="D293" s="34">
        <v>57287</v>
      </c>
      <c r="E293" s="34">
        <v>18043.47</v>
      </c>
      <c r="F293" s="34">
        <v>34856.73</v>
      </c>
      <c r="G293" s="27">
        <f t="shared" si="23"/>
        <v>31.496622270323112</v>
      </c>
      <c r="H293" s="30">
        <f t="shared" si="24"/>
        <v>39243.53</v>
      </c>
    </row>
    <row r="294" spans="1:8" ht="12.75">
      <c r="A294" s="3" t="s">
        <v>331</v>
      </c>
      <c r="B294" s="3" t="s">
        <v>374</v>
      </c>
      <c r="C294" s="34">
        <v>4200</v>
      </c>
      <c r="D294" s="34">
        <v>4200</v>
      </c>
      <c r="E294" s="34">
        <v>1602.52</v>
      </c>
      <c r="F294" s="34">
        <v>0</v>
      </c>
      <c r="G294" s="27">
        <f t="shared" si="23"/>
        <v>38.15523809523809</v>
      </c>
      <c r="H294" s="30">
        <f t="shared" si="24"/>
        <v>2597.48</v>
      </c>
    </row>
    <row r="295" spans="1:8" ht="12.75">
      <c r="A295" s="1" t="s">
        <v>93</v>
      </c>
      <c r="B295" s="1" t="s">
        <v>94</v>
      </c>
      <c r="C295" s="33">
        <f aca="true" t="shared" si="31" ref="C295:F296">C296</f>
        <v>200000</v>
      </c>
      <c r="D295" s="33">
        <f>D296</f>
        <v>200000</v>
      </c>
      <c r="E295" s="33">
        <f>E296</f>
        <v>0</v>
      </c>
      <c r="F295" s="33">
        <f t="shared" si="31"/>
        <v>0</v>
      </c>
      <c r="G295" s="28">
        <f t="shared" si="23"/>
        <v>0</v>
      </c>
      <c r="H295" s="33">
        <f t="shared" si="24"/>
        <v>200000</v>
      </c>
    </row>
    <row r="296" spans="1:8" ht="12.75">
      <c r="A296" s="23" t="s">
        <v>95</v>
      </c>
      <c r="B296" s="23" t="s">
        <v>96</v>
      </c>
      <c r="C296" s="31">
        <f t="shared" si="31"/>
        <v>200000</v>
      </c>
      <c r="D296" s="33">
        <f t="shared" si="31"/>
        <v>200000</v>
      </c>
      <c r="E296" s="31">
        <f t="shared" si="31"/>
        <v>0</v>
      </c>
      <c r="F296" s="31">
        <f t="shared" si="31"/>
        <v>0</v>
      </c>
      <c r="G296" s="28">
        <f t="shared" si="23"/>
        <v>0</v>
      </c>
      <c r="H296" s="33">
        <f t="shared" si="24"/>
        <v>200000</v>
      </c>
    </row>
    <row r="297" spans="1:8" ht="51">
      <c r="A297" s="17" t="s">
        <v>260</v>
      </c>
      <c r="B297" s="3" t="s">
        <v>261</v>
      </c>
      <c r="C297" s="3">
        <v>200000</v>
      </c>
      <c r="D297" s="34">
        <v>200000</v>
      </c>
      <c r="E297" s="34">
        <v>0</v>
      </c>
      <c r="F297" s="34">
        <v>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C299+C302+C301</f>
        <v>36420000</v>
      </c>
      <c r="D298" s="33">
        <f>D299+D302+D301</f>
        <v>36420000</v>
      </c>
      <c r="E298" s="33">
        <f>E299+E302+E301</f>
        <v>7490000</v>
      </c>
      <c r="F298" s="33">
        <f>F299+F302+F301</f>
        <v>7205000</v>
      </c>
      <c r="G298" s="28">
        <f>E298/D298*100</f>
        <v>20.56562328390994</v>
      </c>
      <c r="H298" s="33">
        <f>D298-E298</f>
        <v>28930000</v>
      </c>
    </row>
    <row r="299" spans="1:8" ht="38.25">
      <c r="A299" s="14" t="s">
        <v>99</v>
      </c>
      <c r="B299" s="1" t="s">
        <v>100</v>
      </c>
      <c r="C299" s="33">
        <f>C300</f>
        <v>36139000</v>
      </c>
      <c r="D299" s="33">
        <f>D300</f>
        <v>36139000</v>
      </c>
      <c r="E299" s="33">
        <f>E300</f>
        <v>7490000</v>
      </c>
      <c r="F299" s="33">
        <f>F300</f>
        <v>7205000</v>
      </c>
      <c r="G299" s="28">
        <f>E299/D299*100</f>
        <v>20.725531973767954</v>
      </c>
      <c r="H299" s="33">
        <f>D299-E299</f>
        <v>28649000</v>
      </c>
    </row>
    <row r="300" spans="1:8" ht="25.5">
      <c r="A300" s="22" t="s">
        <v>262</v>
      </c>
      <c r="B300" s="3" t="s">
        <v>263</v>
      </c>
      <c r="C300" s="34">
        <v>36139000</v>
      </c>
      <c r="D300" s="34">
        <v>36139000</v>
      </c>
      <c r="E300" s="34">
        <v>7490000</v>
      </c>
      <c r="F300" s="34">
        <v>7205000</v>
      </c>
      <c r="G300" s="27">
        <f>E300/D300*100</f>
        <v>20.725531973767954</v>
      </c>
      <c r="H300" s="30">
        <f>D300-E300</f>
        <v>28649000</v>
      </c>
    </row>
    <row r="301" spans="1:8" s="4" customFormat="1" ht="12.75">
      <c r="A301" s="14" t="s">
        <v>110</v>
      </c>
      <c r="B301" s="1" t="s">
        <v>111</v>
      </c>
      <c r="C301" s="33">
        <v>281000</v>
      </c>
      <c r="D301" s="33">
        <v>281000</v>
      </c>
      <c r="E301" s="33">
        <v>0</v>
      </c>
      <c r="F301" s="33"/>
      <c r="G301" s="28"/>
      <c r="H301" s="33"/>
    </row>
    <row r="302" spans="1:8" s="4" customFormat="1" ht="12.75">
      <c r="A302" s="14" t="s">
        <v>106</v>
      </c>
      <c r="B302" s="1" t="s">
        <v>360</v>
      </c>
      <c r="C302" s="1">
        <v>0</v>
      </c>
      <c r="D302" s="33">
        <v>0</v>
      </c>
      <c r="E302" s="33">
        <v>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-1263807.84</v>
      </c>
      <c r="E303" s="11">
        <v>5162792.42</v>
      </c>
      <c r="F303" s="11">
        <v>1415869.56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2018-04-09T14:09:33Z</cp:lastPrinted>
  <dcterms:created xsi:type="dcterms:W3CDTF">2005-05-20T13:40:13Z</dcterms:created>
  <dcterms:modified xsi:type="dcterms:W3CDTF">2018-04-09T15:04:49Z</dcterms:modified>
  <cp:category/>
  <cp:version/>
  <cp:contentType/>
  <cp:contentStatus/>
</cp:coreProperties>
</file>