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1"/>
  </bookViews>
  <sheets>
    <sheet name="Консолидированный" sheetId="1" r:id="rId1"/>
    <sheet name="Районный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70 000 ПО КОДУ 245</t>
        </r>
      </text>
    </comment>
  </commentList>
</comments>
</file>

<file path=xl/sharedStrings.xml><?xml version="1.0" encoding="utf-8"?>
<sst xmlns="http://schemas.openxmlformats.org/spreadsheetml/2006/main" count="1330" uniqueCount="446">
  <si>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</si>
  <si>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</si>
  <si>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</si>
  <si>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</si>
  <si>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</si>
  <si>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</si>
  <si>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</si>
  <si>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</si>
  <si>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</si>
  <si>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</si>
  <si>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</si>
  <si>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</si>
  <si>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</si>
  <si>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</si>
  <si>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</si>
  <si>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</si>
  <si>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</si>
  <si>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</si>
  <si>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</si>
  <si>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</si>
  <si>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</si>
  <si>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</si>
  <si>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</si>
  <si>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</si>
  <si>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</si>
  <si>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</si>
  <si>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</si>
  <si>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</si>
  <si>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</si>
  <si>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</si>
  <si>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</si>
  <si>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</si>
  <si>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</si>
  <si>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</si>
  <si>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</si>
  <si>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</si>
  <si>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</si>
  <si>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</si>
  <si>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</si>
  <si>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</si>
  <si>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</si>
  <si>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</si>
  <si>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</si>
  <si>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</si>
  <si>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</si>
  <si>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</si>
  <si>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</si>
  <si>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</si>
  <si>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</si>
  <si>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</si>
  <si>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</si>
  <si>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</si>
  <si>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</si>
  <si>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</si>
  <si>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</si>
  <si>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</si>
  <si>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</si>
  <si>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</si>
  <si>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</si>
  <si>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</si>
  <si>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</si>
  <si>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</si>
  <si>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</si>
  <si>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</si>
  <si>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</si>
  <si>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</si>
  <si>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</si>
  <si>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</si>
  <si>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</si>
  <si>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</si>
  <si>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</si>
  <si>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</si>
  <si>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</si>
  <si>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</si>
  <si>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</si>
  <si>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</si>
  <si>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</si>
  <si>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</si>
  <si>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</si>
  <si>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</si>
  <si>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</si>
  <si>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</si>
  <si>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</si>
  <si>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</si>
  <si>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</si>
  <si>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</si>
  <si>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</si>
  <si>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</si>
  <si>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</si>
  <si>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</si>
  <si>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</si>
  <si>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</si>
  <si>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</si>
  <si>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</si>
  <si>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</si>
  <si>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</si>
  <si>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</si>
  <si>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</si>
  <si>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</si>
  <si>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</si>
  <si>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</si>
  <si>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</si>
  <si>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</si>
  <si>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</si>
  <si>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</si>
  <si>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</si>
  <si>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</si>
  <si>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</si>
  <si>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</si>
  <si>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</si>
  <si>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</si>
  <si>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</si>
  <si>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</si>
  <si>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</si>
  <si>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</si>
  <si>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</si>
  <si>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</si>
  <si>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</si>
  <si>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</si>
  <si>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</si>
  <si>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</si>
  <si>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</si>
  <si>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</si>
  <si>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</si>
  <si>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</si>
  <si>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</si>
  <si>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</si>
  <si>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</si>
  <si>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</si>
  <si>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</si>
  <si>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</si>
  <si>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</si>
  <si>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</si>
  <si>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</si>
  <si>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</si>
  <si>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</si>
  <si>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</si>
  <si>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</si>
  <si>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</si>
  <si>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</si>
  <si>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</si>
  <si>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</si>
  <si>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</si>
  <si>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</si>
  <si>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</si>
  <si>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</si>
  <si>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</si>
  <si>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</si>
  <si>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</si>
  <si>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</si>
  <si>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</si>
  <si>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</si>
  <si>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</si>
  <si>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</si>
  <si>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</si>
  <si>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</si>
  <si>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</si>
  <si>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</si>
  <si>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</si>
  <si>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</si>
  <si>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</si>
  <si>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</si>
  <si>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</si>
  <si>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</si>
  <si>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</si>
  <si>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</si>
  <si>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</si>
  <si>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</si>
  <si>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</si>
  <si>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</si>
  <si>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</si>
  <si>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</si>
  <si>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</si>
  <si>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</si>
  <si>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</si>
  <si>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</si>
  <si>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</si>
  <si>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</si>
  <si>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</si>
  <si>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</si>
  <si>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</si>
  <si>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</si>
  <si>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</si>
  <si>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</si>
  <si>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</si>
  <si>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</si>
  <si>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</si>
  <si>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</si>
  <si>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</si>
  <si>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</si>
  <si>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</si>
  <si>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</si>
  <si>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</si>
  <si>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</si>
  <si>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</si>
  <si>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</si>
  <si>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</si>
  <si>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</si>
  <si>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</si>
  <si>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</si>
  <si>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</si>
  <si>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</si>
  <si>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</si>
  <si>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</si>
  <si>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</si>
  <si>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</si>
  <si>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</si>
  <si>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</si>
  <si>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</si>
  <si>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</si>
  <si>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</si>
  <si>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</si>
  <si>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</si>
  <si>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</si>
  <si>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</si>
  <si>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</si>
  <si>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</si>
  <si>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</si>
  <si>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</si>
  <si>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</si>
  <si>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</si>
  <si>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</si>
  <si>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</si>
  <si>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</si>
  <si>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</si>
  <si>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</si>
  <si>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</si>
  <si>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</si>
  <si>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</si>
  <si>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</si>
  <si>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</si>
  <si>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</si>
  <si>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</si>
  <si>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</si>
  <si>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</si>
  <si>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</si>
  <si>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</si>
  <si>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</si>
  <si>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</si>
  <si>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</si>
  <si>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</si>
  <si>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</si>
  <si>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</si>
  <si>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</si>
  <si>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</si>
  <si>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</si>
  <si>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</si>
  <si>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</si>
  <si>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</si>
  <si>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</si>
  <si>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</si>
  <si>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</si>
  <si>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</si>
  <si>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</si>
  <si>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</si>
  <si>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</si>
  <si>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</si>
  <si>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</si>
  <si>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</si>
  <si>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</si>
  <si>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</si>
  <si>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</si>
  <si>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</si>
  <si>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</si>
  <si>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</si>
  <si>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</si>
  <si>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</si>
  <si>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</si>
  <si>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</si>
  <si>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</si>
  <si>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</si>
  <si>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</si>
  <si>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</si>
  <si>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</si>
  <si>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</si>
  <si>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</si>
  <si>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</si>
  <si>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</si>
  <si>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</si>
  <si>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</si>
  <si>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</si>
  <si>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</si>
  <si>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</si>
  <si>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</si>
  <si>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</si>
  <si>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</si>
  <si>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</si>
  <si>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</si>
  <si>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</si>
  <si>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</si>
  <si>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</si>
  <si>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</si>
  <si>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</si>
  <si>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</si>
  <si>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</si>
  <si>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</si>
  <si>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</si>
  <si>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</si>
  <si>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</si>
  <si>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</si>
  <si>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</si>
  <si>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</si>
  <si>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</si>
  <si>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</si>
  <si>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</si>
  <si>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</si>
  <si>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</si>
  <si>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</si>
  <si>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</si>
  <si>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</si>
  <si>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</si>
  <si>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</si>
  <si>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</si>
  <si>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</si>
  <si>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000 0203 0000000 000 000</t>
  </si>
  <si>
    <t>000 0203 0000000 530 000</t>
  </si>
  <si>
    <t>000 0304 0000000 122 000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</si>
  <si>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</si>
  <si>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</si>
  <si>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</si>
  <si>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</si>
  <si>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</si>
  <si>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</si>
  <si>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</si>
  <si>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</si>
  <si>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000 0500 0000000 244 000</t>
  </si>
  <si>
    <t>000 0500 0000000 412 000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</si>
  <si>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</si>
  <si>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</si>
  <si>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</si>
  <si>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</si>
  <si>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</si>
  <si>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</si>
  <si>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</si>
  <si>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</si>
  <si>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</si>
  <si>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</si>
  <si>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</si>
  <si>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</si>
  <si>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</si>
  <si>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</si>
  <si>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</si>
  <si>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</si>
  <si>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</si>
  <si>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</si>
  <si>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</si>
  <si>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</si>
  <si>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</si>
  <si>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</si>
  <si>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</si>
  <si>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</si>
  <si>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</si>
  <si>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</si>
  <si>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</si>
  <si>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</si>
  <si>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</si>
  <si>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</si>
  <si>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</si>
  <si>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</si>
  <si>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</si>
  <si>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</si>
  <si>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</si>
  <si>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</si>
  <si>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</si>
  <si>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</si>
  <si>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</si>
  <si>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</si>
  <si>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</si>
  <si>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</si>
  <si>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</si>
  <si>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</si>
  <si>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</si>
  <si>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</si>
  <si>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</si>
  <si>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</si>
  <si>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</si>
  <si>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</si>
  <si>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</si>
  <si>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</si>
  <si>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</si>
  <si>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</si>
  <si>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</si>
  <si>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</si>
  <si>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</si>
  <si>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</si>
  <si>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</si>
  <si>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</si>
  <si>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</si>
  <si>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</si>
  <si>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</si>
  <si>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</si>
  <si>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</si>
  <si>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</si>
  <si>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</si>
  <si>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</si>
  <si>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000 0502 0000000 811 000</t>
  </si>
  <si>
    <t>000 0503 0000000 811 000</t>
  </si>
  <si>
    <t>Стипендии</t>
  </si>
  <si>
    <t>000 0709 0000000 340 000</t>
  </si>
  <si>
    <t>000 0700 0000000 340 000</t>
  </si>
  <si>
    <t>000 0503 0000000 243 000</t>
  </si>
  <si>
    <t>000 1003 0000000 634 000</t>
  </si>
  <si>
    <t>000 1003 0000000 323 000</t>
  </si>
  <si>
    <t>Исполнение судебных актов Российской Федерации и мировых соглашений по возмещению причиненного вреда</t>
  </si>
  <si>
    <t>000 0104 0000000 831 000</t>
  </si>
  <si>
    <t>000 0000 0000000 831 000</t>
  </si>
  <si>
    <t>Закупка товаров, работ и услуг в целях капитального ремонта государственного (муниципального)имущества</t>
  </si>
  <si>
    <t>000 0500 0000000 243 000</t>
  </si>
  <si>
    <t>000 0310 0000000 360 000</t>
  </si>
  <si>
    <t>000 0409 0000000 831 000</t>
  </si>
  <si>
    <t>Судебная система</t>
  </si>
  <si>
    <t>000 0105 0000000 000 000</t>
  </si>
  <si>
    <t>000 0105 0000000 244 000</t>
  </si>
  <si>
    <t>Исполнитель Баджурак Г.Н. (835359)21799</t>
  </si>
  <si>
    <t>Уплата налога на имущество организаций и земельного налога</t>
  </si>
  <si>
    <t>000 0104 0000000 851 000</t>
  </si>
  <si>
    <t>000 0000 0000000 851 000</t>
  </si>
  <si>
    <t>000 0501 0000000 851 000</t>
  </si>
  <si>
    <t>000 0500 0000000 851 000</t>
  </si>
  <si>
    <t>000 0113 0000000 851 000</t>
  </si>
  <si>
    <t>000 0503 0000000 851 000</t>
  </si>
  <si>
    <t>000 0801 0000000 851 000</t>
  </si>
  <si>
    <t>000 0800 0000000 851 000</t>
  </si>
  <si>
    <t>000 0709 0000000 851 000</t>
  </si>
  <si>
    <t>000 0700 0000000 851 000</t>
  </si>
  <si>
    <t>000 0804 0000000 851 000</t>
  </si>
  <si>
    <t>000 1105 0000000 851 000</t>
  </si>
  <si>
    <t>000 1100 0000000 851 000</t>
  </si>
  <si>
    <t>000 0707 0000000 621 000</t>
  </si>
  <si>
    <t>000 0502 0000000 853 000</t>
  </si>
  <si>
    <t>000 0500 0000000 853 000</t>
  </si>
  <si>
    <t>000 0503 0000000 831 000</t>
  </si>
  <si>
    <t>000 0500 0000000 831 000</t>
  </si>
  <si>
    <t>Закупка товаров, работ, услуг в целях капитального ремонта муниципального имущества</t>
  </si>
  <si>
    <t>000 0104 0000000 243 000</t>
  </si>
  <si>
    <t>000 0000 0000000 243 000</t>
  </si>
  <si>
    <t>000 0409 0000000 853 000</t>
  </si>
  <si>
    <t>Справки об испонении бюджета по расходам районного бюджета на                                             1 декабря  2018 года</t>
  </si>
  <si>
    <t>районный бюджет</t>
  </si>
  <si>
    <t>Отклонение 2018 год</t>
  </si>
  <si>
    <t>Исполнено  на 01.12.2017 года</t>
  </si>
  <si>
    <t>Исполнено  на 01.12.2018 года</t>
  </si>
  <si>
    <t>Справки об испонении бюджета по расходам консолидированного бюджета на 1 декабря 2018 года</t>
  </si>
  <si>
    <t>000 0501 00000000 811 000</t>
  </si>
  <si>
    <t>000 0503 0000000 245 000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</si>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</sst>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&quot;&quot;###,##0.00"/>
    <numFmt numFmtId="177" formatCode="#,##0.00_р_."/>
  </numFmts>
  <fonts count="47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9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35.25390625" style="0" customWidth="1"/>
    <col min="2" max="2" width="24.25390625" style="0" customWidth="1"/>
    <col min="3" max="3" width="14.125" style="0" customWidth="1"/>
    <col min="4" max="4" width="15.125" style="50" customWidth="1"/>
    <col min="5" max="5" width="13.875" style="50" customWidth="1"/>
    <col min="6" max="6" width="13.625" style="5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62" t="s">
        <v>442</v>
      </c>
      <c r="E1" s="62"/>
      <c r="F1" s="62"/>
    </row>
    <row r="2" spans="4:6" ht="12.75">
      <c r="D2" s="62"/>
      <c r="E2" s="62"/>
      <c r="F2" s="62"/>
    </row>
    <row r="3" spans="4:6" ht="12.75">
      <c r="D3" s="62"/>
      <c r="E3" s="62"/>
      <c r="F3" s="62"/>
    </row>
    <row r="4" spans="1:8" s="7" customFormat="1" ht="12.75">
      <c r="A4" s="9"/>
      <c r="B4" s="4"/>
      <c r="C4" s="4"/>
      <c r="D4" s="36"/>
      <c r="E4" s="36"/>
      <c r="F4" s="36"/>
      <c r="G4" s="6"/>
      <c r="H4" s="10" t="s">
        <v>101</v>
      </c>
    </row>
    <row r="5" spans="1:8" s="7" customFormat="1" ht="51">
      <c r="A5" s="8" t="s">
        <v>5</v>
      </c>
      <c r="B5" s="13" t="s">
        <v>6</v>
      </c>
      <c r="C5" s="14" t="s">
        <v>108</v>
      </c>
      <c r="D5" s="38" t="s">
        <v>107</v>
      </c>
      <c r="E5" s="37" t="s">
        <v>441</v>
      </c>
      <c r="F5" s="54" t="s">
        <v>440</v>
      </c>
      <c r="G5" s="63" t="s">
        <v>439</v>
      </c>
      <c r="H5" s="64"/>
    </row>
    <row r="6" spans="1:8" s="7" customFormat="1" ht="38.25">
      <c r="A6" s="8"/>
      <c r="B6" s="15"/>
      <c r="C6" s="32" t="s">
        <v>317</v>
      </c>
      <c r="D6" s="60" t="s">
        <v>317</v>
      </c>
      <c r="E6" s="60" t="s">
        <v>317</v>
      </c>
      <c r="F6" s="60" t="s">
        <v>317</v>
      </c>
      <c r="G6" s="17" t="s">
        <v>0</v>
      </c>
      <c r="H6" s="17" t="s">
        <v>1</v>
      </c>
    </row>
    <row r="7" spans="1:8" s="7" customFormat="1" ht="31.5" customHeight="1">
      <c r="A7" s="11" t="s">
        <v>7</v>
      </c>
      <c r="B7" s="15"/>
      <c r="C7" s="24">
        <f>C8+C79+C83+C121+C162+C189+C192+C247+C289+C292+C311+C337+C340</f>
        <v>406741261.26</v>
      </c>
      <c r="D7" s="39">
        <f>D8+D79+D83+D121+D162+D189+D192+D247+D289+D292+D311+D337+D340</f>
        <v>471125633.64</v>
      </c>
      <c r="E7" s="39">
        <f>E8+E79+E83+E121+E162+E189+E192+E247+E289+E292+E311+E337+E340</f>
        <v>417437741.93999994</v>
      </c>
      <c r="F7" s="39">
        <f>F8+F79+F83+F121+F162+F189+F192+F247+F289+F292+F311+F337+F340</f>
        <v>374447929.296</v>
      </c>
      <c r="G7" s="23">
        <f>E7/D7*100</f>
        <v>88.60433653647799</v>
      </c>
      <c r="H7" s="27">
        <f>E7-D7</f>
        <v>-53687891.70000005</v>
      </c>
    </row>
    <row r="8" spans="1:8" s="7" customFormat="1" ht="12.75">
      <c r="A8" s="8" t="s">
        <v>8</v>
      </c>
      <c r="B8" s="1" t="s">
        <v>9</v>
      </c>
      <c r="C8" s="24">
        <f>C9+C17+C19+C20+C13+C23+C25+C24</f>
        <v>68084128.89</v>
      </c>
      <c r="D8" s="39">
        <f>D9+D17+D19+D20+D13+D23+D25+D24+D21+D22+D18</f>
        <v>69841009.96</v>
      </c>
      <c r="E8" s="39">
        <f>E9+E17+E19+E20+E13+E23+E25+E24+E21+E22+E18</f>
        <v>57799420.12</v>
      </c>
      <c r="F8" s="39">
        <f>F9+F17+F19+F20+F13+F23+F25+F24+F21</f>
        <v>49166824.660000004</v>
      </c>
      <c r="G8" s="23">
        <f aca="true" t="shared" si="0" ref="G8:G86">E8/D8*100</f>
        <v>82.75856857325435</v>
      </c>
      <c r="H8" s="27">
        <f aca="true" t="shared" si="1" ref="H8:H71">E8-D8</f>
        <v>-12041589.839999996</v>
      </c>
    </row>
    <row r="9" spans="1:8" s="7" customFormat="1" ht="25.5">
      <c r="A9" s="16" t="s">
        <v>125</v>
      </c>
      <c r="B9" s="3" t="s">
        <v>126</v>
      </c>
      <c r="C9" s="29">
        <f>C10+C11+C12</f>
        <v>37666564</v>
      </c>
      <c r="D9" s="40">
        <f>D10+D11+D12</f>
        <v>41750497.26</v>
      </c>
      <c r="E9" s="40">
        <f>E10+E11+E12</f>
        <v>37443466.099999994</v>
      </c>
      <c r="F9" s="40">
        <f>F10+F11+F12</f>
        <v>31985464.790000003</v>
      </c>
      <c r="G9" s="22">
        <f t="shared" si="0"/>
        <v>89.68388056990533</v>
      </c>
      <c r="H9" s="29">
        <f t="shared" si="1"/>
        <v>-4307031.160000004</v>
      </c>
    </row>
    <row r="10" spans="1:8" s="7" customFormat="1" ht="12.75">
      <c r="A10" s="3" t="s">
        <v>112</v>
      </c>
      <c r="B10" s="3" t="s">
        <v>111</v>
      </c>
      <c r="C10" s="29">
        <f>C28+C33+C40+C54+C67</f>
        <v>28882524</v>
      </c>
      <c r="D10" s="40">
        <f>D28+D33+D40+D54+D67</f>
        <v>31930447.509999998</v>
      </c>
      <c r="E10" s="40">
        <f>E28+E33+E40+E54+E67</f>
        <v>28816590.719999995</v>
      </c>
      <c r="F10" s="40">
        <f>F28+F33+F40+F54+F67</f>
        <v>24519311.650000002</v>
      </c>
      <c r="G10" s="22">
        <f t="shared" si="0"/>
        <v>90.24800141299364</v>
      </c>
      <c r="H10" s="29">
        <f t="shared" si="1"/>
        <v>-3113856.790000003</v>
      </c>
    </row>
    <row r="11" spans="1:8" s="7" customFormat="1" ht="12.75">
      <c r="A11" s="3" t="s">
        <v>114</v>
      </c>
      <c r="B11" s="3" t="s">
        <v>113</v>
      </c>
      <c r="C11" s="29">
        <f>C30+C34+C42+C56+C69</f>
        <v>8708977</v>
      </c>
      <c r="D11" s="40">
        <f>D30+D34+D42+D56+D69</f>
        <v>9669677.76</v>
      </c>
      <c r="E11" s="40">
        <f>E30+E34+E42+E56+E69</f>
        <v>8536498.01</v>
      </c>
      <c r="F11" s="40">
        <f>F30+F34+F42+F56+F69</f>
        <v>7395717.64</v>
      </c>
      <c r="G11" s="22">
        <f t="shared" si="0"/>
        <v>88.28110121014001</v>
      </c>
      <c r="H11" s="29">
        <f t="shared" si="1"/>
        <v>-1133179.75</v>
      </c>
    </row>
    <row r="12" spans="1:8" s="7" customFormat="1" ht="12.75">
      <c r="A12" s="5" t="s">
        <v>115</v>
      </c>
      <c r="B12" s="3" t="s">
        <v>116</v>
      </c>
      <c r="C12" s="29">
        <f>C41+C55+C68</f>
        <v>75063</v>
      </c>
      <c r="D12" s="40">
        <f>D41+D55+D68</f>
        <v>150371.99</v>
      </c>
      <c r="E12" s="40">
        <f>E41+E55+E68</f>
        <v>90377.37</v>
      </c>
      <c r="F12" s="40">
        <f>F41+F55+F68+F29</f>
        <v>70435.5</v>
      </c>
      <c r="G12" s="22">
        <f t="shared" si="0"/>
        <v>60.102529733097235</v>
      </c>
      <c r="H12" s="29">
        <f t="shared" si="1"/>
        <v>-59994.619999999995</v>
      </c>
    </row>
    <row r="13" spans="1:8" s="7" customFormat="1" ht="25.5">
      <c r="A13" s="16" t="s">
        <v>129</v>
      </c>
      <c r="B13" s="3" t="s">
        <v>136</v>
      </c>
      <c r="C13" s="29">
        <f>C14+C15+C16</f>
        <v>7239000</v>
      </c>
      <c r="D13" s="40">
        <f>D14+D15+D16</f>
        <v>8518286</v>
      </c>
      <c r="E13" s="40">
        <f>E14+E15+E16</f>
        <v>7927250.42</v>
      </c>
      <c r="F13" s="40">
        <f>F14+F15+F16</f>
        <v>6231334.95</v>
      </c>
      <c r="G13" s="22">
        <f>E13/D13*100</f>
        <v>93.0615668457246</v>
      </c>
      <c r="H13" s="29">
        <f t="shared" si="1"/>
        <v>-591035.5800000001</v>
      </c>
    </row>
    <row r="14" spans="1:8" s="7" customFormat="1" ht="12.75">
      <c r="A14" s="3" t="s">
        <v>130</v>
      </c>
      <c r="B14" s="3" t="s">
        <v>133</v>
      </c>
      <c r="C14" s="29">
        <f aca="true" t="shared" si="2" ref="C14:D16">C71</f>
        <v>5557000</v>
      </c>
      <c r="D14" s="40">
        <f t="shared" si="2"/>
        <v>6614100</v>
      </c>
      <c r="E14" s="40">
        <f aca="true" t="shared" si="3" ref="E14:F16">E71</f>
        <v>6104186.98</v>
      </c>
      <c r="F14" s="40">
        <f>F71</f>
        <v>4795318.59</v>
      </c>
      <c r="G14" s="22">
        <f>E14/D14*100</f>
        <v>92.2905154140397</v>
      </c>
      <c r="H14" s="29">
        <f t="shared" si="1"/>
        <v>-509913.01999999955</v>
      </c>
    </row>
    <row r="15" spans="1:8" s="7" customFormat="1" ht="12.75">
      <c r="A15" s="5" t="s">
        <v>131</v>
      </c>
      <c r="B15" s="3" t="s">
        <v>134</v>
      </c>
      <c r="C15" s="29">
        <f t="shared" si="2"/>
        <v>2000</v>
      </c>
      <c r="D15" s="40">
        <f t="shared" si="2"/>
        <v>2000</v>
      </c>
      <c r="E15" s="40">
        <f t="shared" si="3"/>
        <v>1200</v>
      </c>
      <c r="F15" s="40">
        <f t="shared" si="3"/>
        <v>200</v>
      </c>
      <c r="G15" s="22">
        <f>E15/D15*100</f>
        <v>60</v>
      </c>
      <c r="H15" s="29">
        <f t="shared" si="1"/>
        <v>-800</v>
      </c>
    </row>
    <row r="16" spans="1:8" s="7" customFormat="1" ht="38.25">
      <c r="A16" s="16" t="s">
        <v>132</v>
      </c>
      <c r="B16" s="3" t="s">
        <v>135</v>
      </c>
      <c r="C16" s="29">
        <f t="shared" si="2"/>
        <v>1680000</v>
      </c>
      <c r="D16" s="40">
        <f t="shared" si="2"/>
        <v>1902186</v>
      </c>
      <c r="E16" s="40">
        <f t="shared" si="3"/>
        <v>1821863.44</v>
      </c>
      <c r="F16" s="40">
        <f t="shared" si="3"/>
        <v>1435816.36</v>
      </c>
      <c r="G16" s="22">
        <f>E16/D16*100</f>
        <v>95.77735510617784</v>
      </c>
      <c r="H16" s="29">
        <f t="shared" si="1"/>
        <v>-80322.56000000006</v>
      </c>
    </row>
    <row r="17" spans="1:8" s="7" customFormat="1" ht="23.25" customHeight="1">
      <c r="A17" s="12" t="s">
        <v>117</v>
      </c>
      <c r="B17" s="3" t="s">
        <v>118</v>
      </c>
      <c r="C17" s="29">
        <f>C35+C43+C57+C74</f>
        <v>2983844</v>
      </c>
      <c r="D17" s="40">
        <f>D35+D43+D57+D74</f>
        <v>3474074.7800000003</v>
      </c>
      <c r="E17" s="40">
        <f>E35+E43+E57+E74</f>
        <v>2581586.5600000005</v>
      </c>
      <c r="F17" s="40">
        <f>F35+F43+F57+F74</f>
        <v>2338269.8499999996</v>
      </c>
      <c r="G17" s="22">
        <f t="shared" si="0"/>
        <v>74.31004579584784</v>
      </c>
      <c r="H17" s="29">
        <f t="shared" si="1"/>
        <v>-892488.2199999997</v>
      </c>
    </row>
    <row r="18" spans="1:8" s="7" customFormat="1" ht="23.25" customHeight="1">
      <c r="A18" s="12" t="s">
        <v>433</v>
      </c>
      <c r="B18" s="3" t="s">
        <v>435</v>
      </c>
      <c r="C18" s="29"/>
      <c r="D18" s="40">
        <f>D44</f>
        <v>661013.51</v>
      </c>
      <c r="E18" s="40"/>
      <c r="F18" s="40"/>
      <c r="G18" s="22"/>
      <c r="H18" s="29">
        <f t="shared" si="1"/>
        <v>-661013.51</v>
      </c>
    </row>
    <row r="19" spans="1:8" s="7" customFormat="1" ht="38.25">
      <c r="A19" s="12" t="s">
        <v>119</v>
      </c>
      <c r="B19" s="3" t="s">
        <v>120</v>
      </c>
      <c r="C19" s="29">
        <f>C36+C45+C58+C75+C62+C51</f>
        <v>13579780.09</v>
      </c>
      <c r="D19" s="40">
        <f>D36+D45+D58+D75+D62+D51</f>
        <v>13953546.97</v>
      </c>
      <c r="E19" s="40">
        <f>E36+E45+E58+E75+E62+E51</f>
        <v>9081147.9</v>
      </c>
      <c r="F19" s="40">
        <f>F36+F45+F58+F75+F62+F51</f>
        <v>8519013.97</v>
      </c>
      <c r="G19" s="22">
        <f t="shared" si="0"/>
        <v>65.08128664005207</v>
      </c>
      <c r="H19" s="29">
        <f t="shared" si="1"/>
        <v>-4872399.07</v>
      </c>
    </row>
    <row r="20" spans="1:8" s="7" customFormat="1" ht="12.75">
      <c r="A20" s="5" t="s">
        <v>121</v>
      </c>
      <c r="B20" s="3" t="s">
        <v>122</v>
      </c>
      <c r="C20" s="29"/>
      <c r="D20" s="40"/>
      <c r="E20" s="40"/>
      <c r="F20" s="40"/>
      <c r="G20" s="22"/>
      <c r="H20" s="29">
        <f t="shared" si="1"/>
        <v>0</v>
      </c>
    </row>
    <row r="21" spans="1:8" s="7" customFormat="1" ht="38.25">
      <c r="A21" s="12" t="s">
        <v>403</v>
      </c>
      <c r="B21" s="3" t="s">
        <v>405</v>
      </c>
      <c r="C21" s="29"/>
      <c r="D21" s="40">
        <f>D46</f>
        <v>2000</v>
      </c>
      <c r="E21" s="40">
        <f>E46</f>
        <v>2000</v>
      </c>
      <c r="F21" s="40">
        <f>F46</f>
        <v>25000</v>
      </c>
      <c r="G21" s="22"/>
      <c r="H21" s="29">
        <f t="shared" si="1"/>
        <v>0</v>
      </c>
    </row>
    <row r="22" spans="1:8" s="7" customFormat="1" ht="25.5">
      <c r="A22" s="12" t="s">
        <v>414</v>
      </c>
      <c r="B22" s="3" t="s">
        <v>416</v>
      </c>
      <c r="C22" s="29"/>
      <c r="D22" s="40">
        <f>D47+D76</f>
        <v>770603</v>
      </c>
      <c r="E22" s="40">
        <f>E47+E76</f>
        <v>667225</v>
      </c>
      <c r="F22" s="40"/>
      <c r="G22" s="22"/>
      <c r="H22" s="29">
        <f t="shared" si="1"/>
        <v>-103378</v>
      </c>
    </row>
    <row r="23" spans="1:8" s="7" customFormat="1" ht="12.75">
      <c r="A23" s="5" t="s">
        <v>123</v>
      </c>
      <c r="B23" s="3" t="s">
        <v>124</v>
      </c>
      <c r="C23" s="29">
        <f>C37+C48+C59+C77</f>
        <v>297000</v>
      </c>
      <c r="D23" s="40">
        <f>D37+D48+D59+D77</f>
        <v>162505.66</v>
      </c>
      <c r="E23" s="40">
        <f>E37+E48+E59+E77</f>
        <v>900.79</v>
      </c>
      <c r="F23" s="40">
        <f>F37+F48+F59+F77</f>
        <v>2697.13</v>
      </c>
      <c r="G23" s="22">
        <f t="shared" si="0"/>
        <v>0.5543130005441042</v>
      </c>
      <c r="H23" s="29">
        <f t="shared" si="1"/>
        <v>-161604.87</v>
      </c>
    </row>
    <row r="24" spans="1:8" s="7" customFormat="1" ht="12.75">
      <c r="A24" s="3" t="s">
        <v>330</v>
      </c>
      <c r="B24" s="3" t="s">
        <v>334</v>
      </c>
      <c r="C24" s="29">
        <f>C60+C49+C78</f>
        <v>263040.8</v>
      </c>
      <c r="D24" s="40">
        <f>D60+D49+D78</f>
        <v>215226.8</v>
      </c>
      <c r="E24" s="40">
        <f>E60+E49+E78</f>
        <v>95843.35</v>
      </c>
      <c r="F24" s="40">
        <f>F60+F49+F78</f>
        <v>65043.97</v>
      </c>
      <c r="G24" s="22"/>
      <c r="H24" s="29">
        <f t="shared" si="1"/>
        <v>-119383.44999999998</v>
      </c>
    </row>
    <row r="25" spans="1:8" s="7" customFormat="1" ht="12.75">
      <c r="A25" s="3" t="s">
        <v>127</v>
      </c>
      <c r="B25" s="3" t="s">
        <v>128</v>
      </c>
      <c r="C25" s="28">
        <f>C63</f>
        <v>6054900</v>
      </c>
      <c r="D25" s="44">
        <f>D63</f>
        <v>333255.98</v>
      </c>
      <c r="E25" s="40"/>
      <c r="F25" s="40"/>
      <c r="G25" s="22"/>
      <c r="H25" s="29">
        <f t="shared" si="1"/>
        <v>-333255.98</v>
      </c>
    </row>
    <row r="26" spans="1:8" s="7" customFormat="1" ht="53.25" customHeight="1">
      <c r="A26" s="21" t="s">
        <v>10</v>
      </c>
      <c r="B26" s="19" t="s">
        <v>11</v>
      </c>
      <c r="C26" s="25">
        <f>C27</f>
        <v>6866176</v>
      </c>
      <c r="D26" s="41">
        <f>D27</f>
        <v>7508062.61</v>
      </c>
      <c r="E26" s="41">
        <f>E27</f>
        <v>6611854.42</v>
      </c>
      <c r="F26" s="41">
        <f>F27</f>
        <v>6339618.09</v>
      </c>
      <c r="G26" s="23">
        <f t="shared" si="0"/>
        <v>88.06338949802657</v>
      </c>
      <c r="H26" s="29">
        <f t="shared" si="1"/>
        <v>-896208.1900000004</v>
      </c>
    </row>
    <row r="27" spans="1:8" s="7" customFormat="1" ht="27.75" customHeight="1">
      <c r="A27" s="16" t="s">
        <v>125</v>
      </c>
      <c r="B27" s="3" t="s">
        <v>280</v>
      </c>
      <c r="C27" s="25">
        <f>C28+C30</f>
        <v>6866176</v>
      </c>
      <c r="D27" s="41">
        <f>D28+D30</f>
        <v>7508062.61</v>
      </c>
      <c r="E27" s="41">
        <f>E28+E30</f>
        <v>6611854.42</v>
      </c>
      <c r="F27" s="41">
        <f>F28+F30+F29</f>
        <v>6339618.09</v>
      </c>
      <c r="G27" s="23"/>
      <c r="H27" s="29">
        <f t="shared" si="1"/>
        <v>-896208.1900000004</v>
      </c>
    </row>
    <row r="28" spans="1:8" s="7" customFormat="1" ht="12.75">
      <c r="A28" s="3" t="s">
        <v>112</v>
      </c>
      <c r="B28" s="3" t="s">
        <v>281</v>
      </c>
      <c r="C28" s="26">
        <v>5275698</v>
      </c>
      <c r="D28" s="42">
        <v>5739443.07</v>
      </c>
      <c r="E28" s="42">
        <v>5092093.63</v>
      </c>
      <c r="F28" s="55">
        <v>4900854.41</v>
      </c>
      <c r="G28" s="22">
        <f t="shared" si="0"/>
        <v>88.72104083785257</v>
      </c>
      <c r="H28" s="29">
        <f t="shared" si="1"/>
        <v>-647349.4400000004</v>
      </c>
    </row>
    <row r="29" spans="1:8" s="7" customFormat="1" ht="12.75">
      <c r="A29" s="5" t="s">
        <v>115</v>
      </c>
      <c r="B29" s="3" t="s">
        <v>374</v>
      </c>
      <c r="C29" s="26"/>
      <c r="D29" s="42"/>
      <c r="E29" s="42"/>
      <c r="F29" s="55"/>
      <c r="G29" s="22"/>
      <c r="H29" s="29">
        <f t="shared" si="1"/>
        <v>0</v>
      </c>
    </row>
    <row r="30" spans="1:8" s="7" customFormat="1" ht="12.75">
      <c r="A30" s="3" t="s">
        <v>114</v>
      </c>
      <c r="B30" s="3" t="s">
        <v>282</v>
      </c>
      <c r="C30" s="26">
        <v>1590478</v>
      </c>
      <c r="D30" s="42">
        <v>1768619.54</v>
      </c>
      <c r="E30" s="43">
        <v>1519760.79</v>
      </c>
      <c r="F30" s="43">
        <v>1438763.68</v>
      </c>
      <c r="G30" s="22">
        <f t="shared" si="0"/>
        <v>85.9292095121826</v>
      </c>
      <c r="H30" s="29">
        <f t="shared" si="1"/>
        <v>-248858.75</v>
      </c>
    </row>
    <row r="31" spans="1:8" s="7" customFormat="1" ht="63.75">
      <c r="A31" s="21" t="s">
        <v>12</v>
      </c>
      <c r="B31" s="19" t="s">
        <v>13</v>
      </c>
      <c r="C31" s="25">
        <f>C32+C35+C36+C37</f>
        <v>712000</v>
      </c>
      <c r="D31" s="41">
        <f>D32+D35+D36+D37</f>
        <v>688025.48</v>
      </c>
      <c r="E31" s="41">
        <f>E32+E35+E36+E37</f>
        <v>623685.8</v>
      </c>
      <c r="F31" s="41">
        <f>F32+F35+F36+F37</f>
        <v>570470.26</v>
      </c>
      <c r="G31" s="23">
        <f t="shared" si="0"/>
        <v>90.64864865179122</v>
      </c>
      <c r="H31" s="29">
        <f t="shared" si="1"/>
        <v>-64339.679999999935</v>
      </c>
    </row>
    <row r="32" spans="1:8" s="7" customFormat="1" ht="25.5">
      <c r="A32" s="16" t="s">
        <v>125</v>
      </c>
      <c r="B32" s="3" t="s">
        <v>283</v>
      </c>
      <c r="C32" s="29">
        <f>C33+C34</f>
        <v>370600</v>
      </c>
      <c r="D32" s="40">
        <f>D33+D34</f>
        <v>420171.98000000004</v>
      </c>
      <c r="E32" s="40">
        <f>E33+E34</f>
        <v>396807.34</v>
      </c>
      <c r="F32" s="40">
        <f>F33+F34</f>
        <v>361615.84</v>
      </c>
      <c r="G32" s="22">
        <f>E32/D32*100</f>
        <v>94.43926746376566</v>
      </c>
      <c r="H32" s="29">
        <f t="shared" si="1"/>
        <v>-23364.640000000014</v>
      </c>
    </row>
    <row r="33" spans="1:8" s="7" customFormat="1" ht="12.75">
      <c r="A33" s="3" t="s">
        <v>112</v>
      </c>
      <c r="B33" s="3" t="s">
        <v>284</v>
      </c>
      <c r="C33" s="26">
        <v>284600</v>
      </c>
      <c r="D33" s="42">
        <v>323640.52</v>
      </c>
      <c r="E33" s="42">
        <v>305695.34</v>
      </c>
      <c r="F33" s="55">
        <v>275772.46</v>
      </c>
      <c r="G33" s="22">
        <f t="shared" si="0"/>
        <v>94.45521222126328</v>
      </c>
      <c r="H33" s="29">
        <f t="shared" si="1"/>
        <v>-17945.179999999993</v>
      </c>
    </row>
    <row r="34" spans="1:8" s="7" customFormat="1" ht="12.75">
      <c r="A34" s="3" t="s">
        <v>114</v>
      </c>
      <c r="B34" s="3" t="s">
        <v>285</v>
      </c>
      <c r="C34" s="26">
        <v>86000</v>
      </c>
      <c r="D34" s="42">
        <v>96531.46</v>
      </c>
      <c r="E34" s="43">
        <v>91112</v>
      </c>
      <c r="F34" s="43">
        <v>85843.38</v>
      </c>
      <c r="G34" s="22">
        <f t="shared" si="0"/>
        <v>94.38580955887333</v>
      </c>
      <c r="H34" s="29">
        <f t="shared" si="1"/>
        <v>-5419.460000000006</v>
      </c>
    </row>
    <row r="35" spans="1:8" ht="38.25">
      <c r="A35" s="12" t="s">
        <v>117</v>
      </c>
      <c r="B35" s="3" t="s">
        <v>286</v>
      </c>
      <c r="C35" s="29">
        <v>29000</v>
      </c>
      <c r="D35" s="40">
        <v>20100</v>
      </c>
      <c r="E35" s="44">
        <v>12956.51</v>
      </c>
      <c r="F35" s="44">
        <v>15412.43</v>
      </c>
      <c r="G35" s="22">
        <f t="shared" si="0"/>
        <v>64.4602487562189</v>
      </c>
      <c r="H35" s="29">
        <f t="shared" si="1"/>
        <v>-7143.49</v>
      </c>
    </row>
    <row r="36" spans="1:8" s="2" customFormat="1" ht="38.25">
      <c r="A36" s="12" t="s">
        <v>119</v>
      </c>
      <c r="B36" s="3" t="s">
        <v>287</v>
      </c>
      <c r="C36" s="26">
        <v>311400</v>
      </c>
      <c r="D36" s="42">
        <v>246753.5</v>
      </c>
      <c r="E36" s="44">
        <v>213821.9</v>
      </c>
      <c r="F36" s="44">
        <v>192444.86</v>
      </c>
      <c r="G36" s="22">
        <f t="shared" si="0"/>
        <v>86.65404948663343</v>
      </c>
      <c r="H36" s="29">
        <f t="shared" si="1"/>
        <v>-32931.600000000006</v>
      </c>
    </row>
    <row r="37" spans="1:8" ht="14.25" customHeight="1">
      <c r="A37" s="5" t="s">
        <v>330</v>
      </c>
      <c r="B37" s="3" t="s">
        <v>347</v>
      </c>
      <c r="C37" s="28">
        <v>1000</v>
      </c>
      <c r="D37" s="44">
        <v>1000</v>
      </c>
      <c r="E37" s="44">
        <v>100.05</v>
      </c>
      <c r="F37" s="44">
        <v>997.13</v>
      </c>
      <c r="G37" s="22">
        <f t="shared" si="0"/>
        <v>10.005</v>
      </c>
      <c r="H37" s="29">
        <f t="shared" si="1"/>
        <v>-899.95</v>
      </c>
    </row>
    <row r="38" spans="1:8" ht="63.75" customHeight="1">
      <c r="A38" s="21" t="s">
        <v>14</v>
      </c>
      <c r="B38" s="19" t="s">
        <v>15</v>
      </c>
      <c r="C38" s="25">
        <f>C39+C43+C45+C48+C49</f>
        <v>32999452.89</v>
      </c>
      <c r="D38" s="41">
        <f>D39+D43+D45+D48+D49+D46+D47+D44</f>
        <v>38620597.60999999</v>
      </c>
      <c r="E38" s="41">
        <f>E39+E43+E45+E48+E49+E46+E47</f>
        <v>30518761.56</v>
      </c>
      <c r="F38" s="41">
        <f>F39+F43+F45+F48+F49+F46</f>
        <v>25661883.53</v>
      </c>
      <c r="G38" s="23">
        <f t="shared" si="0"/>
        <v>79.02198165907667</v>
      </c>
      <c r="H38" s="29">
        <f t="shared" si="1"/>
        <v>-8101836.049999993</v>
      </c>
    </row>
    <row r="39" spans="1:8" ht="25.5">
      <c r="A39" s="16" t="s">
        <v>125</v>
      </c>
      <c r="B39" s="3" t="s">
        <v>288</v>
      </c>
      <c r="C39" s="28">
        <f>C40+C42+C41</f>
        <v>23833674</v>
      </c>
      <c r="D39" s="44">
        <v>27178703.6</v>
      </c>
      <c r="E39" s="44">
        <v>24228526.88</v>
      </c>
      <c r="F39" s="44">
        <f>F40+F42+F41</f>
        <v>19735861.57</v>
      </c>
      <c r="G39" s="22">
        <f t="shared" si="0"/>
        <v>89.14526327885632</v>
      </c>
      <c r="H39" s="29">
        <f t="shared" si="1"/>
        <v>-2950176.7200000025</v>
      </c>
    </row>
    <row r="40" spans="1:8" ht="14.25" customHeight="1">
      <c r="A40" s="3" t="s">
        <v>112</v>
      </c>
      <c r="B40" s="3" t="s">
        <v>289</v>
      </c>
      <c r="C40" s="29">
        <v>18275223</v>
      </c>
      <c r="D40" s="40">
        <v>20796721.32</v>
      </c>
      <c r="E40" s="44">
        <v>18659099.58</v>
      </c>
      <c r="F40" s="44">
        <v>15087180.3</v>
      </c>
      <c r="G40" s="22">
        <f t="shared" si="0"/>
        <v>89.72135219245222</v>
      </c>
      <c r="H40" s="29">
        <f t="shared" si="1"/>
        <v>-2137621.740000002</v>
      </c>
    </row>
    <row r="41" spans="1:8" ht="14.25" customHeight="1">
      <c r="A41" s="5" t="s">
        <v>115</v>
      </c>
      <c r="B41" s="3" t="s">
        <v>290</v>
      </c>
      <c r="C41" s="29">
        <v>55063</v>
      </c>
      <c r="D41" s="40">
        <v>112551.99</v>
      </c>
      <c r="E41" s="44">
        <v>59784</v>
      </c>
      <c r="F41" s="44">
        <v>50553</v>
      </c>
      <c r="G41" s="22">
        <f t="shared" si="0"/>
        <v>53.11678629582649</v>
      </c>
      <c r="H41" s="29">
        <f t="shared" si="1"/>
        <v>-52767.990000000005</v>
      </c>
    </row>
    <row r="42" spans="1:8" ht="13.5" customHeight="1">
      <c r="A42" s="3" t="s">
        <v>114</v>
      </c>
      <c r="B42" s="3" t="s">
        <v>291</v>
      </c>
      <c r="C42" s="28">
        <v>5503388</v>
      </c>
      <c r="D42" s="44">
        <v>6269430.29</v>
      </c>
      <c r="E42" s="44">
        <v>5509643.3</v>
      </c>
      <c r="F42" s="44">
        <v>4598128.27</v>
      </c>
      <c r="G42" s="22">
        <f t="shared" si="0"/>
        <v>87.88108400835253</v>
      </c>
      <c r="H42" s="29">
        <f t="shared" si="1"/>
        <v>-759786.9900000002</v>
      </c>
    </row>
    <row r="43" spans="1:8" ht="38.25">
      <c r="A43" s="12" t="s">
        <v>117</v>
      </c>
      <c r="B43" s="3" t="s">
        <v>292</v>
      </c>
      <c r="C43" s="28">
        <v>1887644</v>
      </c>
      <c r="D43" s="44">
        <v>2334784.1</v>
      </c>
      <c r="E43" s="44">
        <v>1725768.34</v>
      </c>
      <c r="F43" s="44">
        <v>1682645.7</v>
      </c>
      <c r="G43" s="22">
        <f t="shared" si="0"/>
        <v>73.91554276902947</v>
      </c>
      <c r="H43" s="29">
        <f t="shared" si="1"/>
        <v>-609015.76</v>
      </c>
    </row>
    <row r="44" spans="1:8" ht="38.25">
      <c r="A44" s="12" t="s">
        <v>433</v>
      </c>
      <c r="B44" s="3" t="s">
        <v>434</v>
      </c>
      <c r="C44" s="28"/>
      <c r="D44" s="44">
        <v>661013.51</v>
      </c>
      <c r="E44" s="44"/>
      <c r="F44" s="44">
        <v>0</v>
      </c>
      <c r="G44" s="22"/>
      <c r="H44" s="29">
        <f t="shared" si="1"/>
        <v>-661013.51</v>
      </c>
    </row>
    <row r="45" spans="1:8" ht="38.25">
      <c r="A45" s="12" t="s">
        <v>119</v>
      </c>
      <c r="B45" s="3" t="s">
        <v>293</v>
      </c>
      <c r="C45" s="3">
        <v>6976094.09</v>
      </c>
      <c r="D45" s="48">
        <v>7918476.94</v>
      </c>
      <c r="E45" s="44">
        <v>4377684.13</v>
      </c>
      <c r="F45" s="44">
        <v>4171184.05</v>
      </c>
      <c r="G45" s="22">
        <f t="shared" si="0"/>
        <v>55.284421021500116</v>
      </c>
      <c r="H45" s="29">
        <f t="shared" si="1"/>
        <v>-3540792.8100000005</v>
      </c>
    </row>
    <row r="46" spans="1:8" ht="38.25">
      <c r="A46" s="12" t="s">
        <v>403</v>
      </c>
      <c r="B46" s="3" t="s">
        <v>404</v>
      </c>
      <c r="C46" s="3">
        <v>0</v>
      </c>
      <c r="D46" s="48">
        <v>2000</v>
      </c>
      <c r="E46" s="44">
        <v>2000</v>
      </c>
      <c r="F46" s="44">
        <v>25000</v>
      </c>
      <c r="G46" s="22">
        <f t="shared" si="0"/>
        <v>100</v>
      </c>
      <c r="H46" s="29">
        <f t="shared" si="1"/>
        <v>0</v>
      </c>
    </row>
    <row r="47" spans="1:8" ht="25.5">
      <c r="A47" s="12" t="s">
        <v>414</v>
      </c>
      <c r="B47" s="3" t="s">
        <v>415</v>
      </c>
      <c r="C47" s="3"/>
      <c r="D47" s="48">
        <v>225823</v>
      </c>
      <c r="E47" s="44">
        <v>122445</v>
      </c>
      <c r="F47" s="44">
        <v>0</v>
      </c>
      <c r="G47" s="22">
        <f t="shared" si="0"/>
        <v>54.221669183386986</v>
      </c>
      <c r="H47" s="29">
        <f t="shared" si="1"/>
        <v>-103378</v>
      </c>
    </row>
    <row r="48" spans="1:8" ht="12.75">
      <c r="A48" s="5" t="s">
        <v>123</v>
      </c>
      <c r="B48" s="3" t="s">
        <v>294</v>
      </c>
      <c r="C48" s="3">
        <v>194000</v>
      </c>
      <c r="D48" s="44">
        <v>159505.66</v>
      </c>
      <c r="E48" s="44">
        <v>800.07</v>
      </c>
      <c r="F48" s="44">
        <v>0</v>
      </c>
      <c r="G48" s="22">
        <f t="shared" si="0"/>
        <v>0.501593485773483</v>
      </c>
      <c r="H48" s="29">
        <f t="shared" si="1"/>
        <v>-158705.59</v>
      </c>
    </row>
    <row r="49" spans="1:8" ht="12.75">
      <c r="A49" s="3" t="s">
        <v>330</v>
      </c>
      <c r="B49" s="3" t="s">
        <v>337</v>
      </c>
      <c r="C49" s="3">
        <v>108040.8</v>
      </c>
      <c r="D49" s="44">
        <v>140290.8</v>
      </c>
      <c r="E49" s="44">
        <v>61537.14</v>
      </c>
      <c r="F49" s="44">
        <v>47192.21</v>
      </c>
      <c r="G49" s="22">
        <f t="shared" si="0"/>
        <v>43.86398823016193</v>
      </c>
      <c r="H49" s="29">
        <f t="shared" si="1"/>
        <v>-78753.65999999999</v>
      </c>
    </row>
    <row r="50" spans="1:8" ht="17.25" customHeight="1">
      <c r="A50" s="21" t="s">
        <v>410</v>
      </c>
      <c r="B50" s="19" t="s">
        <v>411</v>
      </c>
      <c r="C50" s="25">
        <f>C51</f>
        <v>86000</v>
      </c>
      <c r="D50" s="41">
        <f>D51</f>
        <v>86000</v>
      </c>
      <c r="E50" s="41">
        <f>E51</f>
        <v>73560.68</v>
      </c>
      <c r="F50" s="41">
        <f>F51</f>
        <v>0</v>
      </c>
      <c r="G50" s="23">
        <f t="shared" si="0"/>
        <v>85.53567441860464</v>
      </c>
      <c r="H50" s="29">
        <f t="shared" si="1"/>
        <v>-12439.320000000007</v>
      </c>
    </row>
    <row r="51" spans="1:8" ht="27" customHeight="1">
      <c r="A51" s="12" t="s">
        <v>119</v>
      </c>
      <c r="B51" s="3" t="s">
        <v>412</v>
      </c>
      <c r="C51" s="3">
        <v>86000</v>
      </c>
      <c r="D51" s="40">
        <v>86000</v>
      </c>
      <c r="E51" s="40">
        <v>73560.68</v>
      </c>
      <c r="F51" s="40">
        <v>0</v>
      </c>
      <c r="G51" s="22">
        <f t="shared" si="0"/>
        <v>85.53567441860464</v>
      </c>
      <c r="H51" s="29">
        <f t="shared" si="1"/>
        <v>-12439.320000000007</v>
      </c>
    </row>
    <row r="52" spans="1:8" ht="51" customHeight="1">
      <c r="A52" s="21" t="s">
        <v>16</v>
      </c>
      <c r="B52" s="19" t="s">
        <v>17</v>
      </c>
      <c r="C52" s="25">
        <f>C53+C57+C58+C59+C60</f>
        <v>10155700</v>
      </c>
      <c r="D52" s="41">
        <f>D53+D57+D58+D59+D60</f>
        <v>8038166.28</v>
      </c>
      <c r="E52" s="41">
        <f>E53+E57+E58+E59+E60</f>
        <v>7031413.1</v>
      </c>
      <c r="F52" s="41">
        <f>F53+F57+F58+F59+F60</f>
        <v>6147330.149999999</v>
      </c>
      <c r="G52" s="23">
        <f t="shared" si="0"/>
        <v>87.47533772093105</v>
      </c>
      <c r="H52" s="29">
        <f t="shared" si="1"/>
        <v>-1006753.1800000006</v>
      </c>
    </row>
    <row r="53" spans="1:8" ht="25.5">
      <c r="A53" s="16" t="s">
        <v>125</v>
      </c>
      <c r="B53" s="3" t="s">
        <v>295</v>
      </c>
      <c r="C53" s="27">
        <f>C54+C55+C56</f>
        <v>6058100</v>
      </c>
      <c r="D53" s="45">
        <f>D54+D55+D56</f>
        <v>6088077</v>
      </c>
      <c r="E53" s="45">
        <f>E54+E55+E56</f>
        <v>5698351.7</v>
      </c>
      <c r="F53" s="45">
        <f>F54+F55+F56</f>
        <v>5072340.55</v>
      </c>
      <c r="G53" s="23">
        <f t="shared" si="0"/>
        <v>93.59854844148654</v>
      </c>
      <c r="H53" s="29">
        <f t="shared" si="1"/>
        <v>-389725.2999999998</v>
      </c>
    </row>
    <row r="54" spans="1:8" ht="13.5" customHeight="1">
      <c r="A54" s="3" t="s">
        <v>112</v>
      </c>
      <c r="B54" s="3" t="s">
        <v>296</v>
      </c>
      <c r="C54" s="3">
        <v>4633800</v>
      </c>
      <c r="D54" s="44">
        <v>4657439.6</v>
      </c>
      <c r="E54" s="44">
        <v>4381106.34</v>
      </c>
      <c r="F54" s="44">
        <v>3888765.88</v>
      </c>
      <c r="G54" s="22">
        <f t="shared" si="0"/>
        <v>94.06684179006852</v>
      </c>
      <c r="H54" s="29">
        <f t="shared" si="1"/>
        <v>-276333.2599999998</v>
      </c>
    </row>
    <row r="55" spans="1:8" ht="13.5" customHeight="1">
      <c r="A55" s="5" t="s">
        <v>115</v>
      </c>
      <c r="B55" s="3" t="s">
        <v>297</v>
      </c>
      <c r="C55" s="3">
        <v>20000</v>
      </c>
      <c r="D55" s="44">
        <v>20000</v>
      </c>
      <c r="E55" s="44">
        <v>12773.37</v>
      </c>
      <c r="F55" s="44">
        <v>19882.5</v>
      </c>
      <c r="G55" s="22">
        <f t="shared" si="0"/>
        <v>63.86685000000001</v>
      </c>
      <c r="H55" s="29">
        <f t="shared" si="1"/>
        <v>-7226.629999999999</v>
      </c>
    </row>
    <row r="56" spans="1:8" ht="12.75">
      <c r="A56" s="3" t="s">
        <v>114</v>
      </c>
      <c r="B56" s="3" t="s">
        <v>298</v>
      </c>
      <c r="C56" s="3">
        <v>1404300</v>
      </c>
      <c r="D56" s="44">
        <v>1410637.4</v>
      </c>
      <c r="E56" s="44">
        <v>1304471.99</v>
      </c>
      <c r="F56" s="44">
        <v>1163692.17</v>
      </c>
      <c r="G56" s="22">
        <f t="shared" si="0"/>
        <v>92.47394050377511</v>
      </c>
      <c r="H56" s="29">
        <f t="shared" si="1"/>
        <v>-106165.40999999992</v>
      </c>
    </row>
    <row r="57" spans="1:8" ht="38.25">
      <c r="A57" s="12" t="s">
        <v>117</v>
      </c>
      <c r="B57" s="3" t="s">
        <v>299</v>
      </c>
      <c r="C57" s="3">
        <v>1041000</v>
      </c>
      <c r="D57" s="44">
        <v>1092638.75</v>
      </c>
      <c r="E57" s="44">
        <v>819198.97</v>
      </c>
      <c r="F57" s="44">
        <v>612480.72</v>
      </c>
      <c r="G57" s="22">
        <f t="shared" si="0"/>
        <v>74.97436549820331</v>
      </c>
      <c r="H57" s="29">
        <f t="shared" si="1"/>
        <v>-273439.78</v>
      </c>
    </row>
    <row r="58" spans="1:8" ht="27" customHeight="1">
      <c r="A58" s="12" t="s">
        <v>119</v>
      </c>
      <c r="B58" s="3" t="s">
        <v>300</v>
      </c>
      <c r="C58" s="3">
        <v>3039600</v>
      </c>
      <c r="D58" s="40">
        <v>840450.53</v>
      </c>
      <c r="E58" s="40">
        <v>500018.62</v>
      </c>
      <c r="F58" s="40">
        <v>448417.46</v>
      </c>
      <c r="G58" s="22">
        <f t="shared" si="0"/>
        <v>59.494116804233556</v>
      </c>
      <c r="H58" s="29">
        <f t="shared" si="1"/>
        <v>-340431.91000000003</v>
      </c>
    </row>
    <row r="59" spans="1:8" ht="13.5" customHeight="1">
      <c r="A59" s="5" t="s">
        <v>123</v>
      </c>
      <c r="B59" s="3" t="s">
        <v>301</v>
      </c>
      <c r="C59" s="29">
        <v>2000</v>
      </c>
      <c r="D59" s="40">
        <v>2000</v>
      </c>
      <c r="E59" s="40">
        <v>0.67</v>
      </c>
      <c r="F59" s="40">
        <v>0</v>
      </c>
      <c r="G59" s="22">
        <f t="shared" si="0"/>
        <v>0.0335</v>
      </c>
      <c r="H59" s="29">
        <f t="shared" si="1"/>
        <v>-1999.33</v>
      </c>
    </row>
    <row r="60" spans="1:8" ht="13.5" customHeight="1">
      <c r="A60" s="3" t="s">
        <v>330</v>
      </c>
      <c r="B60" s="3" t="s">
        <v>333</v>
      </c>
      <c r="C60" s="29">
        <v>15000</v>
      </c>
      <c r="D60" s="40">
        <v>15000</v>
      </c>
      <c r="E60" s="40">
        <v>13843.14</v>
      </c>
      <c r="F60" s="40">
        <v>14091.42</v>
      </c>
      <c r="G60" s="22"/>
      <c r="H60" s="29">
        <f t="shared" si="1"/>
        <v>-1156.8600000000006</v>
      </c>
    </row>
    <row r="61" spans="1:8" ht="26.25" customHeight="1">
      <c r="A61" s="20" t="s">
        <v>18</v>
      </c>
      <c r="B61" s="19" t="s">
        <v>19</v>
      </c>
      <c r="C61" s="25">
        <f>C62</f>
        <v>0</v>
      </c>
      <c r="D61" s="41">
        <f>D62</f>
        <v>64000</v>
      </c>
      <c r="E61" s="41">
        <f>E62</f>
        <v>63379.6</v>
      </c>
      <c r="F61" s="41">
        <f>F62</f>
        <v>350000</v>
      </c>
      <c r="G61" s="23">
        <v>0</v>
      </c>
      <c r="H61" s="29">
        <f t="shared" si="1"/>
        <v>-620.4000000000015</v>
      </c>
    </row>
    <row r="62" spans="1:8" ht="38.25">
      <c r="A62" s="12" t="s">
        <v>119</v>
      </c>
      <c r="B62" s="3" t="s">
        <v>302</v>
      </c>
      <c r="C62" s="28">
        <v>0</v>
      </c>
      <c r="D62" s="44">
        <v>64000</v>
      </c>
      <c r="E62" s="44">
        <v>63379.6</v>
      </c>
      <c r="F62" s="44">
        <v>350000</v>
      </c>
      <c r="G62" s="22">
        <v>0</v>
      </c>
      <c r="H62" s="29">
        <f t="shared" si="1"/>
        <v>-620.4000000000015</v>
      </c>
    </row>
    <row r="63" spans="1:8" ht="12.75">
      <c r="A63" s="19" t="s">
        <v>20</v>
      </c>
      <c r="B63" s="19" t="s">
        <v>21</v>
      </c>
      <c r="C63" s="25">
        <f>C64</f>
        <v>6054900</v>
      </c>
      <c r="D63" s="41">
        <f>D64</f>
        <v>333255.98</v>
      </c>
      <c r="E63" s="41">
        <f>E64</f>
        <v>0</v>
      </c>
      <c r="F63" s="41">
        <f>F64</f>
        <v>0</v>
      </c>
      <c r="G63" s="22">
        <f t="shared" si="0"/>
        <v>0</v>
      </c>
      <c r="H63" s="29">
        <f t="shared" si="1"/>
        <v>-333255.98</v>
      </c>
    </row>
    <row r="64" spans="1:8" ht="12.75">
      <c r="A64" s="3" t="s">
        <v>127</v>
      </c>
      <c r="B64" s="3" t="s">
        <v>303</v>
      </c>
      <c r="C64" s="3">
        <v>6054900</v>
      </c>
      <c r="D64" s="44">
        <v>333255.98</v>
      </c>
      <c r="E64" s="44">
        <v>0</v>
      </c>
      <c r="F64" s="44">
        <v>0</v>
      </c>
      <c r="G64" s="22">
        <f t="shared" si="0"/>
        <v>0</v>
      </c>
      <c r="H64" s="29">
        <f t="shared" si="1"/>
        <v>-333255.98</v>
      </c>
    </row>
    <row r="65" spans="1:8" ht="12.75">
      <c r="A65" s="19" t="s">
        <v>22</v>
      </c>
      <c r="B65" s="19" t="s">
        <v>23</v>
      </c>
      <c r="C65" s="25">
        <f>C70+C74+C75+C77+C66+C78</f>
        <v>11209900</v>
      </c>
      <c r="D65" s="41">
        <f>D70+D74+D75+D77+D66+D78+D76</f>
        <v>14502902</v>
      </c>
      <c r="E65" s="41">
        <f>E70+E74+E75+E77+E66+E78+E76</f>
        <v>12876764.96</v>
      </c>
      <c r="F65" s="41">
        <f>F70+F74+F75+F77+F66+F78</f>
        <v>10097522.63</v>
      </c>
      <c r="G65" s="23">
        <f t="shared" si="0"/>
        <v>88.78750583848668</v>
      </c>
      <c r="H65" s="29">
        <f t="shared" si="1"/>
        <v>-1626137.039999999</v>
      </c>
    </row>
    <row r="66" spans="1:8" ht="25.5">
      <c r="A66" s="16" t="s">
        <v>125</v>
      </c>
      <c r="B66" s="3" t="s">
        <v>304</v>
      </c>
      <c r="C66" s="33">
        <f>C67+C69</f>
        <v>538014</v>
      </c>
      <c r="D66" s="46">
        <f>D67+D69+D68</f>
        <v>555482.0700000001</v>
      </c>
      <c r="E66" s="46">
        <f>E67+E69+E68</f>
        <v>507925.76</v>
      </c>
      <c r="F66" s="46">
        <f>F67+F69+F68</f>
        <v>476028.74</v>
      </c>
      <c r="G66" s="22">
        <f>E66/D66*100</f>
        <v>91.43873176680572</v>
      </c>
      <c r="H66" s="29">
        <f t="shared" si="1"/>
        <v>-47556.310000000056</v>
      </c>
    </row>
    <row r="67" spans="1:8" ht="12.75">
      <c r="A67" s="3" t="s">
        <v>112</v>
      </c>
      <c r="B67" s="3" t="s">
        <v>305</v>
      </c>
      <c r="C67" s="33">
        <v>413203</v>
      </c>
      <c r="D67" s="46">
        <v>413203</v>
      </c>
      <c r="E67" s="46">
        <v>378595.83</v>
      </c>
      <c r="F67" s="46">
        <v>366738.6</v>
      </c>
      <c r="G67" s="22">
        <f>E67/D67*100</f>
        <v>91.62465664576493</v>
      </c>
      <c r="H67" s="29">
        <f t="shared" si="1"/>
        <v>-34607.169999999984</v>
      </c>
    </row>
    <row r="68" spans="1:8" ht="12.75">
      <c r="A68" s="5" t="s">
        <v>115</v>
      </c>
      <c r="B68" s="3" t="s">
        <v>373</v>
      </c>
      <c r="C68" s="33">
        <v>0</v>
      </c>
      <c r="D68" s="46">
        <v>17820</v>
      </c>
      <c r="E68" s="46">
        <v>17820</v>
      </c>
      <c r="F68" s="46">
        <v>0</v>
      </c>
      <c r="G68" s="22"/>
      <c r="H68" s="29">
        <f t="shared" si="1"/>
        <v>0</v>
      </c>
    </row>
    <row r="69" spans="1:8" ht="12.75">
      <c r="A69" s="3" t="s">
        <v>114</v>
      </c>
      <c r="B69" s="3" t="s">
        <v>306</v>
      </c>
      <c r="C69" s="33">
        <v>124811</v>
      </c>
      <c r="D69" s="46">
        <v>124459.07</v>
      </c>
      <c r="E69" s="46">
        <v>111509.93</v>
      </c>
      <c r="F69" s="46">
        <v>109290.14</v>
      </c>
      <c r="G69" s="22">
        <f>E69/D69*100</f>
        <v>89.59566385961263</v>
      </c>
      <c r="H69" s="29">
        <f t="shared" si="1"/>
        <v>-12949.140000000014</v>
      </c>
    </row>
    <row r="70" spans="1:8" s="2" customFormat="1" ht="25.5">
      <c r="A70" s="16" t="s">
        <v>129</v>
      </c>
      <c r="B70" s="3" t="s">
        <v>307</v>
      </c>
      <c r="C70" s="28">
        <f>C71+C72+C73</f>
        <v>7239000</v>
      </c>
      <c r="D70" s="44">
        <f>D71+D72+D73</f>
        <v>8518286</v>
      </c>
      <c r="E70" s="44">
        <f>E71+E72+E73</f>
        <v>7927250.42</v>
      </c>
      <c r="F70" s="44">
        <f>F71+F72+F73</f>
        <v>6231334.95</v>
      </c>
      <c r="G70" s="22">
        <f t="shared" si="0"/>
        <v>93.0615668457246</v>
      </c>
      <c r="H70" s="29">
        <f t="shared" si="1"/>
        <v>-591035.5800000001</v>
      </c>
    </row>
    <row r="71" spans="1:8" s="2" customFormat="1" ht="12.75">
      <c r="A71" s="3" t="s">
        <v>130</v>
      </c>
      <c r="B71" s="3" t="s">
        <v>308</v>
      </c>
      <c r="C71" s="3">
        <v>5557000</v>
      </c>
      <c r="D71" s="44">
        <v>6614100</v>
      </c>
      <c r="E71" s="44">
        <v>6104186.98</v>
      </c>
      <c r="F71" s="44">
        <v>4795318.59</v>
      </c>
      <c r="G71" s="22">
        <f t="shared" si="0"/>
        <v>92.2905154140397</v>
      </c>
      <c r="H71" s="29">
        <f t="shared" si="1"/>
        <v>-509913.01999999955</v>
      </c>
    </row>
    <row r="72" spans="1:8" s="2" customFormat="1" ht="12.75">
      <c r="A72" s="5" t="s">
        <v>131</v>
      </c>
      <c r="B72" s="3" t="s">
        <v>309</v>
      </c>
      <c r="C72" s="3">
        <v>2000</v>
      </c>
      <c r="D72" s="44">
        <v>2000</v>
      </c>
      <c r="E72" s="44">
        <v>1200</v>
      </c>
      <c r="F72" s="44">
        <v>200</v>
      </c>
      <c r="G72" s="22">
        <f t="shared" si="0"/>
        <v>60</v>
      </c>
      <c r="H72" s="29">
        <f aca="true" t="shared" si="4" ref="H72:H135">E72-D72</f>
        <v>-800</v>
      </c>
    </row>
    <row r="73" spans="1:8" s="2" customFormat="1" ht="38.25">
      <c r="A73" s="16" t="s">
        <v>132</v>
      </c>
      <c r="B73" s="3" t="s">
        <v>310</v>
      </c>
      <c r="C73" s="3">
        <v>1680000</v>
      </c>
      <c r="D73" s="44">
        <v>1902186</v>
      </c>
      <c r="E73" s="44">
        <v>1821863.44</v>
      </c>
      <c r="F73" s="44">
        <v>1435816.36</v>
      </c>
      <c r="G73" s="22">
        <f t="shared" si="0"/>
        <v>95.77735510617784</v>
      </c>
      <c r="H73" s="29">
        <f t="shared" si="4"/>
        <v>-80322.56000000006</v>
      </c>
    </row>
    <row r="74" spans="1:8" s="2" customFormat="1" ht="38.25">
      <c r="A74" s="12" t="s">
        <v>117</v>
      </c>
      <c r="B74" s="3" t="s">
        <v>311</v>
      </c>
      <c r="C74" s="3">
        <v>26200</v>
      </c>
      <c r="D74" s="44">
        <v>26551.93</v>
      </c>
      <c r="E74" s="44">
        <v>23662.74</v>
      </c>
      <c r="F74" s="44">
        <v>27731</v>
      </c>
      <c r="G74" s="22">
        <f t="shared" si="0"/>
        <v>89.11871943018832</v>
      </c>
      <c r="H74" s="29">
        <f t="shared" si="4"/>
        <v>-2889.1899999999987</v>
      </c>
    </row>
    <row r="75" spans="1:8" ht="38.25">
      <c r="A75" s="12" t="s">
        <v>119</v>
      </c>
      <c r="B75" s="3" t="s">
        <v>312</v>
      </c>
      <c r="C75" s="28">
        <v>3166686</v>
      </c>
      <c r="D75" s="44">
        <v>4797866</v>
      </c>
      <c r="E75" s="44">
        <v>3852682.97</v>
      </c>
      <c r="F75" s="44">
        <v>3356967.6</v>
      </c>
      <c r="G75" s="22">
        <f t="shared" si="0"/>
        <v>80.29992855156856</v>
      </c>
      <c r="H75" s="29">
        <f t="shared" si="4"/>
        <v>-945183.0299999998</v>
      </c>
    </row>
    <row r="76" spans="1:8" ht="25.5">
      <c r="A76" s="12" t="s">
        <v>414</v>
      </c>
      <c r="B76" s="3" t="s">
        <v>419</v>
      </c>
      <c r="C76" s="28"/>
      <c r="D76" s="44">
        <v>544780</v>
      </c>
      <c r="E76" s="44">
        <v>544780</v>
      </c>
      <c r="F76" s="44">
        <v>0</v>
      </c>
      <c r="G76" s="22">
        <f t="shared" si="0"/>
        <v>100</v>
      </c>
      <c r="H76" s="29">
        <f t="shared" si="4"/>
        <v>0</v>
      </c>
    </row>
    <row r="77" spans="1:8" ht="12.75">
      <c r="A77" s="5" t="s">
        <v>123</v>
      </c>
      <c r="B77" s="3" t="s">
        <v>313</v>
      </c>
      <c r="C77" s="28">
        <v>100000</v>
      </c>
      <c r="D77" s="44">
        <v>0</v>
      </c>
      <c r="E77" s="44">
        <v>0</v>
      </c>
      <c r="F77" s="44">
        <v>1700</v>
      </c>
      <c r="G77" s="22"/>
      <c r="H77" s="29">
        <f t="shared" si="4"/>
        <v>0</v>
      </c>
    </row>
    <row r="78" spans="1:8" ht="12.75">
      <c r="A78" s="3" t="s">
        <v>330</v>
      </c>
      <c r="B78" s="3" t="s">
        <v>345</v>
      </c>
      <c r="C78" s="28">
        <v>140000</v>
      </c>
      <c r="D78" s="44">
        <v>59936</v>
      </c>
      <c r="E78" s="44">
        <v>20463.07</v>
      </c>
      <c r="F78" s="44">
        <v>3760.34</v>
      </c>
      <c r="G78" s="22"/>
      <c r="H78" s="29">
        <f t="shared" si="4"/>
        <v>-39472.93</v>
      </c>
    </row>
    <row r="79" spans="1:8" ht="12.75">
      <c r="A79" s="1" t="s">
        <v>24</v>
      </c>
      <c r="B79" s="1" t="s">
        <v>314</v>
      </c>
      <c r="C79" s="27">
        <f>C80+C81+C82</f>
        <v>1263300</v>
      </c>
      <c r="D79" s="45">
        <f>D80+D81+D82</f>
        <v>1404699.9999999998</v>
      </c>
      <c r="E79" s="45">
        <f>E80+E81+E82</f>
        <v>1142485.74</v>
      </c>
      <c r="F79" s="45">
        <f>F80+F81+F82</f>
        <v>902066.25</v>
      </c>
      <c r="G79" s="23">
        <f t="shared" si="0"/>
        <v>81.33307752545028</v>
      </c>
      <c r="H79" s="29">
        <f t="shared" si="4"/>
        <v>-262214.2599999998</v>
      </c>
    </row>
    <row r="80" spans="1:8" ht="12.75">
      <c r="A80" s="3" t="s">
        <v>112</v>
      </c>
      <c r="B80" s="3" t="s">
        <v>318</v>
      </c>
      <c r="C80" s="28">
        <v>944070.8</v>
      </c>
      <c r="D80" s="44">
        <v>1049972.65</v>
      </c>
      <c r="E80" s="44">
        <v>852856.87</v>
      </c>
      <c r="F80" s="44">
        <v>687786.87</v>
      </c>
      <c r="G80" s="22">
        <f>E80/D80*100</f>
        <v>81.22657956852495</v>
      </c>
      <c r="H80" s="29">
        <f t="shared" si="4"/>
        <v>-197115.7799999999</v>
      </c>
    </row>
    <row r="81" spans="1:8" ht="12.75">
      <c r="A81" s="3" t="s">
        <v>114</v>
      </c>
      <c r="B81" s="3" t="s">
        <v>319</v>
      </c>
      <c r="C81" s="28">
        <v>287010.2</v>
      </c>
      <c r="D81" s="44">
        <v>320344.93</v>
      </c>
      <c r="E81" s="44">
        <v>266499.12</v>
      </c>
      <c r="F81" s="44">
        <v>206770.24</v>
      </c>
      <c r="G81" s="22">
        <f>E81/D81*100</f>
        <v>83.19130257500875</v>
      </c>
      <c r="H81" s="29">
        <f t="shared" si="4"/>
        <v>-53845.81</v>
      </c>
    </row>
    <row r="82" spans="1:8" ht="38.25">
      <c r="A82" s="12" t="s">
        <v>119</v>
      </c>
      <c r="B82" s="3" t="s">
        <v>320</v>
      </c>
      <c r="C82" s="28">
        <v>32219</v>
      </c>
      <c r="D82" s="44">
        <v>34382.42</v>
      </c>
      <c r="E82" s="44">
        <v>23129.75</v>
      </c>
      <c r="F82" s="44">
        <v>7509.14</v>
      </c>
      <c r="G82" s="22">
        <f>E82/D82*100</f>
        <v>67.27202448227902</v>
      </c>
      <c r="H82" s="29">
        <f t="shared" si="4"/>
        <v>-11252.669999999998</v>
      </c>
    </row>
    <row r="83" spans="1:8" ht="38.25">
      <c r="A83" s="13" t="s">
        <v>25</v>
      </c>
      <c r="B83" s="1" t="s">
        <v>26</v>
      </c>
      <c r="C83" s="27">
        <f>C84+C88+C95+C92+C93+C96+C94</f>
        <v>4224465.09</v>
      </c>
      <c r="D83" s="45">
        <f>D84+D88+D95+D92+D93+D96+D94</f>
        <v>5690840.09</v>
      </c>
      <c r="E83" s="45">
        <f>E84+E88+E95+E92+E93+E96+E94</f>
        <v>5022845.000000001</v>
      </c>
      <c r="F83" s="45">
        <f>F84+F88+F95+F92+F93+F96+F94</f>
        <v>4222994.1899999995</v>
      </c>
      <c r="G83" s="23">
        <f t="shared" si="0"/>
        <v>88.2619247872769</v>
      </c>
      <c r="H83" s="29">
        <f t="shared" si="4"/>
        <v>-667995.0899999989</v>
      </c>
    </row>
    <row r="84" spans="1:8" ht="25.5">
      <c r="A84" s="16" t="s">
        <v>125</v>
      </c>
      <c r="B84" s="3" t="s">
        <v>126</v>
      </c>
      <c r="C84" s="28">
        <f>C85+C86+C87</f>
        <v>2784265.09</v>
      </c>
      <c r="D84" s="44">
        <f>D85+D86+D87</f>
        <v>3756651.0900000003</v>
      </c>
      <c r="E84" s="44">
        <f>E85+E86+E87</f>
        <v>3381767.3000000003</v>
      </c>
      <c r="F84" s="44">
        <f>F85+F86+F87</f>
        <v>2812232.75</v>
      </c>
      <c r="G84" s="22">
        <f t="shared" si="0"/>
        <v>90.0207982849959</v>
      </c>
      <c r="H84" s="29">
        <f t="shared" si="4"/>
        <v>-374883.79000000004</v>
      </c>
    </row>
    <row r="85" spans="1:8" ht="12.75">
      <c r="A85" s="3" t="s">
        <v>112</v>
      </c>
      <c r="B85" s="3" t="s">
        <v>111</v>
      </c>
      <c r="C85" s="28">
        <f>C99+C115</f>
        <v>2143394.91</v>
      </c>
      <c r="D85" s="44">
        <f>D99+D115</f>
        <v>2856737.91</v>
      </c>
      <c r="E85" s="44">
        <f>E99+E115</f>
        <v>2600309.5300000003</v>
      </c>
      <c r="F85" s="44">
        <f>F99+F115</f>
        <v>2178984.61</v>
      </c>
      <c r="G85" s="22">
        <f t="shared" si="0"/>
        <v>91.02373448042351</v>
      </c>
      <c r="H85" s="29">
        <f t="shared" si="4"/>
        <v>-256428.3799999999</v>
      </c>
    </row>
    <row r="86" spans="1:8" ht="12.75">
      <c r="A86" s="3" t="s">
        <v>114</v>
      </c>
      <c r="B86" s="3" t="s">
        <v>113</v>
      </c>
      <c r="C86" s="28">
        <f>C101+C116</f>
        <v>640870.1799999999</v>
      </c>
      <c r="D86" s="44">
        <f>D101+D116</f>
        <v>899913.18</v>
      </c>
      <c r="E86" s="44">
        <f>E101+E116</f>
        <v>781457.77</v>
      </c>
      <c r="F86" s="44">
        <f>F101+F116</f>
        <v>633248.14</v>
      </c>
      <c r="G86" s="22">
        <f t="shared" si="0"/>
        <v>86.83701798877976</v>
      </c>
      <c r="H86" s="29">
        <f t="shared" si="4"/>
        <v>-118455.41000000003</v>
      </c>
    </row>
    <row r="87" spans="1:8" ht="12.75">
      <c r="A87" s="5" t="s">
        <v>115</v>
      </c>
      <c r="B87" s="3" t="s">
        <v>116</v>
      </c>
      <c r="C87" s="28"/>
      <c r="D87" s="44"/>
      <c r="E87" s="44"/>
      <c r="F87" s="44">
        <f>F100</f>
        <v>0</v>
      </c>
      <c r="G87" s="22"/>
      <c r="H87" s="29">
        <f t="shared" si="4"/>
        <v>0</v>
      </c>
    </row>
    <row r="88" spans="1:8" ht="25.5">
      <c r="A88" s="16" t="s">
        <v>129</v>
      </c>
      <c r="B88" s="3" t="s">
        <v>136</v>
      </c>
      <c r="C88" s="28">
        <f>C89+C90+C91</f>
        <v>1012000</v>
      </c>
      <c r="D88" s="44">
        <f>D89+D90+D91</f>
        <v>1107700</v>
      </c>
      <c r="E88" s="44">
        <f>E89+E90+E91</f>
        <v>1075897.42</v>
      </c>
      <c r="F88" s="44">
        <f>F89+F90+F91</f>
        <v>877483.18</v>
      </c>
      <c r="G88" s="22">
        <f aca="true" t="shared" si="5" ref="G88:G93">E88/D88*100</f>
        <v>97.1289536878216</v>
      </c>
      <c r="H88" s="29">
        <f t="shared" si="4"/>
        <v>-31802.580000000075</v>
      </c>
    </row>
    <row r="89" spans="1:8" ht="12.75">
      <c r="A89" s="3" t="s">
        <v>130</v>
      </c>
      <c r="B89" s="3" t="s">
        <v>133</v>
      </c>
      <c r="C89" s="28">
        <f>C107</f>
        <v>777000</v>
      </c>
      <c r="D89" s="44">
        <f aca="true" t="shared" si="6" ref="D89:E91">D107</f>
        <v>874500</v>
      </c>
      <c r="E89" s="44">
        <f t="shared" si="6"/>
        <v>872144.43</v>
      </c>
      <c r="F89" s="44">
        <f>F107</f>
        <v>682291.17</v>
      </c>
      <c r="G89" s="22">
        <f t="shared" si="5"/>
        <v>99.73063807890223</v>
      </c>
      <c r="H89" s="29">
        <f t="shared" si="4"/>
        <v>-2355.569999999949</v>
      </c>
    </row>
    <row r="90" spans="1:8" ht="12.75">
      <c r="A90" s="5" t="s">
        <v>131</v>
      </c>
      <c r="B90" s="3" t="s">
        <v>134</v>
      </c>
      <c r="C90" s="28">
        <f>C108</f>
        <v>0</v>
      </c>
      <c r="D90" s="44">
        <f t="shared" si="6"/>
        <v>0</v>
      </c>
      <c r="E90" s="44">
        <f t="shared" si="6"/>
        <v>0</v>
      </c>
      <c r="F90" s="44">
        <f>F108</f>
        <v>0</v>
      </c>
      <c r="G90" s="22" t="e">
        <f t="shared" si="5"/>
        <v>#DIV/0!</v>
      </c>
      <c r="H90" s="29">
        <f t="shared" si="4"/>
        <v>0</v>
      </c>
    </row>
    <row r="91" spans="1:8" ht="38.25">
      <c r="A91" s="16" t="s">
        <v>132</v>
      </c>
      <c r="B91" s="3" t="s">
        <v>135</v>
      </c>
      <c r="C91" s="28">
        <f>C109</f>
        <v>235000</v>
      </c>
      <c r="D91" s="44">
        <f t="shared" si="6"/>
        <v>233200</v>
      </c>
      <c r="E91" s="44">
        <f t="shared" si="6"/>
        <v>203752.99</v>
      </c>
      <c r="F91" s="44">
        <f>F109</f>
        <v>195192.01</v>
      </c>
      <c r="G91" s="22">
        <f t="shared" si="5"/>
        <v>87.37263722126929</v>
      </c>
      <c r="H91" s="29">
        <f t="shared" si="4"/>
        <v>-29447.01000000001</v>
      </c>
    </row>
    <row r="92" spans="1:8" ht="38.25">
      <c r="A92" s="12" t="s">
        <v>117</v>
      </c>
      <c r="B92" s="3" t="s">
        <v>118</v>
      </c>
      <c r="C92" s="28">
        <f>C110+C102</f>
        <v>54700</v>
      </c>
      <c r="D92" s="44">
        <f>D110+D102</f>
        <v>77320</v>
      </c>
      <c r="E92" s="44">
        <f>E110+E102</f>
        <v>57550.15</v>
      </c>
      <c r="F92" s="44">
        <f>F110+F102</f>
        <v>27822.4</v>
      </c>
      <c r="G92" s="22">
        <f t="shared" si="5"/>
        <v>74.4311303673047</v>
      </c>
      <c r="H92" s="29">
        <f t="shared" si="4"/>
        <v>-19769.85</v>
      </c>
    </row>
    <row r="93" spans="1:8" ht="38.25">
      <c r="A93" s="12" t="s">
        <v>119</v>
      </c>
      <c r="B93" s="3" t="s">
        <v>120</v>
      </c>
      <c r="C93" s="28">
        <f>C103+C111+C120+C117</f>
        <v>373500</v>
      </c>
      <c r="D93" s="44">
        <f>D103+D111+D120+D117</f>
        <v>749169</v>
      </c>
      <c r="E93" s="44">
        <f>E103+E111+E120+E117</f>
        <v>507630.12999999995</v>
      </c>
      <c r="F93" s="44">
        <f>F103+F111+F120+F117</f>
        <v>265455.86</v>
      </c>
      <c r="G93" s="22">
        <f t="shared" si="5"/>
        <v>67.75909440993954</v>
      </c>
      <c r="H93" s="29">
        <f t="shared" si="4"/>
        <v>-241538.87000000005</v>
      </c>
    </row>
    <row r="94" spans="1:8" ht="12.75">
      <c r="A94" s="12" t="s">
        <v>368</v>
      </c>
      <c r="B94" s="3" t="s">
        <v>370</v>
      </c>
      <c r="C94" s="28"/>
      <c r="D94" s="44">
        <f>D112+D118</f>
        <v>0</v>
      </c>
      <c r="E94" s="44">
        <f>E112+E118</f>
        <v>0</v>
      </c>
      <c r="F94" s="44">
        <f>F112+F118</f>
        <v>0</v>
      </c>
      <c r="G94" s="22"/>
      <c r="H94" s="29">
        <f t="shared" si="4"/>
        <v>0</v>
      </c>
    </row>
    <row r="95" spans="1:8" ht="12.75">
      <c r="A95" s="5" t="s">
        <v>121</v>
      </c>
      <c r="B95" s="3" t="s">
        <v>122</v>
      </c>
      <c r="C95" s="28">
        <f>C104</f>
        <v>0</v>
      </c>
      <c r="D95" s="44">
        <f>D104</f>
        <v>0</v>
      </c>
      <c r="E95" s="44"/>
      <c r="F95" s="44"/>
      <c r="G95" s="22"/>
      <c r="H95" s="29">
        <f t="shared" si="4"/>
        <v>0</v>
      </c>
    </row>
    <row r="96" spans="1:8" ht="51">
      <c r="A96" s="12" t="s">
        <v>139</v>
      </c>
      <c r="B96" s="3" t="s">
        <v>140</v>
      </c>
      <c r="C96" s="28"/>
      <c r="D96" s="44">
        <f>D113</f>
        <v>0</v>
      </c>
      <c r="E96" s="44">
        <f>E113</f>
        <v>0</v>
      </c>
      <c r="F96" s="44">
        <f>F113</f>
        <v>240000</v>
      </c>
      <c r="G96" s="22"/>
      <c r="H96" s="29">
        <f t="shared" si="4"/>
        <v>0</v>
      </c>
    </row>
    <row r="97" spans="1:8" ht="12.75">
      <c r="A97" s="19" t="s">
        <v>27</v>
      </c>
      <c r="B97" s="19" t="s">
        <v>28</v>
      </c>
      <c r="C97" s="25">
        <f>C98+C103+C104+C102</f>
        <v>664700</v>
      </c>
      <c r="D97" s="41">
        <f>D98+D103+D104+D102</f>
        <v>664700</v>
      </c>
      <c r="E97" s="41">
        <f>E98+E103+E104+E102</f>
        <v>612400</v>
      </c>
      <c r="F97" s="41">
        <f>F98+F103+F104+F102+F100</f>
        <v>520903.88</v>
      </c>
      <c r="G97" s="23">
        <f>E97/D97*100</f>
        <v>92.13178877689184</v>
      </c>
      <c r="H97" s="29">
        <f t="shared" si="4"/>
        <v>-52300</v>
      </c>
    </row>
    <row r="98" spans="1:8" ht="25.5">
      <c r="A98" s="16" t="s">
        <v>125</v>
      </c>
      <c r="B98" s="3" t="s">
        <v>263</v>
      </c>
      <c r="C98" s="28">
        <f>C99+C101</f>
        <v>525700</v>
      </c>
      <c r="D98" s="44">
        <f>D99+D101</f>
        <v>536121</v>
      </c>
      <c r="E98" s="44">
        <f>E99+E101</f>
        <v>507049.92</v>
      </c>
      <c r="F98" s="44">
        <f>F99+F101</f>
        <v>483103.88</v>
      </c>
      <c r="G98" s="22">
        <f>E98/D98*100</f>
        <v>94.57751515049773</v>
      </c>
      <c r="H98" s="29">
        <f t="shared" si="4"/>
        <v>-29071.080000000016</v>
      </c>
    </row>
    <row r="99" spans="1:8" ht="12.75">
      <c r="A99" s="3" t="s">
        <v>112</v>
      </c>
      <c r="B99" s="3" t="s">
        <v>264</v>
      </c>
      <c r="C99" s="28">
        <v>403800</v>
      </c>
      <c r="D99" s="47">
        <v>412700</v>
      </c>
      <c r="E99" s="47">
        <v>390367.06</v>
      </c>
      <c r="F99" s="47">
        <v>376895.46</v>
      </c>
      <c r="G99" s="22">
        <f>E99/D99*100</f>
        <v>94.5885776593167</v>
      </c>
      <c r="H99" s="29">
        <f t="shared" si="4"/>
        <v>-22332.940000000002</v>
      </c>
    </row>
    <row r="100" spans="1:8" ht="12.75">
      <c r="A100" s="5" t="s">
        <v>115</v>
      </c>
      <c r="B100" s="3" t="s">
        <v>316</v>
      </c>
      <c r="C100" s="28"/>
      <c r="D100" s="47"/>
      <c r="E100" s="47"/>
      <c r="F100" s="47"/>
      <c r="G100" s="22"/>
      <c r="H100" s="29">
        <f t="shared" si="4"/>
        <v>0</v>
      </c>
    </row>
    <row r="101" spans="1:8" ht="12.75">
      <c r="A101" s="3" t="s">
        <v>114</v>
      </c>
      <c r="B101" s="3" t="s">
        <v>265</v>
      </c>
      <c r="C101" s="28">
        <v>121900</v>
      </c>
      <c r="D101" s="47">
        <v>123421</v>
      </c>
      <c r="E101" s="47">
        <v>116682.86</v>
      </c>
      <c r="F101" s="47">
        <v>106208.42</v>
      </c>
      <c r="G101" s="22">
        <f>E101/D101*100</f>
        <v>94.54052389787799</v>
      </c>
      <c r="H101" s="29">
        <f t="shared" si="4"/>
        <v>-6738.139999999999</v>
      </c>
    </row>
    <row r="102" spans="1:8" ht="38.25">
      <c r="A102" s="12" t="s">
        <v>117</v>
      </c>
      <c r="B102" s="3" t="s">
        <v>338</v>
      </c>
      <c r="C102" s="28">
        <v>16400</v>
      </c>
      <c r="D102" s="47">
        <v>30520</v>
      </c>
      <c r="E102" s="47">
        <v>24992.04</v>
      </c>
      <c r="F102" s="47"/>
      <c r="G102" s="22"/>
      <c r="H102" s="29">
        <f t="shared" si="4"/>
        <v>-5527.959999999999</v>
      </c>
    </row>
    <row r="103" spans="1:8" ht="38.25">
      <c r="A103" s="12" t="s">
        <v>119</v>
      </c>
      <c r="B103" s="3" t="s">
        <v>266</v>
      </c>
      <c r="C103" s="3">
        <v>122600</v>
      </c>
      <c r="D103" s="44">
        <v>98059</v>
      </c>
      <c r="E103" s="44">
        <v>80358.04</v>
      </c>
      <c r="F103" s="44">
        <v>37800</v>
      </c>
      <c r="G103" s="22">
        <f>E103/D103*100</f>
        <v>81.94866355969364</v>
      </c>
      <c r="H103" s="29">
        <f t="shared" si="4"/>
        <v>-17700.960000000006</v>
      </c>
    </row>
    <row r="104" spans="1:8" ht="12.75">
      <c r="A104" s="5" t="s">
        <v>137</v>
      </c>
      <c r="B104" s="3" t="s">
        <v>267</v>
      </c>
      <c r="C104" s="3"/>
      <c r="D104" s="44"/>
      <c r="E104" s="44"/>
      <c r="F104" s="44"/>
      <c r="G104" s="22"/>
      <c r="H104" s="29">
        <f t="shared" si="4"/>
        <v>0</v>
      </c>
    </row>
    <row r="105" spans="1:8" ht="38.25" customHeight="1">
      <c r="A105" s="20" t="s">
        <v>29</v>
      </c>
      <c r="B105" s="19" t="s">
        <v>30</v>
      </c>
      <c r="C105" s="25">
        <f>C106+C110+C111</f>
        <v>1099000</v>
      </c>
      <c r="D105" s="41">
        <f>D106+D110+D111</f>
        <v>1353200</v>
      </c>
      <c r="E105" s="41">
        <f>E106+E110+E111</f>
        <v>1267372.21</v>
      </c>
      <c r="F105" s="41">
        <f>F106+F110+F111+F113+F112</f>
        <v>1199232.9300000002</v>
      </c>
      <c r="G105" s="23">
        <f>E105/D105*100</f>
        <v>93.6574201891812</v>
      </c>
      <c r="H105" s="29">
        <f t="shared" si="4"/>
        <v>-85827.79000000004</v>
      </c>
    </row>
    <row r="106" spans="1:8" ht="24" customHeight="1">
      <c r="A106" s="16" t="s">
        <v>129</v>
      </c>
      <c r="B106" s="3" t="s">
        <v>268</v>
      </c>
      <c r="C106" s="29">
        <f>C107+C108+C109</f>
        <v>1012000</v>
      </c>
      <c r="D106" s="40">
        <f>D107+D108+D109</f>
        <v>1107700</v>
      </c>
      <c r="E106" s="40">
        <f>E107+E108+E109</f>
        <v>1075897.42</v>
      </c>
      <c r="F106" s="40">
        <f>F107+F108+F109</f>
        <v>877483.18</v>
      </c>
      <c r="G106" s="22">
        <f aca="true" t="shared" si="7" ref="G106:G112">E106/D106*100</f>
        <v>97.1289536878216</v>
      </c>
      <c r="H106" s="29">
        <f t="shared" si="4"/>
        <v>-31802.580000000075</v>
      </c>
    </row>
    <row r="107" spans="1:8" ht="16.5" customHeight="1">
      <c r="A107" s="3" t="s">
        <v>130</v>
      </c>
      <c r="B107" s="3" t="s">
        <v>269</v>
      </c>
      <c r="C107" s="29">
        <v>777000</v>
      </c>
      <c r="D107" s="40">
        <v>874500</v>
      </c>
      <c r="E107" s="40">
        <v>872144.43</v>
      </c>
      <c r="F107" s="40">
        <v>682291.17</v>
      </c>
      <c r="G107" s="22">
        <f t="shared" si="7"/>
        <v>99.73063807890223</v>
      </c>
      <c r="H107" s="29">
        <f t="shared" si="4"/>
        <v>-2355.569999999949</v>
      </c>
    </row>
    <row r="108" spans="1:8" ht="16.5" customHeight="1">
      <c r="A108" s="5" t="s">
        <v>131</v>
      </c>
      <c r="B108" s="3" t="s">
        <v>270</v>
      </c>
      <c r="C108" s="29">
        <v>0</v>
      </c>
      <c r="D108" s="40">
        <v>0</v>
      </c>
      <c r="E108" s="40">
        <v>0</v>
      </c>
      <c r="F108" s="40">
        <v>0</v>
      </c>
      <c r="G108" s="22" t="e">
        <f t="shared" si="7"/>
        <v>#DIV/0!</v>
      </c>
      <c r="H108" s="29">
        <f t="shared" si="4"/>
        <v>0</v>
      </c>
    </row>
    <row r="109" spans="1:8" ht="38.25">
      <c r="A109" s="16" t="s">
        <v>132</v>
      </c>
      <c r="B109" s="3" t="s">
        <v>271</v>
      </c>
      <c r="C109" s="29">
        <v>235000</v>
      </c>
      <c r="D109" s="40">
        <v>233200</v>
      </c>
      <c r="E109" s="40">
        <v>203752.99</v>
      </c>
      <c r="F109" s="40">
        <v>195192.01</v>
      </c>
      <c r="G109" s="22">
        <f t="shared" si="7"/>
        <v>87.37263722126929</v>
      </c>
      <c r="H109" s="29">
        <f t="shared" si="4"/>
        <v>-29447.01000000001</v>
      </c>
    </row>
    <row r="110" spans="1:8" ht="38.25">
      <c r="A110" s="12" t="s">
        <v>117</v>
      </c>
      <c r="B110" s="3" t="s">
        <v>272</v>
      </c>
      <c r="C110" s="29">
        <v>38300</v>
      </c>
      <c r="D110" s="40">
        <v>46800</v>
      </c>
      <c r="E110" s="40">
        <v>32558.11</v>
      </c>
      <c r="F110" s="40">
        <v>27822.4</v>
      </c>
      <c r="G110" s="22">
        <f t="shared" si="7"/>
        <v>69.56861111111111</v>
      </c>
      <c r="H110" s="29">
        <f t="shared" si="4"/>
        <v>-14241.89</v>
      </c>
    </row>
    <row r="111" spans="1:8" ht="38.25">
      <c r="A111" s="12" t="s">
        <v>119</v>
      </c>
      <c r="B111" s="3" t="s">
        <v>273</v>
      </c>
      <c r="C111" s="29">
        <v>48700</v>
      </c>
      <c r="D111" s="40">
        <v>198700</v>
      </c>
      <c r="E111" s="40">
        <v>158916.68</v>
      </c>
      <c r="F111" s="40">
        <v>53927.35</v>
      </c>
      <c r="G111" s="22">
        <f t="shared" si="7"/>
        <v>79.9781982888777</v>
      </c>
      <c r="H111" s="29">
        <f t="shared" si="4"/>
        <v>-39783.32000000001</v>
      </c>
    </row>
    <row r="112" spans="1:8" ht="12.75">
      <c r="A112" s="12" t="s">
        <v>368</v>
      </c>
      <c r="B112" s="3" t="s">
        <v>369</v>
      </c>
      <c r="C112" s="29"/>
      <c r="D112" s="40">
        <v>0</v>
      </c>
      <c r="E112" s="40">
        <v>0</v>
      </c>
      <c r="F112" s="40">
        <v>0</v>
      </c>
      <c r="G112" s="22" t="e">
        <f t="shared" si="7"/>
        <v>#DIV/0!</v>
      </c>
      <c r="H112" s="29">
        <f t="shared" si="4"/>
        <v>0</v>
      </c>
    </row>
    <row r="113" spans="1:8" ht="51">
      <c r="A113" s="12" t="s">
        <v>139</v>
      </c>
      <c r="B113" s="3" t="s">
        <v>344</v>
      </c>
      <c r="C113" s="29"/>
      <c r="D113" s="40">
        <v>0</v>
      </c>
      <c r="E113" s="40">
        <v>0</v>
      </c>
      <c r="F113" s="40">
        <v>240000</v>
      </c>
      <c r="G113" s="22"/>
      <c r="H113" s="29">
        <f t="shared" si="4"/>
        <v>0</v>
      </c>
    </row>
    <row r="114" spans="1:8" ht="12.75">
      <c r="A114" s="19" t="s">
        <v>31</v>
      </c>
      <c r="B114" s="1" t="s">
        <v>32</v>
      </c>
      <c r="C114" s="27">
        <f>C115+C116+C117</f>
        <v>2393565.09</v>
      </c>
      <c r="D114" s="45">
        <f>D115+D116+D117+D118</f>
        <v>3553490.0900000003</v>
      </c>
      <c r="E114" s="45">
        <f>E115+E116+E117+E118</f>
        <v>3062869.18</v>
      </c>
      <c r="F114" s="45">
        <f>F115+F116+F117+F118</f>
        <v>2473992.38</v>
      </c>
      <c r="G114" s="22">
        <f aca="true" t="shared" si="8" ref="G114:G127">E114/D114*100</f>
        <v>86.19326640643592</v>
      </c>
      <c r="H114" s="29">
        <f t="shared" si="4"/>
        <v>-490620.91000000015</v>
      </c>
    </row>
    <row r="115" spans="1:8" ht="12.75">
      <c r="A115" s="3" t="s">
        <v>379</v>
      </c>
      <c r="B115" s="3" t="s">
        <v>389</v>
      </c>
      <c r="C115" s="28">
        <v>1739594.91</v>
      </c>
      <c r="D115" s="44">
        <v>2444037.91</v>
      </c>
      <c r="E115" s="44">
        <v>2209942.47</v>
      </c>
      <c r="F115" s="44">
        <v>1802089.15</v>
      </c>
      <c r="G115" s="22">
        <f t="shared" si="8"/>
        <v>90.42177541345912</v>
      </c>
      <c r="H115" s="29">
        <f t="shared" si="4"/>
        <v>-234095.43999999994</v>
      </c>
    </row>
    <row r="116" spans="1:8" ht="12.75">
      <c r="A116" s="3" t="s">
        <v>114</v>
      </c>
      <c r="B116" s="3" t="s">
        <v>390</v>
      </c>
      <c r="C116" s="28">
        <v>518970.18</v>
      </c>
      <c r="D116" s="44">
        <v>776492.18</v>
      </c>
      <c r="E116" s="44">
        <v>664774.91</v>
      </c>
      <c r="F116" s="44">
        <v>527039.72</v>
      </c>
      <c r="G116" s="22">
        <f t="shared" si="8"/>
        <v>85.61256985228106</v>
      </c>
      <c r="H116" s="29">
        <f t="shared" si="4"/>
        <v>-111717.27000000002</v>
      </c>
    </row>
    <row r="117" spans="1:8" ht="38.25">
      <c r="A117" s="12" t="s">
        <v>119</v>
      </c>
      <c r="B117" s="3" t="s">
        <v>321</v>
      </c>
      <c r="C117" s="28">
        <v>135000</v>
      </c>
      <c r="D117" s="44">
        <v>332960</v>
      </c>
      <c r="E117" s="44">
        <v>188151.8</v>
      </c>
      <c r="F117" s="44">
        <v>144863.51</v>
      </c>
      <c r="G117" s="22">
        <f t="shared" si="8"/>
        <v>56.50882988947621</v>
      </c>
      <c r="H117" s="29">
        <f t="shared" si="4"/>
        <v>-144808.2</v>
      </c>
    </row>
    <row r="118" spans="1:8" ht="12.75">
      <c r="A118" s="5" t="s">
        <v>368</v>
      </c>
      <c r="B118" s="3" t="s">
        <v>408</v>
      </c>
      <c r="C118" s="28">
        <v>0</v>
      </c>
      <c r="D118" s="44">
        <v>0</v>
      </c>
      <c r="E118" s="44">
        <v>0</v>
      </c>
      <c r="F118" s="44"/>
      <c r="G118" s="22" t="e">
        <f t="shared" si="8"/>
        <v>#DIV/0!</v>
      </c>
      <c r="H118" s="29">
        <f t="shared" si="4"/>
        <v>0</v>
      </c>
    </row>
    <row r="119" spans="1:8" ht="38.25">
      <c r="A119" s="20" t="s">
        <v>33</v>
      </c>
      <c r="B119" s="19" t="s">
        <v>34</v>
      </c>
      <c r="C119" s="25">
        <f>C120</f>
        <v>67200</v>
      </c>
      <c r="D119" s="41">
        <f>D120</f>
        <v>119450</v>
      </c>
      <c r="E119" s="41">
        <f>E120</f>
        <v>80203.61</v>
      </c>
      <c r="F119" s="41">
        <f>F120</f>
        <v>28865</v>
      </c>
      <c r="G119" s="23">
        <f t="shared" si="8"/>
        <v>67.14408539137715</v>
      </c>
      <c r="H119" s="29">
        <f t="shared" si="4"/>
        <v>-39246.39</v>
      </c>
    </row>
    <row r="120" spans="1:8" ht="38.25">
      <c r="A120" s="12" t="s">
        <v>119</v>
      </c>
      <c r="B120" s="3" t="s">
        <v>375</v>
      </c>
      <c r="C120" s="28">
        <v>67200</v>
      </c>
      <c r="D120" s="49">
        <v>119450</v>
      </c>
      <c r="E120" s="48">
        <v>80203.61</v>
      </c>
      <c r="F120" s="48">
        <v>28865</v>
      </c>
      <c r="G120" s="22">
        <f t="shared" si="8"/>
        <v>67.14408539137715</v>
      </c>
      <c r="H120" s="29">
        <f t="shared" si="4"/>
        <v>-39246.39</v>
      </c>
    </row>
    <row r="121" spans="1:8" ht="12.75">
      <c r="A121" s="1" t="s">
        <v>35</v>
      </c>
      <c r="B121" s="1" t="s">
        <v>36</v>
      </c>
      <c r="C121" s="27">
        <f>C122+C126+C127+C132+C128+C129+C130+C131+C133</f>
        <v>20079444.110000003</v>
      </c>
      <c r="D121" s="45">
        <f>D122+D126+D127+D132+D128+D129+D130+D131+D133+D134</f>
        <v>27683679.28</v>
      </c>
      <c r="E121" s="45">
        <f>E122+E126+E127+E132+E128+E129+E130+E131+E133+E134</f>
        <v>18909772.07</v>
      </c>
      <c r="F121" s="45">
        <f>F122+F126+F127+F132+F128+F129+F130+F131+F133</f>
        <v>25392311.909999996</v>
      </c>
      <c r="G121" s="23">
        <f t="shared" si="8"/>
        <v>68.30657109823301</v>
      </c>
      <c r="H121" s="29">
        <f t="shared" si="4"/>
        <v>-8773907.21</v>
      </c>
    </row>
    <row r="122" spans="1:8" ht="25.5">
      <c r="A122" s="16" t="s">
        <v>125</v>
      </c>
      <c r="B122" s="3" t="s">
        <v>126</v>
      </c>
      <c r="C122" s="28">
        <f>C123+C124+C125</f>
        <v>14322.1</v>
      </c>
      <c r="D122" s="44">
        <f>D123+D124+D125</f>
        <v>14322.1</v>
      </c>
      <c r="E122" s="44">
        <f>E123+E124+E125</f>
        <v>0</v>
      </c>
      <c r="F122" s="44">
        <f>F123+F124+F125</f>
        <v>2710674.6300000004</v>
      </c>
      <c r="G122" s="22">
        <f t="shared" si="8"/>
        <v>0</v>
      </c>
      <c r="H122" s="29">
        <f t="shared" si="4"/>
        <v>-14322.1</v>
      </c>
    </row>
    <row r="123" spans="1:8" ht="12.75">
      <c r="A123" s="3" t="s">
        <v>112</v>
      </c>
      <c r="B123" s="3" t="s">
        <v>111</v>
      </c>
      <c r="C123" s="28">
        <f aca="true" t="shared" si="9" ref="C123:F124">C137+C153</f>
        <v>11000</v>
      </c>
      <c r="D123" s="44">
        <f t="shared" si="9"/>
        <v>11000</v>
      </c>
      <c r="E123" s="44">
        <f t="shared" si="9"/>
        <v>0</v>
      </c>
      <c r="F123" s="44">
        <f t="shared" si="9"/>
        <v>2120331.24</v>
      </c>
      <c r="G123" s="22">
        <f t="shared" si="8"/>
        <v>0</v>
      </c>
      <c r="H123" s="29">
        <f t="shared" si="4"/>
        <v>-11000</v>
      </c>
    </row>
    <row r="124" spans="1:8" ht="12.75">
      <c r="A124" s="3" t="s">
        <v>114</v>
      </c>
      <c r="B124" s="3" t="s">
        <v>113</v>
      </c>
      <c r="C124" s="28">
        <f t="shared" si="9"/>
        <v>3322.1</v>
      </c>
      <c r="D124" s="44">
        <f t="shared" si="9"/>
        <v>3322.1</v>
      </c>
      <c r="E124" s="44">
        <f t="shared" si="9"/>
        <v>0</v>
      </c>
      <c r="F124" s="44">
        <f t="shared" si="9"/>
        <v>577073.39</v>
      </c>
      <c r="G124" s="22">
        <f t="shared" si="8"/>
        <v>0</v>
      </c>
      <c r="H124" s="29">
        <f t="shared" si="4"/>
        <v>-3322.1</v>
      </c>
    </row>
    <row r="125" spans="1:8" ht="12.75">
      <c r="A125" s="5" t="s">
        <v>115</v>
      </c>
      <c r="B125" s="3" t="s">
        <v>116</v>
      </c>
      <c r="C125" s="28">
        <f>C139</f>
        <v>0</v>
      </c>
      <c r="D125" s="44">
        <f>D139</f>
        <v>0</v>
      </c>
      <c r="E125" s="44">
        <f>E139</f>
        <v>0</v>
      </c>
      <c r="F125" s="44">
        <f>F139</f>
        <v>13270</v>
      </c>
      <c r="G125" s="22" t="e">
        <f t="shared" si="8"/>
        <v>#DIV/0!</v>
      </c>
      <c r="H125" s="29">
        <f t="shared" si="4"/>
        <v>0</v>
      </c>
    </row>
    <row r="126" spans="1:8" ht="38.25">
      <c r="A126" s="12" t="s">
        <v>117</v>
      </c>
      <c r="B126" s="3" t="s">
        <v>118</v>
      </c>
      <c r="C126" s="28">
        <f>C140+C155</f>
        <v>37500</v>
      </c>
      <c r="D126" s="44">
        <f>D140+D155</f>
        <v>137500</v>
      </c>
      <c r="E126" s="44">
        <f>E140+E155</f>
        <v>37500</v>
      </c>
      <c r="F126" s="44">
        <f>F140+F155</f>
        <v>197685.99</v>
      </c>
      <c r="G126" s="22">
        <f t="shared" si="8"/>
        <v>27.27272727272727</v>
      </c>
      <c r="H126" s="29">
        <f t="shared" si="4"/>
        <v>-100000</v>
      </c>
    </row>
    <row r="127" spans="1:8" ht="38.25">
      <c r="A127" s="12" t="s">
        <v>119</v>
      </c>
      <c r="B127" s="3" t="s">
        <v>120</v>
      </c>
      <c r="C127" s="28">
        <f>C141+C147+C156+C144</f>
        <v>17621622.01</v>
      </c>
      <c r="D127" s="44">
        <f>D141+D147+D156+D144</f>
        <v>23706779.18</v>
      </c>
      <c r="E127" s="44">
        <f>E141+E147+E156+E144</f>
        <v>15568390.200000001</v>
      </c>
      <c r="F127" s="44">
        <f>F141+F147+F156+F144</f>
        <v>13679172.19</v>
      </c>
      <c r="G127" s="22">
        <f t="shared" si="8"/>
        <v>65.67062561216298</v>
      </c>
      <c r="H127" s="29">
        <f t="shared" si="4"/>
        <v>-8138388.979999999</v>
      </c>
    </row>
    <row r="128" spans="1:8" ht="12.75">
      <c r="A128" s="5" t="s">
        <v>148</v>
      </c>
      <c r="B128" s="3" t="s">
        <v>122</v>
      </c>
      <c r="C128" s="3"/>
      <c r="D128" s="48"/>
      <c r="E128" s="48"/>
      <c r="F128" s="48"/>
      <c r="G128" s="22"/>
      <c r="H128" s="29">
        <f t="shared" si="4"/>
        <v>0</v>
      </c>
    </row>
    <row r="129" spans="1:8" ht="38.25">
      <c r="A129" s="12" t="s">
        <v>171</v>
      </c>
      <c r="B129" s="3" t="s">
        <v>340</v>
      </c>
      <c r="C129" s="28">
        <f>C157</f>
        <v>0</v>
      </c>
      <c r="D129" s="44">
        <f>D157</f>
        <v>0</v>
      </c>
      <c r="E129" s="44">
        <f>E157</f>
        <v>0</v>
      </c>
      <c r="F129" s="44">
        <f>F157</f>
        <v>0</v>
      </c>
      <c r="G129" s="22"/>
      <c r="H129" s="29">
        <f t="shared" si="4"/>
        <v>0</v>
      </c>
    </row>
    <row r="130" spans="1:8" ht="63.75">
      <c r="A130" s="16" t="s">
        <v>153</v>
      </c>
      <c r="B130" s="3" t="s">
        <v>157</v>
      </c>
      <c r="C130" s="3">
        <f>C159</f>
        <v>2271000</v>
      </c>
      <c r="D130" s="48">
        <f aca="true" t="shared" si="10" ref="D130:F131">D159</f>
        <v>2691300</v>
      </c>
      <c r="E130" s="48">
        <f>E159</f>
        <v>2394600</v>
      </c>
      <c r="F130" s="48">
        <f>F159</f>
        <v>1919000</v>
      </c>
      <c r="G130" s="22">
        <f>E130/D130*100</f>
        <v>88.97558800579645</v>
      </c>
      <c r="H130" s="29">
        <f t="shared" si="4"/>
        <v>-296700</v>
      </c>
    </row>
    <row r="131" spans="1:8" ht="25.5">
      <c r="A131" s="16" t="s">
        <v>155</v>
      </c>
      <c r="B131" s="3" t="s">
        <v>158</v>
      </c>
      <c r="C131" s="3">
        <f>C160</f>
        <v>4000</v>
      </c>
      <c r="D131" s="48">
        <f t="shared" si="10"/>
        <v>0</v>
      </c>
      <c r="E131" s="48">
        <f>E160</f>
        <v>0</v>
      </c>
      <c r="F131" s="48">
        <f t="shared" si="10"/>
        <v>0</v>
      </c>
      <c r="G131" s="22" t="e">
        <f>E131/D131*100</f>
        <v>#DIV/0!</v>
      </c>
      <c r="H131" s="29">
        <f t="shared" si="4"/>
        <v>0</v>
      </c>
    </row>
    <row r="132" spans="1:8" ht="51">
      <c r="A132" s="12" t="s">
        <v>139</v>
      </c>
      <c r="B132" s="3" t="s">
        <v>140</v>
      </c>
      <c r="C132" s="28">
        <f>C142+C145+C161+C148</f>
        <v>125000</v>
      </c>
      <c r="D132" s="44">
        <f>D142+D145+D161+D148</f>
        <v>1077778</v>
      </c>
      <c r="E132" s="44">
        <f>E142+E145+E161+E148</f>
        <v>854356.26</v>
      </c>
      <c r="F132" s="44">
        <f>F142+F145+F161+F148</f>
        <v>6885779.1</v>
      </c>
      <c r="G132" s="22">
        <f>E132/D132*100</f>
        <v>79.270152109247</v>
      </c>
      <c r="H132" s="29">
        <f t="shared" si="4"/>
        <v>-223421.74</v>
      </c>
    </row>
    <row r="133" spans="1:8" ht="38.25">
      <c r="A133" s="12" t="s">
        <v>403</v>
      </c>
      <c r="B133" s="3" t="s">
        <v>405</v>
      </c>
      <c r="C133" s="28">
        <f>C149</f>
        <v>6000</v>
      </c>
      <c r="D133" s="44">
        <f>D149</f>
        <v>6000</v>
      </c>
      <c r="E133" s="44">
        <f>E149</f>
        <v>4925.61</v>
      </c>
      <c r="F133" s="44">
        <f>F149</f>
        <v>0</v>
      </c>
      <c r="G133" s="22"/>
      <c r="H133" s="29">
        <f t="shared" si="4"/>
        <v>-1074.3900000000003</v>
      </c>
    </row>
    <row r="134" spans="1:8" ht="12.75">
      <c r="A134" s="3" t="s">
        <v>330</v>
      </c>
      <c r="B134" s="3" t="s">
        <v>334</v>
      </c>
      <c r="C134" s="28"/>
      <c r="D134" s="44">
        <f>D150</f>
        <v>50000</v>
      </c>
      <c r="E134" s="44">
        <f>E150</f>
        <v>50000</v>
      </c>
      <c r="F134" s="44"/>
      <c r="G134" s="22"/>
      <c r="H134" s="29">
        <f t="shared" si="4"/>
        <v>0</v>
      </c>
    </row>
    <row r="135" spans="1:8" ht="12.75">
      <c r="A135" s="19" t="s">
        <v>2</v>
      </c>
      <c r="B135" s="19" t="s">
        <v>37</v>
      </c>
      <c r="C135" s="25">
        <f>C136+C140+C141+C142</f>
        <v>566700</v>
      </c>
      <c r="D135" s="41">
        <f>D136+D140+D141+D142</f>
        <v>626700</v>
      </c>
      <c r="E135" s="41">
        <f>E136+E140+E141+E142</f>
        <v>337617.64</v>
      </c>
      <c r="F135" s="41">
        <f>F136+F140+F141+F142</f>
        <v>9059701.84</v>
      </c>
      <c r="G135" s="23">
        <f aca="true" t="shared" si="11" ref="G135:G143">E135/D135*100</f>
        <v>53.87228977182065</v>
      </c>
      <c r="H135" s="29">
        <f t="shared" si="4"/>
        <v>-289082.36</v>
      </c>
    </row>
    <row r="136" spans="1:8" ht="25.5">
      <c r="A136" s="16" t="s">
        <v>125</v>
      </c>
      <c r="B136" s="3" t="s">
        <v>141</v>
      </c>
      <c r="C136" s="28">
        <f>C137+C138+C139</f>
        <v>0</v>
      </c>
      <c r="D136" s="44">
        <f>D137+D138+D139</f>
        <v>0</v>
      </c>
      <c r="E136" s="44">
        <f>E137+E138+E139</f>
        <v>0</v>
      </c>
      <c r="F136" s="44">
        <f>F137+F138+F139</f>
        <v>2698414.35</v>
      </c>
      <c r="G136" s="22" t="e">
        <f t="shared" si="11"/>
        <v>#DIV/0!</v>
      </c>
      <c r="H136" s="29">
        <f aca="true" t="shared" si="12" ref="H136:H202">E136-D136</f>
        <v>0</v>
      </c>
    </row>
    <row r="137" spans="1:8" ht="12.75">
      <c r="A137" s="3" t="s">
        <v>112</v>
      </c>
      <c r="B137" s="3" t="s">
        <v>142</v>
      </c>
      <c r="C137" s="28">
        <v>0</v>
      </c>
      <c r="D137" s="44">
        <v>0</v>
      </c>
      <c r="E137" s="44">
        <v>0</v>
      </c>
      <c r="F137" s="44">
        <v>2110914.74</v>
      </c>
      <c r="G137" s="22" t="e">
        <f t="shared" si="11"/>
        <v>#DIV/0!</v>
      </c>
      <c r="H137" s="29">
        <f t="shared" si="12"/>
        <v>0</v>
      </c>
    </row>
    <row r="138" spans="1:8" ht="12.75">
      <c r="A138" s="3" t="s">
        <v>114</v>
      </c>
      <c r="B138" s="3" t="s">
        <v>143</v>
      </c>
      <c r="C138" s="28">
        <v>0</v>
      </c>
      <c r="D138" s="44">
        <v>0</v>
      </c>
      <c r="E138" s="44">
        <v>0</v>
      </c>
      <c r="F138" s="44">
        <v>574229.61</v>
      </c>
      <c r="G138" s="22" t="e">
        <f t="shared" si="11"/>
        <v>#DIV/0!</v>
      </c>
      <c r="H138" s="29">
        <f t="shared" si="12"/>
        <v>0</v>
      </c>
    </row>
    <row r="139" spans="1:8" ht="12.75">
      <c r="A139" s="5" t="s">
        <v>115</v>
      </c>
      <c r="B139" s="3" t="s">
        <v>144</v>
      </c>
      <c r="C139" s="28">
        <v>0</v>
      </c>
      <c r="D139" s="44">
        <v>0</v>
      </c>
      <c r="E139" s="44">
        <v>0</v>
      </c>
      <c r="F139" s="44">
        <v>13270</v>
      </c>
      <c r="G139" s="22" t="e">
        <f t="shared" si="11"/>
        <v>#DIV/0!</v>
      </c>
      <c r="H139" s="29">
        <f t="shared" si="12"/>
        <v>0</v>
      </c>
    </row>
    <row r="140" spans="1:8" ht="38.25">
      <c r="A140" s="12" t="s">
        <v>117</v>
      </c>
      <c r="B140" s="3" t="s">
        <v>145</v>
      </c>
      <c r="C140" s="3">
        <v>0</v>
      </c>
      <c r="D140" s="44">
        <v>0</v>
      </c>
      <c r="E140" s="44">
        <v>0</v>
      </c>
      <c r="F140" s="44">
        <v>140685.99</v>
      </c>
      <c r="G140" s="22" t="e">
        <f t="shared" si="11"/>
        <v>#DIV/0!</v>
      </c>
      <c r="H140" s="29">
        <f t="shared" si="12"/>
        <v>0</v>
      </c>
    </row>
    <row r="141" spans="1:8" ht="38.25">
      <c r="A141" s="12" t="s">
        <v>119</v>
      </c>
      <c r="B141" s="3" t="s">
        <v>146</v>
      </c>
      <c r="C141" s="28">
        <v>566700</v>
      </c>
      <c r="D141" s="44">
        <v>626700</v>
      </c>
      <c r="E141" s="44">
        <v>337617.64</v>
      </c>
      <c r="F141" s="44">
        <v>855911.34</v>
      </c>
      <c r="G141" s="22">
        <f t="shared" si="11"/>
        <v>53.87228977182065</v>
      </c>
      <c r="H141" s="29">
        <f t="shared" si="12"/>
        <v>-289082.36</v>
      </c>
    </row>
    <row r="142" spans="1:8" ht="63.75">
      <c r="A142" s="12" t="s">
        <v>392</v>
      </c>
      <c r="B142" s="3" t="s">
        <v>380</v>
      </c>
      <c r="C142" s="28">
        <v>0</v>
      </c>
      <c r="D142" s="44">
        <v>0</v>
      </c>
      <c r="E142" s="44">
        <v>0</v>
      </c>
      <c r="F142" s="44">
        <v>5364690.16</v>
      </c>
      <c r="G142" s="22" t="e">
        <f t="shared" si="11"/>
        <v>#DIV/0!</v>
      </c>
      <c r="H142" s="29">
        <f t="shared" si="12"/>
        <v>0</v>
      </c>
    </row>
    <row r="143" spans="1:8" ht="12.75">
      <c r="A143" s="19" t="s">
        <v>3</v>
      </c>
      <c r="B143" s="19" t="s">
        <v>38</v>
      </c>
      <c r="C143" s="25">
        <f>C145+C144</f>
        <v>800000</v>
      </c>
      <c r="D143" s="41">
        <f>D145+D144</f>
        <v>903270</v>
      </c>
      <c r="E143" s="41">
        <f>E145+E144</f>
        <v>745701.73</v>
      </c>
      <c r="F143" s="41">
        <f>F145+F144</f>
        <v>608686.0800000001</v>
      </c>
      <c r="G143" s="23">
        <f t="shared" si="11"/>
        <v>82.55579505574191</v>
      </c>
      <c r="H143" s="29">
        <f t="shared" si="12"/>
        <v>-157568.27000000002</v>
      </c>
    </row>
    <row r="144" spans="1:8" ht="38.25">
      <c r="A144" s="12" t="s">
        <v>119</v>
      </c>
      <c r="B144" s="3" t="s">
        <v>350</v>
      </c>
      <c r="C144" s="29">
        <v>800000</v>
      </c>
      <c r="D144" s="40">
        <v>903270</v>
      </c>
      <c r="E144" s="40">
        <v>745701.73</v>
      </c>
      <c r="F144" s="40">
        <v>166255.19</v>
      </c>
      <c r="G144" s="23"/>
      <c r="H144" s="29">
        <f t="shared" si="12"/>
        <v>-157568.27000000002</v>
      </c>
    </row>
    <row r="145" spans="1:8" ht="63.75">
      <c r="A145" s="12" t="s">
        <v>392</v>
      </c>
      <c r="B145" s="3" t="s">
        <v>381</v>
      </c>
      <c r="C145" s="3">
        <v>0</v>
      </c>
      <c r="D145" s="44">
        <v>0</v>
      </c>
      <c r="E145" s="44">
        <v>0</v>
      </c>
      <c r="F145" s="44">
        <v>442430.89</v>
      </c>
      <c r="G145" s="22" t="e">
        <f aca="true" t="shared" si="13" ref="G145:G151">E145/D145*100</f>
        <v>#DIV/0!</v>
      </c>
      <c r="H145" s="29">
        <f t="shared" si="12"/>
        <v>0</v>
      </c>
    </row>
    <row r="146" spans="1:8" ht="12.75">
      <c r="A146" s="19" t="s">
        <v>39</v>
      </c>
      <c r="B146" s="19" t="s">
        <v>40</v>
      </c>
      <c r="C146" s="25">
        <f>C147+C148+C149</f>
        <v>14663278.49</v>
      </c>
      <c r="D146" s="41">
        <f>D147+D148+D149+D150</f>
        <v>20131043.28</v>
      </c>
      <c r="E146" s="41">
        <f>E147+E148+E149+E150</f>
        <v>13707540.219999999</v>
      </c>
      <c r="F146" s="41">
        <f>F147+F148</f>
        <v>12735169.39</v>
      </c>
      <c r="G146" s="23">
        <f t="shared" si="13"/>
        <v>68.0915540707138</v>
      </c>
      <c r="H146" s="29">
        <f t="shared" si="12"/>
        <v>-6423503.060000002</v>
      </c>
    </row>
    <row r="147" spans="1:8" ht="38.25">
      <c r="A147" s="12" t="s">
        <v>119</v>
      </c>
      <c r="B147" s="3" t="s">
        <v>147</v>
      </c>
      <c r="C147" s="3">
        <v>14657278.49</v>
      </c>
      <c r="D147" s="48">
        <v>20075043.28</v>
      </c>
      <c r="E147" s="44">
        <v>13652614.61</v>
      </c>
      <c r="F147" s="44">
        <v>11656511.34</v>
      </c>
      <c r="G147" s="22">
        <f t="shared" si="13"/>
        <v>68.00789626990034</v>
      </c>
      <c r="H147" s="29">
        <f t="shared" si="12"/>
        <v>-6422428.670000002</v>
      </c>
    </row>
    <row r="148" spans="1:8" ht="63.75">
      <c r="A148" s="12" t="s">
        <v>392</v>
      </c>
      <c r="B148" s="3" t="s">
        <v>391</v>
      </c>
      <c r="C148" s="3">
        <v>0</v>
      </c>
      <c r="D148" s="48">
        <v>0</v>
      </c>
      <c r="E148" s="44">
        <v>0</v>
      </c>
      <c r="F148" s="44">
        <v>1078658.05</v>
      </c>
      <c r="G148" s="22" t="e">
        <f t="shared" si="13"/>
        <v>#DIV/0!</v>
      </c>
      <c r="H148" s="29">
        <f t="shared" si="12"/>
        <v>0</v>
      </c>
    </row>
    <row r="149" spans="1:8" ht="38.25">
      <c r="A149" s="12" t="s">
        <v>403</v>
      </c>
      <c r="B149" s="3" t="s">
        <v>409</v>
      </c>
      <c r="C149" s="3">
        <v>6000</v>
      </c>
      <c r="D149" s="48">
        <v>6000</v>
      </c>
      <c r="E149" s="44">
        <v>4925.61</v>
      </c>
      <c r="F149" s="48"/>
      <c r="G149" s="22">
        <f t="shared" si="13"/>
        <v>82.09349999999999</v>
      </c>
      <c r="H149" s="29">
        <f t="shared" si="12"/>
        <v>-1074.3900000000003</v>
      </c>
    </row>
    <row r="150" spans="1:8" ht="12.75">
      <c r="A150" s="3" t="s">
        <v>330</v>
      </c>
      <c r="B150" s="3" t="s">
        <v>436</v>
      </c>
      <c r="C150" s="3"/>
      <c r="D150" s="48">
        <v>50000</v>
      </c>
      <c r="E150" s="44">
        <v>50000</v>
      </c>
      <c r="F150" s="48"/>
      <c r="G150" s="22">
        <f t="shared" si="13"/>
        <v>100</v>
      </c>
      <c r="H150" s="29">
        <f t="shared" si="12"/>
        <v>0</v>
      </c>
    </row>
    <row r="151" spans="1:8" ht="25.5">
      <c r="A151" s="20" t="s">
        <v>4</v>
      </c>
      <c r="B151" s="19" t="s">
        <v>41</v>
      </c>
      <c r="C151" s="25">
        <f>C156+C157+C158+C159+C160+C161+C155+C152</f>
        <v>4049465.62</v>
      </c>
      <c r="D151" s="41">
        <f>D156+D157+D158+D159+D160+D161+D155+D152</f>
        <v>6022666</v>
      </c>
      <c r="E151" s="41">
        <f>E156+E157+E158+E159+E160+E161+E155+E152</f>
        <v>4118912.4799999995</v>
      </c>
      <c r="F151" s="41">
        <f>F156+F157+F158+F159+F160+F161+F155+F152</f>
        <v>2988754.5999999996</v>
      </c>
      <c r="G151" s="23">
        <f t="shared" si="13"/>
        <v>68.39018600732632</v>
      </c>
      <c r="H151" s="29">
        <f t="shared" si="12"/>
        <v>-1903753.5200000005</v>
      </c>
    </row>
    <row r="152" spans="1:8" ht="25.5">
      <c r="A152" s="16" t="s">
        <v>125</v>
      </c>
      <c r="B152" s="3" t="s">
        <v>376</v>
      </c>
      <c r="C152" s="29">
        <f>C153+C154</f>
        <v>14322.1</v>
      </c>
      <c r="D152" s="40">
        <f>D153+D154</f>
        <v>14322.1</v>
      </c>
      <c r="E152" s="40">
        <f>E153+E154</f>
        <v>0</v>
      </c>
      <c r="F152" s="40">
        <f>F153+F154</f>
        <v>12260.28</v>
      </c>
      <c r="G152" s="23"/>
      <c r="H152" s="29">
        <f t="shared" si="12"/>
        <v>-14322.1</v>
      </c>
    </row>
    <row r="153" spans="1:8" ht="12.75">
      <c r="A153" s="3" t="s">
        <v>112</v>
      </c>
      <c r="B153" s="3" t="s">
        <v>377</v>
      </c>
      <c r="C153" s="29">
        <v>11000</v>
      </c>
      <c r="D153" s="40">
        <v>11000</v>
      </c>
      <c r="E153" s="40">
        <v>0</v>
      </c>
      <c r="F153" s="40">
        <v>9416.5</v>
      </c>
      <c r="G153" s="23"/>
      <c r="H153" s="29">
        <f t="shared" si="12"/>
        <v>-11000</v>
      </c>
    </row>
    <row r="154" spans="1:8" ht="12.75">
      <c r="A154" s="3" t="s">
        <v>114</v>
      </c>
      <c r="B154" s="3" t="s">
        <v>378</v>
      </c>
      <c r="C154" s="29">
        <v>3322.1</v>
      </c>
      <c r="D154" s="40">
        <v>3322.1</v>
      </c>
      <c r="E154" s="40">
        <v>0</v>
      </c>
      <c r="F154" s="40">
        <v>2843.78</v>
      </c>
      <c r="G154" s="23"/>
      <c r="H154" s="29">
        <f t="shared" si="12"/>
        <v>-3322.1</v>
      </c>
    </row>
    <row r="155" spans="1:8" ht="38.25">
      <c r="A155" s="12" t="s">
        <v>117</v>
      </c>
      <c r="B155" s="3" t="s">
        <v>328</v>
      </c>
      <c r="C155" s="29">
        <v>37500</v>
      </c>
      <c r="D155" s="40">
        <v>137500</v>
      </c>
      <c r="E155" s="40">
        <v>37500</v>
      </c>
      <c r="F155" s="57">
        <v>57000</v>
      </c>
      <c r="G155" s="23"/>
      <c r="H155" s="29">
        <f t="shared" si="12"/>
        <v>-100000</v>
      </c>
    </row>
    <row r="156" spans="1:8" ht="38.25">
      <c r="A156" s="12" t="s">
        <v>119</v>
      </c>
      <c r="B156" s="3" t="s">
        <v>150</v>
      </c>
      <c r="C156" s="3">
        <v>1597643.52</v>
      </c>
      <c r="D156" s="48">
        <v>2101765.9</v>
      </c>
      <c r="E156" s="44">
        <v>832456.22</v>
      </c>
      <c r="F156" s="44">
        <v>1000494.32</v>
      </c>
      <c r="G156" s="22">
        <f>E156/D156*100</f>
        <v>39.60746627395563</v>
      </c>
      <c r="H156" s="29">
        <f t="shared" si="12"/>
        <v>-1269309.68</v>
      </c>
    </row>
    <row r="157" spans="1:8" ht="40.5" customHeight="1">
      <c r="A157" s="12" t="s">
        <v>171</v>
      </c>
      <c r="B157" s="3" t="s">
        <v>339</v>
      </c>
      <c r="C157" s="3"/>
      <c r="D157" s="44">
        <v>0</v>
      </c>
      <c r="E157" s="44">
        <v>0</v>
      </c>
      <c r="F157" s="44">
        <v>0</v>
      </c>
      <c r="G157" s="22" t="e">
        <f>E157/D157*100</f>
        <v>#DIV/0!</v>
      </c>
      <c r="H157" s="29">
        <f t="shared" si="12"/>
        <v>0</v>
      </c>
    </row>
    <row r="158" spans="1:8" ht="12.75">
      <c r="A158" s="5" t="s">
        <v>148</v>
      </c>
      <c r="B158" s="3" t="s">
        <v>152</v>
      </c>
      <c r="C158" s="3"/>
      <c r="D158" s="44"/>
      <c r="E158" s="44">
        <v>0</v>
      </c>
      <c r="F158" s="44"/>
      <c r="G158" s="22"/>
      <c r="H158" s="29">
        <f t="shared" si="12"/>
        <v>0</v>
      </c>
    </row>
    <row r="159" spans="1:8" ht="63.75">
      <c r="A159" s="16" t="s">
        <v>153</v>
      </c>
      <c r="B159" s="3" t="s">
        <v>154</v>
      </c>
      <c r="C159" s="3">
        <v>2271000</v>
      </c>
      <c r="D159" s="44">
        <v>2691300</v>
      </c>
      <c r="E159" s="44">
        <v>2394600</v>
      </c>
      <c r="F159" s="44">
        <v>1919000</v>
      </c>
      <c r="G159" s="22">
        <f>E159/D159*100</f>
        <v>88.97558800579645</v>
      </c>
      <c r="H159" s="29">
        <f t="shared" si="12"/>
        <v>-296700</v>
      </c>
    </row>
    <row r="160" spans="1:8" ht="25.5">
      <c r="A160" s="16" t="s">
        <v>155</v>
      </c>
      <c r="B160" s="3" t="s">
        <v>156</v>
      </c>
      <c r="C160" s="3">
        <v>4000</v>
      </c>
      <c r="D160" s="44"/>
      <c r="E160" s="44">
        <v>0</v>
      </c>
      <c r="F160" s="44">
        <v>0</v>
      </c>
      <c r="G160" s="22" t="e">
        <f>E160/D160*100</f>
        <v>#DIV/0!</v>
      </c>
      <c r="H160" s="29">
        <f t="shared" si="12"/>
        <v>0</v>
      </c>
    </row>
    <row r="161" spans="1:8" ht="63.75">
      <c r="A161" s="12" t="s">
        <v>392</v>
      </c>
      <c r="B161" s="3" t="s">
        <v>382</v>
      </c>
      <c r="C161" s="3">
        <v>125000</v>
      </c>
      <c r="D161" s="44">
        <v>1077778</v>
      </c>
      <c r="E161" s="44">
        <v>854356.26</v>
      </c>
      <c r="F161" s="44">
        <v>0</v>
      </c>
      <c r="G161" s="22">
        <f>E161/D161*100</f>
        <v>79.270152109247</v>
      </c>
      <c r="H161" s="29">
        <f t="shared" si="12"/>
        <v>-223421.74</v>
      </c>
    </row>
    <row r="162" spans="1:8" ht="12.75">
      <c r="A162" s="1" t="s">
        <v>42</v>
      </c>
      <c r="B162" s="1" t="s">
        <v>43</v>
      </c>
      <c r="C162" s="27">
        <f>C165+C166+C164+C171+C163</f>
        <v>11069343.219999999</v>
      </c>
      <c r="D162" s="45">
        <f>D165+D166+D164+D171+D163+D169+D170+D168</f>
        <v>27574013.3</v>
      </c>
      <c r="E162" s="45">
        <f>E165+E166+E164+E171+E163+E169+E170+E168</f>
        <v>20861409.189999998</v>
      </c>
      <c r="F162" s="45">
        <f>F165+F166+F164+F171+F163+F167+F169+F170</f>
        <v>20353033.349999998</v>
      </c>
      <c r="G162" s="23">
        <f>E162/D162*100</f>
        <v>75.65604964004278</v>
      </c>
      <c r="H162" s="29">
        <f t="shared" si="12"/>
        <v>-6712604.110000003</v>
      </c>
    </row>
    <row r="163" spans="1:8" ht="38.25">
      <c r="A163" s="12" t="s">
        <v>406</v>
      </c>
      <c r="B163" s="3" t="s">
        <v>407</v>
      </c>
      <c r="C163" s="27"/>
      <c r="D163" s="40">
        <f>D183</f>
        <v>0</v>
      </c>
      <c r="E163" s="40">
        <f>E183</f>
        <v>0</v>
      </c>
      <c r="F163" s="40">
        <f>F183</f>
        <v>1500000</v>
      </c>
      <c r="G163" s="23"/>
      <c r="H163" s="29">
        <f t="shared" si="12"/>
        <v>0</v>
      </c>
    </row>
    <row r="164" spans="1:8" ht="38.25">
      <c r="A164" s="12" t="s">
        <v>119</v>
      </c>
      <c r="B164" s="3" t="s">
        <v>325</v>
      </c>
      <c r="C164" s="29">
        <f>C173+C178+C184</f>
        <v>4928153.14</v>
      </c>
      <c r="D164" s="40">
        <f>D173+D178+D184</f>
        <v>18863773.3</v>
      </c>
      <c r="E164" s="40">
        <f>E173+E178+E184</f>
        <v>14195298.389999999</v>
      </c>
      <c r="F164" s="40">
        <f>F173+F178+F184</f>
        <v>5876976.7700000005</v>
      </c>
      <c r="G164" s="22">
        <f>E164/D164*100</f>
        <v>75.25163796365173</v>
      </c>
      <c r="H164" s="29">
        <f t="shared" si="12"/>
        <v>-4668474.910000002</v>
      </c>
    </row>
    <row r="165" spans="1:8" ht="51">
      <c r="A165" s="16" t="s">
        <v>159</v>
      </c>
      <c r="B165" s="3" t="s">
        <v>326</v>
      </c>
      <c r="C165" s="29">
        <f>C174</f>
        <v>5214800</v>
      </c>
      <c r="D165" s="40">
        <f>D174</f>
        <v>6676600</v>
      </c>
      <c r="E165" s="40">
        <f>E174</f>
        <v>4894519.8</v>
      </c>
      <c r="F165" s="40">
        <f>F174</f>
        <v>6843762</v>
      </c>
      <c r="G165" s="22">
        <f>E165/D165*100</f>
        <v>73.30856723482012</v>
      </c>
      <c r="H165" s="29">
        <f t="shared" si="12"/>
        <v>-1782080.2000000002</v>
      </c>
    </row>
    <row r="166" spans="1:8" ht="63.75">
      <c r="A166" s="12" t="s">
        <v>392</v>
      </c>
      <c r="B166" s="3" t="s">
        <v>394</v>
      </c>
      <c r="C166" s="29">
        <f>C176+C186+C180</f>
        <v>926390.08</v>
      </c>
      <c r="D166" s="40">
        <f>D186+D180</f>
        <v>1376000</v>
      </c>
      <c r="E166" s="40">
        <f>E186+E180</f>
        <v>1156000</v>
      </c>
      <c r="F166" s="40">
        <f>F176+F186+F180+F175</f>
        <v>1627138</v>
      </c>
      <c r="G166" s="22">
        <f>E166/D166*100</f>
        <v>84.01162790697676</v>
      </c>
      <c r="H166" s="29">
        <f t="shared" si="12"/>
        <v>-220000</v>
      </c>
    </row>
    <row r="167" spans="1:8" ht="38.25">
      <c r="A167" s="12" t="s">
        <v>403</v>
      </c>
      <c r="B167" s="3" t="s">
        <v>432</v>
      </c>
      <c r="C167" s="29"/>
      <c r="D167" s="40"/>
      <c r="E167" s="40"/>
      <c r="F167" s="40">
        <f>F188</f>
        <v>5156.58</v>
      </c>
      <c r="G167" s="22"/>
      <c r="H167" s="29">
        <f t="shared" si="12"/>
        <v>0</v>
      </c>
    </row>
    <row r="168" spans="1:8" ht="78" customHeight="1">
      <c r="A168" s="12" t="s">
        <v>445</v>
      </c>
      <c r="B168" s="3" t="s">
        <v>444</v>
      </c>
      <c r="C168" s="29"/>
      <c r="D168" s="40">
        <v>70000</v>
      </c>
      <c r="E168" s="40">
        <v>70000</v>
      </c>
      <c r="F168" s="40"/>
      <c r="G168" s="22"/>
      <c r="H168" s="29"/>
    </row>
    <row r="169" spans="1:8" ht="25.5">
      <c r="A169" s="12" t="s">
        <v>414</v>
      </c>
      <c r="B169" s="3" t="s">
        <v>418</v>
      </c>
      <c r="C169" s="29"/>
      <c r="D169" s="40">
        <f>D176+D187</f>
        <v>137640</v>
      </c>
      <c r="E169" s="40">
        <f>E176+E187</f>
        <v>95591</v>
      </c>
      <c r="F169" s="40"/>
      <c r="G169" s="22"/>
      <c r="H169" s="29">
        <f t="shared" si="12"/>
        <v>-42049</v>
      </c>
    </row>
    <row r="170" spans="1:8" ht="12.75">
      <c r="A170" s="3" t="s">
        <v>330</v>
      </c>
      <c r="B170" s="3" t="s">
        <v>430</v>
      </c>
      <c r="C170" s="29"/>
      <c r="D170" s="40">
        <f>D181</f>
        <v>450000</v>
      </c>
      <c r="E170" s="40">
        <f>E181</f>
        <v>450000</v>
      </c>
      <c r="F170" s="40"/>
      <c r="G170" s="22"/>
      <c r="H170" s="29">
        <f t="shared" si="12"/>
        <v>0</v>
      </c>
    </row>
    <row r="171" spans="1:8" ht="57" customHeight="1">
      <c r="A171" s="12" t="s">
        <v>335</v>
      </c>
      <c r="B171" s="3" t="s">
        <v>336</v>
      </c>
      <c r="C171" s="29">
        <f>C179</f>
        <v>0</v>
      </c>
      <c r="D171" s="40">
        <f>D179</f>
        <v>0</v>
      </c>
      <c r="E171" s="40">
        <f>E179</f>
        <v>0</v>
      </c>
      <c r="F171" s="40">
        <f>F179</f>
        <v>4500000</v>
      </c>
      <c r="G171" s="22" t="e">
        <f>E171/D171*100</f>
        <v>#DIV/0!</v>
      </c>
      <c r="H171" s="29">
        <f t="shared" si="12"/>
        <v>0</v>
      </c>
    </row>
    <row r="172" spans="1:8" ht="12.75">
      <c r="A172" s="19" t="s">
        <v>44</v>
      </c>
      <c r="B172" s="19" t="s">
        <v>45</v>
      </c>
      <c r="C172" s="25">
        <f>C174+C173+C176</f>
        <v>5264800</v>
      </c>
      <c r="D172" s="41">
        <f>D174+D173+D176</f>
        <v>7126600</v>
      </c>
      <c r="E172" s="41">
        <f>E174+E173+E176</f>
        <v>5202908.8</v>
      </c>
      <c r="F172" s="45">
        <f>F174+F173+F176+F175</f>
        <v>7101528.49</v>
      </c>
      <c r="G172" s="23">
        <f>E172/D172*100</f>
        <v>73.00688687452642</v>
      </c>
      <c r="H172" s="29">
        <f t="shared" si="12"/>
        <v>-1923691.2000000002</v>
      </c>
    </row>
    <row r="173" spans="1:8" ht="38.25">
      <c r="A173" s="12" t="s">
        <v>119</v>
      </c>
      <c r="B173" s="3" t="s">
        <v>322</v>
      </c>
      <c r="C173" s="29">
        <v>50000</v>
      </c>
      <c r="D173" s="40">
        <v>395000</v>
      </c>
      <c r="E173" s="40">
        <v>268389</v>
      </c>
      <c r="F173" s="40">
        <v>87766.49</v>
      </c>
      <c r="G173" s="22">
        <f aca="true" t="shared" si="14" ref="G173:G181">E173/D173*100</f>
        <v>67.94658227848102</v>
      </c>
      <c r="H173" s="29">
        <f t="shared" si="12"/>
        <v>-126611</v>
      </c>
    </row>
    <row r="174" spans="1:8" ht="51">
      <c r="A174" s="16" t="s">
        <v>159</v>
      </c>
      <c r="B174" s="3" t="s">
        <v>160</v>
      </c>
      <c r="C174" s="29">
        <v>5214800</v>
      </c>
      <c r="D174" s="40">
        <v>6676600</v>
      </c>
      <c r="E174" s="40">
        <v>4894519.8</v>
      </c>
      <c r="F174" s="40">
        <v>6843762</v>
      </c>
      <c r="G174" s="22">
        <f t="shared" si="14"/>
        <v>73.30856723482012</v>
      </c>
      <c r="H174" s="29">
        <f t="shared" si="12"/>
        <v>-1782080.2000000002</v>
      </c>
    </row>
    <row r="175" spans="1:8" ht="63.75">
      <c r="A175" s="12" t="s">
        <v>392</v>
      </c>
      <c r="B175" s="3" t="s">
        <v>443</v>
      </c>
      <c r="C175" s="29"/>
      <c r="D175" s="40"/>
      <c r="E175" s="40"/>
      <c r="F175" s="40">
        <v>170000</v>
      </c>
      <c r="G175" s="22"/>
      <c r="H175" s="29"/>
    </row>
    <row r="176" spans="1:8" s="50" customFormat="1" ht="25.5">
      <c r="A176" s="58" t="s">
        <v>414</v>
      </c>
      <c r="B176" s="48" t="s">
        <v>417</v>
      </c>
      <c r="C176" s="40">
        <v>0</v>
      </c>
      <c r="D176" s="40">
        <v>55000</v>
      </c>
      <c r="E176" s="40">
        <v>40000</v>
      </c>
      <c r="F176" s="40">
        <v>0</v>
      </c>
      <c r="G176" s="59">
        <f t="shared" si="14"/>
        <v>72.72727272727273</v>
      </c>
      <c r="H176" s="40">
        <f t="shared" si="12"/>
        <v>-15000</v>
      </c>
    </row>
    <row r="177" spans="1:8" ht="12.75">
      <c r="A177" s="19" t="s">
        <v>46</v>
      </c>
      <c r="B177" s="1" t="s">
        <v>47</v>
      </c>
      <c r="C177" s="27">
        <f>C179+C178+C180</f>
        <v>702428.08</v>
      </c>
      <c r="D177" s="45">
        <f>D179+D178+D180+D181</f>
        <v>3082637.33</v>
      </c>
      <c r="E177" s="45">
        <f>E179+E178+E180+E181</f>
        <v>1947470.6</v>
      </c>
      <c r="F177" s="45">
        <f>F179+F178+F180</f>
        <v>5233052.42</v>
      </c>
      <c r="G177" s="22">
        <f t="shared" si="14"/>
        <v>63.17546929855676</v>
      </c>
      <c r="H177" s="29">
        <f t="shared" si="12"/>
        <v>-1135166.73</v>
      </c>
    </row>
    <row r="178" spans="1:8" ht="38.25">
      <c r="A178" s="12" t="s">
        <v>119</v>
      </c>
      <c r="B178" s="3" t="s">
        <v>323</v>
      </c>
      <c r="C178" s="34">
        <v>612038</v>
      </c>
      <c r="D178" s="61">
        <v>2092637.33</v>
      </c>
      <c r="E178" s="40">
        <v>1177470.6</v>
      </c>
      <c r="F178" s="40">
        <v>403052.42</v>
      </c>
      <c r="G178" s="22">
        <f t="shared" si="14"/>
        <v>56.267303613474205</v>
      </c>
      <c r="H178" s="29">
        <f t="shared" si="12"/>
        <v>-915166.73</v>
      </c>
    </row>
    <row r="179" spans="1:8" ht="37.5" customHeight="1">
      <c r="A179" s="16" t="s">
        <v>171</v>
      </c>
      <c r="B179" s="3" t="s">
        <v>393</v>
      </c>
      <c r="C179" s="3">
        <v>0</v>
      </c>
      <c r="D179" s="44">
        <v>0</v>
      </c>
      <c r="E179" s="40">
        <v>0</v>
      </c>
      <c r="F179" s="40">
        <v>4500000</v>
      </c>
      <c r="G179" s="22" t="e">
        <f t="shared" si="14"/>
        <v>#DIV/0!</v>
      </c>
      <c r="H179" s="29">
        <f t="shared" si="12"/>
        <v>0</v>
      </c>
    </row>
    <row r="180" spans="1:8" ht="54.75" customHeight="1">
      <c r="A180" s="12" t="s">
        <v>392</v>
      </c>
      <c r="B180" s="3" t="s">
        <v>395</v>
      </c>
      <c r="C180" s="3">
        <v>90390.08</v>
      </c>
      <c r="D180" s="44">
        <v>540000</v>
      </c>
      <c r="E180" s="44">
        <v>320000</v>
      </c>
      <c r="F180" s="44">
        <v>330000</v>
      </c>
      <c r="G180" s="22">
        <f t="shared" si="14"/>
        <v>59.25925925925925</v>
      </c>
      <c r="H180" s="29">
        <f t="shared" si="12"/>
        <v>-220000</v>
      </c>
    </row>
    <row r="181" spans="1:8" ht="16.5" customHeight="1">
      <c r="A181" s="3" t="s">
        <v>330</v>
      </c>
      <c r="B181" s="3" t="s">
        <v>429</v>
      </c>
      <c r="C181" s="3"/>
      <c r="D181" s="44">
        <v>450000</v>
      </c>
      <c r="E181" s="44">
        <v>450000</v>
      </c>
      <c r="F181" s="44"/>
      <c r="G181" s="22">
        <f t="shared" si="14"/>
        <v>100</v>
      </c>
      <c r="H181" s="29">
        <f t="shared" si="12"/>
        <v>0</v>
      </c>
    </row>
    <row r="182" spans="1:8" ht="12.75">
      <c r="A182" s="19" t="s">
        <v>48</v>
      </c>
      <c r="B182" s="19" t="s">
        <v>49</v>
      </c>
      <c r="C182" s="25">
        <f>C186+C184+C183</f>
        <v>5102115.14</v>
      </c>
      <c r="D182" s="41">
        <f>D186+D184+D183+D187+D185</f>
        <v>17364775.97</v>
      </c>
      <c r="E182" s="41">
        <f>E186+E184+E183+E187+E185</f>
        <v>13711029.79</v>
      </c>
      <c r="F182" s="41">
        <f>F186+F184+F183+F187+F188</f>
        <v>8018452.44</v>
      </c>
      <c r="G182" s="23">
        <f>E182/D182*100</f>
        <v>78.95886370021508</v>
      </c>
      <c r="H182" s="29">
        <f t="shared" si="12"/>
        <v>-3653746.1799999997</v>
      </c>
    </row>
    <row r="183" spans="1:8" ht="38.25">
      <c r="A183" s="12" t="s">
        <v>406</v>
      </c>
      <c r="B183" s="3" t="s">
        <v>400</v>
      </c>
      <c r="C183" s="29">
        <v>0</v>
      </c>
      <c r="D183" s="40">
        <v>0</v>
      </c>
      <c r="E183" s="40">
        <v>0</v>
      </c>
      <c r="F183" s="44">
        <v>1500000</v>
      </c>
      <c r="G183" s="23"/>
      <c r="H183" s="29">
        <f t="shared" si="12"/>
        <v>0</v>
      </c>
    </row>
    <row r="184" spans="1:8" ht="38.25">
      <c r="A184" s="12" t="s">
        <v>119</v>
      </c>
      <c r="B184" s="3" t="s">
        <v>324</v>
      </c>
      <c r="C184" s="29">
        <v>4266115.14</v>
      </c>
      <c r="D184" s="40">
        <v>16376135.97</v>
      </c>
      <c r="E184" s="40">
        <v>12749438.79</v>
      </c>
      <c r="F184" s="40">
        <v>5386157.86</v>
      </c>
      <c r="G184" s="22">
        <f>E184/D184*100</f>
        <v>77.8537672950208</v>
      </c>
      <c r="H184" s="29">
        <f t="shared" si="12"/>
        <v>-3626697.1800000016</v>
      </c>
    </row>
    <row r="185" spans="1:8" ht="78" customHeight="1">
      <c r="A185" s="12" t="s">
        <v>445</v>
      </c>
      <c r="B185" s="3" t="s">
        <v>444</v>
      </c>
      <c r="C185" s="29"/>
      <c r="D185" s="40">
        <v>70000</v>
      </c>
      <c r="E185" s="40">
        <v>70000</v>
      </c>
      <c r="F185" s="40"/>
      <c r="G185" s="22"/>
      <c r="H185" s="29"/>
    </row>
    <row r="186" spans="1:8" ht="76.5">
      <c r="A186" s="12" t="s">
        <v>392</v>
      </c>
      <c r="B186" s="3" t="s">
        <v>396</v>
      </c>
      <c r="C186" s="3">
        <v>836000</v>
      </c>
      <c r="D186" s="44">
        <v>836000</v>
      </c>
      <c r="E186" s="44">
        <v>836000</v>
      </c>
      <c r="F186" s="44">
        <v>1127138</v>
      </c>
      <c r="G186" s="22">
        <f>E186/D186*100</f>
        <v>100</v>
      </c>
      <c r="H186" s="29">
        <f t="shared" si="12"/>
        <v>0</v>
      </c>
    </row>
    <row r="187" spans="1:8" ht="25.5">
      <c r="A187" s="12" t="s">
        <v>414</v>
      </c>
      <c r="B187" s="3" t="s">
        <v>420</v>
      </c>
      <c r="C187" s="3"/>
      <c r="D187" s="44">
        <v>82640</v>
      </c>
      <c r="E187" s="44">
        <v>55591</v>
      </c>
      <c r="F187" s="44"/>
      <c r="G187" s="22">
        <f>E187/D187*100</f>
        <v>67.26887705711519</v>
      </c>
      <c r="H187" s="29">
        <f t="shared" si="12"/>
        <v>-27049</v>
      </c>
    </row>
    <row r="188" spans="1:8" ht="51">
      <c r="A188" s="12" t="s">
        <v>403</v>
      </c>
      <c r="B188" s="3" t="s">
        <v>431</v>
      </c>
      <c r="C188" s="3"/>
      <c r="D188" s="44"/>
      <c r="E188" s="44"/>
      <c r="F188" s="44">
        <v>5156.58</v>
      </c>
      <c r="G188" s="22"/>
      <c r="H188" s="29">
        <f t="shared" si="12"/>
        <v>0</v>
      </c>
    </row>
    <row r="189" spans="1:8" ht="12.75">
      <c r="A189" s="1" t="s">
        <v>50</v>
      </c>
      <c r="B189" s="1" t="s">
        <v>51</v>
      </c>
      <c r="C189" s="27">
        <f aca="true" t="shared" si="15" ref="C189:F190">C190</f>
        <v>0</v>
      </c>
      <c r="D189" s="45">
        <f t="shared" si="15"/>
        <v>0</v>
      </c>
      <c r="E189" s="45">
        <f t="shared" si="15"/>
        <v>0</v>
      </c>
      <c r="F189" s="45">
        <f t="shared" si="15"/>
        <v>0</v>
      </c>
      <c r="G189" s="23" t="e">
        <f>E189/D189*100</f>
        <v>#DIV/0!</v>
      </c>
      <c r="H189" s="29">
        <f t="shared" si="12"/>
        <v>0</v>
      </c>
    </row>
    <row r="190" spans="1:8" ht="25.5">
      <c r="A190" s="20" t="s">
        <v>52</v>
      </c>
      <c r="B190" s="19" t="s">
        <v>53</v>
      </c>
      <c r="C190" s="25">
        <f t="shared" si="15"/>
        <v>0</v>
      </c>
      <c r="D190" s="41">
        <f t="shared" si="15"/>
        <v>0</v>
      </c>
      <c r="E190" s="41">
        <f t="shared" si="15"/>
        <v>0</v>
      </c>
      <c r="F190" s="41">
        <f t="shared" si="15"/>
        <v>0</v>
      </c>
      <c r="G190" s="23" t="e">
        <f>E190/D190*100</f>
        <v>#DIV/0!</v>
      </c>
      <c r="H190" s="29">
        <f t="shared" si="12"/>
        <v>0</v>
      </c>
    </row>
    <row r="191" spans="1:8" ht="38.25">
      <c r="A191" s="12" t="s">
        <v>119</v>
      </c>
      <c r="B191" s="3" t="s">
        <v>164</v>
      </c>
      <c r="C191" s="3">
        <v>0</v>
      </c>
      <c r="D191" s="44">
        <v>0</v>
      </c>
      <c r="E191" s="44">
        <v>0</v>
      </c>
      <c r="F191" s="44">
        <v>0</v>
      </c>
      <c r="G191" s="22" t="e">
        <f aca="true" t="shared" si="16" ref="G191:G279">E191/D191*100</f>
        <v>#DIV/0!</v>
      </c>
      <c r="H191" s="29">
        <f t="shared" si="12"/>
        <v>0</v>
      </c>
    </row>
    <row r="192" spans="1:8" ht="12.75">
      <c r="A192" s="1" t="s">
        <v>54</v>
      </c>
      <c r="B192" s="1" t="s">
        <v>55</v>
      </c>
      <c r="C192" s="27">
        <f>C193+C198+C199+C200+C205+C194+C195+C196+C203+C204+C206+C207+C209+C197+C202+C210</f>
        <v>216019130</v>
      </c>
      <c r="D192" s="45">
        <f>D193+D198+D199+D200+D205+D194+D195+D196+D203+D204+D206+D207+D209+D197+D202+D210+D201+D208</f>
        <v>248613586.57999998</v>
      </c>
      <c r="E192" s="45">
        <f>E193+E198+E199+E200+E205+E194+E195+E196+E203+E204+E206+E207+E209+E197+E202+E210+E201+E208</f>
        <v>230679173.63999996</v>
      </c>
      <c r="F192" s="45">
        <f>F193+F198+F199+F200+F205+F194+F195+F196+F203+F204+F206+F207+F209+F197+F202+F210+F201</f>
        <v>206444167.033</v>
      </c>
      <c r="G192" s="23">
        <f t="shared" si="16"/>
        <v>92.78622975248015</v>
      </c>
      <c r="H192" s="29">
        <f t="shared" si="12"/>
        <v>-17934412.940000027</v>
      </c>
    </row>
    <row r="193" spans="1:8" ht="12.75">
      <c r="A193" s="16" t="s">
        <v>130</v>
      </c>
      <c r="B193" s="3" t="s">
        <v>190</v>
      </c>
      <c r="C193" s="29">
        <f aca="true" t="shared" si="17" ref="C193:C199">C234</f>
        <v>7394000</v>
      </c>
      <c r="D193" s="40">
        <f aca="true" t="shared" si="18" ref="D193:E196">D234</f>
        <v>7456000</v>
      </c>
      <c r="E193" s="40">
        <f t="shared" si="18"/>
        <v>6997715.77</v>
      </c>
      <c r="F193" s="40">
        <f aca="true" t="shared" si="19" ref="F193:F199">F234</f>
        <v>6524695.12</v>
      </c>
      <c r="G193" s="22">
        <f t="shared" si="16"/>
        <v>93.85348403969957</v>
      </c>
      <c r="H193" s="29">
        <f t="shared" si="12"/>
        <v>-458284.23000000045</v>
      </c>
    </row>
    <row r="194" spans="1:8" ht="38.25">
      <c r="A194" s="16" t="s">
        <v>181</v>
      </c>
      <c r="B194" s="3" t="s">
        <v>191</v>
      </c>
      <c r="C194" s="29">
        <f t="shared" si="17"/>
        <v>10000</v>
      </c>
      <c r="D194" s="40">
        <f t="shared" si="18"/>
        <v>17000</v>
      </c>
      <c r="E194" s="40">
        <f t="shared" si="18"/>
        <v>17003.1</v>
      </c>
      <c r="F194" s="40">
        <f t="shared" si="19"/>
        <v>4250</v>
      </c>
      <c r="G194" s="22">
        <f t="shared" si="16"/>
        <v>100.01823529411764</v>
      </c>
      <c r="H194" s="29">
        <f t="shared" si="12"/>
        <v>3.099999999998545</v>
      </c>
    </row>
    <row r="195" spans="1:8" ht="51">
      <c r="A195" s="16" t="s">
        <v>183</v>
      </c>
      <c r="B195" s="3" t="s">
        <v>192</v>
      </c>
      <c r="C195" s="29">
        <f t="shared" si="17"/>
        <v>1980000</v>
      </c>
      <c r="D195" s="40">
        <f t="shared" si="18"/>
        <v>2311700</v>
      </c>
      <c r="E195" s="40">
        <f t="shared" si="18"/>
        <v>2308933.11</v>
      </c>
      <c r="F195" s="40">
        <f t="shared" si="19"/>
        <v>2304032.7</v>
      </c>
      <c r="G195" s="22">
        <f t="shared" si="16"/>
        <v>99.88030929618895</v>
      </c>
      <c r="H195" s="29">
        <f t="shared" si="12"/>
        <v>-2766.8900000001304</v>
      </c>
    </row>
    <row r="196" spans="1:8" ht="12.75">
      <c r="A196" s="3" t="s">
        <v>112</v>
      </c>
      <c r="B196" s="3" t="s">
        <v>193</v>
      </c>
      <c r="C196" s="29">
        <f t="shared" si="17"/>
        <v>1597227</v>
      </c>
      <c r="D196" s="40">
        <f t="shared" si="18"/>
        <v>1602105.02</v>
      </c>
      <c r="E196" s="40">
        <f t="shared" si="18"/>
        <v>1454107.06</v>
      </c>
      <c r="F196" s="40">
        <f t="shared" si="19"/>
        <v>1483843.43</v>
      </c>
      <c r="G196" s="22">
        <f t="shared" si="16"/>
        <v>90.76228098954462</v>
      </c>
      <c r="H196" s="29">
        <f t="shared" si="12"/>
        <v>-147997.95999999996</v>
      </c>
    </row>
    <row r="197" spans="1:8" ht="12.75">
      <c r="A197" s="5" t="s">
        <v>115</v>
      </c>
      <c r="B197" s="3" t="s">
        <v>352</v>
      </c>
      <c r="C197" s="29">
        <f t="shared" si="17"/>
        <v>1000</v>
      </c>
      <c r="D197" s="40">
        <f aca="true" t="shared" si="20" ref="D197:E199">D238</f>
        <v>1000</v>
      </c>
      <c r="E197" s="40">
        <f t="shared" si="20"/>
        <v>7.63</v>
      </c>
      <c r="F197" s="40">
        <f t="shared" si="19"/>
        <v>0</v>
      </c>
      <c r="G197" s="22"/>
      <c r="H197" s="29">
        <f t="shared" si="12"/>
        <v>-992.37</v>
      </c>
    </row>
    <row r="198" spans="1:8" ht="12.75">
      <c r="A198" s="3" t="s">
        <v>114</v>
      </c>
      <c r="B198" s="3" t="s">
        <v>194</v>
      </c>
      <c r="C198" s="29">
        <f t="shared" si="17"/>
        <v>467473</v>
      </c>
      <c r="D198" s="40">
        <f t="shared" si="20"/>
        <v>467794.98</v>
      </c>
      <c r="E198" s="40">
        <f t="shared" si="20"/>
        <v>404338.83</v>
      </c>
      <c r="F198" s="40">
        <f t="shared" si="19"/>
        <v>552512</v>
      </c>
      <c r="G198" s="22">
        <f t="shared" si="16"/>
        <v>86.4350510986672</v>
      </c>
      <c r="H198" s="29">
        <f t="shared" si="12"/>
        <v>-63456.149999999965</v>
      </c>
    </row>
    <row r="199" spans="1:8" ht="38.25">
      <c r="A199" s="12" t="s">
        <v>117</v>
      </c>
      <c r="B199" s="3" t="s">
        <v>195</v>
      </c>
      <c r="C199" s="29">
        <f t="shared" si="17"/>
        <v>561900</v>
      </c>
      <c r="D199" s="40">
        <f t="shared" si="20"/>
        <v>607300</v>
      </c>
      <c r="E199" s="40">
        <f t="shared" si="20"/>
        <v>560022.61</v>
      </c>
      <c r="F199" s="40">
        <f t="shared" si="19"/>
        <v>377493.37</v>
      </c>
      <c r="G199" s="22">
        <f t="shared" si="16"/>
        <v>92.21515066688622</v>
      </c>
      <c r="H199" s="29">
        <f t="shared" si="12"/>
        <v>-47277.390000000014</v>
      </c>
    </row>
    <row r="200" spans="1:8" ht="38.25">
      <c r="A200" s="12" t="s">
        <v>119</v>
      </c>
      <c r="B200" s="3" t="s">
        <v>196</v>
      </c>
      <c r="C200" s="29">
        <f>C228+C241</f>
        <v>830930</v>
      </c>
      <c r="D200" s="40">
        <f>D228+D241</f>
        <v>1657172.17</v>
      </c>
      <c r="E200" s="40">
        <f>E228+E241</f>
        <v>1294107.82</v>
      </c>
      <c r="F200" s="40">
        <f>F228+F241</f>
        <v>1336228.13</v>
      </c>
      <c r="G200" s="22">
        <f t="shared" si="16"/>
        <v>78.09133193444832</v>
      </c>
      <c r="H200" s="29">
        <f t="shared" si="12"/>
        <v>-363064.34999999986</v>
      </c>
    </row>
    <row r="201" spans="1:8" ht="12.75">
      <c r="A201" s="12" t="s">
        <v>397</v>
      </c>
      <c r="B201" s="3" t="s">
        <v>399</v>
      </c>
      <c r="C201" s="29"/>
      <c r="D201" s="40">
        <f aca="true" t="shared" si="21" ref="D201:F202">D242</f>
        <v>40000</v>
      </c>
      <c r="E201" s="40">
        <f t="shared" si="21"/>
        <v>16000</v>
      </c>
      <c r="F201" s="40">
        <f t="shared" si="21"/>
        <v>12000</v>
      </c>
      <c r="G201" s="22"/>
      <c r="H201" s="29">
        <f t="shared" si="12"/>
        <v>-24000</v>
      </c>
    </row>
    <row r="202" spans="1:8" ht="12.75">
      <c r="A202" s="12" t="s">
        <v>353</v>
      </c>
      <c r="B202" s="3" t="s">
        <v>365</v>
      </c>
      <c r="C202" s="29">
        <f>C243</f>
        <v>350000</v>
      </c>
      <c r="D202" s="40">
        <f t="shared" si="21"/>
        <v>350000</v>
      </c>
      <c r="E202" s="40">
        <f t="shared" si="21"/>
        <v>350000</v>
      </c>
      <c r="F202" s="40">
        <f t="shared" si="21"/>
        <v>350000</v>
      </c>
      <c r="G202" s="22"/>
      <c r="H202" s="29">
        <f t="shared" si="12"/>
        <v>0</v>
      </c>
    </row>
    <row r="203" spans="1:8" ht="51">
      <c r="A203" s="16" t="s">
        <v>171</v>
      </c>
      <c r="B203" s="3" t="s">
        <v>197</v>
      </c>
      <c r="C203" s="29">
        <f>C217</f>
        <v>0</v>
      </c>
      <c r="D203" s="40">
        <f>D217</f>
        <v>0</v>
      </c>
      <c r="E203" s="40">
        <f>E217</f>
        <v>0</v>
      </c>
      <c r="F203" s="40">
        <f>F217</f>
        <v>1315000</v>
      </c>
      <c r="G203" s="22" t="e">
        <f t="shared" si="16"/>
        <v>#DIV/0!</v>
      </c>
      <c r="H203" s="29">
        <f aca="true" t="shared" si="22" ref="H203:H266">E203-D203</f>
        <v>0</v>
      </c>
    </row>
    <row r="204" spans="1:8" ht="76.5">
      <c r="A204" s="16" t="s">
        <v>165</v>
      </c>
      <c r="B204" s="3" t="s">
        <v>198</v>
      </c>
      <c r="C204" s="29">
        <f>C212+C229+C218+C223</f>
        <v>109153605</v>
      </c>
      <c r="D204" s="40">
        <f>D212+D229+D218+D223</f>
        <v>117184384.44999999</v>
      </c>
      <c r="E204" s="40">
        <f>E212+E229+E218+E223</f>
        <v>112276496.63</v>
      </c>
      <c r="F204" s="40">
        <f>F212+F229+F218+F223</f>
        <v>100597569.94</v>
      </c>
      <c r="G204" s="22">
        <f t="shared" si="16"/>
        <v>95.81182437998463</v>
      </c>
      <c r="H204" s="29">
        <f t="shared" si="22"/>
        <v>-4907887.819999993</v>
      </c>
    </row>
    <row r="205" spans="1:8" ht="25.5">
      <c r="A205" s="16" t="s">
        <v>167</v>
      </c>
      <c r="B205" s="3" t="s">
        <v>199</v>
      </c>
      <c r="C205" s="29">
        <f>C213+C219+C230+C224</f>
        <v>4518652</v>
      </c>
      <c r="D205" s="40">
        <f>D213+D219+D230+D224</f>
        <v>7983235.470000001</v>
      </c>
      <c r="E205" s="40">
        <f>E213+E219+E230+E224</f>
        <v>4604976.62</v>
      </c>
      <c r="F205" s="40">
        <f>F213+F219+F230+F224</f>
        <v>9253289.04</v>
      </c>
      <c r="G205" s="22">
        <f t="shared" si="16"/>
        <v>57.68308647922169</v>
      </c>
      <c r="H205" s="29">
        <f t="shared" si="22"/>
        <v>-3378258.8500000006</v>
      </c>
    </row>
    <row r="206" spans="1:8" ht="76.5">
      <c r="A206" s="16" t="s">
        <v>153</v>
      </c>
      <c r="B206" s="3" t="s">
        <v>200</v>
      </c>
      <c r="C206" s="29">
        <f>C214+C220+C225</f>
        <v>84258895</v>
      </c>
      <c r="D206" s="40">
        <f>D214+D220+D225+D231</f>
        <v>97748698.03</v>
      </c>
      <c r="E206" s="40">
        <f>E214+E220+E225+E231</f>
        <v>90185974.03999999</v>
      </c>
      <c r="F206" s="40">
        <f>F214+F220+F225</f>
        <v>76653149.45</v>
      </c>
      <c r="G206" s="22">
        <f t="shared" si="16"/>
        <v>92.26309491336761</v>
      </c>
      <c r="H206" s="29">
        <f t="shared" si="22"/>
        <v>-7562723.99000001</v>
      </c>
    </row>
    <row r="207" spans="1:8" ht="25.5">
      <c r="A207" s="16" t="s">
        <v>155</v>
      </c>
      <c r="B207" s="3" t="s">
        <v>201</v>
      </c>
      <c r="C207" s="29">
        <f>C215+C221+C232+C226</f>
        <v>4816448</v>
      </c>
      <c r="D207" s="40">
        <f>D215+D221+D232+D226</f>
        <v>11061900.38</v>
      </c>
      <c r="E207" s="40">
        <f>E215+E221+E232+E226</f>
        <v>10101227.17</v>
      </c>
      <c r="F207" s="40">
        <f>F215+F221+F232+F226</f>
        <v>5642016.382999999</v>
      </c>
      <c r="G207" s="22">
        <f t="shared" si="16"/>
        <v>91.31547765755597</v>
      </c>
      <c r="H207" s="29">
        <f t="shared" si="22"/>
        <v>-960673.2100000009</v>
      </c>
    </row>
    <row r="208" spans="1:8" ht="25.5">
      <c r="A208" s="12" t="s">
        <v>414</v>
      </c>
      <c r="B208" s="3" t="s">
        <v>424</v>
      </c>
      <c r="C208" s="29"/>
      <c r="D208" s="40">
        <f>D244</f>
        <v>3636</v>
      </c>
      <c r="E208" s="40">
        <f>E244</f>
        <v>1233</v>
      </c>
      <c r="F208" s="40"/>
      <c r="G208" s="22"/>
      <c r="H208" s="29">
        <f t="shared" si="22"/>
        <v>-2403</v>
      </c>
    </row>
    <row r="209" spans="1:8" ht="12.75">
      <c r="A209" s="3" t="s">
        <v>123</v>
      </c>
      <c r="B209" s="3" t="s">
        <v>202</v>
      </c>
      <c r="C209" s="29">
        <f aca="true" t="shared" si="23" ref="C209:E210">C245</f>
        <v>41000</v>
      </c>
      <c r="D209" s="40">
        <f t="shared" si="23"/>
        <v>20297</v>
      </c>
      <c r="E209" s="40">
        <f t="shared" si="23"/>
        <v>4861.68</v>
      </c>
      <c r="F209" s="40">
        <f>F245</f>
        <v>13734.71</v>
      </c>
      <c r="G209" s="22">
        <f t="shared" si="16"/>
        <v>23.95270236980835</v>
      </c>
      <c r="H209" s="29">
        <f t="shared" si="22"/>
        <v>-15435.32</v>
      </c>
    </row>
    <row r="210" spans="1:8" ht="12.75">
      <c r="A210" s="3" t="s">
        <v>330</v>
      </c>
      <c r="B210" s="3" t="s">
        <v>364</v>
      </c>
      <c r="C210" s="29">
        <f t="shared" si="23"/>
        <v>38000</v>
      </c>
      <c r="D210" s="40">
        <f t="shared" si="23"/>
        <v>101363.08</v>
      </c>
      <c r="E210" s="40">
        <f t="shared" si="23"/>
        <v>102168.57</v>
      </c>
      <c r="F210" s="40">
        <f>F246</f>
        <v>24352.76</v>
      </c>
      <c r="G210" s="22"/>
      <c r="H210" s="29">
        <f t="shared" si="22"/>
        <v>805.4900000000052</v>
      </c>
    </row>
    <row r="211" spans="1:8" ht="12.75">
      <c r="A211" s="19" t="s">
        <v>56</v>
      </c>
      <c r="B211" s="19" t="s">
        <v>57</v>
      </c>
      <c r="C211" s="25">
        <f>C213+C214+C212+C215</f>
        <v>30562800</v>
      </c>
      <c r="D211" s="41">
        <f>D213+D214+D212+D215</f>
        <v>37121805.91</v>
      </c>
      <c r="E211" s="41">
        <f>E213+E214+E212+E215</f>
        <v>33956499.72</v>
      </c>
      <c r="F211" s="41">
        <f>F213+F214+F212+F215</f>
        <v>29797728.193</v>
      </c>
      <c r="G211" s="23">
        <f t="shared" si="16"/>
        <v>91.47318910703287</v>
      </c>
      <c r="H211" s="29">
        <f t="shared" si="22"/>
        <v>-3165306.1899999976</v>
      </c>
    </row>
    <row r="212" spans="1:8" ht="76.5">
      <c r="A212" s="16" t="s">
        <v>165</v>
      </c>
      <c r="B212" s="3" t="s">
        <v>166</v>
      </c>
      <c r="C212" s="29">
        <v>14433440</v>
      </c>
      <c r="D212" s="40">
        <v>17348870.9</v>
      </c>
      <c r="E212" s="40">
        <v>15586179.47</v>
      </c>
      <c r="F212" s="40">
        <v>13593788.45</v>
      </c>
      <c r="G212" s="22">
        <f>E212/D212*100</f>
        <v>89.83973400828063</v>
      </c>
      <c r="H212" s="29">
        <f t="shared" si="22"/>
        <v>-1762691.4299999978</v>
      </c>
    </row>
    <row r="213" spans="1:8" ht="25.5">
      <c r="A213" s="16" t="s">
        <v>167</v>
      </c>
      <c r="B213" s="3" t="s">
        <v>168</v>
      </c>
      <c r="C213" s="3">
        <v>450000</v>
      </c>
      <c r="D213" s="44">
        <v>941360</v>
      </c>
      <c r="E213" s="44">
        <v>120991.74</v>
      </c>
      <c r="F213" s="44">
        <v>315262.8</v>
      </c>
      <c r="G213" s="22">
        <f t="shared" si="16"/>
        <v>12.852866066117109</v>
      </c>
      <c r="H213" s="29">
        <f t="shared" si="22"/>
        <v>-820368.26</v>
      </c>
    </row>
    <row r="214" spans="1:8" ht="76.5">
      <c r="A214" s="16" t="s">
        <v>153</v>
      </c>
      <c r="B214" s="3" t="s">
        <v>169</v>
      </c>
      <c r="C214" s="28">
        <v>15079360</v>
      </c>
      <c r="D214" s="44">
        <v>18539008</v>
      </c>
      <c r="E214" s="44">
        <v>18043911.49</v>
      </c>
      <c r="F214" s="44">
        <v>14880480.86</v>
      </c>
      <c r="G214" s="22">
        <f t="shared" si="16"/>
        <v>97.3294336460721</v>
      </c>
      <c r="H214" s="29">
        <f t="shared" si="22"/>
        <v>-495096.51000000164</v>
      </c>
    </row>
    <row r="215" spans="1:8" ht="25.5">
      <c r="A215" s="16" t="s">
        <v>155</v>
      </c>
      <c r="B215" s="3" t="s">
        <v>170</v>
      </c>
      <c r="C215" s="28">
        <v>600000</v>
      </c>
      <c r="D215" s="44">
        <v>292567.01</v>
      </c>
      <c r="E215" s="44">
        <v>205417.02</v>
      </c>
      <c r="F215" s="44">
        <v>1008196.083</v>
      </c>
      <c r="G215" s="22"/>
      <c r="H215" s="29">
        <f t="shared" si="22"/>
        <v>-87149.99000000002</v>
      </c>
    </row>
    <row r="216" spans="1:8" ht="12.75">
      <c r="A216" s="19" t="s">
        <v>58</v>
      </c>
      <c r="B216" s="19" t="s">
        <v>59</v>
      </c>
      <c r="C216" s="25">
        <f>C218+C219+C220+C221+C217</f>
        <v>153123100</v>
      </c>
      <c r="D216" s="41">
        <f>D218+D219+D220+D221+D217</f>
        <v>176757866.09</v>
      </c>
      <c r="E216" s="41">
        <f>E218+E219+E220+E221+E217</f>
        <v>166851231.27</v>
      </c>
      <c r="F216" s="41">
        <f>F218+F219+F220+F221+F217</f>
        <v>150300388.65</v>
      </c>
      <c r="G216" s="23">
        <f t="shared" si="16"/>
        <v>94.39536409940827</v>
      </c>
      <c r="H216" s="29">
        <f t="shared" si="22"/>
        <v>-9906634.819999993</v>
      </c>
    </row>
    <row r="217" spans="1:8" ht="51">
      <c r="A217" s="16" t="s">
        <v>171</v>
      </c>
      <c r="B217" s="3" t="s">
        <v>172</v>
      </c>
      <c r="C217" s="3">
        <v>0</v>
      </c>
      <c r="D217" s="40">
        <v>0</v>
      </c>
      <c r="E217" s="40">
        <v>0</v>
      </c>
      <c r="F217" s="40">
        <v>1315000</v>
      </c>
      <c r="G217" s="22" t="e">
        <f>E217/D217*100</f>
        <v>#DIV/0!</v>
      </c>
      <c r="H217" s="29">
        <f t="shared" si="22"/>
        <v>0</v>
      </c>
    </row>
    <row r="218" spans="1:8" ht="76.5">
      <c r="A218" s="16" t="s">
        <v>165</v>
      </c>
      <c r="B218" s="3" t="s">
        <v>173</v>
      </c>
      <c r="C218" s="3">
        <v>85223265</v>
      </c>
      <c r="D218" s="44">
        <v>94140811.46</v>
      </c>
      <c r="E218" s="44">
        <v>91469988.47</v>
      </c>
      <c r="F218" s="44">
        <v>82120999.76</v>
      </c>
      <c r="G218" s="22">
        <f t="shared" si="16"/>
        <v>97.1629488331585</v>
      </c>
      <c r="H218" s="29">
        <f t="shared" si="22"/>
        <v>-2670822.9899999946</v>
      </c>
    </row>
    <row r="219" spans="1:8" ht="25.5">
      <c r="A219" s="16" t="s">
        <v>167</v>
      </c>
      <c r="B219" s="3" t="s">
        <v>174</v>
      </c>
      <c r="C219" s="3">
        <v>3067052</v>
      </c>
      <c r="D219" s="44">
        <v>5879214.03</v>
      </c>
      <c r="E219" s="44">
        <v>3737096.18</v>
      </c>
      <c r="F219" s="44">
        <v>5887758.95</v>
      </c>
      <c r="G219" s="22">
        <f t="shared" si="16"/>
        <v>63.56455405315462</v>
      </c>
      <c r="H219" s="29">
        <f t="shared" si="22"/>
        <v>-2142117.85</v>
      </c>
    </row>
    <row r="220" spans="1:8" ht="76.5">
      <c r="A220" s="16" t="s">
        <v>153</v>
      </c>
      <c r="B220" s="3" t="s">
        <v>175</v>
      </c>
      <c r="C220" s="3">
        <v>61535435</v>
      </c>
      <c r="D220" s="44">
        <v>67277661.63</v>
      </c>
      <c r="E220" s="44">
        <v>62925682.72</v>
      </c>
      <c r="F220" s="44">
        <v>57322354.94</v>
      </c>
      <c r="G220" s="22">
        <f t="shared" si="16"/>
        <v>93.53131662938269</v>
      </c>
      <c r="H220" s="29">
        <f t="shared" si="22"/>
        <v>-4351978.909999996</v>
      </c>
    </row>
    <row r="221" spans="1:8" ht="25.5">
      <c r="A221" s="16" t="s">
        <v>155</v>
      </c>
      <c r="B221" s="3" t="s">
        <v>176</v>
      </c>
      <c r="C221" s="28">
        <v>3297348</v>
      </c>
      <c r="D221" s="44">
        <v>9460178.97</v>
      </c>
      <c r="E221" s="44">
        <v>8718463.9</v>
      </c>
      <c r="F221" s="44">
        <v>3654275</v>
      </c>
      <c r="G221" s="22">
        <f t="shared" si="16"/>
        <v>92.15960847725907</v>
      </c>
      <c r="H221" s="29">
        <f t="shared" si="22"/>
        <v>-741715.0700000003</v>
      </c>
    </row>
    <row r="222" spans="1:8" ht="25.5">
      <c r="A222" s="13" t="s">
        <v>383</v>
      </c>
      <c r="B222" s="1" t="s">
        <v>384</v>
      </c>
      <c r="C222" s="27">
        <f>C223+C224+C225+C226</f>
        <v>18035700</v>
      </c>
      <c r="D222" s="45">
        <f>D223+D224+D225+D226</f>
        <v>19348143.72</v>
      </c>
      <c r="E222" s="45">
        <f>E223+E224+E225+E226</f>
        <v>15702399.12</v>
      </c>
      <c r="F222" s="45">
        <f>F223+F224+F225+F226</f>
        <v>12294894.72</v>
      </c>
      <c r="G222" s="22"/>
      <c r="H222" s="29">
        <f t="shared" si="22"/>
        <v>-3645744.5999999996</v>
      </c>
    </row>
    <row r="223" spans="1:8" ht="76.5">
      <c r="A223" s="16" t="s">
        <v>165</v>
      </c>
      <c r="B223" s="3" t="s">
        <v>385</v>
      </c>
      <c r="C223" s="28">
        <v>8966900</v>
      </c>
      <c r="D223" s="44">
        <v>5404065.32</v>
      </c>
      <c r="E223" s="44">
        <v>4929691.92</v>
      </c>
      <c r="F223" s="44">
        <v>4210833.77</v>
      </c>
      <c r="G223" s="22"/>
      <c r="H223" s="29">
        <f t="shared" si="22"/>
        <v>-474373.4000000004</v>
      </c>
    </row>
    <row r="224" spans="1:8" ht="25.5">
      <c r="A224" s="16" t="s">
        <v>167</v>
      </c>
      <c r="B224" s="3" t="s">
        <v>386</v>
      </c>
      <c r="C224" s="28">
        <v>585600</v>
      </c>
      <c r="D224" s="44">
        <v>868544</v>
      </c>
      <c r="E224" s="44">
        <v>491537.1</v>
      </c>
      <c r="F224" s="44">
        <v>2725802</v>
      </c>
      <c r="G224" s="22"/>
      <c r="H224" s="29">
        <f t="shared" si="22"/>
        <v>-377006.9</v>
      </c>
    </row>
    <row r="225" spans="1:8" ht="76.5">
      <c r="A225" s="16" t="s">
        <v>153</v>
      </c>
      <c r="B225" s="3" t="s">
        <v>387</v>
      </c>
      <c r="C225" s="28">
        <v>7644100</v>
      </c>
      <c r="D225" s="44">
        <v>11932028.4</v>
      </c>
      <c r="E225" s="44">
        <v>9216379.83</v>
      </c>
      <c r="F225" s="44">
        <v>4450313.65</v>
      </c>
      <c r="G225" s="22"/>
      <c r="H225" s="29">
        <f t="shared" si="22"/>
        <v>-2715648.5700000003</v>
      </c>
    </row>
    <row r="226" spans="1:8" ht="25.5">
      <c r="A226" s="16" t="s">
        <v>155</v>
      </c>
      <c r="B226" s="3" t="s">
        <v>388</v>
      </c>
      <c r="C226" s="28">
        <v>839100</v>
      </c>
      <c r="D226" s="44">
        <v>1143506</v>
      </c>
      <c r="E226" s="44">
        <v>1064790.27</v>
      </c>
      <c r="F226" s="44">
        <v>907945.3</v>
      </c>
      <c r="G226" s="22"/>
      <c r="H226" s="29">
        <f t="shared" si="22"/>
        <v>-78715.72999999998</v>
      </c>
    </row>
    <row r="227" spans="1:8" ht="12.75">
      <c r="A227" s="19" t="s">
        <v>60</v>
      </c>
      <c r="B227" s="19" t="s">
        <v>61</v>
      </c>
      <c r="C227" s="25">
        <f>C228+C229+C230+C232</f>
        <v>1168830</v>
      </c>
      <c r="D227" s="41">
        <f>D228+D229+D230+D232+D231</f>
        <v>903439.61</v>
      </c>
      <c r="E227" s="41">
        <f>E228+E229+E230+E232+E231</f>
        <v>805930.1</v>
      </c>
      <c r="F227" s="41">
        <f>F228+F229+F230+F232</f>
        <v>1312646.18</v>
      </c>
      <c r="G227" s="23">
        <f t="shared" si="16"/>
        <v>89.20685910594511</v>
      </c>
      <c r="H227" s="29">
        <f t="shared" si="22"/>
        <v>-97509.51000000001</v>
      </c>
    </row>
    <row r="228" spans="1:8" ht="38.25">
      <c r="A228" s="12" t="s">
        <v>119</v>
      </c>
      <c r="B228" s="3" t="s">
        <v>177</v>
      </c>
      <c r="C228" s="3">
        <v>142830</v>
      </c>
      <c r="D228" s="44">
        <v>153037</v>
      </c>
      <c r="E228" s="44">
        <v>147385.75</v>
      </c>
      <c r="F228" s="44">
        <v>244632.93</v>
      </c>
      <c r="G228" s="22">
        <f t="shared" si="16"/>
        <v>96.3072655632298</v>
      </c>
      <c r="H228" s="29">
        <f t="shared" si="22"/>
        <v>-5651.25</v>
      </c>
    </row>
    <row r="229" spans="1:8" ht="76.5">
      <c r="A229" s="16" t="s">
        <v>165</v>
      </c>
      <c r="B229" s="3" t="s">
        <v>178</v>
      </c>
      <c r="C229" s="3">
        <v>530000</v>
      </c>
      <c r="D229" s="44">
        <v>290636.77</v>
      </c>
      <c r="E229" s="44">
        <v>290636.77</v>
      </c>
      <c r="F229" s="44">
        <v>671947.96</v>
      </c>
      <c r="G229" s="22">
        <f t="shared" si="16"/>
        <v>100</v>
      </c>
      <c r="H229" s="29">
        <f t="shared" si="22"/>
        <v>0</v>
      </c>
    </row>
    <row r="230" spans="1:8" ht="25.5">
      <c r="A230" s="16" t="s">
        <v>167</v>
      </c>
      <c r="B230" s="3" t="s">
        <v>179</v>
      </c>
      <c r="C230" s="28">
        <v>416000</v>
      </c>
      <c r="D230" s="44">
        <v>294117.44</v>
      </c>
      <c r="E230" s="44">
        <v>255351.6</v>
      </c>
      <c r="F230" s="44">
        <v>324465.29</v>
      </c>
      <c r="G230" s="22">
        <f t="shared" si="16"/>
        <v>86.81960512100201</v>
      </c>
      <c r="H230" s="29">
        <f t="shared" si="22"/>
        <v>-38765.84</v>
      </c>
    </row>
    <row r="231" spans="1:8" ht="76.5">
      <c r="A231" s="16" t="s">
        <v>153</v>
      </c>
      <c r="B231" s="3" t="s">
        <v>428</v>
      </c>
      <c r="C231" s="28"/>
      <c r="D231" s="44"/>
      <c r="E231" s="44"/>
      <c r="F231" s="44"/>
      <c r="G231" s="22" t="e">
        <f t="shared" si="16"/>
        <v>#DIV/0!</v>
      </c>
      <c r="H231" s="29">
        <f t="shared" si="22"/>
        <v>0</v>
      </c>
    </row>
    <row r="232" spans="1:8" ht="25.5">
      <c r="A232" s="16" t="s">
        <v>155</v>
      </c>
      <c r="B232" s="3" t="s">
        <v>329</v>
      </c>
      <c r="C232" s="28">
        <v>80000</v>
      </c>
      <c r="D232" s="44">
        <v>165648.4</v>
      </c>
      <c r="E232" s="44">
        <v>112555.98</v>
      </c>
      <c r="F232" s="44">
        <v>71600</v>
      </c>
      <c r="G232" s="22">
        <f t="shared" si="16"/>
        <v>67.94872754581391</v>
      </c>
      <c r="H232" s="29">
        <f t="shared" si="22"/>
        <v>-53092.42</v>
      </c>
    </row>
    <row r="233" spans="1:8" ht="12.75">
      <c r="A233" s="19" t="s">
        <v>62</v>
      </c>
      <c r="B233" s="19" t="s">
        <v>63</v>
      </c>
      <c r="C233" s="25">
        <f>C234+C236+C241+C245+C237+C239+C240+C235+C246+C243+C238</f>
        <v>13128700</v>
      </c>
      <c r="D233" s="41">
        <f>D234+D236+D241+D245+D237+D239+D240+D235+D246+D243+D238+D242+D244</f>
        <v>14482331.25</v>
      </c>
      <c r="E233" s="41">
        <f>E234+E236+E241+E245+E237+E239+E240+E235+E246+E243+E238+E242+E244</f>
        <v>13363113.43</v>
      </c>
      <c r="F233" s="41">
        <f>F234+F236+F241+F245+F237+F239+F240+F235+F238+F246+F243+F242</f>
        <v>12738509.29</v>
      </c>
      <c r="G233" s="23">
        <f t="shared" si="16"/>
        <v>92.27183938359371</v>
      </c>
      <c r="H233" s="29">
        <f t="shared" si="22"/>
        <v>-1119217.8200000003</v>
      </c>
    </row>
    <row r="234" spans="1:8" ht="12.75">
      <c r="A234" s="16" t="s">
        <v>130</v>
      </c>
      <c r="B234" s="3" t="s">
        <v>180</v>
      </c>
      <c r="C234" s="28">
        <v>7394000</v>
      </c>
      <c r="D234" s="44">
        <v>7456000</v>
      </c>
      <c r="E234" s="44">
        <v>6997715.77</v>
      </c>
      <c r="F234" s="44">
        <v>6524695.12</v>
      </c>
      <c r="G234" s="22">
        <f t="shared" si="16"/>
        <v>93.85348403969957</v>
      </c>
      <c r="H234" s="29">
        <f t="shared" si="22"/>
        <v>-458284.23000000045</v>
      </c>
    </row>
    <row r="235" spans="1:8" ht="38.25">
      <c r="A235" s="16" t="s">
        <v>181</v>
      </c>
      <c r="B235" s="3" t="s">
        <v>182</v>
      </c>
      <c r="C235" s="28">
        <v>10000</v>
      </c>
      <c r="D235" s="44">
        <v>17000</v>
      </c>
      <c r="E235" s="44">
        <v>17003.1</v>
      </c>
      <c r="F235" s="44">
        <v>4250</v>
      </c>
      <c r="G235" s="22"/>
      <c r="H235" s="29">
        <f t="shared" si="22"/>
        <v>3.099999999998545</v>
      </c>
    </row>
    <row r="236" spans="1:8" ht="51">
      <c r="A236" s="16" t="s">
        <v>183</v>
      </c>
      <c r="B236" s="3" t="s">
        <v>184</v>
      </c>
      <c r="C236" s="28">
        <v>1980000</v>
      </c>
      <c r="D236" s="44">
        <v>2311700</v>
      </c>
      <c r="E236" s="44">
        <v>2308933.11</v>
      </c>
      <c r="F236" s="44">
        <v>2304032.7</v>
      </c>
      <c r="G236" s="22">
        <f t="shared" si="16"/>
        <v>99.88030929618895</v>
      </c>
      <c r="H236" s="29">
        <f t="shared" si="22"/>
        <v>-2766.8900000001304</v>
      </c>
    </row>
    <row r="237" spans="1:8" ht="12.75">
      <c r="A237" s="3" t="s">
        <v>112</v>
      </c>
      <c r="B237" s="3" t="s">
        <v>185</v>
      </c>
      <c r="C237" s="28">
        <v>1597227</v>
      </c>
      <c r="D237" s="44">
        <v>1602105.02</v>
      </c>
      <c r="E237" s="44">
        <v>1454107.06</v>
      </c>
      <c r="F237" s="44">
        <v>1483843.43</v>
      </c>
      <c r="G237" s="22">
        <f t="shared" si="16"/>
        <v>90.76228098954462</v>
      </c>
      <c r="H237" s="29">
        <f t="shared" si="22"/>
        <v>-147997.95999999996</v>
      </c>
    </row>
    <row r="238" spans="1:8" ht="12.75">
      <c r="A238" s="5" t="s">
        <v>115</v>
      </c>
      <c r="B238" s="3" t="s">
        <v>351</v>
      </c>
      <c r="C238" s="28">
        <v>1000</v>
      </c>
      <c r="D238" s="44">
        <v>1000</v>
      </c>
      <c r="E238" s="44">
        <v>7.63</v>
      </c>
      <c r="F238" s="44">
        <v>0</v>
      </c>
      <c r="G238" s="22"/>
      <c r="H238" s="29">
        <f t="shared" si="22"/>
        <v>-992.37</v>
      </c>
    </row>
    <row r="239" spans="1:8" ht="12.75">
      <c r="A239" s="3" t="s">
        <v>114</v>
      </c>
      <c r="B239" s="3" t="s">
        <v>186</v>
      </c>
      <c r="C239" s="28">
        <v>467473</v>
      </c>
      <c r="D239" s="44">
        <v>467794.98</v>
      </c>
      <c r="E239" s="44">
        <v>404338.83</v>
      </c>
      <c r="F239" s="44">
        <v>552512</v>
      </c>
      <c r="G239" s="22">
        <f t="shared" si="16"/>
        <v>86.4350510986672</v>
      </c>
      <c r="H239" s="29">
        <f t="shared" si="22"/>
        <v>-63456.149999999965</v>
      </c>
    </row>
    <row r="240" spans="1:8" ht="38.25">
      <c r="A240" s="12" t="s">
        <v>117</v>
      </c>
      <c r="B240" s="3" t="s">
        <v>187</v>
      </c>
      <c r="C240" s="28">
        <v>561900</v>
      </c>
      <c r="D240" s="44">
        <v>607300</v>
      </c>
      <c r="E240" s="44">
        <v>560022.61</v>
      </c>
      <c r="F240" s="44">
        <v>377493.37</v>
      </c>
      <c r="G240" s="22">
        <f t="shared" si="16"/>
        <v>92.21515066688622</v>
      </c>
      <c r="H240" s="29">
        <f t="shared" si="22"/>
        <v>-47277.390000000014</v>
      </c>
    </row>
    <row r="241" spans="1:8" ht="38.25">
      <c r="A241" s="12" t="s">
        <v>119</v>
      </c>
      <c r="B241" s="3" t="s">
        <v>188</v>
      </c>
      <c r="C241" s="28">
        <v>688100</v>
      </c>
      <c r="D241" s="44">
        <v>1504135.17</v>
      </c>
      <c r="E241" s="44">
        <v>1146722.07</v>
      </c>
      <c r="F241" s="44">
        <v>1091595.2</v>
      </c>
      <c r="G241" s="22">
        <f t="shared" si="16"/>
        <v>76.23796669816583</v>
      </c>
      <c r="H241" s="29">
        <f t="shared" si="22"/>
        <v>-357413.09999999986</v>
      </c>
    </row>
    <row r="242" spans="1:8" ht="12.75">
      <c r="A242" s="12" t="s">
        <v>397</v>
      </c>
      <c r="B242" s="3" t="s">
        <v>398</v>
      </c>
      <c r="C242" s="28">
        <v>0</v>
      </c>
      <c r="D242" s="44">
        <v>40000</v>
      </c>
      <c r="E242" s="44">
        <v>16000</v>
      </c>
      <c r="F242" s="44">
        <v>12000</v>
      </c>
      <c r="G242" s="22"/>
      <c r="H242" s="29">
        <f t="shared" si="22"/>
        <v>-24000</v>
      </c>
    </row>
    <row r="243" spans="1:8" ht="12.75">
      <c r="A243" s="12" t="s">
        <v>353</v>
      </c>
      <c r="B243" s="3" t="s">
        <v>363</v>
      </c>
      <c r="C243" s="28">
        <v>350000</v>
      </c>
      <c r="D243" s="44">
        <v>350000</v>
      </c>
      <c r="E243" s="44">
        <v>350000</v>
      </c>
      <c r="F243" s="44">
        <v>350000</v>
      </c>
      <c r="G243" s="22">
        <f t="shared" si="16"/>
        <v>100</v>
      </c>
      <c r="H243" s="29">
        <f t="shared" si="22"/>
        <v>0</v>
      </c>
    </row>
    <row r="244" spans="1:8" ht="25.5">
      <c r="A244" s="12" t="s">
        <v>414</v>
      </c>
      <c r="B244" s="3" t="s">
        <v>423</v>
      </c>
      <c r="C244" s="28"/>
      <c r="D244" s="44">
        <v>3636</v>
      </c>
      <c r="E244" s="44">
        <v>1233</v>
      </c>
      <c r="F244" s="44"/>
      <c r="G244" s="22">
        <f t="shared" si="16"/>
        <v>33.910891089108915</v>
      </c>
      <c r="H244" s="29">
        <f t="shared" si="22"/>
        <v>-2403</v>
      </c>
    </row>
    <row r="245" spans="1:8" ht="12.75">
      <c r="A245" s="3" t="s">
        <v>123</v>
      </c>
      <c r="B245" s="3" t="s">
        <v>189</v>
      </c>
      <c r="C245" s="28">
        <v>41000</v>
      </c>
      <c r="D245" s="44">
        <v>20297</v>
      </c>
      <c r="E245" s="44">
        <v>4861.68</v>
      </c>
      <c r="F245" s="44">
        <v>13734.71</v>
      </c>
      <c r="G245" s="22">
        <f t="shared" si="16"/>
        <v>23.95270236980835</v>
      </c>
      <c r="H245" s="29">
        <f t="shared" si="22"/>
        <v>-15435.32</v>
      </c>
    </row>
    <row r="246" spans="1:8" ht="12.75">
      <c r="A246" s="3" t="s">
        <v>330</v>
      </c>
      <c r="B246" s="3" t="s">
        <v>362</v>
      </c>
      <c r="C246" s="28">
        <v>38000</v>
      </c>
      <c r="D246" s="44">
        <v>101363.08</v>
      </c>
      <c r="E246" s="44">
        <v>102168.57</v>
      </c>
      <c r="F246" s="44">
        <v>24352.76</v>
      </c>
      <c r="G246" s="22">
        <f t="shared" si="16"/>
        <v>100.79465817337044</v>
      </c>
      <c r="H246" s="29">
        <f t="shared" si="22"/>
        <v>805.4900000000052</v>
      </c>
    </row>
    <row r="247" spans="1:8" ht="12.75">
      <c r="A247" s="1" t="s">
        <v>64</v>
      </c>
      <c r="B247" s="1" t="s">
        <v>65</v>
      </c>
      <c r="C247" s="27">
        <f>C248+C252+C253+C254+C258+C249+C250+C251+C255+C257+C259+C260+C262+C263+C256</f>
        <v>48905349.95</v>
      </c>
      <c r="D247" s="45">
        <f>D248+D252+D253+D254+D258+D249+D250+D251+D255+D257+D259+D260+D262+D263+D256+D261</f>
        <v>55415602.769999996</v>
      </c>
      <c r="E247" s="45">
        <f>E248+E252+E253+E254+E258+E249+E250+E251+E255+E257+E259+E260+E262+E263+E256+E261</f>
        <v>50195631.96</v>
      </c>
      <c r="F247" s="45">
        <f>F248+F252+F253+F254+F258+F249+F250+F251+F255+F257+F259+F260+F262+F263+F256</f>
        <v>38195624.963</v>
      </c>
      <c r="G247" s="23">
        <f t="shared" si="16"/>
        <v>90.58032296126913</v>
      </c>
      <c r="H247" s="29">
        <f t="shared" si="22"/>
        <v>-5219970.809999995</v>
      </c>
    </row>
    <row r="248" spans="1:8" ht="12.75">
      <c r="A248" s="16" t="s">
        <v>130</v>
      </c>
      <c r="B248" s="3" t="s">
        <v>219</v>
      </c>
      <c r="C248" s="29">
        <f>C278</f>
        <v>5742100</v>
      </c>
      <c r="D248" s="40">
        <f>D278</f>
        <v>7810253</v>
      </c>
      <c r="E248" s="40">
        <f>E278</f>
        <v>6887657.4</v>
      </c>
      <c r="F248" s="40">
        <f>F278</f>
        <v>5157047.44</v>
      </c>
      <c r="G248" s="22">
        <f t="shared" si="16"/>
        <v>88.18737882114704</v>
      </c>
      <c r="H248" s="29">
        <f t="shared" si="22"/>
        <v>-922595.5999999996</v>
      </c>
    </row>
    <row r="249" spans="1:8" ht="38.25">
      <c r="A249" s="16" t="s">
        <v>181</v>
      </c>
      <c r="B249" s="3" t="s">
        <v>220</v>
      </c>
      <c r="C249" s="29">
        <f>C279</f>
        <v>3000</v>
      </c>
      <c r="D249" s="40">
        <f aca="true" t="shared" si="24" ref="D249:E254">D279</f>
        <v>3000</v>
      </c>
      <c r="E249" s="40">
        <f>E279</f>
        <v>575</v>
      </c>
      <c r="F249" s="40">
        <f>F279</f>
        <v>502.17</v>
      </c>
      <c r="G249" s="22">
        <f t="shared" si="16"/>
        <v>19.166666666666668</v>
      </c>
      <c r="H249" s="29">
        <f t="shared" si="22"/>
        <v>-2425</v>
      </c>
    </row>
    <row r="250" spans="1:8" ht="51">
      <c r="A250" s="16" t="s">
        <v>183</v>
      </c>
      <c r="B250" s="3" t="s">
        <v>221</v>
      </c>
      <c r="C250" s="29">
        <f>C280</f>
        <v>1922000</v>
      </c>
      <c r="D250" s="40">
        <f t="shared" si="24"/>
        <v>2017230</v>
      </c>
      <c r="E250" s="40">
        <f t="shared" si="24"/>
        <v>1999324.97</v>
      </c>
      <c r="F250" s="40">
        <f>F280</f>
        <v>1568016.583</v>
      </c>
      <c r="G250" s="22">
        <f t="shared" si="16"/>
        <v>99.11239521522087</v>
      </c>
      <c r="H250" s="29">
        <f t="shared" si="22"/>
        <v>-17905.030000000028</v>
      </c>
    </row>
    <row r="251" spans="1:8" ht="12.75">
      <c r="A251" s="3" t="s">
        <v>112</v>
      </c>
      <c r="B251" s="3" t="s">
        <v>222</v>
      </c>
      <c r="C251" s="29">
        <f>C281+C265</f>
        <v>1316000</v>
      </c>
      <c r="D251" s="40">
        <f>D281+D265</f>
        <v>1316000</v>
      </c>
      <c r="E251" s="40">
        <f>E281+E265</f>
        <v>1202822</v>
      </c>
      <c r="F251" s="40">
        <f>F281+F265</f>
        <v>872991.25</v>
      </c>
      <c r="G251" s="22">
        <f t="shared" si="16"/>
        <v>91.39984802431611</v>
      </c>
      <c r="H251" s="29">
        <f t="shared" si="22"/>
        <v>-113178</v>
      </c>
    </row>
    <row r="252" spans="1:8" ht="51">
      <c r="A252" s="16" t="s">
        <v>215</v>
      </c>
      <c r="B252" s="3" t="s">
        <v>223</v>
      </c>
      <c r="C252" s="29">
        <f>C282</f>
        <v>0</v>
      </c>
      <c r="D252" s="40">
        <f t="shared" si="24"/>
        <v>0</v>
      </c>
      <c r="E252" s="40">
        <f t="shared" si="24"/>
        <v>0</v>
      </c>
      <c r="F252" s="40">
        <f>F282</f>
        <v>0</v>
      </c>
      <c r="G252" s="22" t="e">
        <f t="shared" si="16"/>
        <v>#DIV/0!</v>
      </c>
      <c r="H252" s="29">
        <f t="shared" si="22"/>
        <v>0</v>
      </c>
    </row>
    <row r="253" spans="1:8" ht="12.75">
      <c r="A253" s="3" t="s">
        <v>114</v>
      </c>
      <c r="B253" s="3" t="s">
        <v>224</v>
      </c>
      <c r="C253" s="29">
        <f>C283+C266</f>
        <v>404100</v>
      </c>
      <c r="D253" s="40">
        <f>D283+D266</f>
        <v>442600</v>
      </c>
      <c r="E253" s="40">
        <f>E283+E266</f>
        <v>294719.89</v>
      </c>
      <c r="F253" s="40">
        <f>F283+F266</f>
        <v>321218.4</v>
      </c>
      <c r="G253" s="22">
        <f t="shared" si="16"/>
        <v>66.58831676457298</v>
      </c>
      <c r="H253" s="29">
        <f t="shared" si="22"/>
        <v>-147880.11</v>
      </c>
    </row>
    <row r="254" spans="1:8" ht="38.25">
      <c r="A254" s="12" t="s">
        <v>117</v>
      </c>
      <c r="B254" s="3" t="s">
        <v>225</v>
      </c>
      <c r="C254" s="29">
        <f>C284</f>
        <v>488327.07</v>
      </c>
      <c r="D254" s="40">
        <f t="shared" si="24"/>
        <v>488327.07</v>
      </c>
      <c r="E254" s="40">
        <f t="shared" si="24"/>
        <v>416899.45</v>
      </c>
      <c r="F254" s="40">
        <f>F284</f>
        <v>336533.83</v>
      </c>
      <c r="G254" s="22">
        <f t="shared" si="16"/>
        <v>85.3729960126929</v>
      </c>
      <c r="H254" s="29">
        <f t="shared" si="22"/>
        <v>-71427.62</v>
      </c>
    </row>
    <row r="255" spans="1:8" ht="38.25">
      <c r="A255" s="12" t="s">
        <v>119</v>
      </c>
      <c r="B255" s="3" t="s">
        <v>226</v>
      </c>
      <c r="C255" s="29">
        <f>C285+C267</f>
        <v>1804922.88</v>
      </c>
      <c r="D255" s="40">
        <f>D285+D267</f>
        <v>3286201.7</v>
      </c>
      <c r="E255" s="40">
        <f>E285+E267</f>
        <v>2327070.57</v>
      </c>
      <c r="F255" s="40">
        <f>F285+F267</f>
        <v>1712421.87</v>
      </c>
      <c r="G255" s="22">
        <f t="shared" si="16"/>
        <v>70.81338220961908</v>
      </c>
      <c r="H255" s="29">
        <f t="shared" si="22"/>
        <v>-959131.1300000004</v>
      </c>
    </row>
    <row r="256" spans="1:8" ht="12.75">
      <c r="A256" s="12" t="s">
        <v>353</v>
      </c>
      <c r="B256" s="3" t="s">
        <v>355</v>
      </c>
      <c r="C256" s="29">
        <f>C268</f>
        <v>0</v>
      </c>
      <c r="D256" s="40">
        <f>D268</f>
        <v>0</v>
      </c>
      <c r="E256" s="40">
        <f>E268</f>
        <v>0</v>
      </c>
      <c r="F256" s="40">
        <f>F268</f>
        <v>0</v>
      </c>
      <c r="G256" s="22"/>
      <c r="H256" s="29">
        <f t="shared" si="22"/>
        <v>0</v>
      </c>
    </row>
    <row r="257" spans="1:8" ht="76.5">
      <c r="A257" s="16" t="s">
        <v>165</v>
      </c>
      <c r="B257" s="3" t="s">
        <v>227</v>
      </c>
      <c r="C257" s="29">
        <f aca="true" t="shared" si="25" ref="C257:F258">C269+C275</f>
        <v>9040042</v>
      </c>
      <c r="D257" s="40">
        <f t="shared" si="25"/>
        <v>8701763</v>
      </c>
      <c r="E257" s="40">
        <f t="shared" si="25"/>
        <v>7927001.5</v>
      </c>
      <c r="F257" s="40">
        <f t="shared" si="25"/>
        <v>6227987.91</v>
      </c>
      <c r="G257" s="22">
        <f t="shared" si="16"/>
        <v>91.09649964036024</v>
      </c>
      <c r="H257" s="29">
        <f t="shared" si="22"/>
        <v>-774761.5</v>
      </c>
    </row>
    <row r="258" spans="1:8" ht="25.5">
      <c r="A258" s="16" t="s">
        <v>167</v>
      </c>
      <c r="B258" s="3" t="s">
        <v>228</v>
      </c>
      <c r="C258" s="29">
        <f t="shared" si="25"/>
        <v>2059874</v>
      </c>
      <c r="D258" s="40">
        <f t="shared" si="25"/>
        <v>2202756</v>
      </c>
      <c r="E258" s="40">
        <f t="shared" si="25"/>
        <v>2141429</v>
      </c>
      <c r="F258" s="40">
        <f t="shared" si="25"/>
        <v>2108488</v>
      </c>
      <c r="G258" s="22">
        <f t="shared" si="16"/>
        <v>97.21589681290166</v>
      </c>
      <c r="H258" s="29">
        <f t="shared" si="22"/>
        <v>-61327</v>
      </c>
    </row>
    <row r="259" spans="1:8" ht="76.5">
      <c r="A259" s="16" t="s">
        <v>153</v>
      </c>
      <c r="B259" s="3" t="s">
        <v>229</v>
      </c>
      <c r="C259" s="29">
        <f aca="true" t="shared" si="26" ref="C259:F260">C271</f>
        <v>21828258</v>
      </c>
      <c r="D259" s="40">
        <f t="shared" si="26"/>
        <v>19985388</v>
      </c>
      <c r="E259" s="40">
        <f t="shared" si="26"/>
        <v>19138796.78</v>
      </c>
      <c r="F259" s="40">
        <f t="shared" si="26"/>
        <v>16050008.25</v>
      </c>
      <c r="G259" s="22">
        <f t="shared" si="16"/>
        <v>95.76394904116948</v>
      </c>
      <c r="H259" s="29">
        <f t="shared" si="22"/>
        <v>-846591.2199999988</v>
      </c>
    </row>
    <row r="260" spans="1:8" ht="25.5">
      <c r="A260" s="16" t="s">
        <v>155</v>
      </c>
      <c r="B260" s="3" t="s">
        <v>230</v>
      </c>
      <c r="C260" s="29">
        <f t="shared" si="26"/>
        <v>4269726</v>
      </c>
      <c r="D260" s="40">
        <f t="shared" si="26"/>
        <v>9065406</v>
      </c>
      <c r="E260" s="40">
        <f t="shared" si="26"/>
        <v>7788843</v>
      </c>
      <c r="F260" s="40">
        <f t="shared" si="26"/>
        <v>3818182.51</v>
      </c>
      <c r="G260" s="22">
        <f t="shared" si="16"/>
        <v>85.9183030522847</v>
      </c>
      <c r="H260" s="29">
        <f t="shared" si="22"/>
        <v>-1276563</v>
      </c>
    </row>
    <row r="261" spans="1:8" ht="25.5">
      <c r="A261" s="12" t="s">
        <v>414</v>
      </c>
      <c r="B261" s="3" t="s">
        <v>422</v>
      </c>
      <c r="C261" s="29"/>
      <c r="D261" s="40">
        <f>D273+D286</f>
        <v>28590</v>
      </c>
      <c r="E261" s="40">
        <f>E273+E286</f>
        <v>16615</v>
      </c>
      <c r="F261" s="40"/>
      <c r="G261" s="22"/>
      <c r="H261" s="29">
        <f t="shared" si="22"/>
        <v>-11975</v>
      </c>
    </row>
    <row r="262" spans="1:8" ht="12.75">
      <c r="A262" s="3" t="s">
        <v>123</v>
      </c>
      <c r="B262" s="3" t="s">
        <v>231</v>
      </c>
      <c r="C262" s="29">
        <f aca="true" t="shared" si="27" ref="C262:F263">C287</f>
        <v>0</v>
      </c>
      <c r="D262" s="40">
        <f t="shared" si="27"/>
        <v>0</v>
      </c>
      <c r="E262" s="40">
        <f t="shared" si="27"/>
        <v>0</v>
      </c>
      <c r="F262" s="40">
        <f t="shared" si="27"/>
        <v>0</v>
      </c>
      <c r="G262" s="22" t="e">
        <f t="shared" si="16"/>
        <v>#DIV/0!</v>
      </c>
      <c r="H262" s="29">
        <f t="shared" si="22"/>
        <v>0</v>
      </c>
    </row>
    <row r="263" spans="1:8" ht="12.75">
      <c r="A263" s="3" t="s">
        <v>330</v>
      </c>
      <c r="B263" s="3" t="s">
        <v>332</v>
      </c>
      <c r="C263" s="29">
        <f t="shared" si="27"/>
        <v>27000</v>
      </c>
      <c r="D263" s="40">
        <f t="shared" si="27"/>
        <v>68088</v>
      </c>
      <c r="E263" s="40">
        <f t="shared" si="27"/>
        <v>53877.4</v>
      </c>
      <c r="F263" s="40">
        <f t="shared" si="27"/>
        <v>22226.75</v>
      </c>
      <c r="G263" s="22"/>
      <c r="H263" s="29">
        <f t="shared" si="22"/>
        <v>-14210.599999999999</v>
      </c>
    </row>
    <row r="264" spans="1:8" ht="12.75">
      <c r="A264" s="19" t="s">
        <v>66</v>
      </c>
      <c r="B264" s="19" t="s">
        <v>67</v>
      </c>
      <c r="C264" s="25">
        <f>C269+C270+C271+C272+C265+C266+C267</f>
        <v>38099149.95</v>
      </c>
      <c r="D264" s="41">
        <f>D269+D270+D271+D272+D265+D266+D267+D268+D273</f>
        <v>41503841.77</v>
      </c>
      <c r="E264" s="41">
        <f>E269+E270+E271+E272+E265+E266+E267+E268+E273</f>
        <v>37741520.15</v>
      </c>
      <c r="F264" s="41">
        <f>F269+F270+F271+F272+F265+F266+F267+F268</f>
        <v>28179501.13</v>
      </c>
      <c r="G264" s="23">
        <f t="shared" si="16"/>
        <v>90.93500394288921</v>
      </c>
      <c r="H264" s="29">
        <f t="shared" si="22"/>
        <v>-3762321.620000005</v>
      </c>
    </row>
    <row r="265" spans="1:8" ht="12.75">
      <c r="A265" s="3" t="s">
        <v>112</v>
      </c>
      <c r="B265" s="3" t="s">
        <v>348</v>
      </c>
      <c r="C265" s="29">
        <v>570000</v>
      </c>
      <c r="D265" s="40">
        <v>570000</v>
      </c>
      <c r="E265" s="40">
        <v>461996.05</v>
      </c>
      <c r="F265" s="40">
        <v>206077.74</v>
      </c>
      <c r="G265" s="22">
        <f t="shared" si="16"/>
        <v>81.05193859649123</v>
      </c>
      <c r="H265" s="29">
        <f t="shared" si="22"/>
        <v>-108003.95000000001</v>
      </c>
    </row>
    <row r="266" spans="1:8" ht="12.75">
      <c r="A266" s="3" t="s">
        <v>114</v>
      </c>
      <c r="B266" s="3" t="s">
        <v>349</v>
      </c>
      <c r="C266" s="29">
        <v>179000</v>
      </c>
      <c r="D266" s="40">
        <v>220000</v>
      </c>
      <c r="E266" s="40">
        <v>72660.99</v>
      </c>
      <c r="F266" s="40">
        <v>140188.18</v>
      </c>
      <c r="G266" s="22">
        <f t="shared" si="16"/>
        <v>33.02772272727273</v>
      </c>
      <c r="H266" s="29">
        <f t="shared" si="22"/>
        <v>-147339.01</v>
      </c>
    </row>
    <row r="267" spans="1:8" ht="38.25">
      <c r="A267" s="12" t="s">
        <v>119</v>
      </c>
      <c r="B267" s="3" t="s">
        <v>327</v>
      </c>
      <c r="C267" s="29">
        <v>1287249.95</v>
      </c>
      <c r="D267" s="40">
        <v>1868528.77</v>
      </c>
      <c r="E267" s="40">
        <v>1287097.48</v>
      </c>
      <c r="F267" s="40">
        <v>681879.4</v>
      </c>
      <c r="G267" s="22">
        <f t="shared" si="16"/>
        <v>68.88293617229131</v>
      </c>
      <c r="H267" s="29">
        <f aca="true" t="shared" si="28" ref="H267:H330">E267-D267</f>
        <v>-581431.29</v>
      </c>
    </row>
    <row r="268" spans="1:8" ht="12.75">
      <c r="A268" s="12" t="s">
        <v>353</v>
      </c>
      <c r="B268" s="3" t="s">
        <v>354</v>
      </c>
      <c r="C268" s="29"/>
      <c r="D268" s="40"/>
      <c r="E268" s="40"/>
      <c r="F268" s="40"/>
      <c r="G268" s="22" t="e">
        <f t="shared" si="16"/>
        <v>#DIV/0!</v>
      </c>
      <c r="H268" s="29">
        <f t="shared" si="28"/>
        <v>0</v>
      </c>
    </row>
    <row r="269" spans="1:8" ht="76.5">
      <c r="A269" s="16" t="s">
        <v>165</v>
      </c>
      <c r="B269" s="3" t="s">
        <v>203</v>
      </c>
      <c r="C269" s="3">
        <v>7940042</v>
      </c>
      <c r="D269" s="44">
        <v>7601763</v>
      </c>
      <c r="E269" s="44">
        <v>6871259.85</v>
      </c>
      <c r="F269" s="44">
        <v>5316350.05</v>
      </c>
      <c r="G269" s="22">
        <f>E269/D269*100</f>
        <v>90.39034563429563</v>
      </c>
      <c r="H269" s="29">
        <f t="shared" si="28"/>
        <v>-730503.1500000004</v>
      </c>
    </row>
    <row r="270" spans="1:8" ht="25.5">
      <c r="A270" s="16" t="s">
        <v>167</v>
      </c>
      <c r="B270" s="3" t="s">
        <v>204</v>
      </c>
      <c r="C270" s="28">
        <v>2024874</v>
      </c>
      <c r="D270" s="49">
        <v>2167756</v>
      </c>
      <c r="E270" s="49">
        <v>2106429</v>
      </c>
      <c r="F270" s="49">
        <v>1966815</v>
      </c>
      <c r="G270" s="22">
        <f t="shared" si="16"/>
        <v>97.17094543850877</v>
      </c>
      <c r="H270" s="29">
        <f t="shared" si="28"/>
        <v>-61327</v>
      </c>
    </row>
    <row r="271" spans="1:8" ht="76.5">
      <c r="A271" s="16" t="s">
        <v>153</v>
      </c>
      <c r="B271" s="3" t="s">
        <v>205</v>
      </c>
      <c r="C271" s="28">
        <v>21828258</v>
      </c>
      <c r="D271" s="49">
        <v>19985388</v>
      </c>
      <c r="E271" s="48">
        <v>19138796.78</v>
      </c>
      <c r="F271" s="48">
        <v>16050008.25</v>
      </c>
      <c r="G271" s="22">
        <f t="shared" si="16"/>
        <v>95.76394904116948</v>
      </c>
      <c r="H271" s="29">
        <f t="shared" si="28"/>
        <v>-846591.2199999988</v>
      </c>
    </row>
    <row r="272" spans="1:8" ht="25.5">
      <c r="A272" s="16" t="s">
        <v>155</v>
      </c>
      <c r="B272" s="3" t="s">
        <v>206</v>
      </c>
      <c r="C272" s="3">
        <v>4269726</v>
      </c>
      <c r="D272" s="49">
        <v>9065406</v>
      </c>
      <c r="E272" s="49">
        <v>7788843</v>
      </c>
      <c r="F272" s="49">
        <v>3818182.51</v>
      </c>
      <c r="G272" s="22">
        <f t="shared" si="16"/>
        <v>85.9183030522847</v>
      </c>
      <c r="H272" s="29">
        <f t="shared" si="28"/>
        <v>-1276563</v>
      </c>
    </row>
    <row r="273" spans="1:8" ht="25.5">
      <c r="A273" s="12" t="s">
        <v>414</v>
      </c>
      <c r="B273" s="3" t="s">
        <v>421</v>
      </c>
      <c r="C273" s="3"/>
      <c r="D273" s="49">
        <v>25000</v>
      </c>
      <c r="E273" s="49">
        <v>14437</v>
      </c>
      <c r="F273" s="49"/>
      <c r="G273" s="22"/>
      <c r="H273" s="29">
        <f t="shared" si="28"/>
        <v>-10563</v>
      </c>
    </row>
    <row r="274" spans="1:8" ht="12.75">
      <c r="A274" s="19" t="s">
        <v>68</v>
      </c>
      <c r="B274" s="19" t="s">
        <v>69</v>
      </c>
      <c r="C274" s="25">
        <f>C275+C276</f>
        <v>1135000</v>
      </c>
      <c r="D274" s="41">
        <f>D275+D276</f>
        <v>1135000</v>
      </c>
      <c r="E274" s="41">
        <f>E275+E276</f>
        <v>1090741.65</v>
      </c>
      <c r="F274" s="41">
        <f>F275+F276</f>
        <v>1053310.8599999999</v>
      </c>
      <c r="G274" s="23">
        <f t="shared" si="16"/>
        <v>96.1005859030837</v>
      </c>
      <c r="H274" s="29">
        <f t="shared" si="28"/>
        <v>-44258.35000000009</v>
      </c>
    </row>
    <row r="275" spans="1:8" ht="76.5">
      <c r="A275" s="16" t="s">
        <v>165</v>
      </c>
      <c r="B275" s="3" t="s">
        <v>207</v>
      </c>
      <c r="C275" s="28">
        <v>1100000</v>
      </c>
      <c r="D275" s="44">
        <v>1100000</v>
      </c>
      <c r="E275" s="44">
        <v>1055741.65</v>
      </c>
      <c r="F275" s="44">
        <v>911637.86</v>
      </c>
      <c r="G275" s="22">
        <f t="shared" si="16"/>
        <v>95.97651363636362</v>
      </c>
      <c r="H275" s="29">
        <f t="shared" si="28"/>
        <v>-44258.35000000009</v>
      </c>
    </row>
    <row r="276" spans="1:8" ht="25.5">
      <c r="A276" s="16" t="s">
        <v>167</v>
      </c>
      <c r="B276" s="3" t="s">
        <v>208</v>
      </c>
      <c r="C276" s="28">
        <v>35000</v>
      </c>
      <c r="D276" s="44">
        <v>35000</v>
      </c>
      <c r="E276" s="44">
        <v>35000</v>
      </c>
      <c r="F276" s="44">
        <v>141673</v>
      </c>
      <c r="G276" s="22">
        <f t="shared" si="16"/>
        <v>100</v>
      </c>
      <c r="H276" s="29">
        <f t="shared" si="28"/>
        <v>0</v>
      </c>
    </row>
    <row r="277" spans="1:8" ht="25.5">
      <c r="A277" s="20" t="s">
        <v>70</v>
      </c>
      <c r="B277" s="19" t="s">
        <v>71</v>
      </c>
      <c r="C277" s="25">
        <f>C278+C283+C279+C280+C281+C282+C284+C285+C287+C288</f>
        <v>9671200</v>
      </c>
      <c r="D277" s="41">
        <f>D278+D283+D279+D280+D281+D282+D284+D285+D287+D288+D286</f>
        <v>12776761</v>
      </c>
      <c r="E277" s="41">
        <f>E278+E283+E279+E280+E281+E282+E284+E285+E287+E288+E286</f>
        <v>11363370.16</v>
      </c>
      <c r="F277" s="41">
        <f>F278+F283+F279+F280+F281+F282+F284+F285+F287+F288</f>
        <v>8962812.973000001</v>
      </c>
      <c r="G277" s="23">
        <f t="shared" si="16"/>
        <v>88.93780012007738</v>
      </c>
      <c r="H277" s="29">
        <f t="shared" si="28"/>
        <v>-1413390.8399999999</v>
      </c>
    </row>
    <row r="278" spans="1:8" ht="12.75">
      <c r="A278" s="16" t="s">
        <v>130</v>
      </c>
      <c r="B278" s="3" t="s">
        <v>209</v>
      </c>
      <c r="C278" s="28">
        <v>5742100</v>
      </c>
      <c r="D278" s="44">
        <v>7810253</v>
      </c>
      <c r="E278" s="44">
        <v>6887657.4</v>
      </c>
      <c r="F278" s="44">
        <v>5157047.44</v>
      </c>
      <c r="G278" s="22">
        <f t="shared" si="16"/>
        <v>88.18737882114704</v>
      </c>
      <c r="H278" s="29">
        <f t="shared" si="28"/>
        <v>-922595.5999999996</v>
      </c>
    </row>
    <row r="279" spans="1:8" ht="38.25">
      <c r="A279" s="16" t="s">
        <v>181</v>
      </c>
      <c r="B279" s="3" t="s">
        <v>210</v>
      </c>
      <c r="C279" s="28">
        <v>3000</v>
      </c>
      <c r="D279" s="44">
        <v>3000</v>
      </c>
      <c r="E279" s="44">
        <v>575</v>
      </c>
      <c r="F279" s="44">
        <v>502.17</v>
      </c>
      <c r="G279" s="22">
        <f t="shared" si="16"/>
        <v>19.166666666666668</v>
      </c>
      <c r="H279" s="29">
        <f t="shared" si="28"/>
        <v>-2425</v>
      </c>
    </row>
    <row r="280" spans="1:8" ht="51">
      <c r="A280" s="16" t="s">
        <v>183</v>
      </c>
      <c r="B280" s="3" t="s">
        <v>211</v>
      </c>
      <c r="C280" s="28">
        <v>1922000</v>
      </c>
      <c r="D280" s="44">
        <v>2017230</v>
      </c>
      <c r="E280" s="44">
        <v>1999324.97</v>
      </c>
      <c r="F280" s="44">
        <v>1568016.583</v>
      </c>
      <c r="G280" s="22">
        <f aca="true" t="shared" si="29" ref="G280:G338">E280/D280*100</f>
        <v>99.11239521522087</v>
      </c>
      <c r="H280" s="29">
        <f t="shared" si="28"/>
        <v>-17905.030000000028</v>
      </c>
    </row>
    <row r="281" spans="1:8" ht="12.75">
      <c r="A281" s="3" t="s">
        <v>112</v>
      </c>
      <c r="B281" s="3" t="s">
        <v>212</v>
      </c>
      <c r="C281" s="28">
        <v>746000</v>
      </c>
      <c r="D281" s="44">
        <v>746000</v>
      </c>
      <c r="E281" s="44">
        <v>740825.95</v>
      </c>
      <c r="F281" s="44">
        <v>666913.51</v>
      </c>
      <c r="G281" s="22">
        <f t="shared" si="29"/>
        <v>99.30642761394101</v>
      </c>
      <c r="H281" s="29">
        <f t="shared" si="28"/>
        <v>-5174.050000000047</v>
      </c>
    </row>
    <row r="282" spans="1:8" ht="51">
      <c r="A282" s="16" t="s">
        <v>215</v>
      </c>
      <c r="B282" s="3" t="s">
        <v>214</v>
      </c>
      <c r="C282" s="28">
        <v>0</v>
      </c>
      <c r="D282" s="44"/>
      <c r="E282" s="44">
        <v>0</v>
      </c>
      <c r="F282" s="44">
        <v>0</v>
      </c>
      <c r="G282" s="22" t="e">
        <f t="shared" si="29"/>
        <v>#DIV/0!</v>
      </c>
      <c r="H282" s="29">
        <f t="shared" si="28"/>
        <v>0</v>
      </c>
    </row>
    <row r="283" spans="1:8" ht="12.75">
      <c r="A283" s="3" t="s">
        <v>114</v>
      </c>
      <c r="B283" s="3" t="s">
        <v>213</v>
      </c>
      <c r="C283" s="28">
        <v>225100</v>
      </c>
      <c r="D283" s="44">
        <v>222600</v>
      </c>
      <c r="E283" s="44">
        <v>222058.9</v>
      </c>
      <c r="F283" s="44">
        <v>181030.22</v>
      </c>
      <c r="G283" s="22">
        <f t="shared" si="29"/>
        <v>99.7569182389937</v>
      </c>
      <c r="H283" s="29">
        <f t="shared" si="28"/>
        <v>-541.1000000000058</v>
      </c>
    </row>
    <row r="284" spans="1:8" ht="38.25">
      <c r="A284" s="12" t="s">
        <v>117</v>
      </c>
      <c r="B284" s="3" t="s">
        <v>216</v>
      </c>
      <c r="C284" s="3">
        <v>488327.07</v>
      </c>
      <c r="D284" s="44">
        <v>488327.07</v>
      </c>
      <c r="E284" s="44">
        <v>416899.45</v>
      </c>
      <c r="F284" s="44">
        <v>336533.83</v>
      </c>
      <c r="G284" s="22">
        <f t="shared" si="29"/>
        <v>85.3729960126929</v>
      </c>
      <c r="H284" s="29">
        <f t="shared" si="28"/>
        <v>-71427.62</v>
      </c>
    </row>
    <row r="285" spans="1:8" ht="38.25">
      <c r="A285" s="12" t="s">
        <v>119</v>
      </c>
      <c r="B285" s="3" t="s">
        <v>217</v>
      </c>
      <c r="C285" s="3">
        <v>517672.93</v>
      </c>
      <c r="D285" s="44">
        <v>1417672.93</v>
      </c>
      <c r="E285" s="44">
        <v>1039973.09</v>
      </c>
      <c r="F285" s="44">
        <v>1030542.47</v>
      </c>
      <c r="G285" s="22">
        <f t="shared" si="29"/>
        <v>73.35775890141318</v>
      </c>
      <c r="H285" s="29">
        <f t="shared" si="28"/>
        <v>-377699.83999999997</v>
      </c>
    </row>
    <row r="286" spans="1:8" ht="25.5">
      <c r="A286" s="12" t="s">
        <v>414</v>
      </c>
      <c r="B286" s="3" t="s">
        <v>425</v>
      </c>
      <c r="C286" s="3"/>
      <c r="D286" s="44">
        <v>3590</v>
      </c>
      <c r="E286" s="44">
        <v>2178</v>
      </c>
      <c r="F286" s="44">
        <v>0</v>
      </c>
      <c r="G286" s="22"/>
      <c r="H286" s="29">
        <f t="shared" si="28"/>
        <v>-1412</v>
      </c>
    </row>
    <row r="287" spans="1:8" ht="12.75">
      <c r="A287" s="3" t="s">
        <v>123</v>
      </c>
      <c r="B287" s="3" t="s">
        <v>218</v>
      </c>
      <c r="C287" s="3">
        <v>0</v>
      </c>
      <c r="D287" s="44">
        <v>0</v>
      </c>
      <c r="E287" s="44">
        <v>0</v>
      </c>
      <c r="F287" s="44"/>
      <c r="G287" s="22" t="e">
        <f t="shared" si="29"/>
        <v>#DIV/0!</v>
      </c>
      <c r="H287" s="29">
        <f t="shared" si="28"/>
        <v>0</v>
      </c>
    </row>
    <row r="288" spans="1:8" ht="12.75">
      <c r="A288" s="3" t="s">
        <v>330</v>
      </c>
      <c r="B288" s="3" t="s">
        <v>331</v>
      </c>
      <c r="C288" s="3">
        <v>27000</v>
      </c>
      <c r="D288" s="44">
        <v>68088</v>
      </c>
      <c r="E288" s="44">
        <v>53877.4</v>
      </c>
      <c r="F288" s="44">
        <v>22226.75</v>
      </c>
      <c r="G288" s="22">
        <f t="shared" si="29"/>
        <v>79.12906826459876</v>
      </c>
      <c r="H288" s="29">
        <f t="shared" si="28"/>
        <v>-14210.599999999999</v>
      </c>
    </row>
    <row r="289" spans="1:8" ht="12.75">
      <c r="A289" s="1" t="s">
        <v>72</v>
      </c>
      <c r="B289" s="1" t="s">
        <v>73</v>
      </c>
      <c r="C289" s="27">
        <f aca="true" t="shared" si="30" ref="C289:F290">C290</f>
        <v>0</v>
      </c>
      <c r="D289" s="45">
        <f t="shared" si="30"/>
        <v>81940</v>
      </c>
      <c r="E289" s="45">
        <f t="shared" si="30"/>
        <v>81940</v>
      </c>
      <c r="F289" s="45">
        <f t="shared" si="30"/>
        <v>81790</v>
      </c>
      <c r="G289" s="23">
        <f t="shared" si="29"/>
        <v>100</v>
      </c>
      <c r="H289" s="29">
        <f t="shared" si="28"/>
        <v>0</v>
      </c>
    </row>
    <row r="290" spans="1:8" ht="12.75">
      <c r="A290" s="19" t="s">
        <v>74</v>
      </c>
      <c r="B290" s="19" t="s">
        <v>75</v>
      </c>
      <c r="C290" s="25">
        <f t="shared" si="30"/>
        <v>0</v>
      </c>
      <c r="D290" s="41">
        <f>D291</f>
        <v>81940</v>
      </c>
      <c r="E290" s="41">
        <f t="shared" si="30"/>
        <v>81940</v>
      </c>
      <c r="F290" s="41">
        <f t="shared" si="30"/>
        <v>81790</v>
      </c>
      <c r="G290" s="23">
        <f t="shared" si="29"/>
        <v>100</v>
      </c>
      <c r="H290" s="29">
        <f t="shared" si="28"/>
        <v>0</v>
      </c>
    </row>
    <row r="291" spans="1:8" ht="38.25">
      <c r="A291" s="12" t="s">
        <v>119</v>
      </c>
      <c r="B291" s="3" t="s">
        <v>232</v>
      </c>
      <c r="C291" s="30">
        <v>0</v>
      </c>
      <c r="D291" s="40">
        <v>81940</v>
      </c>
      <c r="E291" s="40">
        <v>81940</v>
      </c>
      <c r="F291" s="40">
        <v>81790</v>
      </c>
      <c r="G291" s="22">
        <f>E291/D291*100</f>
        <v>100</v>
      </c>
      <c r="H291" s="29">
        <f t="shared" si="28"/>
        <v>0</v>
      </c>
    </row>
    <row r="292" spans="1:8" ht="12.75">
      <c r="A292" s="1" t="s">
        <v>76</v>
      </c>
      <c r="B292" s="1" t="s">
        <v>77</v>
      </c>
      <c r="C292" s="27">
        <f>C293+C295+C296+C294+C297+C298+C299</f>
        <v>28506500</v>
      </c>
      <c r="D292" s="45">
        <f>D293+D295+D296+D294+D297+D298+D299</f>
        <v>27200574.5</v>
      </c>
      <c r="E292" s="45">
        <f>E293+E295+E296+E294+E297+E298+E299</f>
        <v>25338940.07</v>
      </c>
      <c r="F292" s="45">
        <f>F293+F295+F296+F294+F297+F298+F299</f>
        <v>23287606.689999998</v>
      </c>
      <c r="G292" s="23">
        <f t="shared" si="29"/>
        <v>93.15590032850226</v>
      </c>
      <c r="H292" s="29">
        <f t="shared" si="28"/>
        <v>-1861634.4299999997</v>
      </c>
    </row>
    <row r="293" spans="1:8" ht="25.5">
      <c r="A293" s="16" t="s">
        <v>233</v>
      </c>
      <c r="B293" s="3" t="s">
        <v>245</v>
      </c>
      <c r="C293" s="29">
        <f>C301</f>
        <v>1107500</v>
      </c>
      <c r="D293" s="40">
        <f>D301</f>
        <v>1107674.5</v>
      </c>
      <c r="E293" s="40">
        <f>E301</f>
        <v>866788.3</v>
      </c>
      <c r="F293" s="40">
        <f>F301</f>
        <v>1088353.69</v>
      </c>
      <c r="G293" s="22">
        <f t="shared" si="29"/>
        <v>78.25297955310879</v>
      </c>
      <c r="H293" s="29">
        <f t="shared" si="28"/>
        <v>-240886.19999999995</v>
      </c>
    </row>
    <row r="294" spans="1:8" ht="38.25">
      <c r="A294" s="16" t="s">
        <v>239</v>
      </c>
      <c r="B294" s="3" t="s">
        <v>246</v>
      </c>
      <c r="C294" s="29">
        <f>C308</f>
        <v>11051124</v>
      </c>
      <c r="D294" s="40">
        <f>D308</f>
        <v>10792524</v>
      </c>
      <c r="E294" s="40">
        <f>E308</f>
        <v>9518299.07</v>
      </c>
      <c r="F294" s="40">
        <f>F308</f>
        <v>9444530.69</v>
      </c>
      <c r="G294" s="22">
        <f>E294/D294*100</f>
        <v>88.193448261037</v>
      </c>
      <c r="H294" s="29">
        <f t="shared" si="28"/>
        <v>-1274224.9299999997</v>
      </c>
    </row>
    <row r="295" spans="1:8" ht="51">
      <c r="A295" s="16" t="s">
        <v>235</v>
      </c>
      <c r="B295" s="3" t="s">
        <v>247</v>
      </c>
      <c r="C295" s="29">
        <f aca="true" t="shared" si="31" ref="C295:F296">C303</f>
        <v>950000</v>
      </c>
      <c r="D295" s="40">
        <f t="shared" si="31"/>
        <v>350000</v>
      </c>
      <c r="E295" s="40">
        <f t="shared" si="31"/>
        <v>274497.43</v>
      </c>
      <c r="F295" s="40">
        <f t="shared" si="31"/>
        <v>1124319.81</v>
      </c>
      <c r="G295" s="22">
        <f t="shared" si="29"/>
        <v>78.42783714285714</v>
      </c>
      <c r="H295" s="29">
        <f t="shared" si="28"/>
        <v>-75502.57</v>
      </c>
    </row>
    <row r="296" spans="1:8" ht="12.75">
      <c r="A296" s="3" t="s">
        <v>237</v>
      </c>
      <c r="B296" s="3" t="s">
        <v>248</v>
      </c>
      <c r="C296" s="29">
        <f t="shared" si="31"/>
        <v>10088700</v>
      </c>
      <c r="D296" s="40">
        <f t="shared" si="31"/>
        <v>10088700</v>
      </c>
      <c r="E296" s="40">
        <f t="shared" si="31"/>
        <v>10088700</v>
      </c>
      <c r="F296" s="40">
        <f t="shared" si="31"/>
        <v>6827200</v>
      </c>
      <c r="G296" s="22">
        <f t="shared" si="29"/>
        <v>100</v>
      </c>
      <c r="H296" s="29">
        <f t="shared" si="28"/>
        <v>0</v>
      </c>
    </row>
    <row r="297" spans="1:8" ht="38.25">
      <c r="A297" s="16" t="s">
        <v>241</v>
      </c>
      <c r="B297" s="3" t="s">
        <v>249</v>
      </c>
      <c r="C297" s="29">
        <f aca="true" t="shared" si="32" ref="C297:F298">C309</f>
        <v>1411800</v>
      </c>
      <c r="D297" s="40">
        <f>D309+D305</f>
        <v>1591800</v>
      </c>
      <c r="E297" s="40">
        <f t="shared" si="32"/>
        <v>1591788</v>
      </c>
      <c r="F297" s="40">
        <f t="shared" si="32"/>
        <v>1543857.3</v>
      </c>
      <c r="G297" s="22">
        <f t="shared" si="29"/>
        <v>99.9992461364493</v>
      </c>
      <c r="H297" s="29">
        <f t="shared" si="28"/>
        <v>-12</v>
      </c>
    </row>
    <row r="298" spans="1:8" ht="12.75">
      <c r="A298" s="3" t="s">
        <v>243</v>
      </c>
      <c r="B298" s="3" t="s">
        <v>250</v>
      </c>
      <c r="C298" s="29">
        <f t="shared" si="32"/>
        <v>3797376</v>
      </c>
      <c r="D298" s="40">
        <f t="shared" si="32"/>
        <v>3169876</v>
      </c>
      <c r="E298" s="40">
        <f t="shared" si="32"/>
        <v>2898867.27</v>
      </c>
      <c r="F298" s="40">
        <f t="shared" si="32"/>
        <v>3159345.2</v>
      </c>
      <c r="G298" s="22">
        <f t="shared" si="29"/>
        <v>91.45049427800961</v>
      </c>
      <c r="H298" s="29">
        <f t="shared" si="28"/>
        <v>-271008.73</v>
      </c>
    </row>
    <row r="299" spans="1:8" ht="12.75">
      <c r="A299" s="3" t="s">
        <v>356</v>
      </c>
      <c r="B299" s="3" t="s">
        <v>357</v>
      </c>
      <c r="C299" s="29">
        <f>C306</f>
        <v>100000</v>
      </c>
      <c r="D299" s="40">
        <f>D306</f>
        <v>100000</v>
      </c>
      <c r="E299" s="40">
        <f>E306</f>
        <v>100000</v>
      </c>
      <c r="F299" s="40">
        <f>F306</f>
        <v>100000</v>
      </c>
      <c r="G299" s="22"/>
      <c r="H299" s="29">
        <f t="shared" si="28"/>
        <v>0</v>
      </c>
    </row>
    <row r="300" spans="1:8" ht="12.75">
      <c r="A300" s="19" t="s">
        <v>78</v>
      </c>
      <c r="B300" s="19" t="s">
        <v>79</v>
      </c>
      <c r="C300" s="25">
        <f>C301</f>
        <v>1107500</v>
      </c>
      <c r="D300" s="41">
        <f>D301</f>
        <v>1107674.5</v>
      </c>
      <c r="E300" s="41">
        <f>E301</f>
        <v>866788.3</v>
      </c>
      <c r="F300" s="41">
        <f>F301</f>
        <v>1088353.69</v>
      </c>
      <c r="G300" s="23">
        <f t="shared" si="29"/>
        <v>78.25297955310879</v>
      </c>
      <c r="H300" s="29">
        <f t="shared" si="28"/>
        <v>-240886.19999999995</v>
      </c>
    </row>
    <row r="301" spans="1:8" ht="25.5">
      <c r="A301" s="16" t="s">
        <v>233</v>
      </c>
      <c r="B301" s="3" t="s">
        <v>234</v>
      </c>
      <c r="C301" s="3">
        <v>1107500</v>
      </c>
      <c r="D301" s="44">
        <v>1107674.5</v>
      </c>
      <c r="E301" s="44">
        <v>866788.3</v>
      </c>
      <c r="F301" s="44">
        <v>1088353.69</v>
      </c>
      <c r="G301" s="22">
        <f t="shared" si="29"/>
        <v>78.25297955310879</v>
      </c>
      <c r="H301" s="29">
        <f t="shared" si="28"/>
        <v>-240886.19999999995</v>
      </c>
    </row>
    <row r="302" spans="1:8" ht="12.75">
      <c r="A302" s="19" t="s">
        <v>80</v>
      </c>
      <c r="B302" s="19" t="s">
        <v>81</v>
      </c>
      <c r="C302" s="25">
        <f>C304+C303+C306</f>
        <v>11138700</v>
      </c>
      <c r="D302" s="41">
        <f>D304+D303+D306+D305</f>
        <v>10538700</v>
      </c>
      <c r="E302" s="41">
        <f>E304+E303+E306+E305</f>
        <v>10463197.43</v>
      </c>
      <c r="F302" s="41">
        <f>F304+F303+F306</f>
        <v>8051519.8100000005</v>
      </c>
      <c r="G302" s="23">
        <f t="shared" si="29"/>
        <v>99.28356846669892</v>
      </c>
      <c r="H302" s="29">
        <f t="shared" si="28"/>
        <v>-75502.5700000003</v>
      </c>
    </row>
    <row r="303" spans="1:8" ht="51">
      <c r="A303" s="16" t="s">
        <v>235</v>
      </c>
      <c r="B303" s="3" t="s">
        <v>236</v>
      </c>
      <c r="C303" s="29">
        <v>950000</v>
      </c>
      <c r="D303" s="40">
        <v>350000</v>
      </c>
      <c r="E303" s="40">
        <v>274497.43</v>
      </c>
      <c r="F303" s="40">
        <v>1124319.81</v>
      </c>
      <c r="G303" s="22">
        <f>E303/D303*100</f>
        <v>78.42783714285714</v>
      </c>
      <c r="H303" s="29">
        <f t="shared" si="28"/>
        <v>-75502.57</v>
      </c>
    </row>
    <row r="304" spans="1:8" ht="12.75">
      <c r="A304" s="3" t="s">
        <v>237</v>
      </c>
      <c r="B304" s="3" t="s">
        <v>238</v>
      </c>
      <c r="C304" s="3">
        <v>10088700</v>
      </c>
      <c r="D304" s="44">
        <v>10088700</v>
      </c>
      <c r="E304" s="44">
        <v>10088700</v>
      </c>
      <c r="F304" s="44">
        <v>6827200</v>
      </c>
      <c r="G304" s="22">
        <f t="shared" si="29"/>
        <v>100</v>
      </c>
      <c r="H304" s="29">
        <f t="shared" si="28"/>
        <v>0</v>
      </c>
    </row>
    <row r="305" spans="1:8" ht="38.25">
      <c r="A305" s="16" t="s">
        <v>241</v>
      </c>
      <c r="B305" s="3" t="s">
        <v>402</v>
      </c>
      <c r="C305" s="3"/>
      <c r="D305" s="44"/>
      <c r="E305" s="44">
        <v>0</v>
      </c>
      <c r="F305" s="44">
        <v>0</v>
      </c>
      <c r="G305" s="22" t="e">
        <f t="shared" si="29"/>
        <v>#DIV/0!</v>
      </c>
      <c r="H305" s="29">
        <f t="shared" si="28"/>
        <v>0</v>
      </c>
    </row>
    <row r="306" spans="1:8" ht="12.75">
      <c r="A306" s="3" t="s">
        <v>356</v>
      </c>
      <c r="B306" s="3" t="s">
        <v>401</v>
      </c>
      <c r="C306" s="3">
        <v>100000</v>
      </c>
      <c r="D306" s="44">
        <v>100000</v>
      </c>
      <c r="E306" s="44">
        <v>100000</v>
      </c>
      <c r="F306" s="44">
        <v>100000</v>
      </c>
      <c r="G306" s="22">
        <f t="shared" si="29"/>
        <v>100</v>
      </c>
      <c r="H306" s="29">
        <f t="shared" si="28"/>
        <v>0</v>
      </c>
    </row>
    <row r="307" spans="1:8" ht="12.75">
      <c r="A307" s="19" t="s">
        <v>82</v>
      </c>
      <c r="B307" s="19" t="s">
        <v>83</v>
      </c>
      <c r="C307" s="25">
        <f>C308+C309+C310</f>
        <v>16260300</v>
      </c>
      <c r="D307" s="41">
        <f>D308+D309+D310</f>
        <v>15554200</v>
      </c>
      <c r="E307" s="41">
        <f>E308+E309+E310</f>
        <v>14008954.34</v>
      </c>
      <c r="F307" s="41">
        <f>F308+F309+F310</f>
        <v>14147733.190000001</v>
      </c>
      <c r="G307" s="23">
        <f t="shared" si="29"/>
        <v>90.0654121716321</v>
      </c>
      <c r="H307" s="29">
        <f t="shared" si="28"/>
        <v>-1545245.6600000001</v>
      </c>
    </row>
    <row r="308" spans="1:8" ht="38.25">
      <c r="A308" s="16" t="s">
        <v>239</v>
      </c>
      <c r="B308" s="3" t="s">
        <v>240</v>
      </c>
      <c r="C308" s="28">
        <v>11051124</v>
      </c>
      <c r="D308" s="44">
        <v>10792524</v>
      </c>
      <c r="E308" s="44">
        <v>9518299.07</v>
      </c>
      <c r="F308" s="44">
        <v>9444530.69</v>
      </c>
      <c r="G308" s="22">
        <f t="shared" si="29"/>
        <v>88.193448261037</v>
      </c>
      <c r="H308" s="29">
        <f t="shared" si="28"/>
        <v>-1274224.9299999997</v>
      </c>
    </row>
    <row r="309" spans="1:8" ht="38.25">
      <c r="A309" s="16" t="s">
        <v>241</v>
      </c>
      <c r="B309" s="3" t="s">
        <v>242</v>
      </c>
      <c r="C309" s="28">
        <v>1411800</v>
      </c>
      <c r="D309" s="44">
        <v>1591800</v>
      </c>
      <c r="E309" s="44">
        <v>1591788</v>
      </c>
      <c r="F309" s="44">
        <v>1543857.3</v>
      </c>
      <c r="G309" s="22">
        <f t="shared" si="29"/>
        <v>99.9992461364493</v>
      </c>
      <c r="H309" s="29">
        <f t="shared" si="28"/>
        <v>-12</v>
      </c>
    </row>
    <row r="310" spans="1:8" ht="12.75">
      <c r="A310" s="3" t="s">
        <v>243</v>
      </c>
      <c r="B310" s="3" t="s">
        <v>244</v>
      </c>
      <c r="C310" s="3">
        <v>3797376</v>
      </c>
      <c r="D310" s="44">
        <v>3169876</v>
      </c>
      <c r="E310" s="44">
        <v>2898867.27</v>
      </c>
      <c r="F310" s="44">
        <v>3159345.2</v>
      </c>
      <c r="G310" s="22">
        <f t="shared" si="29"/>
        <v>91.45049427800961</v>
      </c>
      <c r="H310" s="29">
        <f t="shared" si="28"/>
        <v>-271008.73</v>
      </c>
    </row>
    <row r="311" spans="1:8" ht="12.75">
      <c r="A311" s="1" t="s">
        <v>84</v>
      </c>
      <c r="B311" s="1" t="s">
        <v>85</v>
      </c>
      <c r="C311" s="27">
        <f>C312+C317+C320+C313+C314+C316+C318+C321+C315</f>
        <v>8389600</v>
      </c>
      <c r="D311" s="45">
        <f>D312+D317+D320+D313+D314+D316+D318+D321+D315+D319</f>
        <v>7419687.159999999</v>
      </c>
      <c r="E311" s="45">
        <f>E312+E317+E320+E313+E314+E316+E318+E321+E315+E319</f>
        <v>7206124.15</v>
      </c>
      <c r="F311" s="45">
        <f>F312+F317+F320+F313+F314+F316+F318+F321+F315</f>
        <v>6201510.25</v>
      </c>
      <c r="G311" s="23">
        <f t="shared" si="29"/>
        <v>97.12167096274179</v>
      </c>
      <c r="H311" s="29">
        <f t="shared" si="28"/>
        <v>-213563.00999999885</v>
      </c>
    </row>
    <row r="312" spans="1:8" ht="12.75">
      <c r="A312" s="3" t="s">
        <v>112</v>
      </c>
      <c r="B312" s="3" t="s">
        <v>274</v>
      </c>
      <c r="C312" s="29">
        <f>C329</f>
        <v>746000</v>
      </c>
      <c r="D312" s="40">
        <f aca="true" t="shared" si="33" ref="D312:E314">D329</f>
        <v>387283.54</v>
      </c>
      <c r="E312" s="40">
        <f t="shared" si="33"/>
        <v>387283.54</v>
      </c>
      <c r="F312" s="40">
        <f>F329</f>
        <v>639367.37</v>
      </c>
      <c r="G312" s="22">
        <f t="shared" si="29"/>
        <v>100</v>
      </c>
      <c r="H312" s="29">
        <f t="shared" si="28"/>
        <v>0</v>
      </c>
    </row>
    <row r="313" spans="1:8" ht="51">
      <c r="A313" s="16" t="s">
        <v>215</v>
      </c>
      <c r="B313" s="3" t="s">
        <v>275</v>
      </c>
      <c r="C313" s="29">
        <f>C330</f>
        <v>0</v>
      </c>
      <c r="D313" s="40">
        <f t="shared" si="33"/>
        <v>0</v>
      </c>
      <c r="E313" s="40">
        <f t="shared" si="33"/>
        <v>0</v>
      </c>
      <c r="F313" s="40">
        <f>F330</f>
        <v>0</v>
      </c>
      <c r="G313" s="22" t="e">
        <f t="shared" si="29"/>
        <v>#DIV/0!</v>
      </c>
      <c r="H313" s="29">
        <f t="shared" si="28"/>
        <v>0</v>
      </c>
    </row>
    <row r="314" spans="1:8" ht="12.75">
      <c r="A314" s="3" t="s">
        <v>114</v>
      </c>
      <c r="B314" s="3" t="s">
        <v>276</v>
      </c>
      <c r="C314" s="29">
        <f>C331</f>
        <v>186100</v>
      </c>
      <c r="D314" s="40">
        <f t="shared" si="33"/>
        <v>66484.71</v>
      </c>
      <c r="E314" s="40">
        <f t="shared" si="33"/>
        <v>66484.71</v>
      </c>
      <c r="F314" s="40">
        <f>F331</f>
        <v>151860.52</v>
      </c>
      <c r="G314" s="22">
        <f t="shared" si="29"/>
        <v>100</v>
      </c>
      <c r="H314" s="29">
        <f t="shared" si="28"/>
        <v>0</v>
      </c>
    </row>
    <row r="315" spans="1:8" ht="38.25">
      <c r="A315" s="12" t="s">
        <v>117</v>
      </c>
      <c r="B315" s="3" t="s">
        <v>367</v>
      </c>
      <c r="C315" s="29">
        <f>C332</f>
        <v>20000</v>
      </c>
      <c r="D315" s="40">
        <f>D332</f>
        <v>20000</v>
      </c>
      <c r="E315" s="40">
        <f>E332</f>
        <v>14445.62</v>
      </c>
      <c r="F315" s="40">
        <f>F332</f>
        <v>17763.33</v>
      </c>
      <c r="G315" s="22"/>
      <c r="H315" s="29">
        <f t="shared" si="28"/>
        <v>-5554.379999999999</v>
      </c>
    </row>
    <row r="316" spans="1:8" ht="38.25">
      <c r="A316" s="12" t="s">
        <v>119</v>
      </c>
      <c r="B316" s="3" t="s">
        <v>277</v>
      </c>
      <c r="C316" s="29">
        <f>C323+C327+C333</f>
        <v>283300</v>
      </c>
      <c r="D316" s="40">
        <f>D323+D327+D333</f>
        <v>1372468.64</v>
      </c>
      <c r="E316" s="40">
        <f>E323+E327+E333</f>
        <v>1168216.16</v>
      </c>
      <c r="F316" s="40">
        <f>F323+F327+F333</f>
        <v>753709.29</v>
      </c>
      <c r="G316" s="22">
        <f t="shared" si="29"/>
        <v>85.11787635453733</v>
      </c>
      <c r="H316" s="29">
        <f t="shared" si="28"/>
        <v>-204252.47999999998</v>
      </c>
    </row>
    <row r="317" spans="1:8" ht="76.5">
      <c r="A317" s="16" t="s">
        <v>153</v>
      </c>
      <c r="B317" s="3" t="s">
        <v>278</v>
      </c>
      <c r="C317" s="29">
        <f aca="true" t="shared" si="34" ref="C317:F318">C324</f>
        <v>7100000</v>
      </c>
      <c r="D317" s="40">
        <f t="shared" si="34"/>
        <v>5513783.27</v>
      </c>
      <c r="E317" s="40">
        <f t="shared" si="34"/>
        <v>5513783.27</v>
      </c>
      <c r="F317" s="40">
        <f t="shared" si="34"/>
        <v>4636914.62</v>
      </c>
      <c r="G317" s="22">
        <f t="shared" si="29"/>
        <v>100</v>
      </c>
      <c r="H317" s="29">
        <f t="shared" si="28"/>
        <v>0</v>
      </c>
    </row>
    <row r="318" spans="1:8" ht="25.5">
      <c r="A318" s="16" t="s">
        <v>155</v>
      </c>
      <c r="B318" s="3" t="s">
        <v>343</v>
      </c>
      <c r="C318" s="29">
        <f t="shared" si="34"/>
        <v>50000</v>
      </c>
      <c r="D318" s="40">
        <f t="shared" si="34"/>
        <v>50000</v>
      </c>
      <c r="E318" s="40">
        <f t="shared" si="34"/>
        <v>49999.98</v>
      </c>
      <c r="F318" s="40">
        <f t="shared" si="34"/>
        <v>0</v>
      </c>
      <c r="G318" s="22">
        <f t="shared" si="29"/>
        <v>99.99996000000002</v>
      </c>
      <c r="H318" s="29">
        <f t="shared" si="28"/>
        <v>-0.01999999999679858</v>
      </c>
    </row>
    <row r="319" spans="1:8" ht="25.5">
      <c r="A319" s="12" t="s">
        <v>414</v>
      </c>
      <c r="B319" s="3" t="s">
        <v>427</v>
      </c>
      <c r="C319" s="29"/>
      <c r="D319" s="40">
        <f>D334</f>
        <v>2467</v>
      </c>
      <c r="E319" s="40">
        <f>E334</f>
        <v>1752</v>
      </c>
      <c r="F319" s="40"/>
      <c r="G319" s="22"/>
      <c r="H319" s="29">
        <f t="shared" si="28"/>
        <v>-715</v>
      </c>
    </row>
    <row r="320" spans="1:8" ht="12.75">
      <c r="A320" s="3" t="s">
        <v>123</v>
      </c>
      <c r="B320" s="3" t="s">
        <v>279</v>
      </c>
      <c r="C320" s="29">
        <f aca="true" t="shared" si="35" ref="C320:F321">C335</f>
        <v>0</v>
      </c>
      <c r="D320" s="40">
        <f t="shared" si="35"/>
        <v>0</v>
      </c>
      <c r="E320" s="40">
        <f t="shared" si="35"/>
        <v>0</v>
      </c>
      <c r="F320" s="40">
        <f t="shared" si="35"/>
        <v>0</v>
      </c>
      <c r="G320" s="22" t="e">
        <f t="shared" si="29"/>
        <v>#DIV/0!</v>
      </c>
      <c r="H320" s="29">
        <f t="shared" si="28"/>
        <v>0</v>
      </c>
    </row>
    <row r="321" spans="1:8" ht="12.75">
      <c r="A321" s="3" t="s">
        <v>330</v>
      </c>
      <c r="B321" s="3" t="s">
        <v>372</v>
      </c>
      <c r="C321" s="29">
        <f t="shared" si="35"/>
        <v>4200</v>
      </c>
      <c r="D321" s="40">
        <f t="shared" si="35"/>
        <v>7200</v>
      </c>
      <c r="E321" s="40">
        <f t="shared" si="35"/>
        <v>4158.87</v>
      </c>
      <c r="F321" s="40">
        <f t="shared" si="35"/>
        <v>1895.12</v>
      </c>
      <c r="G321" s="22"/>
      <c r="H321" s="29">
        <f t="shared" si="28"/>
        <v>-3041.13</v>
      </c>
    </row>
    <row r="322" spans="1:8" ht="12.75">
      <c r="A322" s="19" t="s">
        <v>86</v>
      </c>
      <c r="B322" s="19" t="s">
        <v>87</v>
      </c>
      <c r="C322" s="25">
        <f>C323+C324+C325</f>
        <v>7270000</v>
      </c>
      <c r="D322" s="41">
        <f>D323+D324+D325</f>
        <v>6610484.27</v>
      </c>
      <c r="E322" s="41">
        <f>E323+E324+E325</f>
        <v>6466115.1</v>
      </c>
      <c r="F322" s="41">
        <f>F323+F324+F325</f>
        <v>4950137.75</v>
      </c>
      <c r="G322" s="23">
        <f t="shared" si="29"/>
        <v>97.8160575821172</v>
      </c>
      <c r="H322" s="29">
        <f t="shared" si="28"/>
        <v>-144369.16999999993</v>
      </c>
    </row>
    <row r="323" spans="1:8" ht="38.25">
      <c r="A323" s="12" t="s">
        <v>119</v>
      </c>
      <c r="B323" s="3" t="s">
        <v>251</v>
      </c>
      <c r="C323" s="3">
        <v>120000</v>
      </c>
      <c r="D323" s="44">
        <v>1046701</v>
      </c>
      <c r="E323" s="44">
        <v>902331.85</v>
      </c>
      <c r="F323" s="44">
        <v>313223.13</v>
      </c>
      <c r="G323" s="22">
        <f t="shared" si="29"/>
        <v>86.20722154655436</v>
      </c>
      <c r="H323" s="29">
        <f t="shared" si="28"/>
        <v>-144369.15000000002</v>
      </c>
    </row>
    <row r="324" spans="1:8" ht="76.5">
      <c r="A324" s="16" t="s">
        <v>153</v>
      </c>
      <c r="B324" s="3" t="s">
        <v>252</v>
      </c>
      <c r="C324" s="3">
        <v>7100000</v>
      </c>
      <c r="D324" s="44">
        <v>5513783.27</v>
      </c>
      <c r="E324" s="44">
        <v>5513783.27</v>
      </c>
      <c r="F324" s="44">
        <v>4636914.62</v>
      </c>
      <c r="G324" s="22">
        <f t="shared" si="29"/>
        <v>100</v>
      </c>
      <c r="H324" s="29">
        <f t="shared" si="28"/>
        <v>0</v>
      </c>
    </row>
    <row r="325" spans="1:8" ht="25.5">
      <c r="A325" s="16" t="s">
        <v>155</v>
      </c>
      <c r="B325" s="3" t="s">
        <v>342</v>
      </c>
      <c r="C325" s="3">
        <v>50000</v>
      </c>
      <c r="D325" s="44">
        <v>50000</v>
      </c>
      <c r="E325" s="44">
        <v>49999.98</v>
      </c>
      <c r="F325" s="44">
        <v>0</v>
      </c>
      <c r="G325" s="22"/>
      <c r="H325" s="29">
        <f t="shared" si="28"/>
        <v>-0.01999999999679858</v>
      </c>
    </row>
    <row r="326" spans="1:8" ht="12.75">
      <c r="A326" s="19" t="s">
        <v>88</v>
      </c>
      <c r="B326" s="19" t="s">
        <v>89</v>
      </c>
      <c r="C326" s="25">
        <f>C327</f>
        <v>120000</v>
      </c>
      <c r="D326" s="41">
        <f>D327</f>
        <v>196159</v>
      </c>
      <c r="E326" s="41">
        <f>E327</f>
        <v>140530.47</v>
      </c>
      <c r="F326" s="41">
        <f>F327</f>
        <v>266897.84</v>
      </c>
      <c r="G326" s="23">
        <f t="shared" si="29"/>
        <v>71.64110237103574</v>
      </c>
      <c r="H326" s="29">
        <f t="shared" si="28"/>
        <v>-55628.53</v>
      </c>
    </row>
    <row r="327" spans="1:8" ht="38.25">
      <c r="A327" s="12" t="s">
        <v>119</v>
      </c>
      <c r="B327" s="3" t="s">
        <v>253</v>
      </c>
      <c r="C327" s="3">
        <v>120000</v>
      </c>
      <c r="D327" s="44">
        <v>196159</v>
      </c>
      <c r="E327" s="44">
        <v>140530.47</v>
      </c>
      <c r="F327" s="44">
        <v>266897.84</v>
      </c>
      <c r="G327" s="22">
        <f>E327/D327*100</f>
        <v>71.64110237103574</v>
      </c>
      <c r="H327" s="29">
        <f t="shared" si="28"/>
        <v>-55628.53</v>
      </c>
    </row>
    <row r="328" spans="1:8" ht="25.5">
      <c r="A328" s="20" t="s">
        <v>90</v>
      </c>
      <c r="B328" s="19" t="s">
        <v>91</v>
      </c>
      <c r="C328" s="25">
        <f>C329+C335+C330+C331+C333+C336+C332</f>
        <v>999600</v>
      </c>
      <c r="D328" s="41">
        <f>D329+D335+D330+D331+D333+D336+D332+D334</f>
        <v>613043.89</v>
      </c>
      <c r="E328" s="41">
        <f>E329+E335+E330+E331+E333+E336+E332+E334</f>
        <v>599478.58</v>
      </c>
      <c r="F328" s="41">
        <f>F329+F335+F330+F331+F333+F336+F332</f>
        <v>984474.6599999999</v>
      </c>
      <c r="G328" s="23">
        <f t="shared" si="29"/>
        <v>97.78722042234202</v>
      </c>
      <c r="H328" s="29">
        <f t="shared" si="28"/>
        <v>-13565.310000000056</v>
      </c>
    </row>
    <row r="329" spans="1:8" ht="12.75">
      <c r="A329" s="3" t="s">
        <v>112</v>
      </c>
      <c r="B329" s="3" t="s">
        <v>254</v>
      </c>
      <c r="C329" s="28">
        <v>746000</v>
      </c>
      <c r="D329" s="44">
        <v>387283.54</v>
      </c>
      <c r="E329" s="44">
        <v>387283.54</v>
      </c>
      <c r="F329" s="44">
        <v>639367.37</v>
      </c>
      <c r="G329" s="22">
        <f t="shared" si="29"/>
        <v>100</v>
      </c>
      <c r="H329" s="29">
        <f t="shared" si="28"/>
        <v>0</v>
      </c>
    </row>
    <row r="330" spans="1:8" ht="51">
      <c r="A330" s="16" t="s">
        <v>215</v>
      </c>
      <c r="B330" s="3" t="s">
        <v>255</v>
      </c>
      <c r="C330" s="28">
        <v>0</v>
      </c>
      <c r="D330" s="44">
        <v>0</v>
      </c>
      <c r="E330" s="44">
        <v>0</v>
      </c>
      <c r="F330" s="44">
        <v>0</v>
      </c>
      <c r="G330" s="22" t="e">
        <f t="shared" si="29"/>
        <v>#DIV/0!</v>
      </c>
      <c r="H330" s="29">
        <f t="shared" si="28"/>
        <v>0</v>
      </c>
    </row>
    <row r="331" spans="1:8" ht="12.75">
      <c r="A331" s="3" t="s">
        <v>114</v>
      </c>
      <c r="B331" s="3" t="s">
        <v>256</v>
      </c>
      <c r="C331" s="28">
        <v>186100</v>
      </c>
      <c r="D331" s="44">
        <v>66484.71</v>
      </c>
      <c r="E331" s="44">
        <v>66484.71</v>
      </c>
      <c r="F331" s="44">
        <v>151860.52</v>
      </c>
      <c r="G331" s="22">
        <f t="shared" si="29"/>
        <v>100</v>
      </c>
      <c r="H331" s="29">
        <f aca="true" t="shared" si="36" ref="H331:H343">E331-D331</f>
        <v>0</v>
      </c>
    </row>
    <row r="332" spans="1:8" ht="38.25">
      <c r="A332" s="12" t="s">
        <v>117</v>
      </c>
      <c r="B332" s="3" t="s">
        <v>366</v>
      </c>
      <c r="C332" s="28">
        <v>20000</v>
      </c>
      <c r="D332" s="44">
        <v>20000</v>
      </c>
      <c r="E332" s="44">
        <v>14445.62</v>
      </c>
      <c r="F332" s="44">
        <v>17763.33</v>
      </c>
      <c r="G332" s="22"/>
      <c r="H332" s="29">
        <f t="shared" si="36"/>
        <v>-5554.379999999999</v>
      </c>
    </row>
    <row r="333" spans="1:8" ht="38.25">
      <c r="A333" s="12" t="s">
        <v>119</v>
      </c>
      <c r="B333" s="3" t="s">
        <v>257</v>
      </c>
      <c r="C333" s="28">
        <v>43300</v>
      </c>
      <c r="D333" s="44">
        <v>129608.64</v>
      </c>
      <c r="E333" s="44">
        <v>125353.84</v>
      </c>
      <c r="F333" s="44">
        <v>173588.32</v>
      </c>
      <c r="G333" s="22">
        <f t="shared" si="29"/>
        <v>96.71719416236448</v>
      </c>
      <c r="H333" s="29">
        <f t="shared" si="36"/>
        <v>-4254.800000000003</v>
      </c>
    </row>
    <row r="334" spans="1:8" ht="25.5">
      <c r="A334" s="12" t="s">
        <v>414</v>
      </c>
      <c r="B334" s="3" t="s">
        <v>426</v>
      </c>
      <c r="C334" s="28"/>
      <c r="D334" s="44">
        <v>2467</v>
      </c>
      <c r="E334" s="44">
        <v>1752</v>
      </c>
      <c r="F334" s="44"/>
      <c r="G334" s="22"/>
      <c r="H334" s="29">
        <f t="shared" si="36"/>
        <v>-715</v>
      </c>
    </row>
    <row r="335" spans="1:8" ht="12.75">
      <c r="A335" s="3" t="s">
        <v>123</v>
      </c>
      <c r="B335" s="3" t="s">
        <v>258</v>
      </c>
      <c r="C335" s="28">
        <v>0</v>
      </c>
      <c r="D335" s="44"/>
      <c r="E335" s="44"/>
      <c r="F335" s="44"/>
      <c r="G335" s="22" t="e">
        <f t="shared" si="29"/>
        <v>#DIV/0!</v>
      </c>
      <c r="H335" s="29">
        <f t="shared" si="36"/>
        <v>0</v>
      </c>
    </row>
    <row r="336" spans="1:8" ht="12.75">
      <c r="A336" s="3" t="s">
        <v>330</v>
      </c>
      <c r="B336" s="3" t="s">
        <v>371</v>
      </c>
      <c r="C336" s="28">
        <v>4200</v>
      </c>
      <c r="D336" s="44">
        <v>7200</v>
      </c>
      <c r="E336" s="44">
        <v>4158.87</v>
      </c>
      <c r="F336" s="44">
        <v>1895.12</v>
      </c>
      <c r="G336" s="22"/>
      <c r="H336" s="29">
        <f t="shared" si="36"/>
        <v>-3041.13</v>
      </c>
    </row>
    <row r="337" spans="1:8" ht="12.75">
      <c r="A337" s="1" t="s">
        <v>92</v>
      </c>
      <c r="B337" s="1" t="s">
        <v>93</v>
      </c>
      <c r="C337" s="27">
        <f aca="true" t="shared" si="37" ref="C337:F338">C338</f>
        <v>200000</v>
      </c>
      <c r="D337" s="45">
        <f t="shared" si="37"/>
        <v>200000</v>
      </c>
      <c r="E337" s="45">
        <f t="shared" si="37"/>
        <v>200000</v>
      </c>
      <c r="F337" s="45">
        <f t="shared" si="37"/>
        <v>200000</v>
      </c>
      <c r="G337" s="23">
        <f t="shared" si="29"/>
        <v>100</v>
      </c>
      <c r="H337" s="29">
        <f t="shared" si="36"/>
        <v>0</v>
      </c>
    </row>
    <row r="338" spans="1:8" ht="12.75">
      <c r="A338" s="19" t="s">
        <v>94</v>
      </c>
      <c r="B338" s="19" t="s">
        <v>95</v>
      </c>
      <c r="C338" s="25">
        <f t="shared" si="37"/>
        <v>200000</v>
      </c>
      <c r="D338" s="41">
        <f t="shared" si="37"/>
        <v>200000</v>
      </c>
      <c r="E338" s="41">
        <f t="shared" si="37"/>
        <v>200000</v>
      </c>
      <c r="F338" s="41">
        <v>200000</v>
      </c>
      <c r="G338" s="23">
        <f t="shared" si="29"/>
        <v>100</v>
      </c>
      <c r="H338" s="29">
        <f t="shared" si="36"/>
        <v>0</v>
      </c>
    </row>
    <row r="339" spans="1:8" ht="63.75">
      <c r="A339" s="16" t="s">
        <v>259</v>
      </c>
      <c r="B339" s="3" t="s">
        <v>260</v>
      </c>
      <c r="C339" s="3">
        <v>200000</v>
      </c>
      <c r="D339" s="44">
        <v>200000</v>
      </c>
      <c r="E339" s="44">
        <v>200000</v>
      </c>
      <c r="F339" s="44">
        <v>200000</v>
      </c>
      <c r="G339" s="22">
        <f>E339/D339*100</f>
        <v>100</v>
      </c>
      <c r="H339" s="29">
        <f t="shared" si="36"/>
        <v>0</v>
      </c>
    </row>
    <row r="340" spans="1:8" ht="63.75">
      <c r="A340" s="13" t="s">
        <v>96</v>
      </c>
      <c r="B340" s="1" t="s">
        <v>97</v>
      </c>
      <c r="C340" s="27">
        <f>C341</f>
        <v>0</v>
      </c>
      <c r="D340" s="45">
        <f>D341+D343</f>
        <v>0</v>
      </c>
      <c r="E340" s="45">
        <f>E341+E343</f>
        <v>0</v>
      </c>
      <c r="F340" s="45">
        <f>F341+F343</f>
        <v>0</v>
      </c>
      <c r="G340" s="23"/>
      <c r="H340" s="29">
        <f t="shared" si="36"/>
        <v>0</v>
      </c>
    </row>
    <row r="341" spans="1:8" ht="51">
      <c r="A341" s="13" t="s">
        <v>98</v>
      </c>
      <c r="B341" s="1" t="s">
        <v>99</v>
      </c>
      <c r="C341" s="27">
        <v>0</v>
      </c>
      <c r="D341" s="45">
        <v>0</v>
      </c>
      <c r="E341" s="45">
        <v>0</v>
      </c>
      <c r="F341" s="45">
        <v>0</v>
      </c>
      <c r="G341" s="23"/>
      <c r="H341" s="29">
        <f t="shared" si="36"/>
        <v>0</v>
      </c>
    </row>
    <row r="342" spans="1:8" s="4" customFormat="1" ht="12.75">
      <c r="A342" s="13" t="s">
        <v>109</v>
      </c>
      <c r="B342" s="1" t="s">
        <v>110</v>
      </c>
      <c r="C342" s="27"/>
      <c r="D342" s="45"/>
      <c r="E342" s="45"/>
      <c r="F342" s="45"/>
      <c r="G342" s="23"/>
      <c r="H342" s="29">
        <f t="shared" si="36"/>
        <v>0</v>
      </c>
    </row>
    <row r="343" spans="1:8" s="4" customFormat="1" ht="25.5">
      <c r="A343" s="13" t="s">
        <v>105</v>
      </c>
      <c r="B343" s="1" t="s">
        <v>106</v>
      </c>
      <c r="C343" s="1"/>
      <c r="D343" s="45"/>
      <c r="E343" s="45"/>
      <c r="F343" s="45"/>
      <c r="G343" s="23"/>
      <c r="H343" s="29">
        <f t="shared" si="36"/>
        <v>0</v>
      </c>
    </row>
    <row r="344" spans="1:8" ht="25.5">
      <c r="A344" s="16" t="s">
        <v>100</v>
      </c>
      <c r="B344" s="3"/>
      <c r="C344" s="3">
        <v>0</v>
      </c>
      <c r="D344" s="48">
        <v>-11445240.16</v>
      </c>
      <c r="E344" s="49">
        <v>12770796.31</v>
      </c>
      <c r="F344" s="49">
        <v>-7611783.28</v>
      </c>
      <c r="G344" s="3"/>
      <c r="H344" s="3"/>
    </row>
    <row r="345" ht="12.75">
      <c r="D345" s="50" t="s">
        <v>102</v>
      </c>
    </row>
    <row r="346" spans="1:7" ht="15">
      <c r="A346" s="31" t="s">
        <v>103</v>
      </c>
      <c r="G346" s="31" t="s">
        <v>104</v>
      </c>
    </row>
    <row r="347" ht="12.75">
      <c r="F347" s="50" t="s">
        <v>102</v>
      </c>
    </row>
    <row r="349" ht="12.75">
      <c r="D349" s="50" t="s">
        <v>102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0"/>
  <sheetViews>
    <sheetView tabSelected="1" zoomScalePageLayoutView="0" workbookViewId="0" topLeftCell="B5">
      <pane ySplit="1" topLeftCell="A6" activePane="bottomLeft" state="frozen"/>
      <selection pane="topLeft" activeCell="A5" sqref="A5"/>
      <selection pane="bottomLeft" activeCell="G5" sqref="G5:H5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6.125" style="50" customWidth="1"/>
    <col min="5" max="5" width="13.875" style="50" customWidth="1"/>
    <col min="6" max="6" width="12.625" style="5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62" t="s">
        <v>437</v>
      </c>
      <c r="E1" s="62"/>
      <c r="F1" s="62"/>
    </row>
    <row r="2" spans="4:6" ht="12.75">
      <c r="D2" s="62"/>
      <c r="E2" s="62"/>
      <c r="F2" s="62"/>
    </row>
    <row r="3" spans="4:6" ht="12.75">
      <c r="D3" s="62"/>
      <c r="E3" s="62"/>
      <c r="F3" s="62"/>
    </row>
    <row r="4" spans="1:8" s="7" customFormat="1" ht="12.75">
      <c r="A4" s="9"/>
      <c r="B4" s="4"/>
      <c r="C4" s="4"/>
      <c r="D4" s="36"/>
      <c r="E4" s="36"/>
      <c r="F4" s="36"/>
      <c r="G4" s="6"/>
      <c r="H4" s="10" t="s">
        <v>101</v>
      </c>
    </row>
    <row r="5" spans="1:8" s="7" customFormat="1" ht="51">
      <c r="A5" s="8" t="s">
        <v>5</v>
      </c>
      <c r="B5" s="13" t="s">
        <v>6</v>
      </c>
      <c r="C5" s="14" t="s">
        <v>108</v>
      </c>
      <c r="D5" s="38" t="s">
        <v>107</v>
      </c>
      <c r="E5" s="37" t="s">
        <v>441</v>
      </c>
      <c r="F5" s="54" t="s">
        <v>440</v>
      </c>
      <c r="G5" s="63" t="s">
        <v>439</v>
      </c>
      <c r="H5" s="64"/>
    </row>
    <row r="6" spans="1:8" s="7" customFormat="1" ht="26.25">
      <c r="A6" s="8"/>
      <c r="B6" s="15"/>
      <c r="C6" s="15"/>
      <c r="D6" s="38" t="s">
        <v>438</v>
      </c>
      <c r="E6" s="38" t="s">
        <v>438</v>
      </c>
      <c r="F6" s="38" t="s">
        <v>438</v>
      </c>
      <c r="G6" s="17" t="s">
        <v>0</v>
      </c>
      <c r="H6" s="17" t="s">
        <v>1</v>
      </c>
    </row>
    <row r="7" spans="1:8" s="7" customFormat="1" ht="31.5" customHeight="1">
      <c r="A7" s="11" t="s">
        <v>7</v>
      </c>
      <c r="B7" s="15"/>
      <c r="C7" s="24">
        <f>C8+C74+C76+C108+C147+C160+C163+C219+C256+C260+C281+C307+C310</f>
        <v>407134506</v>
      </c>
      <c r="D7" s="39">
        <f>D8+D74+D76+D108+D147+D160+D163+D219+D256+D260+D281+D307+D310</f>
        <v>449802943.19</v>
      </c>
      <c r="E7" s="39">
        <f>E8+E74+E76+E108+E147+E160+E163+E219+E256+E260+E281+E307+E310</f>
        <v>413140588.30999994</v>
      </c>
      <c r="F7" s="39">
        <f>F8+F74+F76+F108+F147+F160+F163+F219+F256+F260+F281+F307+F310</f>
        <v>368873528.14</v>
      </c>
      <c r="G7" s="23">
        <f>E7/D7*100</f>
        <v>91.84924077641848</v>
      </c>
      <c r="H7" s="27">
        <f>E7-D7</f>
        <v>-36662354.880000055</v>
      </c>
    </row>
    <row r="8" spans="1:8" s="7" customFormat="1" ht="12.75">
      <c r="A8" s="8" t="s">
        <v>8</v>
      </c>
      <c r="B8" s="1" t="s">
        <v>9</v>
      </c>
      <c r="C8" s="24">
        <f>C9+C17+C18+C19+C13+C21+C23+C22</f>
        <v>45145176</v>
      </c>
      <c r="D8" s="39">
        <f>D9+D17+D18+D19+D13+D21+D23+D22+D20</f>
        <v>41539351.14999999</v>
      </c>
      <c r="E8" s="39">
        <f>E9+E17+E18+E19+E13+E21+E23+E22+E20</f>
        <v>36665207.120000005</v>
      </c>
      <c r="F8" s="39">
        <f>F9+F17+F18+F19+F13+F21+F23+F22</f>
        <v>30237691.359999996</v>
      </c>
      <c r="G8" s="23">
        <f aca="true" t="shared" si="0" ref="G8:G78">E8/D8*100</f>
        <v>88.266200855186</v>
      </c>
      <c r="H8" s="27">
        <f aca="true" t="shared" si="1" ref="H8:H71">E8-D8</f>
        <v>-4874144.029999986</v>
      </c>
    </row>
    <row r="9" spans="1:8" s="7" customFormat="1" ht="25.5">
      <c r="A9" s="16" t="s">
        <v>125</v>
      </c>
      <c r="B9" s="3" t="s">
        <v>126</v>
      </c>
      <c r="C9" s="29">
        <f>C10+C11+C12</f>
        <v>22180485</v>
      </c>
      <c r="D9" s="40">
        <f>D10+D11+D12</f>
        <v>23010031</v>
      </c>
      <c r="E9" s="40">
        <f>E10+E11+E12</f>
        <v>21408686.37</v>
      </c>
      <c r="F9" s="40">
        <f>F10+F11+F12</f>
        <v>18020935.479999997</v>
      </c>
      <c r="G9" s="22">
        <f t="shared" si="0"/>
        <v>93.04066722030927</v>
      </c>
      <c r="H9" s="27">
        <f t="shared" si="1"/>
        <v>-1601344.629999999</v>
      </c>
    </row>
    <row r="10" spans="1:8" s="7" customFormat="1" ht="12.75">
      <c r="A10" s="3" t="s">
        <v>112</v>
      </c>
      <c r="B10" s="3" t="s">
        <v>111</v>
      </c>
      <c r="C10" s="29">
        <f>C26+C30+C37+C49+C62</f>
        <v>17018261</v>
      </c>
      <c r="D10" s="40">
        <f>D26+D30+D37+D49+D62</f>
        <v>17636402.240000002</v>
      </c>
      <c r="E10" s="40">
        <f>E26+E30+E37+E49+E62</f>
        <v>16440019.63</v>
      </c>
      <c r="F10" s="40">
        <f>F26+F30+F37+F49+F62</f>
        <v>13787120.479999999</v>
      </c>
      <c r="G10" s="22">
        <f t="shared" si="0"/>
        <v>93.21640211127324</v>
      </c>
      <c r="H10" s="27">
        <f t="shared" si="1"/>
        <v>-1196382.6100000013</v>
      </c>
    </row>
    <row r="11" spans="1:8" s="7" customFormat="1" ht="12.75">
      <c r="A11" s="3" t="s">
        <v>114</v>
      </c>
      <c r="B11" s="3" t="s">
        <v>113</v>
      </c>
      <c r="C11" s="29">
        <f>C27+C31+C39+C51+C64</f>
        <v>5132224</v>
      </c>
      <c r="D11" s="40">
        <f>D27+D31+D39+D51+D64</f>
        <v>5267324.76</v>
      </c>
      <c r="E11" s="40">
        <f>E27+E31+E39+E51+E64</f>
        <v>4878289.369999999</v>
      </c>
      <c r="F11" s="40">
        <f>F27+F31+F39+F51+F64</f>
        <v>4206774.5</v>
      </c>
      <c r="G11" s="22">
        <f t="shared" si="0"/>
        <v>92.61417498016581</v>
      </c>
      <c r="H11" s="27">
        <f t="shared" si="1"/>
        <v>-389035.3900000006</v>
      </c>
    </row>
    <row r="12" spans="1:8" s="7" customFormat="1" ht="12.75">
      <c r="A12" s="5" t="s">
        <v>115</v>
      </c>
      <c r="B12" s="3" t="s">
        <v>116</v>
      </c>
      <c r="C12" s="29">
        <f>C38+C50+C63</f>
        <v>30000</v>
      </c>
      <c r="D12" s="40">
        <f>D38+D50+D63</f>
        <v>106304</v>
      </c>
      <c r="E12" s="40">
        <f>E38+E50+E63</f>
        <v>90377.37</v>
      </c>
      <c r="F12" s="40">
        <f>F38+F50+F63</f>
        <v>27040.5</v>
      </c>
      <c r="G12" s="22">
        <f t="shared" si="0"/>
        <v>85.01784504816375</v>
      </c>
      <c r="H12" s="27">
        <f t="shared" si="1"/>
        <v>-15926.630000000005</v>
      </c>
    </row>
    <row r="13" spans="1:8" s="7" customFormat="1" ht="25.5">
      <c r="A13" s="16" t="s">
        <v>129</v>
      </c>
      <c r="B13" s="3" t="s">
        <v>136</v>
      </c>
      <c r="C13" s="29">
        <f>C14+C15+C16</f>
        <v>7239000</v>
      </c>
      <c r="D13" s="40">
        <f>D14+D15+D16</f>
        <v>8518286</v>
      </c>
      <c r="E13" s="40">
        <f>E14+E15+E16</f>
        <v>7927250.42</v>
      </c>
      <c r="F13" s="40">
        <f>F14+F15+F16</f>
        <v>6231334.95</v>
      </c>
      <c r="G13" s="22">
        <f>E13/D13*100</f>
        <v>93.0615668457246</v>
      </c>
      <c r="H13" s="27">
        <f t="shared" si="1"/>
        <v>-591035.5800000001</v>
      </c>
    </row>
    <row r="14" spans="1:8" s="7" customFormat="1" ht="12.75">
      <c r="A14" s="3" t="s">
        <v>130</v>
      </c>
      <c r="B14" s="3" t="s">
        <v>133</v>
      </c>
      <c r="C14" s="29">
        <f>C66</f>
        <v>5557000</v>
      </c>
      <c r="D14" s="40">
        <f aca="true" t="shared" si="2" ref="D14:E16">D66</f>
        <v>6564100</v>
      </c>
      <c r="E14" s="40">
        <f t="shared" si="2"/>
        <v>6104186.98</v>
      </c>
      <c r="F14" s="40">
        <f>F66</f>
        <v>4795318.59</v>
      </c>
      <c r="G14" s="22">
        <f>E14/D14*100</f>
        <v>92.99350984902729</v>
      </c>
      <c r="H14" s="27">
        <f t="shared" si="1"/>
        <v>-459913.01999999955</v>
      </c>
    </row>
    <row r="15" spans="1:8" s="7" customFormat="1" ht="12.75">
      <c r="A15" s="5" t="s">
        <v>131</v>
      </c>
      <c r="B15" s="3" t="s">
        <v>134</v>
      </c>
      <c r="C15" s="29">
        <f>C67</f>
        <v>2000</v>
      </c>
      <c r="D15" s="40">
        <f t="shared" si="2"/>
        <v>2000</v>
      </c>
      <c r="E15" s="40">
        <f t="shared" si="2"/>
        <v>1200</v>
      </c>
      <c r="F15" s="40">
        <f>F67</f>
        <v>200</v>
      </c>
      <c r="G15" s="22">
        <f>E15/D15*100</f>
        <v>60</v>
      </c>
      <c r="H15" s="27">
        <f t="shared" si="1"/>
        <v>-800</v>
      </c>
    </row>
    <row r="16" spans="1:8" s="7" customFormat="1" ht="25.5">
      <c r="A16" s="16" t="s">
        <v>132</v>
      </c>
      <c r="B16" s="3" t="s">
        <v>135</v>
      </c>
      <c r="C16" s="29">
        <f>C68</f>
        <v>1680000</v>
      </c>
      <c r="D16" s="40">
        <f t="shared" si="2"/>
        <v>1952186</v>
      </c>
      <c r="E16" s="40">
        <f t="shared" si="2"/>
        <v>1821863.44</v>
      </c>
      <c r="F16" s="40">
        <f>F68</f>
        <v>1435816.36</v>
      </c>
      <c r="G16" s="22">
        <f>E16/D16*100</f>
        <v>93.32427545326111</v>
      </c>
      <c r="H16" s="27">
        <f t="shared" si="1"/>
        <v>-130322.56000000006</v>
      </c>
    </row>
    <row r="17" spans="1:8" s="7" customFormat="1" ht="28.5" customHeight="1">
      <c r="A17" s="12" t="s">
        <v>117</v>
      </c>
      <c r="B17" s="3" t="s">
        <v>118</v>
      </c>
      <c r="C17" s="29">
        <f>C32+C40+C52+C69</f>
        <v>1871300</v>
      </c>
      <c r="D17" s="40">
        <f>D32+D40+D52+D69</f>
        <v>2093390.68</v>
      </c>
      <c r="E17" s="40">
        <f>E32+E40+E52+E69</f>
        <v>1673188.61</v>
      </c>
      <c r="F17" s="40">
        <f>F32+F40+F52+F69</f>
        <v>1242803.83</v>
      </c>
      <c r="G17" s="22">
        <f t="shared" si="0"/>
        <v>79.92720259937339</v>
      </c>
      <c r="H17" s="27">
        <f t="shared" si="1"/>
        <v>-420202.06999999983</v>
      </c>
    </row>
    <row r="18" spans="1:8" s="7" customFormat="1" ht="25.5">
      <c r="A18" s="12" t="s">
        <v>119</v>
      </c>
      <c r="B18" s="3" t="s">
        <v>120</v>
      </c>
      <c r="C18" s="29">
        <f>C33+C41+C53+C70+C46</f>
        <v>7692991</v>
      </c>
      <c r="D18" s="40">
        <f>D33+D41+D53+D70+D46</f>
        <v>6994208.83</v>
      </c>
      <c r="E18" s="40">
        <f>E33+E41+E53+E70+E46</f>
        <v>5072817.529999999</v>
      </c>
      <c r="F18" s="40">
        <f>F33+F41+F53+F70+F46+F57</f>
        <v>4704561.1</v>
      </c>
      <c r="G18" s="22">
        <f t="shared" si="0"/>
        <v>72.5288256799161</v>
      </c>
      <c r="H18" s="27">
        <f t="shared" si="1"/>
        <v>-1921391.3000000007</v>
      </c>
    </row>
    <row r="19" spans="1:8" s="7" customFormat="1" ht="12.75">
      <c r="A19" s="5" t="s">
        <v>121</v>
      </c>
      <c r="B19" s="3" t="s">
        <v>122</v>
      </c>
      <c r="C19" s="29"/>
      <c r="D19" s="40"/>
      <c r="E19" s="40"/>
      <c r="F19" s="40"/>
      <c r="G19" s="22"/>
      <c r="H19" s="27">
        <f t="shared" si="1"/>
        <v>0</v>
      </c>
    </row>
    <row r="20" spans="1:8" s="7" customFormat="1" ht="25.5">
      <c r="A20" s="12" t="s">
        <v>414</v>
      </c>
      <c r="B20" s="3" t="s">
        <v>416</v>
      </c>
      <c r="C20" s="29"/>
      <c r="D20" s="40">
        <f>D42+D71</f>
        <v>546987</v>
      </c>
      <c r="E20" s="40">
        <f>E42+E71</f>
        <v>546987</v>
      </c>
      <c r="F20" s="40"/>
      <c r="G20" s="22"/>
      <c r="H20" s="27">
        <f t="shared" si="1"/>
        <v>0</v>
      </c>
    </row>
    <row r="21" spans="1:8" s="7" customFormat="1" ht="12.75">
      <c r="A21" s="5" t="s">
        <v>123</v>
      </c>
      <c r="B21" s="3" t="s">
        <v>124</v>
      </c>
      <c r="C21" s="29">
        <f>C54+C72+C43</f>
        <v>245500</v>
      </c>
      <c r="D21" s="40">
        <f>D54+D72+D43</f>
        <v>129191.66</v>
      </c>
      <c r="E21" s="40">
        <f>E54+E72+E43</f>
        <v>0.67</v>
      </c>
      <c r="F21" s="40">
        <f>F54+F72+F43</f>
        <v>1700</v>
      </c>
      <c r="G21" s="22">
        <f t="shared" si="0"/>
        <v>0.0005186093281872839</v>
      </c>
      <c r="H21" s="27">
        <f t="shared" si="1"/>
        <v>-129190.99</v>
      </c>
    </row>
    <row r="22" spans="1:8" s="7" customFormat="1" ht="12.75">
      <c r="A22" s="3" t="s">
        <v>330</v>
      </c>
      <c r="B22" s="3" t="s">
        <v>334</v>
      </c>
      <c r="C22" s="29">
        <f>C34+C44+C55+C73</f>
        <v>176000</v>
      </c>
      <c r="D22" s="40">
        <f>D34+D44+D55+D73</f>
        <v>79000</v>
      </c>
      <c r="E22" s="40">
        <f>E34+E44+E55+E73</f>
        <v>36276.52</v>
      </c>
      <c r="F22" s="40">
        <f>F55+F44+F34+F73</f>
        <v>36356</v>
      </c>
      <c r="G22" s="22">
        <f>E22/D22*100</f>
        <v>45.91964556962025</v>
      </c>
      <c r="H22" s="27">
        <f t="shared" si="1"/>
        <v>-42723.48</v>
      </c>
    </row>
    <row r="23" spans="1:8" s="7" customFormat="1" ht="12.75">
      <c r="A23" s="3" t="s">
        <v>127</v>
      </c>
      <c r="B23" s="3" t="s">
        <v>128</v>
      </c>
      <c r="C23" s="28">
        <f>C59</f>
        <v>5739900</v>
      </c>
      <c r="D23" s="44">
        <f>D59</f>
        <v>168255.98</v>
      </c>
      <c r="E23" s="40"/>
      <c r="F23" s="40"/>
      <c r="G23" s="22">
        <f>E23/D23*100</f>
        <v>0</v>
      </c>
      <c r="H23" s="27">
        <f t="shared" si="1"/>
        <v>-168255.98</v>
      </c>
    </row>
    <row r="24" spans="1:8" s="7" customFormat="1" ht="44.25" customHeight="1">
      <c r="A24" s="21" t="s">
        <v>10</v>
      </c>
      <c r="B24" s="19" t="s">
        <v>11</v>
      </c>
      <c r="C24" s="25">
        <f>C25</f>
        <v>1059200</v>
      </c>
      <c r="D24" s="41">
        <f>D25</f>
        <v>1108004.34</v>
      </c>
      <c r="E24" s="41">
        <f>E25</f>
        <v>1022658.24</v>
      </c>
      <c r="F24" s="41">
        <f>F25</f>
        <v>970361.92</v>
      </c>
      <c r="G24" s="23">
        <f t="shared" si="0"/>
        <v>92.2973135646743</v>
      </c>
      <c r="H24" s="27">
        <f t="shared" si="1"/>
        <v>-85346.1000000001</v>
      </c>
    </row>
    <row r="25" spans="1:8" s="7" customFormat="1" ht="27.75" customHeight="1">
      <c r="A25" s="16" t="s">
        <v>125</v>
      </c>
      <c r="B25" s="3" t="s">
        <v>280</v>
      </c>
      <c r="C25" s="25">
        <f>C26+C27</f>
        <v>1059200</v>
      </c>
      <c r="D25" s="41">
        <f>D26+D27</f>
        <v>1108004.34</v>
      </c>
      <c r="E25" s="41">
        <f>E26+E27</f>
        <v>1022658.24</v>
      </c>
      <c r="F25" s="41">
        <f>F26+F27</f>
        <v>970361.92</v>
      </c>
      <c r="G25" s="23">
        <f>E25/D25*100</f>
        <v>92.2973135646743</v>
      </c>
      <c r="H25" s="27">
        <f t="shared" si="1"/>
        <v>-85346.1000000001</v>
      </c>
    </row>
    <row r="26" spans="1:8" s="7" customFormat="1" ht="12.75">
      <c r="A26" s="3" t="s">
        <v>112</v>
      </c>
      <c r="B26" s="3" t="s">
        <v>281</v>
      </c>
      <c r="C26" s="26">
        <v>813500</v>
      </c>
      <c r="D26" s="42">
        <v>851001.8</v>
      </c>
      <c r="E26" s="42">
        <v>785451.8</v>
      </c>
      <c r="F26" s="55">
        <v>729030.13</v>
      </c>
      <c r="G26" s="22">
        <f t="shared" si="0"/>
        <v>92.29731358970099</v>
      </c>
      <c r="H26" s="27">
        <f t="shared" si="1"/>
        <v>-65550</v>
      </c>
    </row>
    <row r="27" spans="1:8" s="7" customFormat="1" ht="12.75">
      <c r="A27" s="3" t="s">
        <v>114</v>
      </c>
      <c r="B27" s="3" t="s">
        <v>282</v>
      </c>
      <c r="C27" s="26">
        <v>245700</v>
      </c>
      <c r="D27" s="42">
        <v>257002.54</v>
      </c>
      <c r="E27" s="43">
        <v>237206.44</v>
      </c>
      <c r="F27" s="43">
        <v>241331.79</v>
      </c>
      <c r="G27" s="22">
        <f t="shared" si="0"/>
        <v>92.2973134818045</v>
      </c>
      <c r="H27" s="27">
        <f t="shared" si="1"/>
        <v>-19796.100000000006</v>
      </c>
    </row>
    <row r="28" spans="1:8" s="7" customFormat="1" ht="63.75">
      <c r="A28" s="21" t="s">
        <v>12</v>
      </c>
      <c r="B28" s="19" t="s">
        <v>13</v>
      </c>
      <c r="C28" s="25">
        <f>C29+C32+C33+C34</f>
        <v>712000</v>
      </c>
      <c r="D28" s="41">
        <f>D29+D32+D33+D34</f>
        <v>688025.48</v>
      </c>
      <c r="E28" s="41">
        <f>E29+E32+E33+E34</f>
        <v>623685.8</v>
      </c>
      <c r="F28" s="41">
        <f>F29+F32+F33+F34</f>
        <v>570470.26</v>
      </c>
      <c r="G28" s="23">
        <f t="shared" si="0"/>
        <v>90.64864865179122</v>
      </c>
      <c r="H28" s="27">
        <f t="shared" si="1"/>
        <v>-64339.679999999935</v>
      </c>
    </row>
    <row r="29" spans="1:8" s="7" customFormat="1" ht="25.5">
      <c r="A29" s="16" t="s">
        <v>125</v>
      </c>
      <c r="B29" s="3" t="s">
        <v>283</v>
      </c>
      <c r="C29" s="25">
        <f>C30+C31</f>
        <v>370600</v>
      </c>
      <c r="D29" s="41">
        <f>D30+D31</f>
        <v>420171.98000000004</v>
      </c>
      <c r="E29" s="41">
        <f>E30+E31</f>
        <v>396807.34</v>
      </c>
      <c r="F29" s="41">
        <f>F30+F31</f>
        <v>361615.84</v>
      </c>
      <c r="G29" s="23">
        <f>E29/D29*100</f>
        <v>94.43926746376566</v>
      </c>
      <c r="H29" s="27">
        <f t="shared" si="1"/>
        <v>-23364.640000000014</v>
      </c>
    </row>
    <row r="30" spans="1:8" s="7" customFormat="1" ht="12.75">
      <c r="A30" s="3" t="s">
        <v>112</v>
      </c>
      <c r="B30" s="3" t="s">
        <v>284</v>
      </c>
      <c r="C30" s="26">
        <v>284600</v>
      </c>
      <c r="D30" s="42">
        <v>323640.52</v>
      </c>
      <c r="E30" s="42">
        <v>305695.34</v>
      </c>
      <c r="F30" s="55">
        <v>275772.46</v>
      </c>
      <c r="G30" s="22">
        <f t="shared" si="0"/>
        <v>94.45521222126328</v>
      </c>
      <c r="H30" s="27">
        <f t="shared" si="1"/>
        <v>-17945.179999999993</v>
      </c>
    </row>
    <row r="31" spans="1:8" s="7" customFormat="1" ht="12.75">
      <c r="A31" s="3" t="s">
        <v>114</v>
      </c>
      <c r="B31" s="3" t="s">
        <v>285</v>
      </c>
      <c r="C31" s="26">
        <v>86000</v>
      </c>
      <c r="D31" s="42">
        <v>96531.46</v>
      </c>
      <c r="E31" s="43">
        <v>91112</v>
      </c>
      <c r="F31" s="43">
        <v>85843.38</v>
      </c>
      <c r="G31" s="22">
        <f t="shared" si="0"/>
        <v>94.38580955887333</v>
      </c>
      <c r="H31" s="27">
        <f t="shared" si="1"/>
        <v>-5419.460000000006</v>
      </c>
    </row>
    <row r="32" spans="1:8" ht="25.5">
      <c r="A32" s="12" t="s">
        <v>117</v>
      </c>
      <c r="B32" s="3" t="s">
        <v>286</v>
      </c>
      <c r="C32" s="29">
        <v>29000</v>
      </c>
      <c r="D32" s="40">
        <v>20100</v>
      </c>
      <c r="E32" s="44">
        <v>12956.51</v>
      </c>
      <c r="F32" s="44">
        <v>15412.43</v>
      </c>
      <c r="G32" s="22">
        <f t="shared" si="0"/>
        <v>64.4602487562189</v>
      </c>
      <c r="H32" s="27">
        <f t="shared" si="1"/>
        <v>-7143.49</v>
      </c>
    </row>
    <row r="33" spans="1:8" s="2" customFormat="1" ht="25.5">
      <c r="A33" s="12" t="s">
        <v>119</v>
      </c>
      <c r="B33" s="3" t="s">
        <v>287</v>
      </c>
      <c r="C33" s="26">
        <v>311400</v>
      </c>
      <c r="D33" s="42">
        <v>246753.5</v>
      </c>
      <c r="E33" s="44">
        <v>213821.9</v>
      </c>
      <c r="F33" s="44">
        <v>192444.86</v>
      </c>
      <c r="G33" s="22">
        <f t="shared" si="0"/>
        <v>86.65404948663343</v>
      </c>
      <c r="H33" s="27">
        <f t="shared" si="1"/>
        <v>-32931.600000000006</v>
      </c>
    </row>
    <row r="34" spans="1:8" ht="14.25" customHeight="1">
      <c r="A34" s="5" t="s">
        <v>123</v>
      </c>
      <c r="B34" s="3" t="s">
        <v>347</v>
      </c>
      <c r="C34" s="28">
        <v>1000</v>
      </c>
      <c r="D34" s="44">
        <v>1000</v>
      </c>
      <c r="E34" s="44">
        <v>100.05</v>
      </c>
      <c r="F34" s="44">
        <v>997.13</v>
      </c>
      <c r="G34" s="22">
        <f t="shared" si="0"/>
        <v>10.005</v>
      </c>
      <c r="H34" s="27">
        <f t="shared" si="1"/>
        <v>-899.95</v>
      </c>
    </row>
    <row r="35" spans="1:8" ht="63.75" customHeight="1">
      <c r="A35" s="21" t="s">
        <v>14</v>
      </c>
      <c r="B35" s="19" t="s">
        <v>15</v>
      </c>
      <c r="C35" s="25">
        <f>C36+C40+C41+C44+C43</f>
        <v>16252476</v>
      </c>
      <c r="D35" s="41">
        <f>D36+D40+D41+D44+D43+D42</f>
        <v>17061997.07</v>
      </c>
      <c r="E35" s="41">
        <f>E36+E40+E41+E44+E43+E42</f>
        <v>15112849.34</v>
      </c>
      <c r="F35" s="41">
        <f>F36+F40+F41+F44+F43</f>
        <v>12136706.399999999</v>
      </c>
      <c r="G35" s="23">
        <f t="shared" si="0"/>
        <v>88.57608683202054</v>
      </c>
      <c r="H35" s="27">
        <f t="shared" si="1"/>
        <v>-1949147.7300000004</v>
      </c>
    </row>
    <row r="36" spans="1:8" ht="25.5">
      <c r="A36" s="16" t="s">
        <v>125</v>
      </c>
      <c r="B36" s="3" t="s">
        <v>288</v>
      </c>
      <c r="C36" s="28">
        <f>C37+C39+C38</f>
        <v>14154571</v>
      </c>
      <c r="D36" s="44">
        <f>D37+D39+D38</f>
        <v>14818295.61</v>
      </c>
      <c r="E36" s="44">
        <f>E37+E39+E38</f>
        <v>13782943.33</v>
      </c>
      <c r="F36" s="44">
        <f>F37+F39+F38</f>
        <v>11140588.43</v>
      </c>
      <c r="G36" s="22">
        <f t="shared" si="0"/>
        <v>93.01301372810175</v>
      </c>
      <c r="H36" s="27">
        <f t="shared" si="1"/>
        <v>-1035352.2799999993</v>
      </c>
    </row>
    <row r="37" spans="1:8" ht="14.25" customHeight="1">
      <c r="A37" s="3" t="s">
        <v>112</v>
      </c>
      <c r="B37" s="3" t="s">
        <v>289</v>
      </c>
      <c r="C37" s="29">
        <v>10873158</v>
      </c>
      <c r="D37" s="40">
        <v>11375756.32</v>
      </c>
      <c r="E37" s="44">
        <v>10589170.32</v>
      </c>
      <c r="F37" s="56">
        <v>8526813.41</v>
      </c>
      <c r="G37" s="22">
        <f t="shared" si="0"/>
        <v>93.08541799003656</v>
      </c>
      <c r="H37" s="27">
        <f t="shared" si="1"/>
        <v>-786586</v>
      </c>
    </row>
    <row r="38" spans="1:8" ht="14.25" customHeight="1">
      <c r="A38" s="5" t="s">
        <v>115</v>
      </c>
      <c r="B38" s="3" t="s">
        <v>290</v>
      </c>
      <c r="C38" s="29">
        <v>10000</v>
      </c>
      <c r="D38" s="40">
        <v>68484</v>
      </c>
      <c r="E38" s="44">
        <v>59784</v>
      </c>
      <c r="F38" s="56">
        <v>7158</v>
      </c>
      <c r="G38" s="22">
        <f t="shared" si="0"/>
        <v>87.29630278605221</v>
      </c>
      <c r="H38" s="27">
        <f t="shared" si="1"/>
        <v>-8700</v>
      </c>
    </row>
    <row r="39" spans="1:8" ht="13.5" customHeight="1">
      <c r="A39" s="3" t="s">
        <v>114</v>
      </c>
      <c r="B39" s="3" t="s">
        <v>291</v>
      </c>
      <c r="C39" s="28">
        <v>3271413</v>
      </c>
      <c r="D39" s="44">
        <v>3374055.29</v>
      </c>
      <c r="E39" s="44">
        <v>3133989.01</v>
      </c>
      <c r="F39" s="56">
        <v>2606617.02</v>
      </c>
      <c r="G39" s="22">
        <f t="shared" si="0"/>
        <v>92.88493342976605</v>
      </c>
      <c r="H39" s="27">
        <f t="shared" si="1"/>
        <v>-240066.28000000026</v>
      </c>
    </row>
    <row r="40" spans="1:8" ht="25.5">
      <c r="A40" s="12" t="s">
        <v>117</v>
      </c>
      <c r="B40" s="3" t="s">
        <v>292</v>
      </c>
      <c r="C40" s="28">
        <v>775100</v>
      </c>
      <c r="D40" s="44">
        <v>974100</v>
      </c>
      <c r="E40" s="44">
        <v>817370.39</v>
      </c>
      <c r="F40" s="44">
        <v>587179.68</v>
      </c>
      <c r="G40" s="22">
        <f t="shared" si="0"/>
        <v>83.91031618930295</v>
      </c>
      <c r="H40" s="27">
        <f t="shared" si="1"/>
        <v>-156729.61</v>
      </c>
    </row>
    <row r="41" spans="1:8" ht="25.5">
      <c r="A41" s="12" t="s">
        <v>119</v>
      </c>
      <c r="B41" s="3" t="s">
        <v>293</v>
      </c>
      <c r="C41" s="3">
        <v>1159305</v>
      </c>
      <c r="D41" s="44">
        <v>1137138.8</v>
      </c>
      <c r="E41" s="44">
        <v>508458.36</v>
      </c>
      <c r="F41" s="44">
        <v>391431.18</v>
      </c>
      <c r="G41" s="22">
        <f t="shared" si="0"/>
        <v>44.71383440614286</v>
      </c>
      <c r="H41" s="27">
        <f t="shared" si="1"/>
        <v>-628680.4400000001</v>
      </c>
    </row>
    <row r="42" spans="1:8" ht="25.5">
      <c r="A42" s="12" t="s">
        <v>414</v>
      </c>
      <c r="B42" s="3" t="s">
        <v>415</v>
      </c>
      <c r="C42" s="3"/>
      <c r="D42" s="44">
        <v>2207</v>
      </c>
      <c r="E42" s="44">
        <v>2207</v>
      </c>
      <c r="F42" s="44">
        <v>0</v>
      </c>
      <c r="G42" s="22">
        <f t="shared" si="0"/>
        <v>100</v>
      </c>
      <c r="H42" s="27">
        <f t="shared" si="1"/>
        <v>0</v>
      </c>
    </row>
    <row r="43" spans="1:8" ht="13.5" customHeight="1">
      <c r="A43" s="5" t="s">
        <v>123</v>
      </c>
      <c r="B43" s="3" t="s">
        <v>294</v>
      </c>
      <c r="C43" s="29">
        <v>143500</v>
      </c>
      <c r="D43" s="40">
        <v>107255.66</v>
      </c>
      <c r="E43" s="40">
        <v>0</v>
      </c>
      <c r="F43" s="40">
        <v>0</v>
      </c>
      <c r="G43" s="22">
        <f>E43/D43*100</f>
        <v>0</v>
      </c>
      <c r="H43" s="27">
        <f t="shared" si="1"/>
        <v>-107255.66</v>
      </c>
    </row>
    <row r="44" spans="1:8" ht="12.75">
      <c r="A44" s="5" t="s">
        <v>123</v>
      </c>
      <c r="B44" s="3" t="s">
        <v>337</v>
      </c>
      <c r="C44" s="3">
        <v>20000</v>
      </c>
      <c r="D44" s="44">
        <v>23000</v>
      </c>
      <c r="E44" s="44">
        <v>1870.26</v>
      </c>
      <c r="F44" s="44">
        <v>17507.11</v>
      </c>
      <c r="G44" s="22">
        <f t="shared" si="0"/>
        <v>8.131565217391303</v>
      </c>
      <c r="H44" s="27">
        <f t="shared" si="1"/>
        <v>-21129.74</v>
      </c>
    </row>
    <row r="45" spans="1:8" ht="17.25" customHeight="1">
      <c r="A45" s="21" t="s">
        <v>410</v>
      </c>
      <c r="B45" s="19" t="s">
        <v>411</v>
      </c>
      <c r="C45" s="25">
        <f>C46</f>
        <v>86000</v>
      </c>
      <c r="D45" s="41">
        <f>D46</f>
        <v>86000</v>
      </c>
      <c r="E45" s="41">
        <f>E46</f>
        <v>73560.68</v>
      </c>
      <c r="F45" s="41">
        <f>F46</f>
        <v>0</v>
      </c>
      <c r="G45" s="23">
        <f>E45/D45*100</f>
        <v>85.53567441860464</v>
      </c>
      <c r="H45" s="27">
        <f t="shared" si="1"/>
        <v>-12439.320000000007</v>
      </c>
    </row>
    <row r="46" spans="1:8" ht="27" customHeight="1">
      <c r="A46" s="12" t="s">
        <v>119</v>
      </c>
      <c r="B46" s="3" t="s">
        <v>412</v>
      </c>
      <c r="C46" s="3">
        <v>86000</v>
      </c>
      <c r="D46" s="40">
        <v>86000</v>
      </c>
      <c r="E46" s="40">
        <v>73560.68</v>
      </c>
      <c r="F46" s="40">
        <v>0</v>
      </c>
      <c r="G46" s="22">
        <f>E46/D46*100</f>
        <v>85.53567441860464</v>
      </c>
      <c r="H46" s="27">
        <f t="shared" si="1"/>
        <v>-12439.320000000007</v>
      </c>
    </row>
    <row r="47" spans="1:8" ht="51" customHeight="1">
      <c r="A47" s="21" t="s">
        <v>16</v>
      </c>
      <c r="B47" s="19" t="s">
        <v>17</v>
      </c>
      <c r="C47" s="25">
        <f>C48+C52+C53+C54+C55</f>
        <v>10155700</v>
      </c>
      <c r="D47" s="41">
        <f>D48+D52+D53+D54+D55</f>
        <v>8038166.28</v>
      </c>
      <c r="E47" s="41">
        <f>E48+E52+E53+E54+E55</f>
        <v>7031413.1</v>
      </c>
      <c r="F47" s="41">
        <f>F48+F52+F53+F54+F55</f>
        <v>6147330.149999999</v>
      </c>
      <c r="G47" s="23">
        <f t="shared" si="0"/>
        <v>87.47533772093105</v>
      </c>
      <c r="H47" s="27">
        <f t="shared" si="1"/>
        <v>-1006753.1800000006</v>
      </c>
    </row>
    <row r="48" spans="1:8" ht="25.5">
      <c r="A48" s="16" t="s">
        <v>125</v>
      </c>
      <c r="B48" s="3" t="s">
        <v>295</v>
      </c>
      <c r="C48" s="27">
        <f>C49+C50+C51</f>
        <v>6058100</v>
      </c>
      <c r="D48" s="45">
        <f>D49+D50+D51</f>
        <v>6108077</v>
      </c>
      <c r="E48" s="45">
        <f>E49+E50+E51</f>
        <v>5698351.7</v>
      </c>
      <c r="F48" s="45">
        <f>F49+F50+F51</f>
        <v>5072340.55</v>
      </c>
      <c r="G48" s="23">
        <f t="shared" si="0"/>
        <v>93.29207375741989</v>
      </c>
      <c r="H48" s="27">
        <f t="shared" si="1"/>
        <v>-409725.2999999998</v>
      </c>
    </row>
    <row r="49" spans="1:8" ht="13.5" customHeight="1">
      <c r="A49" s="3" t="s">
        <v>112</v>
      </c>
      <c r="B49" s="3" t="s">
        <v>296</v>
      </c>
      <c r="C49" s="3">
        <v>4633800</v>
      </c>
      <c r="D49" s="44">
        <v>4672800.6</v>
      </c>
      <c r="E49" s="44">
        <v>4381106.34</v>
      </c>
      <c r="F49" s="44">
        <v>3888765.88</v>
      </c>
      <c r="G49" s="22">
        <f t="shared" si="0"/>
        <v>93.75761379588936</v>
      </c>
      <c r="H49" s="27">
        <f t="shared" si="1"/>
        <v>-291694.2599999998</v>
      </c>
    </row>
    <row r="50" spans="1:8" ht="13.5" customHeight="1">
      <c r="A50" s="5" t="s">
        <v>115</v>
      </c>
      <c r="B50" s="3" t="s">
        <v>297</v>
      </c>
      <c r="C50" s="3">
        <v>20000</v>
      </c>
      <c r="D50" s="44">
        <v>20000</v>
      </c>
      <c r="E50" s="44">
        <v>12773.37</v>
      </c>
      <c r="F50" s="44">
        <v>19882.5</v>
      </c>
      <c r="G50" s="22">
        <f t="shared" si="0"/>
        <v>63.86685000000001</v>
      </c>
      <c r="H50" s="27">
        <f t="shared" si="1"/>
        <v>-7226.629999999999</v>
      </c>
    </row>
    <row r="51" spans="1:8" ht="12.75">
      <c r="A51" s="3" t="s">
        <v>114</v>
      </c>
      <c r="B51" s="3" t="s">
        <v>298</v>
      </c>
      <c r="C51" s="3">
        <v>1404300</v>
      </c>
      <c r="D51" s="44">
        <v>1415276.4</v>
      </c>
      <c r="E51" s="44">
        <v>1304471.99</v>
      </c>
      <c r="F51" s="44">
        <v>1163692.17</v>
      </c>
      <c r="G51" s="22">
        <f t="shared" si="0"/>
        <v>92.17082896316225</v>
      </c>
      <c r="H51" s="27">
        <f t="shared" si="1"/>
        <v>-110804.40999999992</v>
      </c>
    </row>
    <row r="52" spans="1:8" ht="25.5">
      <c r="A52" s="12" t="s">
        <v>117</v>
      </c>
      <c r="B52" s="3" t="s">
        <v>299</v>
      </c>
      <c r="C52" s="3">
        <v>1041000</v>
      </c>
      <c r="D52" s="44">
        <v>1072638.75</v>
      </c>
      <c r="E52" s="44">
        <v>819198.97</v>
      </c>
      <c r="F52" s="44">
        <v>612480.72</v>
      </c>
      <c r="G52" s="22">
        <f t="shared" si="0"/>
        <v>76.37230801143443</v>
      </c>
      <c r="H52" s="27">
        <f t="shared" si="1"/>
        <v>-253439.78000000003</v>
      </c>
    </row>
    <row r="53" spans="1:8" ht="27" customHeight="1">
      <c r="A53" s="12" t="s">
        <v>119</v>
      </c>
      <c r="B53" s="3" t="s">
        <v>300</v>
      </c>
      <c r="C53" s="3">
        <v>3039600</v>
      </c>
      <c r="D53" s="40">
        <v>840450.53</v>
      </c>
      <c r="E53" s="40">
        <v>500018.62</v>
      </c>
      <c r="F53" s="40">
        <v>448417.46</v>
      </c>
      <c r="G53" s="22">
        <f t="shared" si="0"/>
        <v>59.494116804233556</v>
      </c>
      <c r="H53" s="27">
        <f t="shared" si="1"/>
        <v>-340431.91000000003</v>
      </c>
    </row>
    <row r="54" spans="1:8" ht="13.5" customHeight="1">
      <c r="A54" s="5" t="s">
        <v>123</v>
      </c>
      <c r="B54" s="3" t="s">
        <v>301</v>
      </c>
      <c r="C54" s="29">
        <v>2000</v>
      </c>
      <c r="D54" s="40">
        <v>2000</v>
      </c>
      <c r="E54" s="40">
        <v>0.67</v>
      </c>
      <c r="F54" s="40">
        <v>0</v>
      </c>
      <c r="G54" s="22">
        <f t="shared" si="0"/>
        <v>0.0335</v>
      </c>
      <c r="H54" s="27">
        <f t="shared" si="1"/>
        <v>-1999.33</v>
      </c>
    </row>
    <row r="55" spans="1:8" ht="13.5" customHeight="1">
      <c r="A55" s="3" t="s">
        <v>330</v>
      </c>
      <c r="B55" s="3" t="s">
        <v>333</v>
      </c>
      <c r="C55" s="29">
        <v>15000</v>
      </c>
      <c r="D55" s="40">
        <v>15000</v>
      </c>
      <c r="E55" s="40">
        <v>13843.14</v>
      </c>
      <c r="F55" s="40">
        <v>14091.42</v>
      </c>
      <c r="G55" s="22">
        <f t="shared" si="0"/>
        <v>92.2876</v>
      </c>
      <c r="H55" s="27">
        <f t="shared" si="1"/>
        <v>-1156.8600000000006</v>
      </c>
    </row>
    <row r="56" spans="1:8" ht="26.25" customHeight="1">
      <c r="A56" s="20" t="s">
        <v>18</v>
      </c>
      <c r="B56" s="19" t="s">
        <v>19</v>
      </c>
      <c r="C56" s="25">
        <f>C57</f>
        <v>0</v>
      </c>
      <c r="D56" s="41">
        <f>D57</f>
        <v>0</v>
      </c>
      <c r="E56" s="41">
        <f>E57</f>
        <v>0</v>
      </c>
      <c r="F56" s="41">
        <f>F57</f>
        <v>350000</v>
      </c>
      <c r="G56" s="23"/>
      <c r="H56" s="27">
        <f t="shared" si="1"/>
        <v>0</v>
      </c>
    </row>
    <row r="57" spans="1:8" ht="25.5">
      <c r="A57" s="12" t="s">
        <v>119</v>
      </c>
      <c r="B57" s="3" t="s">
        <v>302</v>
      </c>
      <c r="C57" s="28">
        <v>0</v>
      </c>
      <c r="D57" s="44">
        <v>0</v>
      </c>
      <c r="E57" s="44">
        <v>0</v>
      </c>
      <c r="F57" s="44">
        <v>350000</v>
      </c>
      <c r="G57" s="22"/>
      <c r="H57" s="27">
        <f t="shared" si="1"/>
        <v>0</v>
      </c>
    </row>
    <row r="58" spans="1:8" ht="12.75">
      <c r="A58" s="19" t="s">
        <v>20</v>
      </c>
      <c r="B58" s="19" t="s">
        <v>21</v>
      </c>
      <c r="C58" s="25">
        <f>C59</f>
        <v>5739900</v>
      </c>
      <c r="D58" s="41">
        <f>D59</f>
        <v>168255.98</v>
      </c>
      <c r="E58" s="41">
        <f>E59</f>
        <v>0</v>
      </c>
      <c r="F58" s="41">
        <f>F59</f>
        <v>0</v>
      </c>
      <c r="G58" s="22">
        <f t="shared" si="0"/>
        <v>0</v>
      </c>
      <c r="H58" s="27">
        <f t="shared" si="1"/>
        <v>-168255.98</v>
      </c>
    </row>
    <row r="59" spans="1:8" ht="12.75">
      <c r="A59" s="3" t="s">
        <v>127</v>
      </c>
      <c r="B59" s="3" t="s">
        <v>303</v>
      </c>
      <c r="C59" s="28">
        <v>5739900</v>
      </c>
      <c r="D59" s="44">
        <v>168255.98</v>
      </c>
      <c r="E59" s="44">
        <v>0</v>
      </c>
      <c r="F59" s="44"/>
      <c r="G59" s="22">
        <f t="shared" si="0"/>
        <v>0</v>
      </c>
      <c r="H59" s="27">
        <f t="shared" si="1"/>
        <v>-168255.98</v>
      </c>
    </row>
    <row r="60" spans="1:8" ht="12.75">
      <c r="A60" s="19" t="s">
        <v>22</v>
      </c>
      <c r="B60" s="19" t="s">
        <v>23</v>
      </c>
      <c r="C60" s="25">
        <f>C65+C69+C70+C72+C61+C73</f>
        <v>11139900</v>
      </c>
      <c r="D60" s="41">
        <f>D65+D69+D70+D72+D61+D73+D71</f>
        <v>14388902</v>
      </c>
      <c r="E60" s="41">
        <f>E65+E69+E70+E72+E61+E73+E71</f>
        <v>12801039.96</v>
      </c>
      <c r="F60" s="41">
        <f>F65+F69+F70+F72+F61+F73</f>
        <v>10062822.63</v>
      </c>
      <c r="G60" s="23">
        <f t="shared" si="0"/>
        <v>88.96467541442703</v>
      </c>
      <c r="H60" s="27">
        <f t="shared" si="1"/>
        <v>-1587862.039999999</v>
      </c>
    </row>
    <row r="61" spans="1:8" ht="25.5">
      <c r="A61" s="16" t="s">
        <v>125</v>
      </c>
      <c r="B61" s="3" t="s">
        <v>304</v>
      </c>
      <c r="C61" s="33">
        <f>C62+C64</f>
        <v>538014</v>
      </c>
      <c r="D61" s="46">
        <f>D62+D64+D63</f>
        <v>555482.0700000001</v>
      </c>
      <c r="E61" s="46">
        <f>E62+E64+E63</f>
        <v>507925.76</v>
      </c>
      <c r="F61" s="46">
        <f>F62+F64+F63</f>
        <v>476028.74</v>
      </c>
      <c r="G61" s="22">
        <f>E61/D61*100</f>
        <v>91.43873176680572</v>
      </c>
      <c r="H61" s="27">
        <f t="shared" si="1"/>
        <v>-47556.310000000056</v>
      </c>
    </row>
    <row r="62" spans="1:8" ht="12.75">
      <c r="A62" s="3" t="s">
        <v>112</v>
      </c>
      <c r="B62" s="3" t="s">
        <v>305</v>
      </c>
      <c r="C62" s="33">
        <v>413203</v>
      </c>
      <c r="D62" s="46">
        <v>413203</v>
      </c>
      <c r="E62" s="46">
        <v>378595.83</v>
      </c>
      <c r="F62" s="46">
        <v>366738.6</v>
      </c>
      <c r="G62" s="22">
        <f>E62/D62*100</f>
        <v>91.62465664576493</v>
      </c>
      <c r="H62" s="27">
        <f t="shared" si="1"/>
        <v>-34607.169999999984</v>
      </c>
    </row>
    <row r="63" spans="1:8" ht="12.75">
      <c r="A63" s="5" t="s">
        <v>115</v>
      </c>
      <c r="B63" s="3" t="s">
        <v>373</v>
      </c>
      <c r="C63" s="33">
        <v>0</v>
      </c>
      <c r="D63" s="46">
        <v>17820</v>
      </c>
      <c r="E63" s="46">
        <v>17820</v>
      </c>
      <c r="F63" s="46">
        <v>0</v>
      </c>
      <c r="G63" s="22"/>
      <c r="H63" s="27">
        <f t="shared" si="1"/>
        <v>0</v>
      </c>
    </row>
    <row r="64" spans="1:8" ht="12.75">
      <c r="A64" s="3" t="s">
        <v>114</v>
      </c>
      <c r="B64" s="3" t="s">
        <v>306</v>
      </c>
      <c r="C64" s="33">
        <v>124811</v>
      </c>
      <c r="D64" s="46">
        <v>124459.07</v>
      </c>
      <c r="E64" s="46">
        <v>111509.93</v>
      </c>
      <c r="F64" s="46">
        <v>109290.14</v>
      </c>
      <c r="G64" s="22">
        <f>E64/D64*100</f>
        <v>89.59566385961263</v>
      </c>
      <c r="H64" s="27">
        <f t="shared" si="1"/>
        <v>-12949.140000000014</v>
      </c>
    </row>
    <row r="65" spans="1:8" s="2" customFormat="1" ht="25.5">
      <c r="A65" s="16" t="s">
        <v>129</v>
      </c>
      <c r="B65" s="3" t="s">
        <v>307</v>
      </c>
      <c r="C65" s="28">
        <f>C66+C67+C68</f>
        <v>7239000</v>
      </c>
      <c r="D65" s="44">
        <f>D66+D67+D68</f>
        <v>8518286</v>
      </c>
      <c r="E65" s="44">
        <v>7927250.42</v>
      </c>
      <c r="F65" s="44">
        <f>F66+F67+F68</f>
        <v>6231334.95</v>
      </c>
      <c r="G65" s="22">
        <f t="shared" si="0"/>
        <v>93.0615668457246</v>
      </c>
      <c r="H65" s="27">
        <f t="shared" si="1"/>
        <v>-591035.5800000001</v>
      </c>
    </row>
    <row r="66" spans="1:8" s="2" customFormat="1" ht="12.75">
      <c r="A66" s="3" t="s">
        <v>130</v>
      </c>
      <c r="B66" s="3" t="s">
        <v>308</v>
      </c>
      <c r="C66" s="3">
        <v>5557000</v>
      </c>
      <c r="D66" s="44">
        <v>6564100</v>
      </c>
      <c r="E66" s="44">
        <v>6104186.98</v>
      </c>
      <c r="F66" s="44">
        <v>4795318.59</v>
      </c>
      <c r="G66" s="22">
        <f t="shared" si="0"/>
        <v>92.99350984902729</v>
      </c>
      <c r="H66" s="27">
        <f t="shared" si="1"/>
        <v>-459913.01999999955</v>
      </c>
    </row>
    <row r="67" spans="1:8" s="2" customFormat="1" ht="12.75">
      <c r="A67" s="5" t="s">
        <v>131</v>
      </c>
      <c r="B67" s="3" t="s">
        <v>309</v>
      </c>
      <c r="C67" s="3">
        <v>2000</v>
      </c>
      <c r="D67" s="44">
        <v>2000</v>
      </c>
      <c r="E67" s="44">
        <v>1200</v>
      </c>
      <c r="F67" s="44">
        <v>200</v>
      </c>
      <c r="G67" s="22">
        <f t="shared" si="0"/>
        <v>60</v>
      </c>
      <c r="H67" s="27">
        <f t="shared" si="1"/>
        <v>-800</v>
      </c>
    </row>
    <row r="68" spans="1:8" s="2" customFormat="1" ht="25.5">
      <c r="A68" s="16" t="s">
        <v>132</v>
      </c>
      <c r="B68" s="3" t="s">
        <v>310</v>
      </c>
      <c r="C68" s="3">
        <v>1680000</v>
      </c>
      <c r="D68" s="44">
        <v>1952186</v>
      </c>
      <c r="E68" s="44">
        <v>1821863.44</v>
      </c>
      <c r="F68" s="44">
        <v>1435816.36</v>
      </c>
      <c r="G68" s="22">
        <f t="shared" si="0"/>
        <v>93.32427545326111</v>
      </c>
      <c r="H68" s="27">
        <f t="shared" si="1"/>
        <v>-130322.56000000006</v>
      </c>
    </row>
    <row r="69" spans="1:8" s="2" customFormat="1" ht="25.5">
      <c r="A69" s="12" t="s">
        <v>117</v>
      </c>
      <c r="B69" s="3" t="s">
        <v>311</v>
      </c>
      <c r="C69" s="3">
        <v>26200</v>
      </c>
      <c r="D69" s="44">
        <v>26551.93</v>
      </c>
      <c r="E69" s="44">
        <v>23662.74</v>
      </c>
      <c r="F69" s="44">
        <v>27731</v>
      </c>
      <c r="G69" s="22">
        <f t="shared" si="0"/>
        <v>89.11871943018832</v>
      </c>
      <c r="H69" s="27">
        <f t="shared" si="1"/>
        <v>-2889.1899999999987</v>
      </c>
    </row>
    <row r="70" spans="1:8" ht="25.5">
      <c r="A70" s="12" t="s">
        <v>119</v>
      </c>
      <c r="B70" s="3" t="s">
        <v>312</v>
      </c>
      <c r="C70" s="28">
        <v>3096686</v>
      </c>
      <c r="D70" s="44">
        <v>4683866</v>
      </c>
      <c r="E70" s="44">
        <v>3776957.97</v>
      </c>
      <c r="F70" s="44">
        <v>3322267.6</v>
      </c>
      <c r="G70" s="22">
        <f t="shared" si="0"/>
        <v>80.63761794210168</v>
      </c>
      <c r="H70" s="27">
        <f t="shared" si="1"/>
        <v>-906908.0299999998</v>
      </c>
    </row>
    <row r="71" spans="1:8" ht="25.5">
      <c r="A71" s="12" t="s">
        <v>414</v>
      </c>
      <c r="B71" s="3" t="s">
        <v>419</v>
      </c>
      <c r="C71" s="28"/>
      <c r="D71" s="44">
        <v>544780</v>
      </c>
      <c r="E71" s="44">
        <v>544780</v>
      </c>
      <c r="F71" s="44">
        <v>0</v>
      </c>
      <c r="G71" s="22"/>
      <c r="H71" s="27">
        <f t="shared" si="1"/>
        <v>0</v>
      </c>
    </row>
    <row r="72" spans="1:8" ht="12.75">
      <c r="A72" s="5" t="s">
        <v>123</v>
      </c>
      <c r="B72" s="3" t="s">
        <v>313</v>
      </c>
      <c r="C72" s="28">
        <v>100000</v>
      </c>
      <c r="D72" s="44">
        <v>19936</v>
      </c>
      <c r="E72" s="44">
        <v>0</v>
      </c>
      <c r="F72" s="44">
        <v>1700</v>
      </c>
      <c r="G72" s="22">
        <f t="shared" si="0"/>
        <v>0</v>
      </c>
      <c r="H72" s="27">
        <f aca="true" t="shared" si="3" ref="H72:H135">E72-D72</f>
        <v>-19936</v>
      </c>
    </row>
    <row r="73" spans="1:8" ht="12.75">
      <c r="A73" s="3" t="s">
        <v>330</v>
      </c>
      <c r="B73" s="3" t="s">
        <v>345</v>
      </c>
      <c r="C73" s="28">
        <v>140000</v>
      </c>
      <c r="D73" s="44">
        <v>40000</v>
      </c>
      <c r="E73" s="44">
        <v>20463.07</v>
      </c>
      <c r="F73" s="44">
        <v>3760.34</v>
      </c>
      <c r="G73" s="22">
        <f t="shared" si="0"/>
        <v>51.157675000000005</v>
      </c>
      <c r="H73" s="27">
        <f t="shared" si="3"/>
        <v>-19536.93</v>
      </c>
    </row>
    <row r="74" spans="1:8" ht="12.75">
      <c r="A74" s="1" t="s">
        <v>24</v>
      </c>
      <c r="B74" s="1" t="s">
        <v>314</v>
      </c>
      <c r="C74" s="27">
        <f>C75</f>
        <v>1263300</v>
      </c>
      <c r="D74" s="45">
        <f>D75</f>
        <v>1404700</v>
      </c>
      <c r="E74" s="45">
        <f>E75</f>
        <v>1404700</v>
      </c>
      <c r="F74" s="45">
        <f>F75</f>
        <v>1048100</v>
      </c>
      <c r="G74" s="23">
        <f t="shared" si="0"/>
        <v>100</v>
      </c>
      <c r="H74" s="27">
        <f t="shared" si="3"/>
        <v>0</v>
      </c>
    </row>
    <row r="75" spans="1:8" ht="12.75">
      <c r="A75" s="5" t="s">
        <v>137</v>
      </c>
      <c r="B75" s="3" t="s">
        <v>315</v>
      </c>
      <c r="C75" s="28">
        <v>1263300</v>
      </c>
      <c r="D75" s="44">
        <v>1404700</v>
      </c>
      <c r="E75" s="44">
        <v>1404700</v>
      </c>
      <c r="F75" s="44">
        <v>1048100</v>
      </c>
      <c r="G75" s="22">
        <f t="shared" si="0"/>
        <v>100</v>
      </c>
      <c r="H75" s="27">
        <f t="shared" si="3"/>
        <v>0</v>
      </c>
    </row>
    <row r="76" spans="1:8" s="50" customFormat="1" ht="25.5">
      <c r="A76" s="51" t="s">
        <v>25</v>
      </c>
      <c r="B76" s="52" t="s">
        <v>26</v>
      </c>
      <c r="C76" s="45">
        <f>C77+C81+C87+C85+C86</f>
        <v>1779700</v>
      </c>
      <c r="D76" s="45">
        <f>D77+D81+D87+D85+D86+D88</f>
        <v>2042400</v>
      </c>
      <c r="E76" s="45">
        <f>E77+E81+E87+E85+E86+E88</f>
        <v>1920975.8199999996</v>
      </c>
      <c r="F76" s="45">
        <f>F77+F81+F87+F85+F86+F88</f>
        <v>1565998.46</v>
      </c>
      <c r="G76" s="53">
        <f t="shared" si="0"/>
        <v>94.05482863298079</v>
      </c>
      <c r="H76" s="45">
        <f t="shared" si="3"/>
        <v>-121424.1800000004</v>
      </c>
    </row>
    <row r="77" spans="1:8" ht="25.5">
      <c r="A77" s="16" t="s">
        <v>125</v>
      </c>
      <c r="B77" s="3" t="s">
        <v>126</v>
      </c>
      <c r="C77" s="28">
        <f>C78+C79+C80</f>
        <v>525700</v>
      </c>
      <c r="D77" s="44">
        <f>D78+D79+D80</f>
        <v>536121</v>
      </c>
      <c r="E77" s="44">
        <f>E78+E79+E80</f>
        <v>507049.92</v>
      </c>
      <c r="F77" s="44">
        <f>F78+F79+F80</f>
        <v>483103.88</v>
      </c>
      <c r="G77" s="22">
        <f t="shared" si="0"/>
        <v>94.57751515049773</v>
      </c>
      <c r="H77" s="27">
        <f t="shared" si="3"/>
        <v>-29071.080000000016</v>
      </c>
    </row>
    <row r="78" spans="1:8" ht="12.75">
      <c r="A78" s="3" t="s">
        <v>112</v>
      </c>
      <c r="B78" s="3" t="s">
        <v>111</v>
      </c>
      <c r="C78" s="28">
        <f>C91</f>
        <v>403800</v>
      </c>
      <c r="D78" s="44">
        <f>D91</f>
        <v>412700</v>
      </c>
      <c r="E78" s="44">
        <f>E91</f>
        <v>390367.06</v>
      </c>
      <c r="F78" s="44">
        <f>F91</f>
        <v>376895.46</v>
      </c>
      <c r="G78" s="22">
        <f t="shared" si="0"/>
        <v>94.5885776593167</v>
      </c>
      <c r="H78" s="27">
        <f t="shared" si="3"/>
        <v>-22332.940000000002</v>
      </c>
    </row>
    <row r="79" spans="1:8" ht="12.75">
      <c r="A79" s="3" t="s">
        <v>114</v>
      </c>
      <c r="B79" s="3" t="s">
        <v>113</v>
      </c>
      <c r="C79" s="28">
        <f>C93</f>
        <v>121900</v>
      </c>
      <c r="D79" s="44">
        <f>D93</f>
        <v>123421</v>
      </c>
      <c r="E79" s="44">
        <f>E93</f>
        <v>116682.86</v>
      </c>
      <c r="F79" s="44">
        <f>F93</f>
        <v>106208.42</v>
      </c>
      <c r="G79" s="22">
        <f aca="true" t="shared" si="4" ref="G79:G159">E79/D79*100</f>
        <v>94.54052389787799</v>
      </c>
      <c r="H79" s="27">
        <f t="shared" si="3"/>
        <v>-6738.139999999999</v>
      </c>
    </row>
    <row r="80" spans="1:8" ht="12.75">
      <c r="A80" s="5" t="s">
        <v>115</v>
      </c>
      <c r="B80" s="3" t="s">
        <v>116</v>
      </c>
      <c r="C80" s="28"/>
      <c r="D80" s="44"/>
      <c r="E80" s="44"/>
      <c r="F80" s="44">
        <f>F92</f>
        <v>0</v>
      </c>
      <c r="G80" s="22"/>
      <c r="H80" s="27">
        <f t="shared" si="3"/>
        <v>0</v>
      </c>
    </row>
    <row r="81" spans="1:8" ht="25.5">
      <c r="A81" s="16" t="s">
        <v>129</v>
      </c>
      <c r="B81" s="3" t="s">
        <v>136</v>
      </c>
      <c r="C81" s="28">
        <f>C82+C83+C84</f>
        <v>1012000</v>
      </c>
      <c r="D81" s="44">
        <f>D82+D83+D84</f>
        <v>1107700</v>
      </c>
      <c r="E81" s="44">
        <f>E82+E83+E84</f>
        <v>1075897.42</v>
      </c>
      <c r="F81" s="44">
        <f>F82+F83+F84</f>
        <v>877483.18</v>
      </c>
      <c r="G81" s="22">
        <f t="shared" si="4"/>
        <v>97.1289536878216</v>
      </c>
      <c r="H81" s="27">
        <f t="shared" si="3"/>
        <v>-31802.580000000075</v>
      </c>
    </row>
    <row r="82" spans="1:8" ht="12.75">
      <c r="A82" s="3" t="s">
        <v>130</v>
      </c>
      <c r="B82" s="3" t="s">
        <v>133</v>
      </c>
      <c r="C82" s="28">
        <f aca="true" t="shared" si="5" ref="C82:F84">C99</f>
        <v>777000</v>
      </c>
      <c r="D82" s="44">
        <f t="shared" si="5"/>
        <v>850500</v>
      </c>
      <c r="E82" s="44">
        <f t="shared" si="5"/>
        <v>872144.43</v>
      </c>
      <c r="F82" s="44">
        <f t="shared" si="5"/>
        <v>682291.17</v>
      </c>
      <c r="G82" s="22">
        <f t="shared" si="4"/>
        <v>102.5449065255732</v>
      </c>
      <c r="H82" s="27">
        <f t="shared" si="3"/>
        <v>21644.43000000005</v>
      </c>
    </row>
    <row r="83" spans="1:8" ht="12.75">
      <c r="A83" s="5" t="s">
        <v>131</v>
      </c>
      <c r="B83" s="3" t="s">
        <v>134</v>
      </c>
      <c r="C83" s="28">
        <f t="shared" si="5"/>
        <v>0</v>
      </c>
      <c r="D83" s="44">
        <f t="shared" si="5"/>
        <v>0</v>
      </c>
      <c r="E83" s="44">
        <f t="shared" si="5"/>
        <v>0</v>
      </c>
      <c r="F83" s="44">
        <f t="shared" si="5"/>
        <v>0</v>
      </c>
      <c r="G83" s="22"/>
      <c r="H83" s="27">
        <f t="shared" si="3"/>
        <v>0</v>
      </c>
    </row>
    <row r="84" spans="1:8" ht="25.5">
      <c r="A84" s="16" t="s">
        <v>132</v>
      </c>
      <c r="B84" s="3" t="s">
        <v>135</v>
      </c>
      <c r="C84" s="28">
        <f t="shared" si="5"/>
        <v>235000</v>
      </c>
      <c r="D84" s="44">
        <f t="shared" si="5"/>
        <v>257200</v>
      </c>
      <c r="E84" s="44">
        <f t="shared" si="5"/>
        <v>203752.99</v>
      </c>
      <c r="F84" s="44">
        <f t="shared" si="5"/>
        <v>195192.01</v>
      </c>
      <c r="G84" s="22">
        <f>E84/D84*100</f>
        <v>79.21966951788491</v>
      </c>
      <c r="H84" s="27">
        <f t="shared" si="3"/>
        <v>-53447.01000000001</v>
      </c>
    </row>
    <row r="85" spans="1:8" ht="25.5">
      <c r="A85" s="12" t="s">
        <v>117</v>
      </c>
      <c r="B85" s="3" t="s">
        <v>118</v>
      </c>
      <c r="C85" s="28">
        <v>54700</v>
      </c>
      <c r="D85" s="44">
        <f>D102+D94</f>
        <v>63200</v>
      </c>
      <c r="E85" s="44">
        <f>E102+E94</f>
        <v>43430.15</v>
      </c>
      <c r="F85" s="44">
        <f>F102+F94</f>
        <v>27822.4</v>
      </c>
      <c r="G85" s="22">
        <f>E85/D85*100</f>
        <v>68.71859177215191</v>
      </c>
      <c r="H85" s="27">
        <f t="shared" si="3"/>
        <v>-19769.85</v>
      </c>
    </row>
    <row r="86" spans="1:8" ht="25.5">
      <c r="A86" s="12" t="s">
        <v>119</v>
      </c>
      <c r="B86" s="3" t="s">
        <v>120</v>
      </c>
      <c r="C86" s="28">
        <f>C95+C103+C107</f>
        <v>123300</v>
      </c>
      <c r="D86" s="44">
        <f>D95+D103+D107</f>
        <v>136922.33000000002</v>
      </c>
      <c r="E86" s="44">
        <f>E95+E103+E107</f>
        <v>96141.66</v>
      </c>
      <c r="F86" s="44">
        <f>F95+F103+F107</f>
        <v>64089</v>
      </c>
      <c r="G86" s="22">
        <f>E86/D86*100</f>
        <v>70.21620213445097</v>
      </c>
      <c r="H86" s="27">
        <f t="shared" si="3"/>
        <v>-40780.67000000001</v>
      </c>
    </row>
    <row r="87" spans="1:8" ht="12.75">
      <c r="A87" s="5" t="s">
        <v>137</v>
      </c>
      <c r="B87" s="3" t="s">
        <v>138</v>
      </c>
      <c r="C87" s="28">
        <f>C96</f>
        <v>64000</v>
      </c>
      <c r="D87" s="44">
        <f>D96</f>
        <v>58456.67</v>
      </c>
      <c r="E87" s="44">
        <f>E96</f>
        <v>58456.67</v>
      </c>
      <c r="F87" s="44">
        <f>F96</f>
        <v>63500</v>
      </c>
      <c r="G87" s="22">
        <f t="shared" si="4"/>
        <v>100</v>
      </c>
      <c r="H87" s="27">
        <f t="shared" si="3"/>
        <v>0</v>
      </c>
    </row>
    <row r="88" spans="1:8" ht="12.75">
      <c r="A88" s="5" t="s">
        <v>148</v>
      </c>
      <c r="B88" s="3" t="s">
        <v>122</v>
      </c>
      <c r="C88" s="28"/>
      <c r="D88" s="44">
        <f>D105</f>
        <v>140000</v>
      </c>
      <c r="E88" s="44">
        <f>E105</f>
        <v>140000</v>
      </c>
      <c r="F88" s="44">
        <f>F105</f>
        <v>50000</v>
      </c>
      <c r="G88" s="22"/>
      <c r="H88" s="27">
        <f t="shared" si="3"/>
        <v>0</v>
      </c>
    </row>
    <row r="89" spans="1:8" ht="12.75">
      <c r="A89" s="19" t="s">
        <v>27</v>
      </c>
      <c r="B89" s="19" t="s">
        <v>28</v>
      </c>
      <c r="C89" s="25">
        <f>C90+C95+C96+C94</f>
        <v>664700</v>
      </c>
      <c r="D89" s="41">
        <f>D90+D95+D96+D94</f>
        <v>664700</v>
      </c>
      <c r="E89" s="41">
        <f>E90+E95+E96+E94</f>
        <v>612400.0000000001</v>
      </c>
      <c r="F89" s="41">
        <f>F90+F95+F96+F94</f>
        <v>546603.88</v>
      </c>
      <c r="G89" s="23">
        <f t="shared" si="4"/>
        <v>92.13178877689184</v>
      </c>
      <c r="H89" s="27">
        <f t="shared" si="3"/>
        <v>-52299.99999999988</v>
      </c>
    </row>
    <row r="90" spans="1:8" ht="25.5">
      <c r="A90" s="16" t="s">
        <v>125</v>
      </c>
      <c r="B90" s="3" t="s">
        <v>263</v>
      </c>
      <c r="C90" s="28">
        <f>C91+C93</f>
        <v>525700</v>
      </c>
      <c r="D90" s="44">
        <f>D91+D93</f>
        <v>536121</v>
      </c>
      <c r="E90" s="44">
        <f>E91+E93</f>
        <v>507049.92</v>
      </c>
      <c r="F90" s="44">
        <f>F91+F93+F92</f>
        <v>483103.88</v>
      </c>
      <c r="G90" s="22">
        <f t="shared" si="4"/>
        <v>94.57751515049773</v>
      </c>
      <c r="H90" s="27">
        <f t="shared" si="3"/>
        <v>-29071.080000000016</v>
      </c>
    </row>
    <row r="91" spans="1:8" ht="12.75">
      <c r="A91" s="3" t="s">
        <v>112</v>
      </c>
      <c r="B91" s="3" t="s">
        <v>264</v>
      </c>
      <c r="C91" s="28">
        <v>403800</v>
      </c>
      <c r="D91" s="47">
        <v>412700</v>
      </c>
      <c r="E91" s="47">
        <v>390367.06</v>
      </c>
      <c r="F91" s="47">
        <v>376895.46</v>
      </c>
      <c r="G91" s="22">
        <f t="shared" si="4"/>
        <v>94.5885776593167</v>
      </c>
      <c r="H91" s="27">
        <f t="shared" si="3"/>
        <v>-22332.940000000002</v>
      </c>
    </row>
    <row r="92" spans="1:8" ht="12.75">
      <c r="A92" s="5" t="s">
        <v>115</v>
      </c>
      <c r="B92" s="3" t="s">
        <v>316</v>
      </c>
      <c r="C92" s="28"/>
      <c r="D92" s="47"/>
      <c r="E92" s="47"/>
      <c r="F92" s="47"/>
      <c r="G92" s="22"/>
      <c r="H92" s="27">
        <f t="shared" si="3"/>
        <v>0</v>
      </c>
    </row>
    <row r="93" spans="1:8" ht="12.75">
      <c r="A93" s="3" t="s">
        <v>114</v>
      </c>
      <c r="B93" s="3" t="s">
        <v>265</v>
      </c>
      <c r="C93" s="28">
        <v>121900</v>
      </c>
      <c r="D93" s="47">
        <v>123421</v>
      </c>
      <c r="E93" s="47">
        <v>116682.86</v>
      </c>
      <c r="F93" s="47">
        <v>106208.42</v>
      </c>
      <c r="G93" s="22">
        <f t="shared" si="4"/>
        <v>94.54052389787799</v>
      </c>
      <c r="H93" s="27">
        <f t="shared" si="3"/>
        <v>-6738.139999999999</v>
      </c>
    </row>
    <row r="94" spans="1:8" ht="25.5">
      <c r="A94" s="12" t="s">
        <v>117</v>
      </c>
      <c r="B94" s="3" t="s">
        <v>338</v>
      </c>
      <c r="C94" s="28">
        <v>16400</v>
      </c>
      <c r="D94" s="47">
        <v>16400</v>
      </c>
      <c r="E94" s="47">
        <v>10872.04</v>
      </c>
      <c r="F94" s="48">
        <v>0</v>
      </c>
      <c r="G94" s="22"/>
      <c r="H94" s="27">
        <f t="shared" si="3"/>
        <v>-5527.959999999999</v>
      </c>
    </row>
    <row r="95" spans="1:8" ht="25.5">
      <c r="A95" s="12" t="s">
        <v>119</v>
      </c>
      <c r="B95" s="3" t="s">
        <v>266</v>
      </c>
      <c r="C95" s="3">
        <v>58600</v>
      </c>
      <c r="D95" s="44">
        <v>53722.33</v>
      </c>
      <c r="E95" s="44">
        <v>36021.37</v>
      </c>
      <c r="F95" s="48">
        <v>0</v>
      </c>
      <c r="G95" s="22"/>
      <c r="H95" s="27">
        <f t="shared" si="3"/>
        <v>-17700.96</v>
      </c>
    </row>
    <row r="96" spans="1:8" ht="12.75">
      <c r="A96" s="5" t="s">
        <v>137</v>
      </c>
      <c r="B96" s="3" t="s">
        <v>267</v>
      </c>
      <c r="C96" s="3">
        <v>64000</v>
      </c>
      <c r="D96" s="44">
        <v>58456.67</v>
      </c>
      <c r="E96" s="44">
        <v>58456.67</v>
      </c>
      <c r="F96" s="44">
        <v>63500</v>
      </c>
      <c r="G96" s="22">
        <f>E96/D96*100</f>
        <v>100</v>
      </c>
      <c r="H96" s="27">
        <f t="shared" si="3"/>
        <v>0</v>
      </c>
    </row>
    <row r="97" spans="1:8" ht="38.25" customHeight="1">
      <c r="A97" s="20" t="s">
        <v>29</v>
      </c>
      <c r="B97" s="19" t="s">
        <v>30</v>
      </c>
      <c r="C97" s="25">
        <f>C98+C102+C103</f>
        <v>1079000</v>
      </c>
      <c r="D97" s="41">
        <f>D98+D102+D103</f>
        <v>1183200</v>
      </c>
      <c r="E97" s="41">
        <f>E98+E102+E103</f>
        <v>1118872.21</v>
      </c>
      <c r="F97" s="41">
        <f>F98+F102+F103</f>
        <v>940529.5800000001</v>
      </c>
      <c r="G97" s="23">
        <f t="shared" si="4"/>
        <v>94.56323613928329</v>
      </c>
      <c r="H97" s="27">
        <f t="shared" si="3"/>
        <v>-64327.79000000004</v>
      </c>
    </row>
    <row r="98" spans="1:8" ht="24" customHeight="1">
      <c r="A98" s="16" t="s">
        <v>129</v>
      </c>
      <c r="B98" s="3" t="s">
        <v>268</v>
      </c>
      <c r="C98" s="29">
        <f>C99+C100+C101</f>
        <v>1012000</v>
      </c>
      <c r="D98" s="40">
        <f>D99+D100+D101</f>
        <v>1107700</v>
      </c>
      <c r="E98" s="40">
        <v>1075897.42</v>
      </c>
      <c r="F98" s="40">
        <f>F99+F100+F101</f>
        <v>877483.18</v>
      </c>
      <c r="G98" s="22">
        <f t="shared" si="4"/>
        <v>97.1289536878216</v>
      </c>
      <c r="H98" s="27">
        <f t="shared" si="3"/>
        <v>-31802.580000000075</v>
      </c>
    </row>
    <row r="99" spans="1:8" ht="16.5" customHeight="1">
      <c r="A99" s="3" t="s">
        <v>130</v>
      </c>
      <c r="B99" s="3" t="s">
        <v>269</v>
      </c>
      <c r="C99" s="29">
        <v>777000</v>
      </c>
      <c r="D99" s="40">
        <v>850500</v>
      </c>
      <c r="E99" s="40">
        <v>872144.43</v>
      </c>
      <c r="F99" s="40">
        <v>682291.17</v>
      </c>
      <c r="G99" s="22">
        <f t="shared" si="4"/>
        <v>102.5449065255732</v>
      </c>
      <c r="H99" s="27">
        <f t="shared" si="3"/>
        <v>21644.43000000005</v>
      </c>
    </row>
    <row r="100" spans="1:8" ht="16.5" customHeight="1">
      <c r="A100" s="5" t="s">
        <v>131</v>
      </c>
      <c r="B100" s="3" t="s">
        <v>270</v>
      </c>
      <c r="C100" s="29">
        <v>0</v>
      </c>
      <c r="D100" s="40">
        <v>0</v>
      </c>
      <c r="E100" s="40">
        <v>0</v>
      </c>
      <c r="F100" s="40">
        <v>0</v>
      </c>
      <c r="G100" s="22" t="e">
        <f t="shared" si="4"/>
        <v>#DIV/0!</v>
      </c>
      <c r="H100" s="27">
        <f t="shared" si="3"/>
        <v>0</v>
      </c>
    </row>
    <row r="101" spans="1:8" ht="25.5">
      <c r="A101" s="16" t="s">
        <v>132</v>
      </c>
      <c r="B101" s="3" t="s">
        <v>271</v>
      </c>
      <c r="C101" s="29">
        <v>235000</v>
      </c>
      <c r="D101" s="40">
        <v>257200</v>
      </c>
      <c r="E101" s="40">
        <v>203752.99</v>
      </c>
      <c r="F101" s="40">
        <v>195192.01</v>
      </c>
      <c r="G101" s="22">
        <f t="shared" si="4"/>
        <v>79.21966951788491</v>
      </c>
      <c r="H101" s="27">
        <f t="shared" si="3"/>
        <v>-53447.01000000001</v>
      </c>
    </row>
    <row r="102" spans="1:8" ht="25.5">
      <c r="A102" s="12" t="s">
        <v>117</v>
      </c>
      <c r="B102" s="3" t="s">
        <v>272</v>
      </c>
      <c r="C102" s="29">
        <v>38300</v>
      </c>
      <c r="D102" s="40">
        <v>46800</v>
      </c>
      <c r="E102" s="40">
        <v>32558.11</v>
      </c>
      <c r="F102" s="40">
        <v>27822.4</v>
      </c>
      <c r="G102" s="22">
        <f t="shared" si="4"/>
        <v>69.56861111111111</v>
      </c>
      <c r="H102" s="27">
        <f t="shared" si="3"/>
        <v>-14241.89</v>
      </c>
    </row>
    <row r="103" spans="1:8" ht="25.5">
      <c r="A103" s="12" t="s">
        <v>119</v>
      </c>
      <c r="B103" s="3" t="s">
        <v>273</v>
      </c>
      <c r="C103" s="29">
        <v>28700</v>
      </c>
      <c r="D103" s="40">
        <v>28700</v>
      </c>
      <c r="E103" s="40">
        <v>10416.68</v>
      </c>
      <c r="F103" s="40">
        <v>35224</v>
      </c>
      <c r="G103" s="22">
        <f t="shared" si="4"/>
        <v>36.29505226480836</v>
      </c>
      <c r="H103" s="27">
        <f t="shared" si="3"/>
        <v>-18283.32</v>
      </c>
    </row>
    <row r="104" spans="1:8" ht="12.75">
      <c r="A104" s="19" t="s">
        <v>31</v>
      </c>
      <c r="B104" s="1" t="s">
        <v>32</v>
      </c>
      <c r="C104" s="28"/>
      <c r="D104" s="45">
        <f>D105</f>
        <v>140000</v>
      </c>
      <c r="E104" s="45">
        <f>E105</f>
        <v>140000</v>
      </c>
      <c r="F104" s="45">
        <f>F105</f>
        <v>50000</v>
      </c>
      <c r="G104" s="22"/>
      <c r="H104" s="27">
        <f t="shared" si="3"/>
        <v>0</v>
      </c>
    </row>
    <row r="105" spans="1:8" ht="12.75">
      <c r="A105" s="5" t="s">
        <v>148</v>
      </c>
      <c r="B105" s="34" t="s">
        <v>358</v>
      </c>
      <c r="C105" s="28">
        <v>0</v>
      </c>
      <c r="D105" s="44">
        <v>140000</v>
      </c>
      <c r="E105" s="44">
        <v>140000</v>
      </c>
      <c r="F105" s="44">
        <v>50000</v>
      </c>
      <c r="G105" s="22"/>
      <c r="H105" s="27">
        <f t="shared" si="3"/>
        <v>0</v>
      </c>
    </row>
    <row r="106" spans="1:8" ht="38.25">
      <c r="A106" s="20" t="s">
        <v>33</v>
      </c>
      <c r="B106" s="19" t="s">
        <v>34</v>
      </c>
      <c r="C106" s="25">
        <f>C107</f>
        <v>36000</v>
      </c>
      <c r="D106" s="41">
        <f>D107</f>
        <v>54500</v>
      </c>
      <c r="E106" s="41">
        <f>E107</f>
        <v>49703.61</v>
      </c>
      <c r="F106" s="41">
        <f>F107</f>
        <v>28865</v>
      </c>
      <c r="G106" s="23">
        <f t="shared" si="4"/>
        <v>91.19928440366972</v>
      </c>
      <c r="H106" s="27">
        <f t="shared" si="3"/>
        <v>-4796.389999999999</v>
      </c>
    </row>
    <row r="107" spans="1:8" ht="25.5">
      <c r="A107" s="12" t="s">
        <v>119</v>
      </c>
      <c r="B107" s="3" t="s">
        <v>375</v>
      </c>
      <c r="C107" s="28">
        <v>36000</v>
      </c>
      <c r="D107" s="49">
        <v>54500</v>
      </c>
      <c r="E107" s="48">
        <v>49703.61</v>
      </c>
      <c r="F107" s="48">
        <v>28865</v>
      </c>
      <c r="G107" s="22">
        <f t="shared" si="4"/>
        <v>91.19928440366972</v>
      </c>
      <c r="H107" s="27">
        <f t="shared" si="3"/>
        <v>-4796.389999999999</v>
      </c>
    </row>
    <row r="108" spans="1:8" ht="12.75">
      <c r="A108" s="1" t="s">
        <v>35</v>
      </c>
      <c r="B108" s="1" t="s">
        <v>36</v>
      </c>
      <c r="C108" s="27">
        <f>C109+C113+C114+C120+C116+C117+C118+C119+C115</f>
        <v>8242600</v>
      </c>
      <c r="D108" s="45">
        <v>9970727.43</v>
      </c>
      <c r="E108" s="45">
        <f>E109+E113+E114+E120+E116+E117+E118+E119+E115</f>
        <v>8170731.85</v>
      </c>
      <c r="F108" s="45">
        <f>F109+F113+F114+F120+F116+F117+F118+F119+F115</f>
        <v>15448342.52</v>
      </c>
      <c r="G108" s="23">
        <f t="shared" si="4"/>
        <v>81.94719901193808</v>
      </c>
      <c r="H108" s="27">
        <f t="shared" si="3"/>
        <v>-1799995.58</v>
      </c>
    </row>
    <row r="109" spans="1:8" ht="25.5">
      <c r="A109" s="16" t="s">
        <v>125</v>
      </c>
      <c r="B109" s="3" t="s">
        <v>126</v>
      </c>
      <c r="C109" s="28">
        <f>C110+C111+C112</f>
        <v>14322.1</v>
      </c>
      <c r="D109" s="44">
        <f>D110+D111+D112</f>
        <v>14322.1</v>
      </c>
      <c r="E109" s="44">
        <f>E110+E111+E112</f>
        <v>0</v>
      </c>
      <c r="F109" s="44">
        <f>F110+F111+F112</f>
        <v>2710674.6300000004</v>
      </c>
      <c r="G109" s="22">
        <f t="shared" si="4"/>
        <v>0</v>
      </c>
      <c r="H109" s="27">
        <f t="shared" si="3"/>
        <v>-14322.1</v>
      </c>
    </row>
    <row r="110" spans="1:8" ht="12.75">
      <c r="A110" s="3" t="s">
        <v>112</v>
      </c>
      <c r="B110" s="3" t="s">
        <v>111</v>
      </c>
      <c r="C110" s="28">
        <f aca="true" t="shared" si="6" ref="C110:E111">C123+C137</f>
        <v>11000</v>
      </c>
      <c r="D110" s="44">
        <f t="shared" si="6"/>
        <v>11000</v>
      </c>
      <c r="E110" s="44">
        <f t="shared" si="6"/>
        <v>0</v>
      </c>
      <c r="F110" s="44">
        <f>F123+F137</f>
        <v>2120331.24</v>
      </c>
      <c r="G110" s="22">
        <f t="shared" si="4"/>
        <v>0</v>
      </c>
      <c r="H110" s="27">
        <f t="shared" si="3"/>
        <v>-11000</v>
      </c>
    </row>
    <row r="111" spans="1:8" ht="12.75">
      <c r="A111" s="3" t="s">
        <v>114</v>
      </c>
      <c r="B111" s="3" t="s">
        <v>113</v>
      </c>
      <c r="C111" s="28">
        <f t="shared" si="6"/>
        <v>3322.1</v>
      </c>
      <c r="D111" s="44">
        <f t="shared" si="6"/>
        <v>3322.1</v>
      </c>
      <c r="E111" s="44">
        <f t="shared" si="6"/>
        <v>0</v>
      </c>
      <c r="F111" s="44">
        <f>F124+F138</f>
        <v>577073.39</v>
      </c>
      <c r="G111" s="22">
        <f t="shared" si="4"/>
        <v>0</v>
      </c>
      <c r="H111" s="27">
        <f t="shared" si="3"/>
        <v>-3322.1</v>
      </c>
    </row>
    <row r="112" spans="1:8" ht="12.75">
      <c r="A112" s="5" t="s">
        <v>115</v>
      </c>
      <c r="B112" s="3" t="s">
        <v>116</v>
      </c>
      <c r="C112" s="28">
        <f>C125</f>
        <v>0</v>
      </c>
      <c r="D112" s="44">
        <f>D125</f>
        <v>0</v>
      </c>
      <c r="E112" s="44">
        <f>E125</f>
        <v>0</v>
      </c>
      <c r="F112" s="44">
        <f>F125</f>
        <v>13270</v>
      </c>
      <c r="G112" s="22" t="e">
        <f t="shared" si="4"/>
        <v>#DIV/0!</v>
      </c>
      <c r="H112" s="27">
        <f t="shared" si="3"/>
        <v>0</v>
      </c>
    </row>
    <row r="113" spans="1:8" ht="25.5">
      <c r="A113" s="12" t="s">
        <v>117</v>
      </c>
      <c r="B113" s="3" t="s">
        <v>118</v>
      </c>
      <c r="C113" s="28">
        <f>C126+C139</f>
        <v>37500</v>
      </c>
      <c r="D113" s="44">
        <f>D126+D139</f>
        <v>137500</v>
      </c>
      <c r="E113" s="44">
        <f>E126+E139</f>
        <v>37500</v>
      </c>
      <c r="F113" s="44">
        <f>F126+F139</f>
        <v>197685.99</v>
      </c>
      <c r="G113" s="22">
        <f t="shared" si="4"/>
        <v>27.27272727272727</v>
      </c>
      <c r="H113" s="27">
        <f t="shared" si="3"/>
        <v>-100000</v>
      </c>
    </row>
    <row r="114" spans="1:8" ht="25.5">
      <c r="A114" s="12" t="s">
        <v>119</v>
      </c>
      <c r="B114" s="3" t="s">
        <v>120</v>
      </c>
      <c r="C114" s="28">
        <f>C127+C133+C140+C130</f>
        <v>2503377.9</v>
      </c>
      <c r="D114" s="44">
        <f>D127+D133+D140+D130</f>
        <v>2762427.33</v>
      </c>
      <c r="E114" s="44">
        <f>E127+E133+E140+E130</f>
        <v>1596875.5899999999</v>
      </c>
      <c r="F114" s="44">
        <f>F127+F133+F140+F130</f>
        <v>1640260.8499999999</v>
      </c>
      <c r="G114" s="22">
        <f t="shared" si="4"/>
        <v>57.80697188512104</v>
      </c>
      <c r="H114" s="27">
        <f t="shared" si="3"/>
        <v>-1165551.7400000002</v>
      </c>
    </row>
    <row r="115" spans="1:8" ht="38.25">
      <c r="A115" s="16" t="s">
        <v>171</v>
      </c>
      <c r="B115" s="3" t="s">
        <v>340</v>
      </c>
      <c r="C115" s="28">
        <f aca="true" t="shared" si="7" ref="C115:E116">C141</f>
        <v>0</v>
      </c>
      <c r="D115" s="44">
        <f t="shared" si="7"/>
        <v>0</v>
      </c>
      <c r="E115" s="44">
        <f t="shared" si="7"/>
        <v>0</v>
      </c>
      <c r="F115" s="44">
        <f>F141</f>
        <v>0</v>
      </c>
      <c r="G115" s="22"/>
      <c r="H115" s="27">
        <f t="shared" si="3"/>
        <v>0</v>
      </c>
    </row>
    <row r="116" spans="1:8" ht="12.75">
      <c r="A116" s="5" t="s">
        <v>137</v>
      </c>
      <c r="B116" s="3" t="s">
        <v>138</v>
      </c>
      <c r="C116" s="3">
        <f t="shared" si="7"/>
        <v>0</v>
      </c>
      <c r="D116" s="48">
        <f t="shared" si="7"/>
        <v>0</v>
      </c>
      <c r="E116" s="48">
        <f t="shared" si="7"/>
        <v>0</v>
      </c>
      <c r="F116" s="48">
        <f>F142</f>
        <v>0</v>
      </c>
      <c r="G116" s="22" t="e">
        <f>E116/D116*100</f>
        <v>#DIV/0!</v>
      </c>
      <c r="H116" s="27">
        <f t="shared" si="3"/>
        <v>0</v>
      </c>
    </row>
    <row r="117" spans="1:8" ht="12.75">
      <c r="A117" s="5" t="s">
        <v>148</v>
      </c>
      <c r="B117" s="3" t="s">
        <v>122</v>
      </c>
      <c r="C117" s="28">
        <f>C134+C143</f>
        <v>3287400</v>
      </c>
      <c r="D117" s="44">
        <f>D134+D143</f>
        <v>3287400</v>
      </c>
      <c r="E117" s="48">
        <f>E134+E143</f>
        <v>3287400</v>
      </c>
      <c r="F117" s="48">
        <f>F134+F143</f>
        <v>3173600</v>
      </c>
      <c r="G117" s="22">
        <f>E117/D117*100</f>
        <v>100</v>
      </c>
      <c r="H117" s="27">
        <f t="shared" si="3"/>
        <v>0</v>
      </c>
    </row>
    <row r="118" spans="1:8" ht="51">
      <c r="A118" s="16" t="s">
        <v>153</v>
      </c>
      <c r="B118" s="3" t="s">
        <v>157</v>
      </c>
      <c r="C118" s="3">
        <f aca="true" t="shared" si="8" ref="C118:F119">C144</f>
        <v>2271000</v>
      </c>
      <c r="D118" s="48">
        <f t="shared" si="8"/>
        <v>2691300</v>
      </c>
      <c r="E118" s="48">
        <f t="shared" si="8"/>
        <v>2394600</v>
      </c>
      <c r="F118" s="48">
        <f t="shared" si="8"/>
        <v>1919000</v>
      </c>
      <c r="G118" s="22">
        <f>E118/D118*100</f>
        <v>88.97558800579645</v>
      </c>
      <c r="H118" s="27">
        <f t="shared" si="3"/>
        <v>-296700</v>
      </c>
    </row>
    <row r="119" spans="1:8" ht="12.75">
      <c r="A119" s="16" t="s">
        <v>155</v>
      </c>
      <c r="B119" s="3" t="s">
        <v>158</v>
      </c>
      <c r="C119" s="3">
        <f t="shared" si="8"/>
        <v>4000</v>
      </c>
      <c r="D119" s="48">
        <f t="shared" si="8"/>
        <v>0</v>
      </c>
      <c r="E119" s="48">
        <f t="shared" si="8"/>
        <v>0</v>
      </c>
      <c r="F119" s="48">
        <f t="shared" si="8"/>
        <v>0</v>
      </c>
      <c r="G119" s="22" t="e">
        <f>E119/D119*100</f>
        <v>#DIV/0!</v>
      </c>
      <c r="H119" s="27">
        <f t="shared" si="3"/>
        <v>0</v>
      </c>
    </row>
    <row r="120" spans="1:8" ht="38.25">
      <c r="A120" s="12" t="s">
        <v>139</v>
      </c>
      <c r="B120" s="3" t="s">
        <v>140</v>
      </c>
      <c r="C120" s="28">
        <f>C128+C131+C146</f>
        <v>125000</v>
      </c>
      <c r="D120" s="44">
        <f>D128+D131+D146</f>
        <v>1077778</v>
      </c>
      <c r="E120" s="44">
        <f>E128+E131+E146</f>
        <v>854356.26</v>
      </c>
      <c r="F120" s="44">
        <f>F128+F131+F146</f>
        <v>5807121.05</v>
      </c>
      <c r="G120" s="22">
        <f t="shared" si="4"/>
        <v>79.270152109247</v>
      </c>
      <c r="H120" s="27">
        <f t="shared" si="3"/>
        <v>-223421.74</v>
      </c>
    </row>
    <row r="121" spans="1:8" ht="12.75">
      <c r="A121" s="19" t="s">
        <v>2</v>
      </c>
      <c r="B121" s="19" t="s">
        <v>37</v>
      </c>
      <c r="C121" s="25">
        <f>C122+C126+C127+C128</f>
        <v>566700</v>
      </c>
      <c r="D121" s="41">
        <f>D122+D126+D127+D128</f>
        <v>626700</v>
      </c>
      <c r="E121" s="41">
        <f>E122+E126+E127+E128</f>
        <v>337617.64</v>
      </c>
      <c r="F121" s="41">
        <f>F122+F126+F127+F128</f>
        <v>9059701.84</v>
      </c>
      <c r="G121" s="23">
        <f t="shared" si="4"/>
        <v>53.87228977182065</v>
      </c>
      <c r="H121" s="27">
        <f t="shared" si="3"/>
        <v>-289082.36</v>
      </c>
    </row>
    <row r="122" spans="1:8" ht="25.5">
      <c r="A122" s="16" t="s">
        <v>125</v>
      </c>
      <c r="B122" s="3" t="s">
        <v>141</v>
      </c>
      <c r="C122" s="28">
        <f>C123+C124+C125</f>
        <v>0</v>
      </c>
      <c r="D122" s="44">
        <f>D123+D124+D125</f>
        <v>0</v>
      </c>
      <c r="E122" s="44">
        <f>E123+E124+E125</f>
        <v>0</v>
      </c>
      <c r="F122" s="44">
        <f>F123+F124+F125</f>
        <v>2698414.35</v>
      </c>
      <c r="G122" s="22" t="e">
        <f t="shared" si="4"/>
        <v>#DIV/0!</v>
      </c>
      <c r="H122" s="27">
        <f t="shared" si="3"/>
        <v>0</v>
      </c>
    </row>
    <row r="123" spans="1:8" ht="12.75">
      <c r="A123" s="3" t="s">
        <v>112</v>
      </c>
      <c r="B123" s="3" t="s">
        <v>142</v>
      </c>
      <c r="C123" s="28">
        <v>0</v>
      </c>
      <c r="D123" s="44">
        <v>0</v>
      </c>
      <c r="E123" s="44">
        <v>0</v>
      </c>
      <c r="F123" s="44">
        <v>2110914.74</v>
      </c>
      <c r="G123" s="22" t="e">
        <f t="shared" si="4"/>
        <v>#DIV/0!</v>
      </c>
      <c r="H123" s="27">
        <f t="shared" si="3"/>
        <v>0</v>
      </c>
    </row>
    <row r="124" spans="1:8" ht="12.75">
      <c r="A124" s="3" t="s">
        <v>114</v>
      </c>
      <c r="B124" s="3" t="s">
        <v>143</v>
      </c>
      <c r="C124" s="28">
        <v>0</v>
      </c>
      <c r="D124" s="44">
        <v>0</v>
      </c>
      <c r="E124" s="44">
        <v>0</v>
      </c>
      <c r="F124" s="44">
        <v>574229.61</v>
      </c>
      <c r="G124" s="22" t="e">
        <f t="shared" si="4"/>
        <v>#DIV/0!</v>
      </c>
      <c r="H124" s="27">
        <f t="shared" si="3"/>
        <v>0</v>
      </c>
    </row>
    <row r="125" spans="1:8" ht="12.75">
      <c r="A125" s="5" t="s">
        <v>115</v>
      </c>
      <c r="B125" s="3" t="s">
        <v>144</v>
      </c>
      <c r="C125" s="28">
        <v>0</v>
      </c>
      <c r="D125" s="44">
        <v>0</v>
      </c>
      <c r="E125" s="44">
        <v>0</v>
      </c>
      <c r="F125" s="44">
        <v>13270</v>
      </c>
      <c r="G125" s="22" t="e">
        <f t="shared" si="4"/>
        <v>#DIV/0!</v>
      </c>
      <c r="H125" s="27">
        <f t="shared" si="3"/>
        <v>0</v>
      </c>
    </row>
    <row r="126" spans="1:8" ht="25.5">
      <c r="A126" s="12" t="s">
        <v>117</v>
      </c>
      <c r="B126" s="3" t="s">
        <v>145</v>
      </c>
      <c r="C126" s="3">
        <v>0</v>
      </c>
      <c r="D126" s="44">
        <v>0</v>
      </c>
      <c r="E126" s="44">
        <v>0</v>
      </c>
      <c r="F126" s="44">
        <v>140685.99</v>
      </c>
      <c r="G126" s="22" t="e">
        <f t="shared" si="4"/>
        <v>#DIV/0!</v>
      </c>
      <c r="H126" s="27">
        <f t="shared" si="3"/>
        <v>0</v>
      </c>
    </row>
    <row r="127" spans="1:8" ht="25.5">
      <c r="A127" s="12" t="s">
        <v>119</v>
      </c>
      <c r="B127" s="3" t="s">
        <v>146</v>
      </c>
      <c r="C127" s="28">
        <v>566700</v>
      </c>
      <c r="D127" s="44">
        <v>626700</v>
      </c>
      <c r="E127" s="44">
        <v>337617.64</v>
      </c>
      <c r="F127" s="44">
        <v>855911.34</v>
      </c>
      <c r="G127" s="22">
        <f>E127/D127*100</f>
        <v>53.87228977182065</v>
      </c>
      <c r="H127" s="27">
        <f t="shared" si="3"/>
        <v>-289082.36</v>
      </c>
    </row>
    <row r="128" spans="1:8" ht="38.25">
      <c r="A128" s="12" t="s">
        <v>139</v>
      </c>
      <c r="B128" s="3" t="s">
        <v>380</v>
      </c>
      <c r="C128" s="28">
        <v>0</v>
      </c>
      <c r="D128" s="44">
        <v>0</v>
      </c>
      <c r="E128" s="44">
        <v>0</v>
      </c>
      <c r="F128" s="44">
        <v>5364690.16</v>
      </c>
      <c r="G128" s="22" t="e">
        <f>E128/D128*100</f>
        <v>#DIV/0!</v>
      </c>
      <c r="H128" s="27">
        <f t="shared" si="3"/>
        <v>0</v>
      </c>
    </row>
    <row r="129" spans="1:8" ht="12.75">
      <c r="A129" s="19" t="s">
        <v>3</v>
      </c>
      <c r="B129" s="19" t="s">
        <v>38</v>
      </c>
      <c r="C129" s="25">
        <f>C131</f>
        <v>0</v>
      </c>
      <c r="D129" s="41">
        <f>D131+D130</f>
        <v>903270</v>
      </c>
      <c r="E129" s="41">
        <f>E131+E130</f>
        <v>745701.73</v>
      </c>
      <c r="F129" s="41">
        <f>F131+F130</f>
        <v>608686.0800000001</v>
      </c>
      <c r="G129" s="23">
        <f t="shared" si="4"/>
        <v>82.55579505574191</v>
      </c>
      <c r="H129" s="27">
        <f t="shared" si="3"/>
        <v>-157568.27000000002</v>
      </c>
    </row>
    <row r="130" spans="1:8" ht="25.5">
      <c r="A130" s="12" t="s">
        <v>119</v>
      </c>
      <c r="B130" s="3" t="s">
        <v>350</v>
      </c>
      <c r="C130" s="29">
        <v>800000</v>
      </c>
      <c r="D130" s="40">
        <v>903270</v>
      </c>
      <c r="E130" s="40">
        <v>745701.73</v>
      </c>
      <c r="F130" s="40">
        <v>166255.19</v>
      </c>
      <c r="G130" s="23"/>
      <c r="H130" s="27">
        <f t="shared" si="3"/>
        <v>-157568.27000000002</v>
      </c>
    </row>
    <row r="131" spans="1:8" ht="38.25">
      <c r="A131" s="12" t="s">
        <v>139</v>
      </c>
      <c r="B131" s="3" t="s">
        <v>381</v>
      </c>
      <c r="C131" s="3">
        <v>0</v>
      </c>
      <c r="D131" s="44">
        <v>0</v>
      </c>
      <c r="E131" s="44">
        <v>0</v>
      </c>
      <c r="F131" s="44">
        <v>442430.89</v>
      </c>
      <c r="G131" s="22" t="e">
        <f t="shared" si="4"/>
        <v>#DIV/0!</v>
      </c>
      <c r="H131" s="27">
        <f t="shared" si="3"/>
        <v>0</v>
      </c>
    </row>
    <row r="132" spans="1:8" ht="12.75">
      <c r="A132" s="19" t="s">
        <v>39</v>
      </c>
      <c r="B132" s="19" t="s">
        <v>40</v>
      </c>
      <c r="C132" s="25">
        <f>C133+C134</f>
        <v>3287400</v>
      </c>
      <c r="D132" s="41">
        <f>D133+D134</f>
        <v>3370957.43</v>
      </c>
      <c r="E132" s="41">
        <f>E133+E134</f>
        <v>3297400</v>
      </c>
      <c r="F132" s="41">
        <f>F133+F134</f>
        <v>3173600</v>
      </c>
      <c r="G132" s="23">
        <f t="shared" si="4"/>
        <v>97.81790688469181</v>
      </c>
      <c r="H132" s="27">
        <f t="shared" si="3"/>
        <v>-73557.43000000017</v>
      </c>
    </row>
    <row r="133" spans="1:8" ht="25.5">
      <c r="A133" s="12" t="s">
        <v>119</v>
      </c>
      <c r="B133" s="3" t="s">
        <v>147</v>
      </c>
      <c r="C133" s="3">
        <v>0</v>
      </c>
      <c r="D133" s="44">
        <v>83557.43</v>
      </c>
      <c r="E133" s="44">
        <v>10000</v>
      </c>
      <c r="F133" s="44">
        <v>0</v>
      </c>
      <c r="G133" s="22">
        <f t="shared" si="4"/>
        <v>11.967816626241378</v>
      </c>
      <c r="H133" s="27">
        <f t="shared" si="3"/>
        <v>-73557.43</v>
      </c>
    </row>
    <row r="134" spans="1:8" ht="12.75">
      <c r="A134" s="5" t="s">
        <v>148</v>
      </c>
      <c r="B134" s="3" t="s">
        <v>149</v>
      </c>
      <c r="C134" s="3">
        <v>3287400</v>
      </c>
      <c r="D134" s="44">
        <v>3287400</v>
      </c>
      <c r="E134" s="44">
        <v>3287400</v>
      </c>
      <c r="F134" s="44">
        <v>3173600</v>
      </c>
      <c r="G134" s="22">
        <f t="shared" si="4"/>
        <v>100</v>
      </c>
      <c r="H134" s="27">
        <f t="shared" si="3"/>
        <v>0</v>
      </c>
    </row>
    <row r="135" spans="1:8" ht="25.5">
      <c r="A135" s="20" t="s">
        <v>4</v>
      </c>
      <c r="B135" s="19" t="s">
        <v>41</v>
      </c>
      <c r="C135" s="25">
        <f>C140+C142+C143+C144+C145+C146+C139+C141+C136</f>
        <v>3588500</v>
      </c>
      <c r="D135" s="41">
        <f>D140+D142+D143+D144+D145+D146+D139+D141+D136</f>
        <v>5069800</v>
      </c>
      <c r="E135" s="41">
        <f>E140+E142+E143+E144+E145+E146+E139+E141+E136</f>
        <v>3790012.4799999995</v>
      </c>
      <c r="F135" s="41">
        <f>F140+F142+F143+F144+F145+F146+F139+F141+F136</f>
        <v>2606354.5999999996</v>
      </c>
      <c r="G135" s="23">
        <f t="shared" si="4"/>
        <v>74.75664681052507</v>
      </c>
      <c r="H135" s="27">
        <f t="shared" si="3"/>
        <v>-1279787.5200000005</v>
      </c>
    </row>
    <row r="136" spans="1:8" ht="25.5">
      <c r="A136" s="16" t="s">
        <v>125</v>
      </c>
      <c r="B136" s="3" t="s">
        <v>376</v>
      </c>
      <c r="C136" s="29">
        <f>C137+C138</f>
        <v>14322.1</v>
      </c>
      <c r="D136" s="40">
        <f>D137+D138</f>
        <v>14322.1</v>
      </c>
      <c r="E136" s="40">
        <f>E137+E138</f>
        <v>0</v>
      </c>
      <c r="F136" s="40">
        <f>F137+F138</f>
        <v>12260.28</v>
      </c>
      <c r="G136" s="23"/>
      <c r="H136" s="27">
        <f aca="true" t="shared" si="9" ref="H136:H199">E136-D136</f>
        <v>-14322.1</v>
      </c>
    </row>
    <row r="137" spans="1:8" ht="12.75">
      <c r="A137" s="3" t="s">
        <v>112</v>
      </c>
      <c r="B137" s="3" t="s">
        <v>377</v>
      </c>
      <c r="C137" s="29">
        <v>11000</v>
      </c>
      <c r="D137" s="40">
        <v>11000</v>
      </c>
      <c r="E137" s="40">
        <v>0</v>
      </c>
      <c r="F137" s="40">
        <v>9416.5</v>
      </c>
      <c r="G137" s="23"/>
      <c r="H137" s="27">
        <f t="shared" si="9"/>
        <v>-11000</v>
      </c>
    </row>
    <row r="138" spans="1:8" ht="12.75">
      <c r="A138" s="3" t="s">
        <v>114</v>
      </c>
      <c r="B138" s="3" t="s">
        <v>378</v>
      </c>
      <c r="C138" s="29">
        <v>3322.1</v>
      </c>
      <c r="D138" s="40">
        <v>3322.1</v>
      </c>
      <c r="E138" s="40">
        <v>0</v>
      </c>
      <c r="F138" s="40">
        <v>2843.78</v>
      </c>
      <c r="G138" s="23"/>
      <c r="H138" s="27">
        <f t="shared" si="9"/>
        <v>-3322.1</v>
      </c>
    </row>
    <row r="139" spans="1:8" ht="25.5">
      <c r="A139" s="12" t="s">
        <v>117</v>
      </c>
      <c r="B139" s="3" t="s">
        <v>328</v>
      </c>
      <c r="C139" s="29">
        <v>37500</v>
      </c>
      <c r="D139" s="40">
        <v>137500</v>
      </c>
      <c r="E139" s="40">
        <v>37500</v>
      </c>
      <c r="F139" s="57">
        <v>57000</v>
      </c>
      <c r="G139" s="23"/>
      <c r="H139" s="27">
        <f t="shared" si="9"/>
        <v>-100000</v>
      </c>
    </row>
    <row r="140" spans="1:8" ht="25.5">
      <c r="A140" s="12" t="s">
        <v>119</v>
      </c>
      <c r="B140" s="3" t="s">
        <v>150</v>
      </c>
      <c r="C140" s="3">
        <v>1136677.9</v>
      </c>
      <c r="D140" s="48">
        <v>1148899.9</v>
      </c>
      <c r="E140" s="44">
        <v>503556.22</v>
      </c>
      <c r="F140" s="44">
        <v>618094.32</v>
      </c>
      <c r="G140" s="22">
        <f t="shared" si="4"/>
        <v>43.82942500038515</v>
      </c>
      <c r="H140" s="27">
        <f t="shared" si="9"/>
        <v>-645343.6799999999</v>
      </c>
    </row>
    <row r="141" spans="1:8" ht="38.25">
      <c r="A141" s="16" t="s">
        <v>171</v>
      </c>
      <c r="B141" s="3" t="s">
        <v>339</v>
      </c>
      <c r="C141" s="3">
        <v>0</v>
      </c>
      <c r="D141" s="44">
        <v>0</v>
      </c>
      <c r="E141" s="44"/>
      <c r="F141" s="44">
        <v>0</v>
      </c>
      <c r="G141" s="22" t="e">
        <f t="shared" si="4"/>
        <v>#DIV/0!</v>
      </c>
      <c r="H141" s="27">
        <f t="shared" si="9"/>
        <v>0</v>
      </c>
    </row>
    <row r="142" spans="1:8" ht="12.75">
      <c r="A142" s="5" t="s">
        <v>137</v>
      </c>
      <c r="B142" s="3" t="s">
        <v>151</v>
      </c>
      <c r="C142" s="3">
        <v>0</v>
      </c>
      <c r="D142" s="44">
        <v>0</v>
      </c>
      <c r="E142" s="44">
        <v>0</v>
      </c>
      <c r="F142" s="44">
        <v>0</v>
      </c>
      <c r="G142" s="22" t="e">
        <f t="shared" si="4"/>
        <v>#DIV/0!</v>
      </c>
      <c r="H142" s="27">
        <f t="shared" si="9"/>
        <v>0</v>
      </c>
    </row>
    <row r="143" spans="1:8" ht="12.75">
      <c r="A143" s="5" t="s">
        <v>148</v>
      </c>
      <c r="B143" s="3" t="s">
        <v>152</v>
      </c>
      <c r="C143" s="3">
        <v>0</v>
      </c>
      <c r="D143" s="44">
        <v>0</v>
      </c>
      <c r="E143" s="44">
        <v>0</v>
      </c>
      <c r="F143" s="44">
        <v>0</v>
      </c>
      <c r="G143" s="22" t="e">
        <f t="shared" si="4"/>
        <v>#DIV/0!</v>
      </c>
      <c r="H143" s="27">
        <f t="shared" si="9"/>
        <v>0</v>
      </c>
    </row>
    <row r="144" spans="1:8" ht="51">
      <c r="A144" s="16" t="s">
        <v>153</v>
      </c>
      <c r="B144" s="3" t="s">
        <v>154</v>
      </c>
      <c r="C144" s="3">
        <v>2271000</v>
      </c>
      <c r="D144" s="44">
        <v>2691300</v>
      </c>
      <c r="E144" s="44">
        <v>2394600</v>
      </c>
      <c r="F144" s="44">
        <v>1919000</v>
      </c>
      <c r="G144" s="22">
        <f t="shared" si="4"/>
        <v>88.97558800579645</v>
      </c>
      <c r="H144" s="27">
        <f t="shared" si="9"/>
        <v>-296700</v>
      </c>
    </row>
    <row r="145" spans="1:8" ht="12.75">
      <c r="A145" s="16" t="s">
        <v>155</v>
      </c>
      <c r="B145" s="3" t="s">
        <v>156</v>
      </c>
      <c r="C145" s="3">
        <v>4000</v>
      </c>
      <c r="D145" s="44"/>
      <c r="E145" s="44">
        <v>0</v>
      </c>
      <c r="F145" s="44">
        <v>0</v>
      </c>
      <c r="G145" s="22" t="e">
        <f t="shared" si="4"/>
        <v>#DIV/0!</v>
      </c>
      <c r="H145" s="27">
        <f t="shared" si="9"/>
        <v>0</v>
      </c>
    </row>
    <row r="146" spans="1:8" ht="38.25">
      <c r="A146" s="12" t="s">
        <v>139</v>
      </c>
      <c r="B146" s="3" t="s">
        <v>382</v>
      </c>
      <c r="C146" s="3">
        <v>125000</v>
      </c>
      <c r="D146" s="44">
        <v>1077778</v>
      </c>
      <c r="E146" s="44">
        <v>854356.26</v>
      </c>
      <c r="F146" s="44">
        <v>0</v>
      </c>
      <c r="G146" s="22">
        <f t="shared" si="4"/>
        <v>79.270152109247</v>
      </c>
      <c r="H146" s="27">
        <f t="shared" si="9"/>
        <v>-223421.74</v>
      </c>
    </row>
    <row r="147" spans="1:8" s="50" customFormat="1" ht="12.75">
      <c r="A147" s="52" t="s">
        <v>42</v>
      </c>
      <c r="B147" s="52" t="s">
        <v>43</v>
      </c>
      <c r="C147" s="45">
        <f>C149+C150+C148</f>
        <v>6394800</v>
      </c>
      <c r="D147" s="45">
        <f>D149+D150+D148+D151</f>
        <v>13388450.370000001</v>
      </c>
      <c r="E147" s="45">
        <f>E149+E150+E148+E151</f>
        <v>11568301.219999999</v>
      </c>
      <c r="F147" s="45">
        <f>F149+F150+F148</f>
        <v>11031392.19</v>
      </c>
      <c r="G147" s="53">
        <f t="shared" si="4"/>
        <v>86.40507975382664</v>
      </c>
      <c r="H147" s="45">
        <f t="shared" si="9"/>
        <v>-1820149.1500000022</v>
      </c>
    </row>
    <row r="148" spans="1:8" ht="25.5">
      <c r="A148" s="12" t="s">
        <v>119</v>
      </c>
      <c r="B148" s="3" t="s">
        <v>325</v>
      </c>
      <c r="C148" s="29">
        <f aca="true" t="shared" si="10" ref="C148:E149">C153</f>
        <v>20000</v>
      </c>
      <c r="D148" s="40">
        <f t="shared" si="10"/>
        <v>50000</v>
      </c>
      <c r="E148" s="40">
        <f t="shared" si="10"/>
        <v>11933.16</v>
      </c>
      <c r="F148" s="40">
        <f>F153</f>
        <v>27630.19</v>
      </c>
      <c r="G148" s="23"/>
      <c r="H148" s="27">
        <f t="shared" si="9"/>
        <v>-38066.84</v>
      </c>
    </row>
    <row r="149" spans="1:8" ht="38.25">
      <c r="A149" s="16" t="s">
        <v>159</v>
      </c>
      <c r="B149" s="3" t="s">
        <v>163</v>
      </c>
      <c r="C149" s="29">
        <f t="shared" si="10"/>
        <v>5214800</v>
      </c>
      <c r="D149" s="40">
        <f t="shared" si="10"/>
        <v>6676600</v>
      </c>
      <c r="E149" s="40">
        <f t="shared" si="10"/>
        <v>4894519.8</v>
      </c>
      <c r="F149" s="40">
        <f>F154</f>
        <v>5343762</v>
      </c>
      <c r="G149" s="22">
        <f t="shared" si="4"/>
        <v>73.30856723482012</v>
      </c>
      <c r="H149" s="27">
        <f t="shared" si="9"/>
        <v>-1782080.2000000002</v>
      </c>
    </row>
    <row r="150" spans="1:8" ht="12.75">
      <c r="A150" s="5" t="s">
        <v>148</v>
      </c>
      <c r="B150" s="3" t="s">
        <v>122</v>
      </c>
      <c r="C150" s="29">
        <f>C156+C159</f>
        <v>1160000</v>
      </c>
      <c r="D150" s="40">
        <f>D156+D159</f>
        <v>6211850.37</v>
      </c>
      <c r="E150" s="40">
        <f>E156+E159</f>
        <v>6211848.26</v>
      </c>
      <c r="F150" s="40">
        <f>F156+F159</f>
        <v>5660000</v>
      </c>
      <c r="G150" s="22">
        <f t="shared" si="4"/>
        <v>99.9999660326654</v>
      </c>
      <c r="H150" s="27">
        <f t="shared" si="9"/>
        <v>-2.110000000335276</v>
      </c>
    </row>
    <row r="151" spans="1:8" ht="12.75">
      <c r="A151" s="5" t="s">
        <v>330</v>
      </c>
      <c r="B151" s="3" t="s">
        <v>334</v>
      </c>
      <c r="C151" s="29"/>
      <c r="D151" s="40">
        <f>D157</f>
        <v>450000</v>
      </c>
      <c r="E151" s="40">
        <f>E157</f>
        <v>450000</v>
      </c>
      <c r="F151" s="40"/>
      <c r="G151" s="22"/>
      <c r="H151" s="27">
        <f t="shared" si="9"/>
        <v>0</v>
      </c>
    </row>
    <row r="152" spans="1:8" ht="12.75">
      <c r="A152" s="19" t="s">
        <v>44</v>
      </c>
      <c r="B152" s="19" t="s">
        <v>45</v>
      </c>
      <c r="C152" s="25">
        <f>C154+C153</f>
        <v>5234800</v>
      </c>
      <c r="D152" s="41">
        <f>D154+D153</f>
        <v>6726600</v>
      </c>
      <c r="E152" s="41">
        <f>E154+E153</f>
        <v>4906452.96</v>
      </c>
      <c r="F152" s="41">
        <f>F154+F153</f>
        <v>5371392.19</v>
      </c>
      <c r="G152" s="23">
        <f t="shared" si="4"/>
        <v>72.94105432164838</v>
      </c>
      <c r="H152" s="27">
        <f t="shared" si="9"/>
        <v>-1820147.04</v>
      </c>
    </row>
    <row r="153" spans="1:8" ht="25.5">
      <c r="A153" s="12" t="s">
        <v>119</v>
      </c>
      <c r="B153" s="3" t="s">
        <v>322</v>
      </c>
      <c r="C153" s="29">
        <v>20000</v>
      </c>
      <c r="D153" s="40">
        <v>50000</v>
      </c>
      <c r="E153" s="40">
        <v>11933.16</v>
      </c>
      <c r="F153" s="40">
        <v>27630.19</v>
      </c>
      <c r="G153" s="23"/>
      <c r="H153" s="27">
        <f t="shared" si="9"/>
        <v>-38066.84</v>
      </c>
    </row>
    <row r="154" spans="1:8" ht="38.25">
      <c r="A154" s="16" t="s">
        <v>159</v>
      </c>
      <c r="B154" s="3" t="s">
        <v>160</v>
      </c>
      <c r="C154" s="29">
        <v>5214800</v>
      </c>
      <c r="D154" s="40">
        <v>6676600</v>
      </c>
      <c r="E154" s="40">
        <v>4894519.8</v>
      </c>
      <c r="F154" s="40">
        <v>5343762</v>
      </c>
      <c r="G154" s="22">
        <f>E154/D154*100</f>
        <v>73.30856723482012</v>
      </c>
      <c r="H154" s="27">
        <f t="shared" si="9"/>
        <v>-1782080.2000000002</v>
      </c>
    </row>
    <row r="155" spans="1:8" ht="12.75">
      <c r="A155" s="19" t="s">
        <v>46</v>
      </c>
      <c r="B155" s="1" t="s">
        <v>47</v>
      </c>
      <c r="C155" s="1">
        <f>C156</f>
        <v>0</v>
      </c>
      <c r="D155" s="45">
        <f>D156+D157</f>
        <v>501850.37</v>
      </c>
      <c r="E155" s="45">
        <f>E156+E157</f>
        <v>501850.37</v>
      </c>
      <c r="F155" s="45">
        <f>F156</f>
        <v>4500000</v>
      </c>
      <c r="G155" s="22">
        <f>E155/D155*100</f>
        <v>100</v>
      </c>
      <c r="H155" s="27">
        <f t="shared" si="9"/>
        <v>0</v>
      </c>
    </row>
    <row r="156" spans="1:8" ht="12.75">
      <c r="A156" s="5" t="s">
        <v>148</v>
      </c>
      <c r="B156" s="3" t="s">
        <v>161</v>
      </c>
      <c r="C156" s="3">
        <v>0</v>
      </c>
      <c r="D156" s="44">
        <v>51850.37</v>
      </c>
      <c r="E156" s="44">
        <v>51850.37</v>
      </c>
      <c r="F156" s="44">
        <v>4500000</v>
      </c>
      <c r="G156" s="22">
        <f>E156/D156*100</f>
        <v>100</v>
      </c>
      <c r="H156" s="27">
        <f t="shared" si="9"/>
        <v>0</v>
      </c>
    </row>
    <row r="157" spans="1:8" ht="12.75">
      <c r="A157" s="5" t="s">
        <v>330</v>
      </c>
      <c r="B157" s="3" t="s">
        <v>429</v>
      </c>
      <c r="C157" s="3"/>
      <c r="D157" s="44">
        <v>450000</v>
      </c>
      <c r="E157" s="44">
        <v>450000</v>
      </c>
      <c r="F157" s="44"/>
      <c r="G157" s="22">
        <f>E157/D157*100</f>
        <v>100</v>
      </c>
      <c r="H157" s="27">
        <f t="shared" si="9"/>
        <v>0</v>
      </c>
    </row>
    <row r="158" spans="1:8" ht="12.75">
      <c r="A158" s="19" t="s">
        <v>48</v>
      </c>
      <c r="B158" s="19" t="s">
        <v>49</v>
      </c>
      <c r="C158" s="25">
        <f>C159</f>
        <v>1160000</v>
      </c>
      <c r="D158" s="41">
        <f>D159</f>
        <v>6160000</v>
      </c>
      <c r="E158" s="41">
        <f>E159</f>
        <v>6159997.89</v>
      </c>
      <c r="F158" s="41">
        <f>F159</f>
        <v>1160000</v>
      </c>
      <c r="G158" s="23">
        <f t="shared" si="4"/>
        <v>99.99996574675323</v>
      </c>
      <c r="H158" s="27">
        <f t="shared" si="9"/>
        <v>-2.110000000335276</v>
      </c>
    </row>
    <row r="159" spans="1:8" ht="12.75">
      <c r="A159" s="5" t="s">
        <v>148</v>
      </c>
      <c r="B159" s="3" t="s">
        <v>162</v>
      </c>
      <c r="C159" s="3">
        <v>1160000</v>
      </c>
      <c r="D159" s="44">
        <v>6160000</v>
      </c>
      <c r="E159" s="44">
        <v>6159997.89</v>
      </c>
      <c r="F159" s="44">
        <v>1160000</v>
      </c>
      <c r="G159" s="22">
        <f t="shared" si="4"/>
        <v>99.99996574675323</v>
      </c>
      <c r="H159" s="27">
        <f t="shared" si="9"/>
        <v>-2.110000000335276</v>
      </c>
    </row>
    <row r="160" spans="1:8" ht="12.75">
      <c r="A160" s="1" t="s">
        <v>50</v>
      </c>
      <c r="B160" s="1" t="s">
        <v>51</v>
      </c>
      <c r="C160" s="27">
        <f aca="true" t="shared" si="11" ref="C160:E161">C161</f>
        <v>0</v>
      </c>
      <c r="D160" s="45">
        <f t="shared" si="11"/>
        <v>0</v>
      </c>
      <c r="E160" s="45">
        <f t="shared" si="11"/>
        <v>0</v>
      </c>
      <c r="F160" s="45"/>
      <c r="G160" s="23" t="e">
        <f aca="true" t="shared" si="12" ref="G160:G243">E160/D160*100</f>
        <v>#DIV/0!</v>
      </c>
      <c r="H160" s="27">
        <f t="shared" si="9"/>
        <v>0</v>
      </c>
    </row>
    <row r="161" spans="1:8" ht="25.5">
      <c r="A161" s="20" t="s">
        <v>52</v>
      </c>
      <c r="B161" s="19" t="s">
        <v>53</v>
      </c>
      <c r="C161" s="25">
        <f t="shared" si="11"/>
        <v>0</v>
      </c>
      <c r="D161" s="41">
        <f t="shared" si="11"/>
        <v>0</v>
      </c>
      <c r="E161" s="41">
        <f t="shared" si="11"/>
        <v>0</v>
      </c>
      <c r="F161" s="41"/>
      <c r="G161" s="23" t="e">
        <f>E161/D161*100</f>
        <v>#DIV/0!</v>
      </c>
      <c r="H161" s="27">
        <f t="shared" si="9"/>
        <v>0</v>
      </c>
    </row>
    <row r="162" spans="1:8" ht="25.5">
      <c r="A162" s="12" t="s">
        <v>119</v>
      </c>
      <c r="B162" s="3" t="s">
        <v>164</v>
      </c>
      <c r="C162" s="3">
        <v>0</v>
      </c>
      <c r="D162" s="44">
        <v>0</v>
      </c>
      <c r="E162" s="44">
        <v>0</v>
      </c>
      <c r="F162" s="44">
        <v>0</v>
      </c>
      <c r="G162" s="22" t="e">
        <f t="shared" si="12"/>
        <v>#DIV/0!</v>
      </c>
      <c r="H162" s="27">
        <f t="shared" si="9"/>
        <v>0</v>
      </c>
    </row>
    <row r="163" spans="1:8" s="50" customFormat="1" ht="12.75">
      <c r="A163" s="52" t="s">
        <v>54</v>
      </c>
      <c r="B163" s="52" t="s">
        <v>55</v>
      </c>
      <c r="C163" s="45">
        <f>C164+C169+C170+C171+C176+C165+C166+C167+C174+C175+C177+C178+C180+C168+C173+C181</f>
        <v>216019130</v>
      </c>
      <c r="D163" s="45">
        <f>D164+D169+D170+D171+D176+D165+D166+D167+D174+D175+D177+D178+D180+D168+D173+D181+D172+D179</f>
        <v>248613586.57999998</v>
      </c>
      <c r="E163" s="45">
        <f>E164+E169+E170+E171+E176+E165+E166+E167+E174+E175+E177+E178+E180+E168+E173+E181+E172+E179</f>
        <v>230679173.63999996</v>
      </c>
      <c r="F163" s="45">
        <f>F164+F169+F170+F171+F176+F165+F166+F167+F174+F175+F177+F178+F180+F168+F173+F181+F172</f>
        <v>206444167.03</v>
      </c>
      <c r="G163" s="53">
        <f t="shared" si="12"/>
        <v>92.78622975248015</v>
      </c>
      <c r="H163" s="45">
        <f t="shared" si="9"/>
        <v>-17934412.940000027</v>
      </c>
    </row>
    <row r="164" spans="1:8" ht="12.75">
      <c r="A164" s="16" t="s">
        <v>130</v>
      </c>
      <c r="B164" s="3" t="s">
        <v>190</v>
      </c>
      <c r="C164" s="29">
        <f aca="true" t="shared" si="13" ref="C164:D167">C206</f>
        <v>7394000</v>
      </c>
      <c r="D164" s="40">
        <f t="shared" si="13"/>
        <v>7456000</v>
      </c>
      <c r="E164" s="40">
        <f aca="true" t="shared" si="14" ref="E164:F170">E206</f>
        <v>6997715.77</v>
      </c>
      <c r="F164" s="40">
        <f t="shared" si="14"/>
        <v>6524695.12</v>
      </c>
      <c r="G164" s="22">
        <f t="shared" si="12"/>
        <v>93.85348403969957</v>
      </c>
      <c r="H164" s="27">
        <f t="shared" si="9"/>
        <v>-458284.23000000045</v>
      </c>
    </row>
    <row r="165" spans="1:8" ht="25.5">
      <c r="A165" s="16" t="s">
        <v>181</v>
      </c>
      <c r="B165" s="3" t="s">
        <v>191</v>
      </c>
      <c r="C165" s="29">
        <f>C207</f>
        <v>10000</v>
      </c>
      <c r="D165" s="40">
        <f t="shared" si="13"/>
        <v>17000</v>
      </c>
      <c r="E165" s="40">
        <f t="shared" si="14"/>
        <v>17003.1</v>
      </c>
      <c r="F165" s="40">
        <f t="shared" si="14"/>
        <v>4250</v>
      </c>
      <c r="G165" s="22">
        <f t="shared" si="12"/>
        <v>100.01823529411764</v>
      </c>
      <c r="H165" s="27">
        <f t="shared" si="9"/>
        <v>3.099999999998545</v>
      </c>
    </row>
    <row r="166" spans="1:8" ht="38.25">
      <c r="A166" s="16" t="s">
        <v>183</v>
      </c>
      <c r="B166" s="3" t="s">
        <v>192</v>
      </c>
      <c r="C166" s="29">
        <f t="shared" si="13"/>
        <v>1980000</v>
      </c>
      <c r="D166" s="40">
        <f t="shared" si="13"/>
        <v>2311700</v>
      </c>
      <c r="E166" s="40">
        <f t="shared" si="14"/>
        <v>2308933.11</v>
      </c>
      <c r="F166" s="40">
        <f t="shared" si="14"/>
        <v>2304032.7</v>
      </c>
      <c r="G166" s="22">
        <f t="shared" si="12"/>
        <v>99.88030929618895</v>
      </c>
      <c r="H166" s="27">
        <f t="shared" si="9"/>
        <v>-2766.8900000001304</v>
      </c>
    </row>
    <row r="167" spans="1:8" ht="12.75">
      <c r="A167" s="3" t="s">
        <v>112</v>
      </c>
      <c r="B167" s="3" t="s">
        <v>193</v>
      </c>
      <c r="C167" s="29">
        <f t="shared" si="13"/>
        <v>1597227</v>
      </c>
      <c r="D167" s="40">
        <f t="shared" si="13"/>
        <v>1602105.02</v>
      </c>
      <c r="E167" s="40">
        <f t="shared" si="14"/>
        <v>1454107.06</v>
      </c>
      <c r="F167" s="40">
        <f t="shared" si="14"/>
        <v>1483843.43</v>
      </c>
      <c r="G167" s="22">
        <f t="shared" si="12"/>
        <v>90.76228098954462</v>
      </c>
      <c r="H167" s="27">
        <f t="shared" si="9"/>
        <v>-147997.95999999996</v>
      </c>
    </row>
    <row r="168" spans="1:8" ht="12.75">
      <c r="A168" s="5" t="s">
        <v>115</v>
      </c>
      <c r="B168" s="3" t="s">
        <v>352</v>
      </c>
      <c r="C168" s="29">
        <f aca="true" t="shared" si="15" ref="C168:D170">C210</f>
        <v>1000</v>
      </c>
      <c r="D168" s="40">
        <f t="shared" si="15"/>
        <v>1000</v>
      </c>
      <c r="E168" s="40">
        <f t="shared" si="14"/>
        <v>7.63</v>
      </c>
      <c r="F168" s="40">
        <f t="shared" si="14"/>
        <v>0</v>
      </c>
      <c r="G168" s="22"/>
      <c r="H168" s="27">
        <f t="shared" si="9"/>
        <v>-992.37</v>
      </c>
    </row>
    <row r="169" spans="1:8" ht="12.75">
      <c r="A169" s="3" t="s">
        <v>114</v>
      </c>
      <c r="B169" s="3" t="s">
        <v>194</v>
      </c>
      <c r="C169" s="29">
        <f>C211</f>
        <v>467473</v>
      </c>
      <c r="D169" s="40">
        <f t="shared" si="15"/>
        <v>467794.98</v>
      </c>
      <c r="E169" s="40">
        <f t="shared" si="14"/>
        <v>404338.83</v>
      </c>
      <c r="F169" s="40">
        <f t="shared" si="14"/>
        <v>552512</v>
      </c>
      <c r="G169" s="22">
        <f t="shared" si="12"/>
        <v>86.4350510986672</v>
      </c>
      <c r="H169" s="27">
        <f t="shared" si="9"/>
        <v>-63456.149999999965</v>
      </c>
    </row>
    <row r="170" spans="1:8" ht="25.5">
      <c r="A170" s="12" t="s">
        <v>117</v>
      </c>
      <c r="B170" s="3" t="s">
        <v>195</v>
      </c>
      <c r="C170" s="29">
        <f>C212</f>
        <v>561900</v>
      </c>
      <c r="D170" s="40">
        <f t="shared" si="15"/>
        <v>607300</v>
      </c>
      <c r="E170" s="40">
        <f t="shared" si="14"/>
        <v>560022.61</v>
      </c>
      <c r="F170" s="40">
        <f t="shared" si="14"/>
        <v>377493.37</v>
      </c>
      <c r="G170" s="22">
        <f t="shared" si="12"/>
        <v>92.21515066688622</v>
      </c>
      <c r="H170" s="27">
        <f t="shared" si="9"/>
        <v>-47277.390000000014</v>
      </c>
    </row>
    <row r="171" spans="1:8" ht="25.5">
      <c r="A171" s="12" t="s">
        <v>119</v>
      </c>
      <c r="B171" s="3" t="s">
        <v>196</v>
      </c>
      <c r="C171" s="29">
        <f>C200+C213</f>
        <v>830930</v>
      </c>
      <c r="D171" s="40">
        <f>D200+D213</f>
        <v>1657172.17</v>
      </c>
      <c r="E171" s="40">
        <f>E200+E213</f>
        <v>1294107.82</v>
      </c>
      <c r="F171" s="40">
        <f>F200+F213</f>
        <v>1336228.13</v>
      </c>
      <c r="G171" s="22">
        <f t="shared" si="12"/>
        <v>78.09133193444832</v>
      </c>
      <c r="H171" s="27">
        <f t="shared" si="9"/>
        <v>-363064.34999999986</v>
      </c>
    </row>
    <row r="172" spans="1:8" ht="12.75">
      <c r="A172" s="12" t="s">
        <v>397</v>
      </c>
      <c r="B172" s="3" t="s">
        <v>399</v>
      </c>
      <c r="C172" s="29"/>
      <c r="D172" s="40">
        <f aca="true" t="shared" si="16" ref="D172:F173">D214</f>
        <v>40000</v>
      </c>
      <c r="E172" s="40">
        <f t="shared" si="16"/>
        <v>16000</v>
      </c>
      <c r="F172" s="40">
        <f t="shared" si="16"/>
        <v>12000</v>
      </c>
      <c r="G172" s="22">
        <f t="shared" si="12"/>
        <v>40</v>
      </c>
      <c r="H172" s="27">
        <f t="shared" si="9"/>
        <v>-24000</v>
      </c>
    </row>
    <row r="173" spans="1:8" ht="12.75">
      <c r="A173" s="12" t="s">
        <v>353</v>
      </c>
      <c r="B173" s="3" t="s">
        <v>365</v>
      </c>
      <c r="C173" s="29">
        <f>C215</f>
        <v>350000</v>
      </c>
      <c r="D173" s="40">
        <f t="shared" si="16"/>
        <v>350000</v>
      </c>
      <c r="E173" s="40">
        <f t="shared" si="16"/>
        <v>350000</v>
      </c>
      <c r="F173" s="40">
        <f t="shared" si="16"/>
        <v>350000</v>
      </c>
      <c r="G173" s="22">
        <f t="shared" si="12"/>
        <v>100</v>
      </c>
      <c r="H173" s="27">
        <f t="shared" si="9"/>
        <v>0</v>
      </c>
    </row>
    <row r="174" spans="1:8" ht="38.25">
      <c r="A174" s="16" t="s">
        <v>171</v>
      </c>
      <c r="B174" s="3" t="s">
        <v>197</v>
      </c>
      <c r="C174" s="29">
        <f>C189</f>
        <v>0</v>
      </c>
      <c r="D174" s="40">
        <f>D189</f>
        <v>0</v>
      </c>
      <c r="E174" s="40">
        <f>E189</f>
        <v>0</v>
      </c>
      <c r="F174" s="40">
        <f>F189</f>
        <v>1315000</v>
      </c>
      <c r="G174" s="22" t="e">
        <f t="shared" si="12"/>
        <v>#DIV/0!</v>
      </c>
      <c r="H174" s="27">
        <f t="shared" si="9"/>
        <v>0</v>
      </c>
    </row>
    <row r="175" spans="1:8" ht="51">
      <c r="A175" s="16" t="s">
        <v>165</v>
      </c>
      <c r="B175" s="3" t="s">
        <v>198</v>
      </c>
      <c r="C175" s="29">
        <f>C184+C201+C190+C195</f>
        <v>109153605</v>
      </c>
      <c r="D175" s="40">
        <f>D184+D201+D190+D195</f>
        <v>117184384.44999999</v>
      </c>
      <c r="E175" s="40">
        <f>E184+E201+E190+E195</f>
        <v>112276496.63</v>
      </c>
      <c r="F175" s="40">
        <f>F184+F201+F190+F195</f>
        <v>100597569.94</v>
      </c>
      <c r="G175" s="22">
        <f t="shared" si="12"/>
        <v>95.81182437998463</v>
      </c>
      <c r="H175" s="27">
        <f t="shared" si="9"/>
        <v>-4907887.819999993</v>
      </c>
    </row>
    <row r="176" spans="1:8" ht="12.75">
      <c r="A176" s="16" t="s">
        <v>167</v>
      </c>
      <c r="B176" s="3" t="s">
        <v>199</v>
      </c>
      <c r="C176" s="29">
        <f>C185+C202+C191+C196</f>
        <v>4518652</v>
      </c>
      <c r="D176" s="40">
        <f>D185+D191+D202+D196</f>
        <v>7983235.470000001</v>
      </c>
      <c r="E176" s="40">
        <f>E185+E191+E202+E196</f>
        <v>4604976.62</v>
      </c>
      <c r="F176" s="40">
        <f>F185+F191+F202+F196</f>
        <v>9253289.04</v>
      </c>
      <c r="G176" s="22">
        <f t="shared" si="12"/>
        <v>57.68308647922169</v>
      </c>
      <c r="H176" s="27">
        <f t="shared" si="9"/>
        <v>-3378258.8500000006</v>
      </c>
    </row>
    <row r="177" spans="1:8" ht="51">
      <c r="A177" s="16" t="s">
        <v>153</v>
      </c>
      <c r="B177" s="3" t="s">
        <v>200</v>
      </c>
      <c r="C177" s="29">
        <f>C186+C192+C197</f>
        <v>84258895</v>
      </c>
      <c r="D177" s="40">
        <f>D186+D192+D197+D203</f>
        <v>97448698.03</v>
      </c>
      <c r="E177" s="40">
        <f>E186+E192+E197+E203</f>
        <v>90185974.03999999</v>
      </c>
      <c r="F177" s="40">
        <f>F186+F192+F197</f>
        <v>76653149.45</v>
      </c>
      <c r="G177" s="22">
        <f t="shared" si="12"/>
        <v>92.54713081157416</v>
      </c>
      <c r="H177" s="27">
        <f t="shared" si="9"/>
        <v>-7262723.99000001</v>
      </c>
    </row>
    <row r="178" spans="1:8" ht="12.75">
      <c r="A178" s="16" t="s">
        <v>155</v>
      </c>
      <c r="B178" s="3" t="s">
        <v>201</v>
      </c>
      <c r="C178" s="29">
        <f>C187+C193+C198+C204</f>
        <v>4816448</v>
      </c>
      <c r="D178" s="40">
        <f>D187+D193+D198+D204</f>
        <v>11361900.38</v>
      </c>
      <c r="E178" s="40">
        <f>E187+E193+E198+E204</f>
        <v>10101227.17</v>
      </c>
      <c r="F178" s="40">
        <f>F187+F193+F198+F204</f>
        <v>5642016.38</v>
      </c>
      <c r="G178" s="22">
        <f t="shared" si="12"/>
        <v>88.90438071241036</v>
      </c>
      <c r="H178" s="27">
        <f t="shared" si="9"/>
        <v>-1260673.210000001</v>
      </c>
    </row>
    <row r="179" spans="1:8" ht="25.5">
      <c r="A179" s="12" t="s">
        <v>414</v>
      </c>
      <c r="B179" s="3" t="s">
        <v>424</v>
      </c>
      <c r="C179" s="29"/>
      <c r="D179" s="40">
        <f aca="true" t="shared" si="17" ref="D179:E181">D216</f>
        <v>3636</v>
      </c>
      <c r="E179" s="40">
        <f t="shared" si="17"/>
        <v>1233</v>
      </c>
      <c r="F179" s="40"/>
      <c r="G179" s="22"/>
      <c r="H179" s="27">
        <f t="shared" si="9"/>
        <v>-2403</v>
      </c>
    </row>
    <row r="180" spans="1:8" ht="12.75">
      <c r="A180" s="3" t="s">
        <v>123</v>
      </c>
      <c r="B180" s="3" t="s">
        <v>202</v>
      </c>
      <c r="C180" s="29">
        <f>C217</f>
        <v>41000</v>
      </c>
      <c r="D180" s="40">
        <f t="shared" si="17"/>
        <v>20297</v>
      </c>
      <c r="E180" s="40">
        <f t="shared" si="17"/>
        <v>4861.68</v>
      </c>
      <c r="F180" s="40">
        <f>F217</f>
        <v>13734.71</v>
      </c>
      <c r="G180" s="22">
        <f t="shared" si="12"/>
        <v>23.95270236980835</v>
      </c>
      <c r="H180" s="27">
        <f t="shared" si="9"/>
        <v>-15435.32</v>
      </c>
    </row>
    <row r="181" spans="1:8" ht="12.75">
      <c r="A181" s="3" t="s">
        <v>330</v>
      </c>
      <c r="B181" s="3" t="s">
        <v>364</v>
      </c>
      <c r="C181" s="29">
        <f>C218</f>
        <v>38000</v>
      </c>
      <c r="D181" s="40">
        <f t="shared" si="17"/>
        <v>101363.08</v>
      </c>
      <c r="E181" s="40">
        <f t="shared" si="17"/>
        <v>102168.57</v>
      </c>
      <c r="F181" s="40">
        <f>F218</f>
        <v>24352.76</v>
      </c>
      <c r="G181" s="22"/>
      <c r="H181" s="27">
        <f t="shared" si="9"/>
        <v>805.4900000000052</v>
      </c>
    </row>
    <row r="182" spans="1:8" ht="12.75">
      <c r="A182" s="19" t="s">
        <v>56</v>
      </c>
      <c r="B182" s="19" t="s">
        <v>57</v>
      </c>
      <c r="C182" s="25">
        <f>C185+C186+C184+C187</f>
        <v>30562800</v>
      </c>
      <c r="D182" s="41">
        <f>D185+D186+D184+D187</f>
        <v>37121805.91</v>
      </c>
      <c r="E182" s="41">
        <f>E185+E186+E184+E187</f>
        <v>33956499.72</v>
      </c>
      <c r="F182" s="41">
        <f>F185+F186+F184+F187+F183</f>
        <v>29797728.189999998</v>
      </c>
      <c r="G182" s="23">
        <f t="shared" si="12"/>
        <v>91.47318910703287</v>
      </c>
      <c r="H182" s="27">
        <f t="shared" si="9"/>
        <v>-3165306.1899999976</v>
      </c>
    </row>
    <row r="183" spans="1:8" ht="38.25">
      <c r="A183" s="16" t="s">
        <v>171</v>
      </c>
      <c r="B183" s="3" t="s">
        <v>346</v>
      </c>
      <c r="C183" s="25"/>
      <c r="D183" s="41"/>
      <c r="E183" s="41"/>
      <c r="F183" s="44">
        <v>0</v>
      </c>
      <c r="G183" s="23"/>
      <c r="H183" s="27">
        <f t="shared" si="9"/>
        <v>0</v>
      </c>
    </row>
    <row r="184" spans="1:8" ht="51">
      <c r="A184" s="16" t="s">
        <v>165</v>
      </c>
      <c r="B184" s="3" t="s">
        <v>166</v>
      </c>
      <c r="C184" s="29">
        <v>14433440</v>
      </c>
      <c r="D184" s="40">
        <v>17348870.9</v>
      </c>
      <c r="E184" s="40">
        <v>15586179.47</v>
      </c>
      <c r="F184" s="40">
        <v>13593788.45</v>
      </c>
      <c r="G184" s="22">
        <f>E184/D184*100</f>
        <v>89.83973400828063</v>
      </c>
      <c r="H184" s="27">
        <f t="shared" si="9"/>
        <v>-1762691.4299999978</v>
      </c>
    </row>
    <row r="185" spans="1:8" ht="12.75">
      <c r="A185" s="16" t="s">
        <v>167</v>
      </c>
      <c r="B185" s="3" t="s">
        <v>168</v>
      </c>
      <c r="C185" s="3">
        <v>450000</v>
      </c>
      <c r="D185" s="44">
        <v>941360</v>
      </c>
      <c r="E185" s="44">
        <v>120991.74</v>
      </c>
      <c r="F185" s="44">
        <v>315262.8</v>
      </c>
      <c r="G185" s="22">
        <f t="shared" si="12"/>
        <v>12.852866066117109</v>
      </c>
      <c r="H185" s="27">
        <f t="shared" si="9"/>
        <v>-820368.26</v>
      </c>
    </row>
    <row r="186" spans="1:8" ht="51">
      <c r="A186" s="16" t="s">
        <v>153</v>
      </c>
      <c r="B186" s="3" t="s">
        <v>169</v>
      </c>
      <c r="C186" s="28">
        <v>15079360</v>
      </c>
      <c r="D186" s="44">
        <v>18239008</v>
      </c>
      <c r="E186" s="44">
        <v>18043911.49</v>
      </c>
      <c r="F186" s="44">
        <v>14880480.86</v>
      </c>
      <c r="G186" s="22">
        <f t="shared" si="12"/>
        <v>98.93033376595919</v>
      </c>
      <c r="H186" s="27">
        <f t="shared" si="9"/>
        <v>-195096.51000000164</v>
      </c>
    </row>
    <row r="187" spans="1:8" ht="12.75">
      <c r="A187" s="16" t="s">
        <v>155</v>
      </c>
      <c r="B187" s="3" t="s">
        <v>170</v>
      </c>
      <c r="C187" s="28">
        <v>600000</v>
      </c>
      <c r="D187" s="44">
        <v>592567.01</v>
      </c>
      <c r="E187" s="44">
        <v>205417.02</v>
      </c>
      <c r="F187" s="44">
        <v>1008196.08</v>
      </c>
      <c r="G187" s="22">
        <f>E187/D187*100</f>
        <v>34.66561866142362</v>
      </c>
      <c r="H187" s="27">
        <f t="shared" si="9"/>
        <v>-387149.99</v>
      </c>
    </row>
    <row r="188" spans="1:8" ht="12.75">
      <c r="A188" s="19" t="s">
        <v>58</v>
      </c>
      <c r="B188" s="19" t="s">
        <v>59</v>
      </c>
      <c r="C188" s="25">
        <f>C190+C191+C192+C193+C189</f>
        <v>153123100</v>
      </c>
      <c r="D188" s="41">
        <f>D190+D191+D192+D193+D189</f>
        <v>176757866.09</v>
      </c>
      <c r="E188" s="41">
        <f>E190+E191+E192+E193+E189</f>
        <v>166851231.27</v>
      </c>
      <c r="F188" s="41">
        <f>F190+F191+F192+F193+F189</f>
        <v>150300388.65</v>
      </c>
      <c r="G188" s="23">
        <f t="shared" si="12"/>
        <v>94.39536409940827</v>
      </c>
      <c r="H188" s="27">
        <f t="shared" si="9"/>
        <v>-9906634.819999993</v>
      </c>
    </row>
    <row r="189" spans="1:8" ht="38.25">
      <c r="A189" s="16" t="s">
        <v>171</v>
      </c>
      <c r="B189" s="3" t="s">
        <v>172</v>
      </c>
      <c r="C189" s="3">
        <v>0</v>
      </c>
      <c r="D189" s="40">
        <v>0</v>
      </c>
      <c r="E189" s="40">
        <v>0</v>
      </c>
      <c r="F189" s="40">
        <v>1315000</v>
      </c>
      <c r="G189" s="22" t="e">
        <f>E189/D189*100</f>
        <v>#DIV/0!</v>
      </c>
      <c r="H189" s="27">
        <f t="shared" si="9"/>
        <v>0</v>
      </c>
    </row>
    <row r="190" spans="1:8" ht="51">
      <c r="A190" s="16" t="s">
        <v>165</v>
      </c>
      <c r="B190" s="3" t="s">
        <v>173</v>
      </c>
      <c r="C190" s="3">
        <v>85223265</v>
      </c>
      <c r="D190" s="44">
        <v>94140811.46</v>
      </c>
      <c r="E190" s="44">
        <v>91469988.47</v>
      </c>
      <c r="F190" s="44">
        <v>82120999.76</v>
      </c>
      <c r="G190" s="22">
        <f t="shared" si="12"/>
        <v>97.1629488331585</v>
      </c>
      <c r="H190" s="27">
        <f t="shared" si="9"/>
        <v>-2670822.9899999946</v>
      </c>
    </row>
    <row r="191" spans="1:8" ht="12.75">
      <c r="A191" s="16" t="s">
        <v>167</v>
      </c>
      <c r="B191" s="3" t="s">
        <v>174</v>
      </c>
      <c r="C191" s="3">
        <v>3067052</v>
      </c>
      <c r="D191" s="44">
        <v>5879214.03</v>
      </c>
      <c r="E191" s="44">
        <v>3737096.18</v>
      </c>
      <c r="F191" s="44">
        <v>5887758.95</v>
      </c>
      <c r="G191" s="22">
        <f t="shared" si="12"/>
        <v>63.56455405315462</v>
      </c>
      <c r="H191" s="27">
        <f t="shared" si="9"/>
        <v>-2142117.85</v>
      </c>
    </row>
    <row r="192" spans="1:8" ht="51">
      <c r="A192" s="16" t="s">
        <v>153</v>
      </c>
      <c r="B192" s="3" t="s">
        <v>175</v>
      </c>
      <c r="C192" s="3">
        <v>61535435</v>
      </c>
      <c r="D192" s="44">
        <v>67277661.63</v>
      </c>
      <c r="E192" s="44">
        <v>62925682.72</v>
      </c>
      <c r="F192" s="44">
        <v>57322354.94</v>
      </c>
      <c r="G192" s="22">
        <f t="shared" si="12"/>
        <v>93.53131662938269</v>
      </c>
      <c r="H192" s="27">
        <f t="shared" si="9"/>
        <v>-4351978.909999996</v>
      </c>
    </row>
    <row r="193" spans="1:8" ht="12.75">
      <c r="A193" s="16" t="s">
        <v>155</v>
      </c>
      <c r="B193" s="3" t="s">
        <v>176</v>
      </c>
      <c r="C193" s="28">
        <v>3297348</v>
      </c>
      <c r="D193" s="44">
        <v>9460178.97</v>
      </c>
      <c r="E193" s="44">
        <v>8718463.9</v>
      </c>
      <c r="F193" s="44">
        <v>3654275</v>
      </c>
      <c r="G193" s="22">
        <f t="shared" si="12"/>
        <v>92.15960847725907</v>
      </c>
      <c r="H193" s="27">
        <f t="shared" si="9"/>
        <v>-741715.0700000003</v>
      </c>
    </row>
    <row r="194" spans="1:8" ht="12.75">
      <c r="A194" s="13" t="s">
        <v>383</v>
      </c>
      <c r="B194" s="1" t="s">
        <v>384</v>
      </c>
      <c r="C194" s="27">
        <f>C195+C196+C197+C198</f>
        <v>18035700</v>
      </c>
      <c r="D194" s="45">
        <f>D195+D196+D197+D198</f>
        <v>19348143.72</v>
      </c>
      <c r="E194" s="45">
        <f>E195+E196+E197+E198</f>
        <v>15702399.12</v>
      </c>
      <c r="F194" s="45">
        <f>F195+F196+F197+F198</f>
        <v>12294894.72</v>
      </c>
      <c r="G194" s="22"/>
      <c r="H194" s="27">
        <f t="shared" si="9"/>
        <v>-3645744.5999999996</v>
      </c>
    </row>
    <row r="195" spans="1:8" ht="51">
      <c r="A195" s="16" t="s">
        <v>165</v>
      </c>
      <c r="B195" s="3" t="s">
        <v>385</v>
      </c>
      <c r="C195" s="28">
        <v>8966900</v>
      </c>
      <c r="D195" s="44">
        <v>5404065.32</v>
      </c>
      <c r="E195" s="44">
        <v>4929691.92</v>
      </c>
      <c r="F195" s="44">
        <v>4210833.77</v>
      </c>
      <c r="G195" s="22"/>
      <c r="H195" s="27">
        <f t="shared" si="9"/>
        <v>-474373.4000000004</v>
      </c>
    </row>
    <row r="196" spans="1:8" ht="12.75">
      <c r="A196" s="16" t="s">
        <v>167</v>
      </c>
      <c r="B196" s="3" t="s">
        <v>386</v>
      </c>
      <c r="C196" s="28">
        <v>585600</v>
      </c>
      <c r="D196" s="44">
        <v>868544</v>
      </c>
      <c r="E196" s="44">
        <v>491537.1</v>
      </c>
      <c r="F196" s="44">
        <v>2725802</v>
      </c>
      <c r="G196" s="22"/>
      <c r="H196" s="27">
        <f t="shared" si="9"/>
        <v>-377006.9</v>
      </c>
    </row>
    <row r="197" spans="1:8" ht="51">
      <c r="A197" s="16" t="s">
        <v>153</v>
      </c>
      <c r="B197" s="3" t="s">
        <v>387</v>
      </c>
      <c r="C197" s="28">
        <v>7644100</v>
      </c>
      <c r="D197" s="44">
        <v>11932028.4</v>
      </c>
      <c r="E197" s="44">
        <v>9216379.83</v>
      </c>
      <c r="F197" s="44">
        <v>4450313.65</v>
      </c>
      <c r="G197" s="22"/>
      <c r="H197" s="27">
        <f t="shared" si="9"/>
        <v>-2715648.5700000003</v>
      </c>
    </row>
    <row r="198" spans="1:8" ht="12.75">
      <c r="A198" s="16" t="s">
        <v>155</v>
      </c>
      <c r="B198" s="3" t="s">
        <v>388</v>
      </c>
      <c r="C198" s="28">
        <v>839100</v>
      </c>
      <c r="D198" s="44">
        <v>1143506</v>
      </c>
      <c r="E198" s="44">
        <v>1064790.27</v>
      </c>
      <c r="F198" s="44">
        <v>907945.3</v>
      </c>
      <c r="G198" s="22"/>
      <c r="H198" s="27">
        <f t="shared" si="9"/>
        <v>-78715.72999999998</v>
      </c>
    </row>
    <row r="199" spans="1:8" ht="12.75">
      <c r="A199" s="19" t="s">
        <v>60</v>
      </c>
      <c r="B199" s="19" t="s">
        <v>61</v>
      </c>
      <c r="C199" s="25">
        <f>C200+C201+C202+C204</f>
        <v>1168830</v>
      </c>
      <c r="D199" s="41">
        <f>D200+D201+D202+D204+D203</f>
        <v>903439.61</v>
      </c>
      <c r="E199" s="41">
        <f>E200+E201+E202+E204+E203</f>
        <v>805930.1</v>
      </c>
      <c r="F199" s="41">
        <f>F200+F201+F202+F204</f>
        <v>1312646.18</v>
      </c>
      <c r="G199" s="23">
        <f t="shared" si="12"/>
        <v>89.20685910594511</v>
      </c>
      <c r="H199" s="27">
        <f t="shared" si="9"/>
        <v>-97509.51000000001</v>
      </c>
    </row>
    <row r="200" spans="1:8" ht="25.5">
      <c r="A200" s="12" t="s">
        <v>119</v>
      </c>
      <c r="B200" s="3" t="s">
        <v>177</v>
      </c>
      <c r="C200" s="3">
        <v>142830</v>
      </c>
      <c r="D200" s="44">
        <v>153037</v>
      </c>
      <c r="E200" s="44">
        <v>147385.75</v>
      </c>
      <c r="F200" s="44">
        <v>244632.93</v>
      </c>
      <c r="G200" s="22">
        <f t="shared" si="12"/>
        <v>96.3072655632298</v>
      </c>
      <c r="H200" s="27">
        <f aca="true" t="shared" si="18" ref="H200:H263">E200-D200</f>
        <v>-5651.25</v>
      </c>
    </row>
    <row r="201" spans="1:8" ht="51">
      <c r="A201" s="16" t="s">
        <v>165</v>
      </c>
      <c r="B201" s="3" t="s">
        <v>178</v>
      </c>
      <c r="C201" s="3">
        <v>530000</v>
      </c>
      <c r="D201" s="44">
        <v>290636.77</v>
      </c>
      <c r="E201" s="44">
        <v>290636.77</v>
      </c>
      <c r="F201" s="44">
        <v>671947.96</v>
      </c>
      <c r="G201" s="22">
        <f t="shared" si="12"/>
        <v>100</v>
      </c>
      <c r="H201" s="27">
        <f t="shared" si="18"/>
        <v>0</v>
      </c>
    </row>
    <row r="202" spans="1:8" ht="12.75">
      <c r="A202" s="16" t="s">
        <v>167</v>
      </c>
      <c r="B202" s="3" t="s">
        <v>179</v>
      </c>
      <c r="C202" s="28">
        <v>416000</v>
      </c>
      <c r="D202" s="44">
        <v>294117.44</v>
      </c>
      <c r="E202" s="44">
        <v>255351.6</v>
      </c>
      <c r="F202" s="44">
        <v>324465.29</v>
      </c>
      <c r="G202" s="22">
        <f t="shared" si="12"/>
        <v>86.81960512100201</v>
      </c>
      <c r="H202" s="27">
        <f t="shared" si="18"/>
        <v>-38765.84</v>
      </c>
    </row>
    <row r="203" spans="1:8" ht="51">
      <c r="A203" s="16" t="s">
        <v>153</v>
      </c>
      <c r="B203" s="3" t="s">
        <v>428</v>
      </c>
      <c r="C203" s="28"/>
      <c r="D203" s="44"/>
      <c r="E203" s="44"/>
      <c r="F203" s="44">
        <v>0</v>
      </c>
      <c r="G203" s="22"/>
      <c r="H203" s="27">
        <f t="shared" si="18"/>
        <v>0</v>
      </c>
    </row>
    <row r="204" spans="1:8" ht="12.75">
      <c r="A204" s="16" t="s">
        <v>155</v>
      </c>
      <c r="B204" s="3" t="s">
        <v>329</v>
      </c>
      <c r="C204" s="28">
        <v>80000</v>
      </c>
      <c r="D204" s="44">
        <v>165648.4</v>
      </c>
      <c r="E204" s="44">
        <v>112555.98</v>
      </c>
      <c r="F204" s="44">
        <v>71600</v>
      </c>
      <c r="G204" s="22">
        <f>E204/D204*100</f>
        <v>67.94872754581391</v>
      </c>
      <c r="H204" s="27">
        <f t="shared" si="18"/>
        <v>-53092.42</v>
      </c>
    </row>
    <row r="205" spans="1:8" ht="12.75">
      <c r="A205" s="19" t="s">
        <v>62</v>
      </c>
      <c r="B205" s="19" t="s">
        <v>63</v>
      </c>
      <c r="C205" s="25">
        <f>C206+C208+C213+C217+C209+C211+C212+C210+C215+C218+C207</f>
        <v>13128700</v>
      </c>
      <c r="D205" s="41">
        <f>D206+D208+D213+D217+D209+D211+D212+D210+D215+D218+D207+D214+D216</f>
        <v>14482331.25</v>
      </c>
      <c r="E205" s="41">
        <f>E206+E208+E213+E217+E209+E211+E212+E210+E215+E218+E207+E214+E216</f>
        <v>13363113.43</v>
      </c>
      <c r="F205" s="41">
        <f>F206+F208+F213+F217+F209+F211+F212+F210+F207+F215+F218+F214</f>
        <v>12738509.29</v>
      </c>
      <c r="G205" s="23">
        <f t="shared" si="12"/>
        <v>92.27183938359371</v>
      </c>
      <c r="H205" s="27">
        <f t="shared" si="18"/>
        <v>-1119217.8200000003</v>
      </c>
    </row>
    <row r="206" spans="1:8" ht="12.75">
      <c r="A206" s="16" t="s">
        <v>130</v>
      </c>
      <c r="B206" s="3" t="s">
        <v>180</v>
      </c>
      <c r="C206" s="28">
        <v>7394000</v>
      </c>
      <c r="D206" s="44">
        <v>7456000</v>
      </c>
      <c r="E206" s="44">
        <v>6997715.77</v>
      </c>
      <c r="F206" s="44">
        <v>6524695.12</v>
      </c>
      <c r="G206" s="22">
        <f t="shared" si="12"/>
        <v>93.85348403969957</v>
      </c>
      <c r="H206" s="27">
        <f t="shared" si="18"/>
        <v>-458284.23000000045</v>
      </c>
    </row>
    <row r="207" spans="1:8" ht="25.5">
      <c r="A207" s="16" t="s">
        <v>181</v>
      </c>
      <c r="B207" s="3" t="s">
        <v>182</v>
      </c>
      <c r="C207" s="28">
        <v>10000</v>
      </c>
      <c r="D207" s="44">
        <v>17000</v>
      </c>
      <c r="E207" s="44">
        <v>17003.1</v>
      </c>
      <c r="F207" s="44">
        <v>4250</v>
      </c>
      <c r="G207" s="22">
        <f>E207/D207*100</f>
        <v>100.01823529411764</v>
      </c>
      <c r="H207" s="27">
        <f t="shared" si="18"/>
        <v>3.099999999998545</v>
      </c>
    </row>
    <row r="208" spans="1:8" ht="38.25">
      <c r="A208" s="16" t="s">
        <v>183</v>
      </c>
      <c r="B208" s="3" t="s">
        <v>184</v>
      </c>
      <c r="C208" s="28">
        <v>1980000</v>
      </c>
      <c r="D208" s="44">
        <v>2311700</v>
      </c>
      <c r="E208" s="44">
        <v>2308933.11</v>
      </c>
      <c r="F208" s="44">
        <v>2304032.7</v>
      </c>
      <c r="G208" s="22">
        <f t="shared" si="12"/>
        <v>99.88030929618895</v>
      </c>
      <c r="H208" s="27">
        <f t="shared" si="18"/>
        <v>-2766.8900000001304</v>
      </c>
    </row>
    <row r="209" spans="1:8" ht="12.75">
      <c r="A209" s="3" t="s">
        <v>112</v>
      </c>
      <c r="B209" s="3" t="s">
        <v>185</v>
      </c>
      <c r="C209" s="28">
        <v>1597227</v>
      </c>
      <c r="D209" s="44">
        <v>1602105.02</v>
      </c>
      <c r="E209" s="44">
        <v>1454107.06</v>
      </c>
      <c r="F209" s="44">
        <v>1483843.43</v>
      </c>
      <c r="G209" s="22">
        <f t="shared" si="12"/>
        <v>90.76228098954462</v>
      </c>
      <c r="H209" s="27">
        <f t="shared" si="18"/>
        <v>-147997.95999999996</v>
      </c>
    </row>
    <row r="210" spans="1:8" ht="12.75">
      <c r="A210" s="5" t="s">
        <v>115</v>
      </c>
      <c r="B210" s="3" t="s">
        <v>351</v>
      </c>
      <c r="C210" s="28">
        <v>1000</v>
      </c>
      <c r="D210" s="44">
        <v>1000</v>
      </c>
      <c r="E210" s="44">
        <v>7.63</v>
      </c>
      <c r="F210" s="44">
        <v>0</v>
      </c>
      <c r="G210" s="22">
        <f t="shared" si="12"/>
        <v>0.763</v>
      </c>
      <c r="H210" s="27">
        <f t="shared" si="18"/>
        <v>-992.37</v>
      </c>
    </row>
    <row r="211" spans="1:8" ht="12.75">
      <c r="A211" s="3" t="s">
        <v>114</v>
      </c>
      <c r="B211" s="3" t="s">
        <v>186</v>
      </c>
      <c r="C211" s="28">
        <v>467473</v>
      </c>
      <c r="D211" s="44">
        <v>467794.98</v>
      </c>
      <c r="E211" s="44">
        <v>404338.83</v>
      </c>
      <c r="F211" s="44">
        <v>552512</v>
      </c>
      <c r="G211" s="22">
        <f t="shared" si="12"/>
        <v>86.4350510986672</v>
      </c>
      <c r="H211" s="27">
        <f t="shared" si="18"/>
        <v>-63456.149999999965</v>
      </c>
    </row>
    <row r="212" spans="1:8" ht="25.5">
      <c r="A212" s="12" t="s">
        <v>117</v>
      </c>
      <c r="B212" s="3" t="s">
        <v>187</v>
      </c>
      <c r="C212" s="28">
        <v>561900</v>
      </c>
      <c r="D212" s="44">
        <v>607300</v>
      </c>
      <c r="E212" s="44">
        <v>560022.61</v>
      </c>
      <c r="F212" s="44">
        <v>377493.37</v>
      </c>
      <c r="G212" s="22">
        <f t="shared" si="12"/>
        <v>92.21515066688622</v>
      </c>
      <c r="H212" s="27">
        <f t="shared" si="18"/>
        <v>-47277.390000000014</v>
      </c>
    </row>
    <row r="213" spans="1:8" ht="25.5">
      <c r="A213" s="12" t="s">
        <v>119</v>
      </c>
      <c r="B213" s="3" t="s">
        <v>188</v>
      </c>
      <c r="C213" s="28">
        <v>688100</v>
      </c>
      <c r="D213" s="44">
        <v>1504135.17</v>
      </c>
      <c r="E213" s="44">
        <v>1146722.07</v>
      </c>
      <c r="F213" s="44">
        <v>1091595.2</v>
      </c>
      <c r="G213" s="22">
        <f t="shared" si="12"/>
        <v>76.23796669816583</v>
      </c>
      <c r="H213" s="27">
        <f t="shared" si="18"/>
        <v>-357413.09999999986</v>
      </c>
    </row>
    <row r="214" spans="1:8" ht="12.75">
      <c r="A214" s="12" t="s">
        <v>397</v>
      </c>
      <c r="B214" s="3" t="s">
        <v>398</v>
      </c>
      <c r="C214" s="28">
        <v>0</v>
      </c>
      <c r="D214" s="44">
        <v>40000</v>
      </c>
      <c r="E214" s="44">
        <v>16000</v>
      </c>
      <c r="F214" s="44">
        <v>12000</v>
      </c>
      <c r="G214" s="22">
        <f t="shared" si="12"/>
        <v>40</v>
      </c>
      <c r="H214" s="27">
        <f t="shared" si="18"/>
        <v>-24000</v>
      </c>
    </row>
    <row r="215" spans="1:8" ht="12.75">
      <c r="A215" s="12" t="s">
        <v>353</v>
      </c>
      <c r="B215" s="3" t="s">
        <v>363</v>
      </c>
      <c r="C215" s="28">
        <v>350000</v>
      </c>
      <c r="D215" s="44">
        <v>350000</v>
      </c>
      <c r="E215" s="44">
        <v>350000</v>
      </c>
      <c r="F215" s="44">
        <v>350000</v>
      </c>
      <c r="G215" s="22"/>
      <c r="H215" s="27">
        <f t="shared" si="18"/>
        <v>0</v>
      </c>
    </row>
    <row r="216" spans="1:8" ht="25.5">
      <c r="A216" s="12" t="s">
        <v>414</v>
      </c>
      <c r="B216" s="3" t="s">
        <v>423</v>
      </c>
      <c r="C216" s="28"/>
      <c r="D216" s="44">
        <v>3636</v>
      </c>
      <c r="E216" s="44">
        <v>1233</v>
      </c>
      <c r="F216" s="44">
        <v>0</v>
      </c>
      <c r="G216" s="22"/>
      <c r="H216" s="27">
        <f t="shared" si="18"/>
        <v>-2403</v>
      </c>
    </row>
    <row r="217" spans="1:8" ht="12.75">
      <c r="A217" s="3" t="s">
        <v>123</v>
      </c>
      <c r="B217" s="3" t="s">
        <v>189</v>
      </c>
      <c r="C217" s="28">
        <v>41000</v>
      </c>
      <c r="D217" s="44">
        <v>20297</v>
      </c>
      <c r="E217" s="44">
        <v>4861.68</v>
      </c>
      <c r="F217" s="44">
        <v>13734.71</v>
      </c>
      <c r="G217" s="22">
        <f t="shared" si="12"/>
        <v>23.95270236980835</v>
      </c>
      <c r="H217" s="27">
        <f t="shared" si="18"/>
        <v>-15435.32</v>
      </c>
    </row>
    <row r="218" spans="1:8" ht="12.75">
      <c r="A218" s="3" t="s">
        <v>330</v>
      </c>
      <c r="B218" s="3" t="s">
        <v>362</v>
      </c>
      <c r="C218" s="28">
        <v>38000</v>
      </c>
      <c r="D218" s="44">
        <v>101363.08</v>
      </c>
      <c r="E218" s="44">
        <v>102168.57</v>
      </c>
      <c r="F218" s="44">
        <v>24352.76</v>
      </c>
      <c r="G218" s="22"/>
      <c r="H218" s="27">
        <f t="shared" si="18"/>
        <v>805.4900000000052</v>
      </c>
    </row>
    <row r="219" spans="1:8" ht="12.75">
      <c r="A219" s="1" t="s">
        <v>64</v>
      </c>
      <c r="B219" s="1" t="s">
        <v>65</v>
      </c>
      <c r="C219" s="27">
        <f>C220+C224+C225+C226+C230+C221+C222+C223+C227+C229+C231+C232+C233+C234+C228</f>
        <v>46869100</v>
      </c>
      <c r="D219" s="45">
        <f>D220+D224+D225+D226+D230+D221+D222+D223+D227+D229+D231+D232+D233+D234+D228</f>
        <v>52732074</v>
      </c>
      <c r="E219" s="45">
        <f>E220+E224+E225+E226+E230+E221+E222+E223+E227+E229+E231+E232+E233+E234+E228</f>
        <v>48359440.44</v>
      </c>
      <c r="F219" s="45">
        <f>F220+F224+F225+F226+F230+F221+F222+F223+F227+F229+F231+F232+F233+F234+F228</f>
        <v>37167479.64</v>
      </c>
      <c r="G219" s="23">
        <f t="shared" si="12"/>
        <v>91.70782935637995</v>
      </c>
      <c r="H219" s="27">
        <f t="shared" si="18"/>
        <v>-4372633.560000002</v>
      </c>
    </row>
    <row r="220" spans="1:8" ht="12.75">
      <c r="A220" s="16" t="s">
        <v>130</v>
      </c>
      <c r="B220" s="3" t="s">
        <v>219</v>
      </c>
      <c r="C220" s="29">
        <f>C246</f>
        <v>5742100</v>
      </c>
      <c r="D220" s="40">
        <f>D246</f>
        <v>7810253</v>
      </c>
      <c r="E220" s="40">
        <f>E246</f>
        <v>6887657.4</v>
      </c>
      <c r="F220" s="40">
        <f>F246</f>
        <v>5157047.44</v>
      </c>
      <c r="G220" s="22">
        <f t="shared" si="12"/>
        <v>88.18737882114704</v>
      </c>
      <c r="H220" s="27">
        <f t="shared" si="18"/>
        <v>-922595.5999999996</v>
      </c>
    </row>
    <row r="221" spans="1:8" ht="25.5">
      <c r="A221" s="16" t="s">
        <v>181</v>
      </c>
      <c r="B221" s="3" t="s">
        <v>220</v>
      </c>
      <c r="C221" s="29">
        <f aca="true" t="shared" si="19" ref="C221:D226">C247</f>
        <v>3000</v>
      </c>
      <c r="D221" s="40">
        <f t="shared" si="19"/>
        <v>3000</v>
      </c>
      <c r="E221" s="40">
        <f>E247</f>
        <v>575</v>
      </c>
      <c r="F221" s="40">
        <f>F247</f>
        <v>502.17</v>
      </c>
      <c r="G221" s="22">
        <f t="shared" si="12"/>
        <v>19.166666666666668</v>
      </c>
      <c r="H221" s="27">
        <f t="shared" si="18"/>
        <v>-2425</v>
      </c>
    </row>
    <row r="222" spans="1:8" ht="38.25">
      <c r="A222" s="16" t="s">
        <v>183</v>
      </c>
      <c r="B222" s="3" t="s">
        <v>221</v>
      </c>
      <c r="C222" s="29">
        <f t="shared" si="19"/>
        <v>1922000</v>
      </c>
      <c r="D222" s="40">
        <f t="shared" si="19"/>
        <v>2017230</v>
      </c>
      <c r="E222" s="40">
        <f aca="true" t="shared" si="20" ref="E222:F227">E248</f>
        <v>1999324.97</v>
      </c>
      <c r="F222" s="40">
        <f t="shared" si="20"/>
        <v>1568016.58</v>
      </c>
      <c r="G222" s="22">
        <f t="shared" si="12"/>
        <v>99.11239521522087</v>
      </c>
      <c r="H222" s="27">
        <f t="shared" si="18"/>
        <v>-17905.030000000028</v>
      </c>
    </row>
    <row r="223" spans="1:8" ht="12.75">
      <c r="A223" s="3" t="s">
        <v>112</v>
      </c>
      <c r="B223" s="3" t="s">
        <v>222</v>
      </c>
      <c r="C223" s="29">
        <f t="shared" si="19"/>
        <v>746000</v>
      </c>
      <c r="D223" s="40">
        <f t="shared" si="19"/>
        <v>746000</v>
      </c>
      <c r="E223" s="40">
        <f t="shared" si="20"/>
        <v>740825.95</v>
      </c>
      <c r="F223" s="40">
        <f t="shared" si="20"/>
        <v>666913.51</v>
      </c>
      <c r="G223" s="22">
        <f t="shared" si="12"/>
        <v>99.30642761394101</v>
      </c>
      <c r="H223" s="27">
        <f t="shared" si="18"/>
        <v>-5174.050000000047</v>
      </c>
    </row>
    <row r="224" spans="1:8" ht="38.25">
      <c r="A224" s="16" t="s">
        <v>215</v>
      </c>
      <c r="B224" s="3" t="s">
        <v>223</v>
      </c>
      <c r="C224" s="29">
        <f t="shared" si="19"/>
        <v>0</v>
      </c>
      <c r="D224" s="40">
        <f t="shared" si="19"/>
        <v>0</v>
      </c>
      <c r="E224" s="40">
        <f t="shared" si="20"/>
        <v>0</v>
      </c>
      <c r="F224" s="40">
        <f t="shared" si="20"/>
        <v>0</v>
      </c>
      <c r="G224" s="22" t="e">
        <f t="shared" si="12"/>
        <v>#DIV/0!</v>
      </c>
      <c r="H224" s="27">
        <f t="shared" si="18"/>
        <v>0</v>
      </c>
    </row>
    <row r="225" spans="1:8" ht="12.75">
      <c r="A225" s="3" t="s">
        <v>114</v>
      </c>
      <c r="B225" s="3" t="s">
        <v>224</v>
      </c>
      <c r="C225" s="29">
        <f t="shared" si="19"/>
        <v>225100</v>
      </c>
      <c r="D225" s="40">
        <f t="shared" si="19"/>
        <v>222600</v>
      </c>
      <c r="E225" s="40">
        <f t="shared" si="20"/>
        <v>222058.9</v>
      </c>
      <c r="F225" s="40">
        <f t="shared" si="20"/>
        <v>181030.22</v>
      </c>
      <c r="G225" s="22">
        <f t="shared" si="12"/>
        <v>99.7569182389937</v>
      </c>
      <c r="H225" s="27">
        <f t="shared" si="18"/>
        <v>-541.1000000000058</v>
      </c>
    </row>
    <row r="226" spans="1:8" ht="25.5">
      <c r="A226" s="12" t="s">
        <v>117</v>
      </c>
      <c r="B226" s="3" t="s">
        <v>225</v>
      </c>
      <c r="C226" s="29">
        <f t="shared" si="19"/>
        <v>488327.07</v>
      </c>
      <c r="D226" s="40">
        <f t="shared" si="19"/>
        <v>488327.07</v>
      </c>
      <c r="E226" s="40">
        <f t="shared" si="20"/>
        <v>416899.45</v>
      </c>
      <c r="F226" s="40">
        <f t="shared" si="20"/>
        <v>336533.83</v>
      </c>
      <c r="G226" s="22">
        <f t="shared" si="12"/>
        <v>85.3729960126929</v>
      </c>
      <c r="H226" s="27">
        <f t="shared" si="18"/>
        <v>-71427.62</v>
      </c>
    </row>
    <row r="227" spans="1:8" ht="25.5">
      <c r="A227" s="12" t="s">
        <v>119</v>
      </c>
      <c r="B227" s="3" t="s">
        <v>226</v>
      </c>
      <c r="C227" s="29">
        <f>C253+C236</f>
        <v>517672.93</v>
      </c>
      <c r="D227" s="40">
        <f>D253+D236</f>
        <v>1417672.93</v>
      </c>
      <c r="E227" s="40">
        <f t="shared" si="20"/>
        <v>1039973.09</v>
      </c>
      <c r="F227" s="40">
        <f t="shared" si="20"/>
        <v>1030542.47</v>
      </c>
      <c r="G227" s="22">
        <f t="shared" si="12"/>
        <v>73.35775890141318</v>
      </c>
      <c r="H227" s="27">
        <f t="shared" si="18"/>
        <v>-377699.83999999997</v>
      </c>
    </row>
    <row r="228" spans="1:8" ht="12.75">
      <c r="A228" s="12" t="s">
        <v>353</v>
      </c>
      <c r="B228" s="3" t="s">
        <v>355</v>
      </c>
      <c r="C228" s="29">
        <f>C237</f>
        <v>0</v>
      </c>
      <c r="D228" s="40">
        <f>D237</f>
        <v>0</v>
      </c>
      <c r="E228" s="40">
        <f>E237</f>
        <v>0</v>
      </c>
      <c r="F228" s="40">
        <f>F237</f>
        <v>0</v>
      </c>
      <c r="G228" s="22"/>
      <c r="H228" s="27">
        <f t="shared" si="18"/>
        <v>0</v>
      </c>
    </row>
    <row r="229" spans="1:8" ht="51">
      <c r="A229" s="16" t="s">
        <v>165</v>
      </c>
      <c r="B229" s="3" t="s">
        <v>227</v>
      </c>
      <c r="C229" s="29">
        <f>C238+C243</f>
        <v>9040042</v>
      </c>
      <c r="D229" s="40">
        <f aca="true" t="shared" si="21" ref="D229:F230">D238+D243</f>
        <v>8701763</v>
      </c>
      <c r="E229" s="40">
        <f t="shared" si="21"/>
        <v>7927001.5</v>
      </c>
      <c r="F229" s="40">
        <f t="shared" si="21"/>
        <v>6227987.91</v>
      </c>
      <c r="G229" s="22">
        <f t="shared" si="12"/>
        <v>91.09649964036024</v>
      </c>
      <c r="H229" s="27">
        <f t="shared" si="18"/>
        <v>-774761.5</v>
      </c>
    </row>
    <row r="230" spans="1:8" ht="12.75">
      <c r="A230" s="16" t="s">
        <v>167</v>
      </c>
      <c r="B230" s="3" t="s">
        <v>228</v>
      </c>
      <c r="C230" s="29">
        <f>C239+C244</f>
        <v>2059874</v>
      </c>
      <c r="D230" s="40">
        <f t="shared" si="21"/>
        <v>2202756</v>
      </c>
      <c r="E230" s="40">
        <f t="shared" si="21"/>
        <v>2141429</v>
      </c>
      <c r="F230" s="40">
        <f t="shared" si="21"/>
        <v>2108488</v>
      </c>
      <c r="G230" s="22">
        <f t="shared" si="12"/>
        <v>97.21589681290166</v>
      </c>
      <c r="H230" s="27">
        <f t="shared" si="18"/>
        <v>-61327</v>
      </c>
    </row>
    <row r="231" spans="1:8" ht="51">
      <c r="A231" s="16" t="s">
        <v>153</v>
      </c>
      <c r="B231" s="3" t="s">
        <v>229</v>
      </c>
      <c r="C231" s="29">
        <f>C240</f>
        <v>21828258</v>
      </c>
      <c r="D231" s="40">
        <f aca="true" t="shared" si="22" ref="D231:F232">D240</f>
        <v>19985388</v>
      </c>
      <c r="E231" s="40">
        <f t="shared" si="22"/>
        <v>19138796.78</v>
      </c>
      <c r="F231" s="40">
        <f t="shared" si="22"/>
        <v>16050008.25</v>
      </c>
      <c r="G231" s="22">
        <f t="shared" si="12"/>
        <v>95.76394904116948</v>
      </c>
      <c r="H231" s="27">
        <f t="shared" si="18"/>
        <v>-846591.2199999988</v>
      </c>
    </row>
    <row r="232" spans="1:8" ht="12.75">
      <c r="A232" s="16" t="s">
        <v>155</v>
      </c>
      <c r="B232" s="3" t="s">
        <v>230</v>
      </c>
      <c r="C232" s="29">
        <f>C241</f>
        <v>4269726</v>
      </c>
      <c r="D232" s="40">
        <f t="shared" si="22"/>
        <v>9065406</v>
      </c>
      <c r="E232" s="40">
        <f t="shared" si="22"/>
        <v>7788843</v>
      </c>
      <c r="F232" s="40">
        <f t="shared" si="22"/>
        <v>3818182.51</v>
      </c>
      <c r="G232" s="22">
        <f t="shared" si="12"/>
        <v>85.9183030522847</v>
      </c>
      <c r="H232" s="27">
        <f t="shared" si="18"/>
        <v>-1276563</v>
      </c>
    </row>
    <row r="233" spans="1:8" ht="12.75">
      <c r="A233" s="3" t="s">
        <v>123</v>
      </c>
      <c r="B233" s="3" t="s">
        <v>231</v>
      </c>
      <c r="C233" s="29">
        <f aca="true" t="shared" si="23" ref="C233:F234">C254</f>
        <v>0</v>
      </c>
      <c r="D233" s="40">
        <f t="shared" si="23"/>
        <v>3590</v>
      </c>
      <c r="E233" s="40">
        <f>E254</f>
        <v>2178</v>
      </c>
      <c r="F233" s="40">
        <f t="shared" si="23"/>
        <v>0</v>
      </c>
      <c r="G233" s="22">
        <f t="shared" si="12"/>
        <v>60.66852367688023</v>
      </c>
      <c r="H233" s="27">
        <f t="shared" si="18"/>
        <v>-1412</v>
      </c>
    </row>
    <row r="234" spans="1:8" ht="12.75">
      <c r="A234" s="3" t="s">
        <v>330</v>
      </c>
      <c r="B234" s="3" t="s">
        <v>332</v>
      </c>
      <c r="C234" s="28">
        <f t="shared" si="23"/>
        <v>27000</v>
      </c>
      <c r="D234" s="44">
        <f t="shared" si="23"/>
        <v>68088</v>
      </c>
      <c r="E234" s="44">
        <f>E255</f>
        <v>53877.4</v>
      </c>
      <c r="F234" s="57">
        <f t="shared" si="23"/>
        <v>22226.75</v>
      </c>
      <c r="G234" s="22">
        <f t="shared" si="12"/>
        <v>79.12906826459876</v>
      </c>
      <c r="H234" s="27">
        <f t="shared" si="18"/>
        <v>-14210.599999999999</v>
      </c>
    </row>
    <row r="235" spans="1:8" ht="12.75">
      <c r="A235" s="19" t="s">
        <v>66</v>
      </c>
      <c r="B235" s="19" t="s">
        <v>67</v>
      </c>
      <c r="C235" s="25">
        <f>C238+C239+C240+C241+C236+C237</f>
        <v>36062900</v>
      </c>
      <c r="D235" s="41">
        <f>D238+D239+D240+D241+D236+D237</f>
        <v>38820313</v>
      </c>
      <c r="E235" s="41">
        <f>E238+E239+E240+E241+E236+E237</f>
        <v>35905328.63</v>
      </c>
      <c r="F235" s="41">
        <f>F237+F238+F239+F240+F241</f>
        <v>27151355.810000002</v>
      </c>
      <c r="G235" s="23">
        <f t="shared" si="12"/>
        <v>92.49108483489044</v>
      </c>
      <c r="H235" s="27">
        <f t="shared" si="18"/>
        <v>-2914984.3699999973</v>
      </c>
    </row>
    <row r="236" spans="1:8" ht="25.5">
      <c r="A236" s="12" t="s">
        <v>119</v>
      </c>
      <c r="B236" s="3" t="s">
        <v>327</v>
      </c>
      <c r="C236" s="25"/>
      <c r="D236" s="40"/>
      <c r="E236" s="40"/>
      <c r="F236" s="41"/>
      <c r="G236" s="23"/>
      <c r="H236" s="27">
        <f t="shared" si="18"/>
        <v>0</v>
      </c>
    </row>
    <row r="237" spans="1:8" ht="12.75">
      <c r="A237" s="12" t="s">
        <v>353</v>
      </c>
      <c r="B237" s="3" t="s">
        <v>354</v>
      </c>
      <c r="C237" s="29">
        <v>0</v>
      </c>
      <c r="D237" s="40">
        <v>0</v>
      </c>
      <c r="E237" s="40">
        <v>0</v>
      </c>
      <c r="F237" s="40">
        <v>0</v>
      </c>
      <c r="G237" s="23"/>
      <c r="H237" s="27">
        <f t="shared" si="18"/>
        <v>0</v>
      </c>
    </row>
    <row r="238" spans="1:8" ht="51">
      <c r="A238" s="16" t="s">
        <v>165</v>
      </c>
      <c r="B238" s="3" t="s">
        <v>203</v>
      </c>
      <c r="C238" s="3">
        <v>7940042</v>
      </c>
      <c r="D238" s="44">
        <v>7601763</v>
      </c>
      <c r="E238" s="44">
        <v>6871259.85</v>
      </c>
      <c r="F238" s="44">
        <v>5316350.05</v>
      </c>
      <c r="G238" s="22">
        <f>E238/D238*100</f>
        <v>90.39034563429563</v>
      </c>
      <c r="H238" s="27">
        <f t="shared" si="18"/>
        <v>-730503.1500000004</v>
      </c>
    </row>
    <row r="239" spans="1:8" ht="12.75">
      <c r="A239" s="16" t="s">
        <v>167</v>
      </c>
      <c r="B239" s="3" t="s">
        <v>204</v>
      </c>
      <c r="C239" s="28">
        <v>2024874</v>
      </c>
      <c r="D239" s="49">
        <v>2167756</v>
      </c>
      <c r="E239" s="49">
        <v>2106429</v>
      </c>
      <c r="F239" s="49">
        <v>1966815</v>
      </c>
      <c r="G239" s="22">
        <f t="shared" si="12"/>
        <v>97.17094543850877</v>
      </c>
      <c r="H239" s="27">
        <f t="shared" si="18"/>
        <v>-61327</v>
      </c>
    </row>
    <row r="240" spans="1:8" ht="51">
      <c r="A240" s="16" t="s">
        <v>153</v>
      </c>
      <c r="B240" s="3" t="s">
        <v>205</v>
      </c>
      <c r="C240" s="28">
        <v>21828258</v>
      </c>
      <c r="D240" s="49">
        <v>19985388</v>
      </c>
      <c r="E240" s="48">
        <v>19138796.78</v>
      </c>
      <c r="F240" s="48">
        <v>16050008.25</v>
      </c>
      <c r="G240" s="22">
        <f t="shared" si="12"/>
        <v>95.76394904116948</v>
      </c>
      <c r="H240" s="27">
        <f t="shared" si="18"/>
        <v>-846591.2199999988</v>
      </c>
    </row>
    <row r="241" spans="1:8" ht="12.75">
      <c r="A241" s="16" t="s">
        <v>155</v>
      </c>
      <c r="B241" s="3" t="s">
        <v>206</v>
      </c>
      <c r="C241" s="3">
        <v>4269726</v>
      </c>
      <c r="D241" s="49">
        <v>9065406</v>
      </c>
      <c r="E241" s="49">
        <v>7788843</v>
      </c>
      <c r="F241" s="49">
        <v>3818182.51</v>
      </c>
      <c r="G241" s="22">
        <f t="shared" si="12"/>
        <v>85.9183030522847</v>
      </c>
      <c r="H241" s="27">
        <f t="shared" si="18"/>
        <v>-1276563</v>
      </c>
    </row>
    <row r="242" spans="1:8" ht="12.75">
      <c r="A242" s="19" t="s">
        <v>68</v>
      </c>
      <c r="B242" s="19" t="s">
        <v>69</v>
      </c>
      <c r="C242" s="25">
        <f>C243+C244</f>
        <v>1135000</v>
      </c>
      <c r="D242" s="41">
        <f>D243+D244</f>
        <v>1135000</v>
      </c>
      <c r="E242" s="41">
        <f>E243+E244</f>
        <v>1090741.65</v>
      </c>
      <c r="F242" s="41">
        <f>F243+F244</f>
        <v>1053310.8599999999</v>
      </c>
      <c r="G242" s="23">
        <f t="shared" si="12"/>
        <v>96.1005859030837</v>
      </c>
      <c r="H242" s="27">
        <f t="shared" si="18"/>
        <v>-44258.35000000009</v>
      </c>
    </row>
    <row r="243" spans="1:8" ht="51">
      <c r="A243" s="16" t="s">
        <v>165</v>
      </c>
      <c r="B243" s="3" t="s">
        <v>207</v>
      </c>
      <c r="C243" s="28">
        <v>1100000</v>
      </c>
      <c r="D243" s="44">
        <v>1100000</v>
      </c>
      <c r="E243" s="44">
        <v>1055741.65</v>
      </c>
      <c r="F243" s="44">
        <v>911637.86</v>
      </c>
      <c r="G243" s="22">
        <f t="shared" si="12"/>
        <v>95.97651363636362</v>
      </c>
      <c r="H243" s="27">
        <f t="shared" si="18"/>
        <v>-44258.35000000009</v>
      </c>
    </row>
    <row r="244" spans="1:8" ht="12.75">
      <c r="A244" s="16" t="s">
        <v>167</v>
      </c>
      <c r="B244" s="3" t="s">
        <v>208</v>
      </c>
      <c r="C244" s="28">
        <v>35000</v>
      </c>
      <c r="D244" s="44">
        <v>35000</v>
      </c>
      <c r="E244" s="44">
        <v>35000</v>
      </c>
      <c r="F244" s="44">
        <v>141673</v>
      </c>
      <c r="G244" s="22">
        <f aca="true" t="shared" si="24" ref="G244:G308">E244/D244*100</f>
        <v>100</v>
      </c>
      <c r="H244" s="27">
        <f t="shared" si="18"/>
        <v>0</v>
      </c>
    </row>
    <row r="245" spans="1:8" ht="25.5">
      <c r="A245" s="20" t="s">
        <v>70</v>
      </c>
      <c r="B245" s="19" t="s">
        <v>71</v>
      </c>
      <c r="C245" s="25">
        <f>C246+C251+C247+C248+C249+C250+C252+C253+C254+C255</f>
        <v>9671200</v>
      </c>
      <c r="D245" s="41">
        <f>D246+D251+D247+D248+D249+D250+D252+D253+D254+D255</f>
        <v>12776761</v>
      </c>
      <c r="E245" s="41">
        <f>E246+E251+E247+E248+E249+E250+E252+E253+E254+E255</f>
        <v>11363370.16</v>
      </c>
      <c r="F245" s="41">
        <f>F246+F251+F247+F248+F249+F250+F252+F253+F254+F255</f>
        <v>8962812.97</v>
      </c>
      <c r="G245" s="23">
        <f t="shared" si="24"/>
        <v>88.93780012007738</v>
      </c>
      <c r="H245" s="27">
        <f t="shared" si="18"/>
        <v>-1413390.8399999999</v>
      </c>
    </row>
    <row r="246" spans="1:8" ht="12.75">
      <c r="A246" s="16" t="s">
        <v>130</v>
      </c>
      <c r="B246" s="3" t="s">
        <v>209</v>
      </c>
      <c r="C246" s="28">
        <v>5742100</v>
      </c>
      <c r="D246" s="44">
        <v>7810253</v>
      </c>
      <c r="E246" s="44">
        <v>6887657.4</v>
      </c>
      <c r="F246" s="44">
        <v>5157047.44</v>
      </c>
      <c r="G246" s="22">
        <f t="shared" si="24"/>
        <v>88.18737882114704</v>
      </c>
      <c r="H246" s="27">
        <f t="shared" si="18"/>
        <v>-922595.5999999996</v>
      </c>
    </row>
    <row r="247" spans="1:8" ht="25.5">
      <c r="A247" s="16" t="s">
        <v>181</v>
      </c>
      <c r="B247" s="3" t="s">
        <v>210</v>
      </c>
      <c r="C247" s="28">
        <v>3000</v>
      </c>
      <c r="D247" s="44">
        <v>3000</v>
      </c>
      <c r="E247" s="44">
        <v>575</v>
      </c>
      <c r="F247" s="44">
        <v>502.17</v>
      </c>
      <c r="G247" s="22">
        <f t="shared" si="24"/>
        <v>19.166666666666668</v>
      </c>
      <c r="H247" s="27">
        <f t="shared" si="18"/>
        <v>-2425</v>
      </c>
    </row>
    <row r="248" spans="1:8" ht="38.25">
      <c r="A248" s="16" t="s">
        <v>183</v>
      </c>
      <c r="B248" s="3" t="s">
        <v>211</v>
      </c>
      <c r="C248" s="28">
        <v>1922000</v>
      </c>
      <c r="D248" s="44">
        <v>2017230</v>
      </c>
      <c r="E248" s="44">
        <v>1999324.97</v>
      </c>
      <c r="F248" s="44">
        <v>1568016.58</v>
      </c>
      <c r="G248" s="22">
        <f t="shared" si="24"/>
        <v>99.11239521522087</v>
      </c>
      <c r="H248" s="27">
        <f t="shared" si="18"/>
        <v>-17905.030000000028</v>
      </c>
    </row>
    <row r="249" spans="1:8" ht="12.75">
      <c r="A249" s="3" t="s">
        <v>112</v>
      </c>
      <c r="B249" s="3" t="s">
        <v>212</v>
      </c>
      <c r="C249" s="28">
        <v>746000</v>
      </c>
      <c r="D249" s="44">
        <v>746000</v>
      </c>
      <c r="E249" s="44">
        <v>740825.95</v>
      </c>
      <c r="F249" s="44">
        <v>666913.51</v>
      </c>
      <c r="G249" s="22">
        <f t="shared" si="24"/>
        <v>99.30642761394101</v>
      </c>
      <c r="H249" s="27">
        <f t="shared" si="18"/>
        <v>-5174.050000000047</v>
      </c>
    </row>
    <row r="250" spans="1:8" ht="38.25">
      <c r="A250" s="16" t="s">
        <v>215</v>
      </c>
      <c r="B250" s="3" t="s">
        <v>214</v>
      </c>
      <c r="C250" s="28">
        <v>0</v>
      </c>
      <c r="D250" s="44"/>
      <c r="E250" s="44">
        <v>0</v>
      </c>
      <c r="F250" s="44">
        <v>0</v>
      </c>
      <c r="G250" s="22" t="e">
        <f t="shared" si="24"/>
        <v>#DIV/0!</v>
      </c>
      <c r="H250" s="27">
        <f t="shared" si="18"/>
        <v>0</v>
      </c>
    </row>
    <row r="251" spans="1:8" ht="12.75">
      <c r="A251" s="3" t="s">
        <v>114</v>
      </c>
      <c r="B251" s="3" t="s">
        <v>213</v>
      </c>
      <c r="C251" s="28">
        <v>225100</v>
      </c>
      <c r="D251" s="44">
        <v>222600</v>
      </c>
      <c r="E251" s="44">
        <v>222058.9</v>
      </c>
      <c r="F251" s="44">
        <v>181030.22</v>
      </c>
      <c r="G251" s="22">
        <f t="shared" si="24"/>
        <v>99.7569182389937</v>
      </c>
      <c r="H251" s="27">
        <f t="shared" si="18"/>
        <v>-541.1000000000058</v>
      </c>
    </row>
    <row r="252" spans="1:8" ht="25.5">
      <c r="A252" s="12" t="s">
        <v>117</v>
      </c>
      <c r="B252" s="3" t="s">
        <v>216</v>
      </c>
      <c r="C252" s="3">
        <v>488327.07</v>
      </c>
      <c r="D252" s="44">
        <v>488327.07</v>
      </c>
      <c r="E252" s="44">
        <v>416899.45</v>
      </c>
      <c r="F252" s="44">
        <v>336533.83</v>
      </c>
      <c r="G252" s="22">
        <f t="shared" si="24"/>
        <v>85.3729960126929</v>
      </c>
      <c r="H252" s="27">
        <f t="shared" si="18"/>
        <v>-71427.62</v>
      </c>
    </row>
    <row r="253" spans="1:8" ht="25.5">
      <c r="A253" s="12" t="s">
        <v>119</v>
      </c>
      <c r="B253" s="3" t="s">
        <v>217</v>
      </c>
      <c r="C253" s="3">
        <v>517672.93</v>
      </c>
      <c r="D253" s="44">
        <v>1417672.93</v>
      </c>
      <c r="E253" s="44">
        <v>1039973.09</v>
      </c>
      <c r="F253" s="44">
        <v>1030542.47</v>
      </c>
      <c r="G253" s="22">
        <f t="shared" si="24"/>
        <v>73.35775890141318</v>
      </c>
      <c r="H253" s="27">
        <f t="shared" si="18"/>
        <v>-377699.83999999997</v>
      </c>
    </row>
    <row r="254" spans="1:8" ht="25.5">
      <c r="A254" s="12" t="s">
        <v>414</v>
      </c>
      <c r="B254" s="3" t="s">
        <v>425</v>
      </c>
      <c r="C254" s="3">
        <v>0</v>
      </c>
      <c r="D254" s="44">
        <v>3590</v>
      </c>
      <c r="E254" s="44">
        <v>2178</v>
      </c>
      <c r="F254" s="44">
        <v>0</v>
      </c>
      <c r="G254" s="22">
        <f t="shared" si="24"/>
        <v>60.66852367688023</v>
      </c>
      <c r="H254" s="27">
        <f t="shared" si="18"/>
        <v>-1412</v>
      </c>
    </row>
    <row r="255" spans="1:8" ht="12.75">
      <c r="A255" s="3" t="s">
        <v>330</v>
      </c>
      <c r="B255" s="3" t="s">
        <v>331</v>
      </c>
      <c r="C255" s="3">
        <v>27000</v>
      </c>
      <c r="D255" s="44">
        <v>68088</v>
      </c>
      <c r="E255" s="44">
        <v>53877.4</v>
      </c>
      <c r="F255" s="44">
        <v>22226.75</v>
      </c>
      <c r="G255" s="22">
        <f t="shared" si="24"/>
        <v>79.12906826459876</v>
      </c>
      <c r="H255" s="27">
        <f t="shared" si="18"/>
        <v>-14210.599999999999</v>
      </c>
    </row>
    <row r="256" spans="1:8" ht="12.75">
      <c r="A256" s="1" t="s">
        <v>72</v>
      </c>
      <c r="B256" s="1" t="s">
        <v>73</v>
      </c>
      <c r="C256" s="27">
        <f aca="true" t="shared" si="25" ref="C256:F257">C257</f>
        <v>0</v>
      </c>
      <c r="D256" s="45">
        <f t="shared" si="25"/>
        <v>81940</v>
      </c>
      <c r="E256" s="45">
        <f t="shared" si="25"/>
        <v>81940</v>
      </c>
      <c r="F256" s="45">
        <f t="shared" si="25"/>
        <v>81790</v>
      </c>
      <c r="G256" s="23">
        <f t="shared" si="24"/>
        <v>100</v>
      </c>
      <c r="H256" s="27">
        <f t="shared" si="18"/>
        <v>0</v>
      </c>
    </row>
    <row r="257" spans="1:8" ht="12.75">
      <c r="A257" s="19" t="s">
        <v>74</v>
      </c>
      <c r="B257" s="19" t="s">
        <v>75</v>
      </c>
      <c r="C257" s="25">
        <f t="shared" si="25"/>
        <v>0</v>
      </c>
      <c r="D257" s="41">
        <f>D258+D259</f>
        <v>81940</v>
      </c>
      <c r="E257" s="41">
        <f>E258+E259</f>
        <v>81940</v>
      </c>
      <c r="F257" s="41">
        <f>F258+F259</f>
        <v>81790</v>
      </c>
      <c r="G257" s="23">
        <f t="shared" si="24"/>
        <v>100</v>
      </c>
      <c r="H257" s="27">
        <f t="shared" si="18"/>
        <v>0</v>
      </c>
    </row>
    <row r="258" spans="1:8" ht="25.5">
      <c r="A258" s="12" t="s">
        <v>119</v>
      </c>
      <c r="B258" s="3" t="s">
        <v>232</v>
      </c>
      <c r="C258" s="30">
        <v>0</v>
      </c>
      <c r="D258" s="40">
        <v>81940</v>
      </c>
      <c r="E258" s="40">
        <v>81940</v>
      </c>
      <c r="F258" s="40">
        <v>81790</v>
      </c>
      <c r="G258" s="22">
        <f>E258/D258*100</f>
        <v>100</v>
      </c>
      <c r="H258" s="27">
        <f t="shared" si="18"/>
        <v>0</v>
      </c>
    </row>
    <row r="259" spans="1:8" ht="38.25">
      <c r="A259" s="16" t="s">
        <v>159</v>
      </c>
      <c r="B259" s="3" t="s">
        <v>341</v>
      </c>
      <c r="C259" s="30"/>
      <c r="D259" s="40">
        <v>0</v>
      </c>
      <c r="E259" s="40">
        <v>0</v>
      </c>
      <c r="F259" s="40">
        <v>0</v>
      </c>
      <c r="G259" s="22"/>
      <c r="H259" s="27">
        <f t="shared" si="18"/>
        <v>0</v>
      </c>
    </row>
    <row r="260" spans="1:8" ht="12.75">
      <c r="A260" s="1" t="s">
        <v>76</v>
      </c>
      <c r="B260" s="1" t="s">
        <v>77</v>
      </c>
      <c r="C260" s="27">
        <f>C261+C263+C264+C262+C265+C266+C268+C267</f>
        <v>36431100</v>
      </c>
      <c r="D260" s="45">
        <f>D261+D263+D264+D262+D265+D266+D268+D267</f>
        <v>35125174.5</v>
      </c>
      <c r="E260" s="45">
        <f>E261+E263+E264+E262+E265+E266+E268+E267</f>
        <v>33263540.07</v>
      </c>
      <c r="F260" s="45">
        <f>F261+F263+F264+F262+F265+F266+F267+F268</f>
        <v>28565606.689999998</v>
      </c>
      <c r="G260" s="23">
        <f t="shared" si="24"/>
        <v>94.69999948327659</v>
      </c>
      <c r="H260" s="27">
        <f t="shared" si="18"/>
        <v>-1861634.4299999997</v>
      </c>
    </row>
    <row r="261" spans="1:8" ht="12.75">
      <c r="A261" s="16" t="s">
        <v>233</v>
      </c>
      <c r="B261" s="3" t="s">
        <v>245</v>
      </c>
      <c r="C261" s="29">
        <f>C270</f>
        <v>1107500</v>
      </c>
      <c r="D261" s="40">
        <f>D270</f>
        <v>1107674.5</v>
      </c>
      <c r="E261" s="40">
        <f>E270</f>
        <v>866788.3</v>
      </c>
      <c r="F261" s="40">
        <f>F270</f>
        <v>1088353.69</v>
      </c>
      <c r="G261" s="22">
        <f t="shared" si="24"/>
        <v>78.25297955310879</v>
      </c>
      <c r="H261" s="27">
        <f t="shared" si="18"/>
        <v>-240886.19999999995</v>
      </c>
    </row>
    <row r="262" spans="1:8" ht="25.5">
      <c r="A262" s="16" t="s">
        <v>239</v>
      </c>
      <c r="B262" s="3" t="s">
        <v>246</v>
      </c>
      <c r="C262" s="29">
        <f>C278</f>
        <v>11051124</v>
      </c>
      <c r="D262" s="40">
        <f>D278</f>
        <v>10792524</v>
      </c>
      <c r="E262" s="40">
        <f>E278</f>
        <v>9518299.07</v>
      </c>
      <c r="F262" s="40">
        <f>F278</f>
        <v>9444530.69</v>
      </c>
      <c r="G262" s="22">
        <f>E262/D262*100</f>
        <v>88.193448261037</v>
      </c>
      <c r="H262" s="27">
        <f t="shared" si="18"/>
        <v>-1274224.9299999997</v>
      </c>
    </row>
    <row r="263" spans="1:8" ht="38.25">
      <c r="A263" s="16" t="s">
        <v>235</v>
      </c>
      <c r="B263" s="3" t="s">
        <v>247</v>
      </c>
      <c r="C263" s="29">
        <f aca="true" t="shared" si="26" ref="C263:F264">C272</f>
        <v>950000</v>
      </c>
      <c r="D263" s="40">
        <f t="shared" si="26"/>
        <v>350000</v>
      </c>
      <c r="E263" s="40">
        <f t="shared" si="26"/>
        <v>274497.43</v>
      </c>
      <c r="F263" s="40">
        <f t="shared" si="26"/>
        <v>1124319.81</v>
      </c>
      <c r="G263" s="22">
        <f t="shared" si="24"/>
        <v>78.42783714285714</v>
      </c>
      <c r="H263" s="27">
        <f t="shared" si="18"/>
        <v>-75502.57</v>
      </c>
    </row>
    <row r="264" spans="1:8" ht="12.75">
      <c r="A264" s="3" t="s">
        <v>237</v>
      </c>
      <c r="B264" s="3" t="s">
        <v>248</v>
      </c>
      <c r="C264" s="29">
        <f t="shared" si="26"/>
        <v>10088700</v>
      </c>
      <c r="D264" s="40">
        <f t="shared" si="26"/>
        <v>10088700</v>
      </c>
      <c r="E264" s="40">
        <f t="shared" si="26"/>
        <v>10088700</v>
      </c>
      <c r="F264" s="40">
        <f>F273</f>
        <v>6827200</v>
      </c>
      <c r="G264" s="22">
        <f t="shared" si="24"/>
        <v>100</v>
      </c>
      <c r="H264" s="27">
        <f aca="true" t="shared" si="27" ref="H264:H314">E264-D264</f>
        <v>0</v>
      </c>
    </row>
    <row r="265" spans="1:8" ht="25.5">
      <c r="A265" s="16" t="s">
        <v>241</v>
      </c>
      <c r="B265" s="3" t="s">
        <v>249</v>
      </c>
      <c r="C265" s="29">
        <f aca="true" t="shared" si="28" ref="C265:E266">C279</f>
        <v>1411800</v>
      </c>
      <c r="D265" s="40">
        <f>D279+D274</f>
        <v>1591800</v>
      </c>
      <c r="E265" s="40">
        <f t="shared" si="28"/>
        <v>1591788</v>
      </c>
      <c r="F265" s="40">
        <f>F279</f>
        <v>1543857.3</v>
      </c>
      <c r="G265" s="22">
        <f t="shared" si="24"/>
        <v>99.9992461364493</v>
      </c>
      <c r="H265" s="27">
        <f t="shared" si="27"/>
        <v>-12</v>
      </c>
    </row>
    <row r="266" spans="1:8" ht="12.75">
      <c r="A266" s="3" t="s">
        <v>243</v>
      </c>
      <c r="B266" s="3" t="s">
        <v>250</v>
      </c>
      <c r="C266" s="29">
        <f t="shared" si="28"/>
        <v>3797376</v>
      </c>
      <c r="D266" s="40">
        <f t="shared" si="28"/>
        <v>3169876</v>
      </c>
      <c r="E266" s="40">
        <f t="shared" si="28"/>
        <v>2898867.27</v>
      </c>
      <c r="F266" s="40">
        <f>F280</f>
        <v>3159345.2</v>
      </c>
      <c r="G266" s="22">
        <f t="shared" si="24"/>
        <v>91.45049427800961</v>
      </c>
      <c r="H266" s="27">
        <f t="shared" si="27"/>
        <v>-271008.73</v>
      </c>
    </row>
    <row r="267" spans="1:8" ht="12.75">
      <c r="A267" s="5" t="s">
        <v>148</v>
      </c>
      <c r="B267" s="3" t="s">
        <v>361</v>
      </c>
      <c r="C267" s="28">
        <f aca="true" t="shared" si="29" ref="C267:E268">C275</f>
        <v>7924600</v>
      </c>
      <c r="D267" s="44">
        <f t="shared" si="29"/>
        <v>7924600</v>
      </c>
      <c r="E267" s="44">
        <f t="shared" si="29"/>
        <v>7924600</v>
      </c>
      <c r="F267" s="40">
        <f>F275</f>
        <v>5278000</v>
      </c>
      <c r="G267" s="22"/>
      <c r="H267" s="27">
        <f t="shared" si="27"/>
        <v>0</v>
      </c>
    </row>
    <row r="268" spans="1:8" ht="12.75">
      <c r="A268" s="3" t="s">
        <v>356</v>
      </c>
      <c r="B268" s="3" t="s">
        <v>357</v>
      </c>
      <c r="C268" s="28">
        <f t="shared" si="29"/>
        <v>100000</v>
      </c>
      <c r="D268" s="44">
        <f t="shared" si="29"/>
        <v>100000</v>
      </c>
      <c r="E268" s="44">
        <f t="shared" si="29"/>
        <v>100000</v>
      </c>
      <c r="F268" s="40">
        <f>F276</f>
        <v>100000</v>
      </c>
      <c r="G268" s="22"/>
      <c r="H268" s="27">
        <f t="shared" si="27"/>
        <v>0</v>
      </c>
    </row>
    <row r="269" spans="1:8" ht="12.75">
      <c r="A269" s="19" t="s">
        <v>78</v>
      </c>
      <c r="B269" s="19" t="s">
        <v>79</v>
      </c>
      <c r="C269" s="25">
        <f>C270</f>
        <v>1107500</v>
      </c>
      <c r="D269" s="41">
        <f>D270</f>
        <v>1107674.5</v>
      </c>
      <c r="E269" s="41">
        <f>E270</f>
        <v>866788.3</v>
      </c>
      <c r="F269" s="41">
        <f>F270</f>
        <v>1088353.69</v>
      </c>
      <c r="G269" s="23">
        <f t="shared" si="24"/>
        <v>78.25297955310879</v>
      </c>
      <c r="H269" s="27">
        <f t="shared" si="27"/>
        <v>-240886.19999999995</v>
      </c>
    </row>
    <row r="270" spans="1:8" ht="12.75">
      <c r="A270" s="16" t="s">
        <v>233</v>
      </c>
      <c r="B270" s="3" t="s">
        <v>234</v>
      </c>
      <c r="C270" s="3">
        <v>1107500</v>
      </c>
      <c r="D270" s="44">
        <v>1107674.5</v>
      </c>
      <c r="E270" s="44">
        <v>866788.3</v>
      </c>
      <c r="F270" s="44">
        <v>1088353.69</v>
      </c>
      <c r="G270" s="22">
        <f t="shared" si="24"/>
        <v>78.25297955310879</v>
      </c>
      <c r="H270" s="27">
        <f t="shared" si="27"/>
        <v>-240886.19999999995</v>
      </c>
    </row>
    <row r="271" spans="1:8" ht="12.75">
      <c r="A271" s="19" t="s">
        <v>80</v>
      </c>
      <c r="B271" s="19" t="s">
        <v>81</v>
      </c>
      <c r="C271" s="25">
        <f>C273+C272</f>
        <v>11038700</v>
      </c>
      <c r="D271" s="41">
        <f>D273+D272+D276+D275+D274</f>
        <v>18463300</v>
      </c>
      <c r="E271" s="41">
        <f>E273+E272+E276+E275</f>
        <v>18387797.43</v>
      </c>
      <c r="F271" s="41">
        <f>F273+F272+F275+F276</f>
        <v>13329519.81</v>
      </c>
      <c r="G271" s="23">
        <f t="shared" si="24"/>
        <v>99.59106676487951</v>
      </c>
      <c r="H271" s="27">
        <f t="shared" si="27"/>
        <v>-75502.5700000003</v>
      </c>
    </row>
    <row r="272" spans="1:8" ht="38.25">
      <c r="A272" s="16" t="s">
        <v>235</v>
      </c>
      <c r="B272" s="3" t="s">
        <v>236</v>
      </c>
      <c r="C272" s="29">
        <v>950000</v>
      </c>
      <c r="D272" s="40">
        <v>350000</v>
      </c>
      <c r="E272" s="40">
        <v>274497.43</v>
      </c>
      <c r="F272" s="40">
        <v>1124319.81</v>
      </c>
      <c r="G272" s="22">
        <f>E272/D272*100</f>
        <v>78.42783714285714</v>
      </c>
      <c r="H272" s="27">
        <f t="shared" si="27"/>
        <v>-75502.57</v>
      </c>
    </row>
    <row r="273" spans="1:8" ht="12.75">
      <c r="A273" s="3" t="s">
        <v>237</v>
      </c>
      <c r="B273" s="3" t="s">
        <v>238</v>
      </c>
      <c r="C273" s="3">
        <v>10088700</v>
      </c>
      <c r="D273" s="44">
        <v>10088700</v>
      </c>
      <c r="E273" s="44">
        <v>10088700</v>
      </c>
      <c r="F273" s="44">
        <v>6827200</v>
      </c>
      <c r="G273" s="22">
        <f t="shared" si="24"/>
        <v>100</v>
      </c>
      <c r="H273" s="27">
        <f t="shared" si="27"/>
        <v>0</v>
      </c>
    </row>
    <row r="274" spans="1:8" ht="25.5">
      <c r="A274" s="16" t="s">
        <v>241</v>
      </c>
      <c r="B274" s="3" t="s">
        <v>402</v>
      </c>
      <c r="C274" s="3"/>
      <c r="D274" s="44"/>
      <c r="E274" s="44">
        <v>0</v>
      </c>
      <c r="F274" s="44"/>
      <c r="G274" s="22"/>
      <c r="H274" s="27">
        <f t="shared" si="27"/>
        <v>0</v>
      </c>
    </row>
    <row r="275" spans="1:8" ht="12.75">
      <c r="A275" s="5" t="s">
        <v>148</v>
      </c>
      <c r="B275" s="3" t="s">
        <v>360</v>
      </c>
      <c r="C275" s="3">
        <v>7924600</v>
      </c>
      <c r="D275" s="44">
        <v>7924600</v>
      </c>
      <c r="E275" s="44">
        <v>7924600</v>
      </c>
      <c r="F275" s="44">
        <v>5278000</v>
      </c>
      <c r="G275" s="22">
        <f t="shared" si="24"/>
        <v>100</v>
      </c>
      <c r="H275" s="27">
        <f t="shared" si="27"/>
        <v>0</v>
      </c>
    </row>
    <row r="276" spans="1:8" ht="12.75">
      <c r="A276" s="3" t="s">
        <v>356</v>
      </c>
      <c r="B276" s="3" t="s">
        <v>401</v>
      </c>
      <c r="C276" s="3">
        <v>100000</v>
      </c>
      <c r="D276" s="44">
        <v>100000</v>
      </c>
      <c r="E276" s="44">
        <v>100000</v>
      </c>
      <c r="F276" s="44">
        <v>100000</v>
      </c>
      <c r="G276" s="22">
        <f t="shared" si="24"/>
        <v>100</v>
      </c>
      <c r="H276" s="27">
        <f t="shared" si="27"/>
        <v>0</v>
      </c>
    </row>
    <row r="277" spans="1:8" ht="12.75">
      <c r="A277" s="19" t="s">
        <v>82</v>
      </c>
      <c r="B277" s="19" t="s">
        <v>83</v>
      </c>
      <c r="C277" s="25">
        <f>C278+C279+C280</f>
        <v>16260300</v>
      </c>
      <c r="D277" s="41">
        <f>D278+D279+D280</f>
        <v>15554200</v>
      </c>
      <c r="E277" s="41">
        <f>E278+E279+E280</f>
        <v>14008954.34</v>
      </c>
      <c r="F277" s="41">
        <f>F278+F279+F280</f>
        <v>14147733.190000001</v>
      </c>
      <c r="G277" s="23">
        <f t="shared" si="24"/>
        <v>90.0654121716321</v>
      </c>
      <c r="H277" s="27">
        <f t="shared" si="27"/>
        <v>-1545245.6600000001</v>
      </c>
    </row>
    <row r="278" spans="1:8" ht="25.5">
      <c r="A278" s="16" t="s">
        <v>239</v>
      </c>
      <c r="B278" s="3" t="s">
        <v>240</v>
      </c>
      <c r="C278" s="28">
        <v>11051124</v>
      </c>
      <c r="D278" s="44">
        <v>10792524</v>
      </c>
      <c r="E278" s="44">
        <v>9518299.07</v>
      </c>
      <c r="F278" s="44">
        <v>9444530.69</v>
      </c>
      <c r="G278" s="22">
        <f t="shared" si="24"/>
        <v>88.193448261037</v>
      </c>
      <c r="H278" s="27">
        <f t="shared" si="27"/>
        <v>-1274224.9299999997</v>
      </c>
    </row>
    <row r="279" spans="1:8" ht="25.5">
      <c r="A279" s="16" t="s">
        <v>241</v>
      </c>
      <c r="B279" s="3" t="s">
        <v>242</v>
      </c>
      <c r="C279" s="28">
        <v>1411800</v>
      </c>
      <c r="D279" s="44">
        <v>1591800</v>
      </c>
      <c r="E279" s="44">
        <v>1591788</v>
      </c>
      <c r="F279" s="44">
        <v>1543857.3</v>
      </c>
      <c r="G279" s="22">
        <f t="shared" si="24"/>
        <v>99.9992461364493</v>
      </c>
      <c r="H279" s="27">
        <f t="shared" si="27"/>
        <v>-12</v>
      </c>
    </row>
    <row r="280" spans="1:8" ht="12.75">
      <c r="A280" s="3" t="s">
        <v>243</v>
      </c>
      <c r="B280" s="3" t="s">
        <v>244</v>
      </c>
      <c r="C280" s="3">
        <v>3797376</v>
      </c>
      <c r="D280" s="44">
        <v>3169876</v>
      </c>
      <c r="E280" s="44">
        <v>2898867.27</v>
      </c>
      <c r="F280" s="44">
        <v>3159345.2</v>
      </c>
      <c r="G280" s="22">
        <f t="shared" si="24"/>
        <v>91.45049427800961</v>
      </c>
      <c r="H280" s="27">
        <f t="shared" si="27"/>
        <v>-271008.73</v>
      </c>
    </row>
    <row r="281" spans="1:8" ht="12.75">
      <c r="A281" s="1" t="s">
        <v>84</v>
      </c>
      <c r="B281" s="1" t="s">
        <v>85</v>
      </c>
      <c r="C281" s="27">
        <f>C282+C287+C290+C283+C284+C286+C288+C285</f>
        <v>8369600</v>
      </c>
      <c r="D281" s="45">
        <f>D282+D287+D290+D283+D284+D286+D288+D285+D291+D289</f>
        <v>7392687.159999999</v>
      </c>
      <c r="E281" s="45">
        <f>E282+E287+E290+E283+E284+E286+E288+E285+E291+E289</f>
        <v>7202126.15</v>
      </c>
      <c r="F281" s="45">
        <f>F282+F287+F290+F283+F284+F286+F288+F285</f>
        <v>6184260.25</v>
      </c>
      <c r="G281" s="23">
        <f t="shared" si="24"/>
        <v>97.42230388117764</v>
      </c>
      <c r="H281" s="27">
        <f t="shared" si="27"/>
        <v>-190561.00999999885</v>
      </c>
    </row>
    <row r="282" spans="1:8" ht="12.75">
      <c r="A282" s="3" t="s">
        <v>112</v>
      </c>
      <c r="B282" s="3" t="s">
        <v>274</v>
      </c>
      <c r="C282" s="29">
        <f>C299</f>
        <v>746000</v>
      </c>
      <c r="D282" s="40">
        <f aca="true" t="shared" si="30" ref="D282:E284">D299</f>
        <v>387283.54</v>
      </c>
      <c r="E282" s="40">
        <f t="shared" si="30"/>
        <v>387283.54</v>
      </c>
      <c r="F282" s="40">
        <f>F299</f>
        <v>639367.37</v>
      </c>
      <c r="G282" s="22">
        <f t="shared" si="24"/>
        <v>100</v>
      </c>
      <c r="H282" s="27">
        <f t="shared" si="27"/>
        <v>0</v>
      </c>
    </row>
    <row r="283" spans="1:8" ht="38.25">
      <c r="A283" s="16" t="s">
        <v>215</v>
      </c>
      <c r="B283" s="3" t="s">
        <v>275</v>
      </c>
      <c r="C283" s="29">
        <f>C300</f>
        <v>0</v>
      </c>
      <c r="D283" s="40">
        <f t="shared" si="30"/>
        <v>0</v>
      </c>
      <c r="E283" s="40">
        <f t="shared" si="30"/>
        <v>0</v>
      </c>
      <c r="F283" s="40">
        <f>F300</f>
        <v>0</v>
      </c>
      <c r="G283" s="22" t="e">
        <f t="shared" si="24"/>
        <v>#DIV/0!</v>
      </c>
      <c r="H283" s="27">
        <f t="shared" si="27"/>
        <v>0</v>
      </c>
    </row>
    <row r="284" spans="1:8" ht="12.75">
      <c r="A284" s="3" t="s">
        <v>114</v>
      </c>
      <c r="B284" s="3" t="s">
        <v>276</v>
      </c>
      <c r="C284" s="29">
        <f>C301</f>
        <v>186100</v>
      </c>
      <c r="D284" s="40">
        <f t="shared" si="30"/>
        <v>66484.71</v>
      </c>
      <c r="E284" s="40">
        <f t="shared" si="30"/>
        <v>66484.71</v>
      </c>
      <c r="F284" s="40">
        <f>F301</f>
        <v>151860.52</v>
      </c>
      <c r="G284" s="22">
        <f t="shared" si="24"/>
        <v>100</v>
      </c>
      <c r="H284" s="27">
        <f t="shared" si="27"/>
        <v>0</v>
      </c>
    </row>
    <row r="285" spans="1:8" ht="25.5">
      <c r="A285" s="12" t="s">
        <v>117</v>
      </c>
      <c r="B285" s="3" t="s">
        <v>367</v>
      </c>
      <c r="C285" s="29">
        <f>C302</f>
        <v>20000</v>
      </c>
      <c r="D285" s="40">
        <f>D302</f>
        <v>20000</v>
      </c>
      <c r="E285" s="40">
        <f>E302</f>
        <v>14445.62</v>
      </c>
      <c r="F285" s="40">
        <f>F302</f>
        <v>17763.33</v>
      </c>
      <c r="G285" s="22"/>
      <c r="H285" s="27">
        <f t="shared" si="27"/>
        <v>-5554.379999999999</v>
      </c>
    </row>
    <row r="286" spans="1:8" ht="25.5">
      <c r="A286" s="12" t="s">
        <v>119</v>
      </c>
      <c r="B286" s="3" t="s">
        <v>277</v>
      </c>
      <c r="C286" s="29">
        <f>C293+C297+C303</f>
        <v>263300</v>
      </c>
      <c r="D286" s="40">
        <f>D293+D297+D303</f>
        <v>1345468.64</v>
      </c>
      <c r="E286" s="40">
        <f>E293+E297+E303</f>
        <v>1164218.16</v>
      </c>
      <c r="F286" s="40">
        <f>F293+F297+F303</f>
        <v>736459.29</v>
      </c>
      <c r="G286" s="22">
        <f t="shared" si="24"/>
        <v>86.5288216602358</v>
      </c>
      <c r="H286" s="27">
        <f t="shared" si="27"/>
        <v>-181250.47999999998</v>
      </c>
    </row>
    <row r="287" spans="1:8" ht="51">
      <c r="A287" s="16" t="s">
        <v>153</v>
      </c>
      <c r="B287" s="3" t="s">
        <v>278</v>
      </c>
      <c r="C287" s="29">
        <f>C294</f>
        <v>7100000</v>
      </c>
      <c r="D287" s="40">
        <f aca="true" t="shared" si="31" ref="D287:F288">D294</f>
        <v>5513783.27</v>
      </c>
      <c r="E287" s="40">
        <f t="shared" si="31"/>
        <v>5513783.27</v>
      </c>
      <c r="F287" s="40">
        <f t="shared" si="31"/>
        <v>4636914.62</v>
      </c>
      <c r="G287" s="22">
        <f t="shared" si="24"/>
        <v>100</v>
      </c>
      <c r="H287" s="27">
        <f t="shared" si="27"/>
        <v>0</v>
      </c>
    </row>
    <row r="288" spans="1:8" ht="12.75">
      <c r="A288" s="16" t="s">
        <v>155</v>
      </c>
      <c r="B288" s="3" t="s">
        <v>343</v>
      </c>
      <c r="C288" s="29">
        <f>C295</f>
        <v>50000</v>
      </c>
      <c r="D288" s="40">
        <f t="shared" si="31"/>
        <v>50000</v>
      </c>
      <c r="E288" s="40">
        <f t="shared" si="31"/>
        <v>49999.98</v>
      </c>
      <c r="F288" s="40">
        <f t="shared" si="31"/>
        <v>0</v>
      </c>
      <c r="G288" s="22"/>
      <c r="H288" s="27">
        <f t="shared" si="27"/>
        <v>-0.01999999999679858</v>
      </c>
    </row>
    <row r="289" spans="1:8" ht="25.5">
      <c r="A289" s="12" t="s">
        <v>414</v>
      </c>
      <c r="B289" s="3" t="s">
        <v>427</v>
      </c>
      <c r="C289" s="29"/>
      <c r="D289" s="40">
        <f aca="true" t="shared" si="32" ref="D289:E291">D304</f>
        <v>2467</v>
      </c>
      <c r="E289" s="40">
        <f t="shared" si="32"/>
        <v>1752</v>
      </c>
      <c r="F289" s="40"/>
      <c r="G289" s="22"/>
      <c r="H289" s="27">
        <f t="shared" si="27"/>
        <v>-715</v>
      </c>
    </row>
    <row r="290" spans="1:8" ht="12.75">
      <c r="A290" s="3" t="s">
        <v>123</v>
      </c>
      <c r="B290" s="3" t="s">
        <v>279</v>
      </c>
      <c r="C290" s="29">
        <f>C306</f>
        <v>4200</v>
      </c>
      <c r="D290" s="40">
        <f t="shared" si="32"/>
        <v>0</v>
      </c>
      <c r="E290" s="40">
        <f t="shared" si="32"/>
        <v>0</v>
      </c>
      <c r="F290" s="40">
        <f>F306</f>
        <v>1895.12</v>
      </c>
      <c r="G290" s="22" t="e">
        <f t="shared" si="24"/>
        <v>#DIV/0!</v>
      </c>
      <c r="H290" s="27">
        <f t="shared" si="27"/>
        <v>0</v>
      </c>
    </row>
    <row r="291" spans="1:8" ht="12.75">
      <c r="A291" s="3" t="s">
        <v>330</v>
      </c>
      <c r="B291" s="3" t="s">
        <v>372</v>
      </c>
      <c r="C291" s="29"/>
      <c r="D291" s="40">
        <f t="shared" si="32"/>
        <v>7200</v>
      </c>
      <c r="E291" s="40">
        <f t="shared" si="32"/>
        <v>4158.87</v>
      </c>
      <c r="F291" s="40"/>
      <c r="G291" s="22"/>
      <c r="H291" s="27">
        <f t="shared" si="27"/>
        <v>-3041.13</v>
      </c>
    </row>
    <row r="292" spans="1:8" ht="12.75">
      <c r="A292" s="19" t="s">
        <v>86</v>
      </c>
      <c r="B292" s="19" t="s">
        <v>87</v>
      </c>
      <c r="C292" s="25">
        <f>C293+C294</f>
        <v>7200000</v>
      </c>
      <c r="D292" s="41">
        <f>D293+D294+D295</f>
        <v>6583484.27</v>
      </c>
      <c r="E292" s="41">
        <f>E293+E294+E295</f>
        <v>6462117.1</v>
      </c>
      <c r="F292" s="41">
        <f>F293+F294+F295</f>
        <v>4932887.75</v>
      </c>
      <c r="G292" s="23">
        <f t="shared" si="24"/>
        <v>98.15649031694277</v>
      </c>
      <c r="H292" s="27">
        <f t="shared" si="27"/>
        <v>-121367.16999999993</v>
      </c>
    </row>
    <row r="293" spans="1:8" ht="25.5">
      <c r="A293" s="12" t="s">
        <v>119</v>
      </c>
      <c r="B293" s="3" t="s">
        <v>251</v>
      </c>
      <c r="C293" s="3">
        <v>100000</v>
      </c>
      <c r="D293" s="44">
        <v>1019701</v>
      </c>
      <c r="E293" s="44">
        <v>898333.85</v>
      </c>
      <c r="F293" s="44">
        <v>295973.13</v>
      </c>
      <c r="G293" s="22">
        <f t="shared" si="24"/>
        <v>88.09777081713167</v>
      </c>
      <c r="H293" s="27">
        <f t="shared" si="27"/>
        <v>-121367.15000000002</v>
      </c>
    </row>
    <row r="294" spans="1:8" ht="51">
      <c r="A294" s="16" t="s">
        <v>153</v>
      </c>
      <c r="B294" s="3" t="s">
        <v>252</v>
      </c>
      <c r="C294" s="3">
        <v>7100000</v>
      </c>
      <c r="D294" s="44">
        <v>5513783.27</v>
      </c>
      <c r="E294" s="44">
        <v>5513783.27</v>
      </c>
      <c r="F294" s="44">
        <v>4636914.62</v>
      </c>
      <c r="G294" s="22">
        <f t="shared" si="24"/>
        <v>100</v>
      </c>
      <c r="H294" s="27">
        <f t="shared" si="27"/>
        <v>0</v>
      </c>
    </row>
    <row r="295" spans="1:8" ht="12.75">
      <c r="A295" s="16" t="s">
        <v>155</v>
      </c>
      <c r="B295" s="3" t="s">
        <v>342</v>
      </c>
      <c r="C295" s="3">
        <v>50000</v>
      </c>
      <c r="D295" s="44">
        <v>50000</v>
      </c>
      <c r="E295" s="44">
        <v>49999.98</v>
      </c>
      <c r="F295" s="44">
        <v>0</v>
      </c>
      <c r="G295" s="22"/>
      <c r="H295" s="27">
        <f t="shared" si="27"/>
        <v>-0.01999999999679858</v>
      </c>
    </row>
    <row r="296" spans="1:8" ht="12.75">
      <c r="A296" s="19" t="s">
        <v>88</v>
      </c>
      <c r="B296" s="19" t="s">
        <v>89</v>
      </c>
      <c r="C296" s="25">
        <f>C297</f>
        <v>120000</v>
      </c>
      <c r="D296" s="41">
        <f>D297</f>
        <v>196159</v>
      </c>
      <c r="E296" s="41">
        <f>E297</f>
        <v>140530.47</v>
      </c>
      <c r="F296" s="41">
        <f>F297</f>
        <v>266897.84</v>
      </c>
      <c r="G296" s="23">
        <f t="shared" si="24"/>
        <v>71.64110237103574</v>
      </c>
      <c r="H296" s="27">
        <f t="shared" si="27"/>
        <v>-55628.53</v>
      </c>
    </row>
    <row r="297" spans="1:8" ht="25.5">
      <c r="A297" s="12" t="s">
        <v>119</v>
      </c>
      <c r="B297" s="3" t="s">
        <v>253</v>
      </c>
      <c r="C297" s="3">
        <v>120000</v>
      </c>
      <c r="D297" s="44">
        <v>196159</v>
      </c>
      <c r="E297" s="44">
        <v>140530.47</v>
      </c>
      <c r="F297" s="44">
        <v>266897.84</v>
      </c>
      <c r="G297" s="22">
        <f>E297/D297*100</f>
        <v>71.64110237103574</v>
      </c>
      <c r="H297" s="27">
        <f t="shared" si="27"/>
        <v>-55628.53</v>
      </c>
    </row>
    <row r="298" spans="1:8" ht="25.5">
      <c r="A298" s="20" t="s">
        <v>90</v>
      </c>
      <c r="B298" s="19" t="s">
        <v>91</v>
      </c>
      <c r="C298" s="25">
        <f>C299+C306+C300+C301+C303+C302</f>
        <v>999600</v>
      </c>
      <c r="D298" s="41">
        <f>D299+D306+D300+D301+D303+D302+D304+D305</f>
        <v>613043.89</v>
      </c>
      <c r="E298" s="41">
        <f>E299+E306+E300+E301+E303+E302+E304+E305</f>
        <v>599478.58</v>
      </c>
      <c r="F298" s="41">
        <f>F299+F306+F300+F301+F303+F302</f>
        <v>984474.66</v>
      </c>
      <c r="G298" s="23">
        <f t="shared" si="24"/>
        <v>97.78722042234202</v>
      </c>
      <c r="H298" s="27">
        <f t="shared" si="27"/>
        <v>-13565.310000000056</v>
      </c>
    </row>
    <row r="299" spans="1:8" ht="12.75">
      <c r="A299" s="3" t="s">
        <v>112</v>
      </c>
      <c r="B299" s="3" t="s">
        <v>254</v>
      </c>
      <c r="C299" s="28">
        <v>746000</v>
      </c>
      <c r="D299" s="44">
        <v>387283.54</v>
      </c>
      <c r="E299" s="44">
        <v>387283.54</v>
      </c>
      <c r="F299" s="44">
        <v>639367.37</v>
      </c>
      <c r="G299" s="22">
        <f t="shared" si="24"/>
        <v>100</v>
      </c>
      <c r="H299" s="27">
        <f t="shared" si="27"/>
        <v>0</v>
      </c>
    </row>
    <row r="300" spans="1:8" ht="38.25">
      <c r="A300" s="16" t="s">
        <v>215</v>
      </c>
      <c r="B300" s="3" t="s">
        <v>255</v>
      </c>
      <c r="C300" s="28">
        <v>0</v>
      </c>
      <c r="D300" s="44">
        <v>0</v>
      </c>
      <c r="E300" s="44">
        <v>0</v>
      </c>
      <c r="F300" s="44">
        <v>0</v>
      </c>
      <c r="G300" s="22" t="e">
        <f t="shared" si="24"/>
        <v>#DIV/0!</v>
      </c>
      <c r="H300" s="27">
        <f t="shared" si="27"/>
        <v>0</v>
      </c>
    </row>
    <row r="301" spans="1:8" ht="12.75">
      <c r="A301" s="3" t="s">
        <v>114</v>
      </c>
      <c r="B301" s="3" t="s">
        <v>256</v>
      </c>
      <c r="C301" s="28">
        <v>186100</v>
      </c>
      <c r="D301" s="44">
        <v>66484.71</v>
      </c>
      <c r="E301" s="44">
        <v>66484.71</v>
      </c>
      <c r="F301" s="44">
        <v>151860.52</v>
      </c>
      <c r="G301" s="22">
        <f t="shared" si="24"/>
        <v>100</v>
      </c>
      <c r="H301" s="27">
        <f t="shared" si="27"/>
        <v>0</v>
      </c>
    </row>
    <row r="302" spans="1:8" ht="25.5">
      <c r="A302" s="12" t="s">
        <v>117</v>
      </c>
      <c r="B302" s="3" t="s">
        <v>366</v>
      </c>
      <c r="C302" s="28">
        <v>20000</v>
      </c>
      <c r="D302" s="44">
        <v>20000</v>
      </c>
      <c r="E302" s="44">
        <v>14445.62</v>
      </c>
      <c r="F302" s="44">
        <v>17763.33</v>
      </c>
      <c r="G302" s="22">
        <f t="shared" si="24"/>
        <v>72.22810000000001</v>
      </c>
      <c r="H302" s="27">
        <f t="shared" si="27"/>
        <v>-5554.379999999999</v>
      </c>
    </row>
    <row r="303" spans="1:8" ht="25.5">
      <c r="A303" s="12" t="s">
        <v>119</v>
      </c>
      <c r="B303" s="3" t="s">
        <v>257</v>
      </c>
      <c r="C303" s="28">
        <v>43300</v>
      </c>
      <c r="D303" s="44">
        <v>129608.64</v>
      </c>
      <c r="E303" s="44">
        <v>125353.84</v>
      </c>
      <c r="F303" s="44">
        <v>173588.32</v>
      </c>
      <c r="G303" s="22">
        <f t="shared" si="24"/>
        <v>96.71719416236448</v>
      </c>
      <c r="H303" s="27">
        <f t="shared" si="27"/>
        <v>-4254.800000000003</v>
      </c>
    </row>
    <row r="304" spans="1:8" ht="25.5">
      <c r="A304" s="12" t="s">
        <v>414</v>
      </c>
      <c r="B304" s="3" t="s">
        <v>426</v>
      </c>
      <c r="C304" s="28"/>
      <c r="D304" s="44">
        <v>2467</v>
      </c>
      <c r="E304" s="44">
        <v>1752</v>
      </c>
      <c r="F304" s="44">
        <v>0</v>
      </c>
      <c r="G304" s="22">
        <f t="shared" si="24"/>
        <v>71.01743007701661</v>
      </c>
      <c r="H304" s="27">
        <f t="shared" si="27"/>
        <v>-715</v>
      </c>
    </row>
    <row r="305" spans="1:8" ht="12.75">
      <c r="A305" s="3" t="s">
        <v>123</v>
      </c>
      <c r="B305" s="3" t="s">
        <v>258</v>
      </c>
      <c r="C305" s="28"/>
      <c r="D305" s="44"/>
      <c r="E305" s="44"/>
      <c r="F305" s="44"/>
      <c r="G305" s="22"/>
      <c r="H305" s="27">
        <f t="shared" si="27"/>
        <v>0</v>
      </c>
    </row>
    <row r="306" spans="1:8" ht="12.75">
      <c r="A306" s="3" t="s">
        <v>330</v>
      </c>
      <c r="B306" s="3" t="s">
        <v>371</v>
      </c>
      <c r="C306" s="28">
        <v>4200</v>
      </c>
      <c r="D306" s="44">
        <v>7200</v>
      </c>
      <c r="E306" s="44">
        <v>4158.87</v>
      </c>
      <c r="F306" s="44">
        <v>1895.12</v>
      </c>
      <c r="G306" s="22">
        <f t="shared" si="24"/>
        <v>57.76208333333334</v>
      </c>
      <c r="H306" s="27">
        <f t="shared" si="27"/>
        <v>-3041.13</v>
      </c>
    </row>
    <row r="307" spans="1:8" ht="12.75">
      <c r="A307" s="1" t="s">
        <v>92</v>
      </c>
      <c r="B307" s="1" t="s">
        <v>93</v>
      </c>
      <c r="C307" s="27">
        <f aca="true" t="shared" si="33" ref="C307:F308">C308</f>
        <v>200000</v>
      </c>
      <c r="D307" s="45">
        <f>D308</f>
        <v>200000</v>
      </c>
      <c r="E307" s="45">
        <f>E308</f>
        <v>200000</v>
      </c>
      <c r="F307" s="45">
        <f t="shared" si="33"/>
        <v>200000</v>
      </c>
      <c r="G307" s="23">
        <f t="shared" si="24"/>
        <v>100</v>
      </c>
      <c r="H307" s="27">
        <f t="shared" si="27"/>
        <v>0</v>
      </c>
    </row>
    <row r="308" spans="1:8" ht="12.75">
      <c r="A308" s="19" t="s">
        <v>94</v>
      </c>
      <c r="B308" s="19" t="s">
        <v>95</v>
      </c>
      <c r="C308" s="25">
        <f t="shared" si="33"/>
        <v>200000</v>
      </c>
      <c r="D308" s="45">
        <f t="shared" si="33"/>
        <v>200000</v>
      </c>
      <c r="E308" s="41">
        <f t="shared" si="33"/>
        <v>200000</v>
      </c>
      <c r="F308" s="41">
        <f t="shared" si="33"/>
        <v>200000</v>
      </c>
      <c r="G308" s="23">
        <f t="shared" si="24"/>
        <v>100</v>
      </c>
      <c r="H308" s="27">
        <f t="shared" si="27"/>
        <v>0</v>
      </c>
    </row>
    <row r="309" spans="1:8" ht="51">
      <c r="A309" s="16" t="s">
        <v>259</v>
      </c>
      <c r="B309" s="3" t="s">
        <v>260</v>
      </c>
      <c r="C309" s="3">
        <v>200000</v>
      </c>
      <c r="D309" s="44">
        <v>200000</v>
      </c>
      <c r="E309" s="44">
        <v>200000</v>
      </c>
      <c r="F309" s="44">
        <v>200000</v>
      </c>
      <c r="G309" s="22">
        <f>E309/D309*100</f>
        <v>100</v>
      </c>
      <c r="H309" s="27">
        <f t="shared" si="27"/>
        <v>0</v>
      </c>
    </row>
    <row r="310" spans="1:8" ht="51">
      <c r="A310" s="13" t="s">
        <v>96</v>
      </c>
      <c r="B310" s="1" t="s">
        <v>97</v>
      </c>
      <c r="C310" s="27">
        <f>C311+C314+C313</f>
        <v>36420000</v>
      </c>
      <c r="D310" s="45">
        <f>D311+D314+D313</f>
        <v>37311852</v>
      </c>
      <c r="E310" s="45">
        <f>E311+E314+E313</f>
        <v>33624452</v>
      </c>
      <c r="F310" s="45">
        <f>F311+F314+F313</f>
        <v>30898700</v>
      </c>
      <c r="G310" s="23">
        <f>E310/D310*100</f>
        <v>90.11734930766771</v>
      </c>
      <c r="H310" s="27">
        <f t="shared" si="27"/>
        <v>-3687400</v>
      </c>
    </row>
    <row r="311" spans="1:8" ht="38.25">
      <c r="A311" s="13" t="s">
        <v>98</v>
      </c>
      <c r="B311" s="1" t="s">
        <v>99</v>
      </c>
      <c r="C311" s="27">
        <f>C312</f>
        <v>36139000</v>
      </c>
      <c r="D311" s="45">
        <f>D312</f>
        <v>36139000</v>
      </c>
      <c r="E311" s="45">
        <f>E312</f>
        <v>32978000</v>
      </c>
      <c r="F311" s="45">
        <f>F312</f>
        <v>28952000</v>
      </c>
      <c r="G311" s="23">
        <f>E311/D311*100</f>
        <v>91.2532167464512</v>
      </c>
      <c r="H311" s="27">
        <f t="shared" si="27"/>
        <v>-3161000</v>
      </c>
    </row>
    <row r="312" spans="1:8" ht="25.5">
      <c r="A312" s="18" t="s">
        <v>261</v>
      </c>
      <c r="B312" s="3" t="s">
        <v>262</v>
      </c>
      <c r="C312" s="28">
        <v>36139000</v>
      </c>
      <c r="D312" s="44">
        <v>36139000</v>
      </c>
      <c r="E312" s="44">
        <v>32978000</v>
      </c>
      <c r="F312" s="44">
        <v>28952000</v>
      </c>
      <c r="G312" s="22">
        <f>E312/D312*100</f>
        <v>91.2532167464512</v>
      </c>
      <c r="H312" s="27">
        <f t="shared" si="27"/>
        <v>-3161000</v>
      </c>
    </row>
    <row r="313" spans="1:8" s="4" customFormat="1" ht="12.75">
      <c r="A313" s="13" t="s">
        <v>109</v>
      </c>
      <c r="B313" s="1" t="s">
        <v>110</v>
      </c>
      <c r="C313" s="27">
        <v>281000</v>
      </c>
      <c r="D313" s="45">
        <v>281000</v>
      </c>
      <c r="E313" s="45">
        <v>281000</v>
      </c>
      <c r="F313" s="45"/>
      <c r="G313" s="23"/>
      <c r="H313" s="27">
        <f t="shared" si="27"/>
        <v>0</v>
      </c>
    </row>
    <row r="314" spans="1:8" s="4" customFormat="1" ht="12.75">
      <c r="A314" s="13" t="s">
        <v>105</v>
      </c>
      <c r="B314" s="1" t="s">
        <v>359</v>
      </c>
      <c r="C314" s="1">
        <v>0</v>
      </c>
      <c r="D314" s="45">
        <v>891852</v>
      </c>
      <c r="E314" s="45">
        <v>365452</v>
      </c>
      <c r="F314" s="45">
        <v>1946700</v>
      </c>
      <c r="G314" s="23"/>
      <c r="H314" s="27">
        <f t="shared" si="27"/>
        <v>-526400</v>
      </c>
    </row>
    <row r="315" spans="1:8" ht="12.75">
      <c r="A315" s="16" t="s">
        <v>100</v>
      </c>
      <c r="B315" s="3"/>
      <c r="C315" s="3">
        <v>0</v>
      </c>
      <c r="D315" s="48">
        <v>-1263807.84</v>
      </c>
      <c r="E315" s="49">
        <v>9310733.64</v>
      </c>
      <c r="F315" s="49">
        <v>5491790.72</v>
      </c>
      <c r="G315" s="3"/>
      <c r="H315" s="27"/>
    </row>
    <row r="316" ht="12.75">
      <c r="D316" s="50" t="s">
        <v>102</v>
      </c>
    </row>
    <row r="317" spans="1:7" ht="15">
      <c r="A317" s="31" t="s">
        <v>103</v>
      </c>
      <c r="G317" s="31" t="s">
        <v>104</v>
      </c>
    </row>
    <row r="318" ht="12.75">
      <c r="F318" s="50" t="s">
        <v>102</v>
      </c>
    </row>
    <row r="319" ht="12.75">
      <c r="A319" s="35" t="s">
        <v>413</v>
      </c>
    </row>
    <row r="320" ht="12.75">
      <c r="D320" s="50" t="s">
        <v>102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2018-12-14T03:49:09Z</cp:lastPrinted>
  <dcterms:created xsi:type="dcterms:W3CDTF">2005-05-20T13:40:13Z</dcterms:created>
  <dcterms:modified xsi:type="dcterms:W3CDTF">2018-12-14T06:15:45Z</dcterms:modified>
  <cp:category/>
  <cp:version/>
  <cp:contentType/>
  <cp:contentStatus/>
</cp:coreProperties>
</file>