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calcPr calcId="152511"/>
</workbook>
</file>

<file path=xl/calcChain.xml><?xml version="1.0" encoding="utf-8"?>
<calcChain xmlns="http://schemas.openxmlformats.org/spreadsheetml/2006/main">
  <c r="F149" i="10" l="1"/>
  <c r="D105" i="10"/>
  <c r="D106" i="10"/>
  <c r="E105" i="10"/>
  <c r="E149" i="10"/>
  <c r="D149" i="10"/>
  <c r="H160" i="10" l="1"/>
  <c r="E160" i="10"/>
  <c r="H159" i="10"/>
  <c r="F157" i="10"/>
  <c r="E157" i="10"/>
  <c r="H157" i="10" s="1"/>
  <c r="H155" i="10"/>
  <c r="E155" i="10"/>
  <c r="H153" i="10"/>
  <c r="E153" i="10"/>
  <c r="D153" i="10"/>
  <c r="H152" i="10"/>
  <c r="G152" i="10"/>
  <c r="H151" i="10"/>
  <c r="G151" i="10"/>
  <c r="H150" i="10"/>
  <c r="G150" i="10"/>
  <c r="G149" i="10"/>
  <c r="H149" i="10"/>
  <c r="C149" i="10"/>
  <c r="H148" i="10"/>
  <c r="G148" i="10"/>
  <c r="F147" i="10"/>
  <c r="E147" i="10"/>
  <c r="H147" i="10" s="1"/>
  <c r="D147" i="10"/>
  <c r="C147" i="10"/>
  <c r="C126" i="10" s="1"/>
  <c r="C106" i="10" s="1"/>
  <c r="C105" i="10" s="1"/>
  <c r="H146" i="10"/>
  <c r="G146" i="10"/>
  <c r="H145" i="10"/>
  <c r="G145" i="10"/>
  <c r="H143" i="10"/>
  <c r="G143" i="10"/>
  <c r="H142" i="10"/>
  <c r="G142" i="10"/>
  <c r="H141" i="10"/>
  <c r="G141" i="10"/>
  <c r="H140" i="10"/>
  <c r="G140" i="10"/>
  <c r="H139" i="10"/>
  <c r="G139" i="10"/>
  <c r="H138" i="10"/>
  <c r="G138" i="10"/>
  <c r="H137" i="10"/>
  <c r="G137" i="10"/>
  <c r="H136" i="10"/>
  <c r="G136" i="10"/>
  <c r="H134" i="10"/>
  <c r="H133" i="10"/>
  <c r="G133" i="10"/>
  <c r="H132" i="10"/>
  <c r="G132" i="10"/>
  <c r="H131" i="10"/>
  <c r="G131" i="10"/>
  <c r="H130" i="10"/>
  <c r="G130" i="10"/>
  <c r="H129" i="10"/>
  <c r="G129" i="10"/>
  <c r="H128" i="10"/>
  <c r="G128" i="10"/>
  <c r="F127" i="10"/>
  <c r="F126" i="10" s="1"/>
  <c r="E127" i="10"/>
  <c r="H127" i="10" s="1"/>
  <c r="D127" i="10"/>
  <c r="C127" i="10"/>
  <c r="D126" i="10"/>
  <c r="H125" i="10"/>
  <c r="H124" i="10"/>
  <c r="H123" i="10"/>
  <c r="H122" i="10"/>
  <c r="H121" i="10"/>
  <c r="G121" i="10"/>
  <c r="H120" i="10"/>
  <c r="G120" i="10"/>
  <c r="H119" i="10"/>
  <c r="G119" i="10"/>
  <c r="H118" i="10"/>
  <c r="G118" i="10"/>
  <c r="F117" i="10"/>
  <c r="F110" i="10" s="1"/>
  <c r="E117" i="10"/>
  <c r="H117" i="10" s="1"/>
  <c r="D117" i="10"/>
  <c r="D110" i="10" s="1"/>
  <c r="C117" i="10"/>
  <c r="H116" i="10"/>
  <c r="G116" i="10"/>
  <c r="H115" i="10"/>
  <c r="G115" i="10"/>
  <c r="H114" i="10"/>
  <c r="H113" i="10"/>
  <c r="H111" i="10"/>
  <c r="C110" i="10"/>
  <c r="H109" i="10"/>
  <c r="G109" i="10"/>
  <c r="H108" i="10"/>
  <c r="G108" i="10"/>
  <c r="F107" i="10"/>
  <c r="E107" i="10"/>
  <c r="H107" i="10" s="1"/>
  <c r="D107" i="10"/>
  <c r="C107" i="10"/>
  <c r="H104" i="10"/>
  <c r="G104" i="10"/>
  <c r="H103" i="10"/>
  <c r="F102" i="10"/>
  <c r="E102" i="10"/>
  <c r="H102" i="10" s="1"/>
  <c r="D102" i="10"/>
  <c r="C102" i="10"/>
  <c r="G101" i="10"/>
  <c r="G100" i="10"/>
  <c r="E100" i="10"/>
  <c r="D100" i="10"/>
  <c r="C100" i="10"/>
  <c r="H99" i="10"/>
  <c r="G99" i="10"/>
  <c r="H98" i="10"/>
  <c r="G98" i="10"/>
  <c r="F97" i="10"/>
  <c r="E97" i="10"/>
  <c r="H97" i="10" s="1"/>
  <c r="D97" i="10"/>
  <c r="C97" i="10"/>
  <c r="H96" i="10"/>
  <c r="G96" i="10"/>
  <c r="E95" i="10"/>
  <c r="G95" i="10" s="1"/>
  <c r="H94" i="10"/>
  <c r="G94" i="10"/>
  <c r="E93" i="10"/>
  <c r="H93" i="10" s="1"/>
  <c r="D93" i="10"/>
  <c r="E91" i="10"/>
  <c r="D91" i="10"/>
  <c r="H90" i="10"/>
  <c r="G90" i="10"/>
  <c r="H89" i="10"/>
  <c r="G89" i="10"/>
  <c r="F88" i="10"/>
  <c r="E88" i="10"/>
  <c r="D88" i="10"/>
  <c r="C88" i="10"/>
  <c r="H87" i="10"/>
  <c r="G87" i="10"/>
  <c r="F86" i="10"/>
  <c r="E86" i="10"/>
  <c r="D86" i="10"/>
  <c r="C86" i="10"/>
  <c r="H85" i="10"/>
  <c r="G85" i="10"/>
  <c r="F84" i="10"/>
  <c r="E84" i="10"/>
  <c r="H84" i="10" s="1"/>
  <c r="D84" i="10"/>
  <c r="C84" i="10"/>
  <c r="H83" i="10"/>
  <c r="G83" i="10"/>
  <c r="F82" i="10"/>
  <c r="E82" i="10"/>
  <c r="H81" i="10" s="1"/>
  <c r="D82" i="10"/>
  <c r="C82" i="10"/>
  <c r="G81" i="10"/>
  <c r="G80" i="10"/>
  <c r="F80" i="10"/>
  <c r="E80" i="10"/>
  <c r="H80" i="10" s="1"/>
  <c r="D80" i="10"/>
  <c r="C80" i="10"/>
  <c r="F78" i="10"/>
  <c r="E78" i="10"/>
  <c r="D78" i="10"/>
  <c r="C78" i="10"/>
  <c r="H77" i="10"/>
  <c r="G77" i="10"/>
  <c r="F76" i="10"/>
  <c r="E76" i="10"/>
  <c r="H76" i="10" s="1"/>
  <c r="D76" i="10"/>
  <c r="C76" i="10"/>
  <c r="H75" i="10"/>
  <c r="F74" i="10"/>
  <c r="E74" i="10"/>
  <c r="D74" i="10"/>
  <c r="C74" i="10"/>
  <c r="H73" i="10"/>
  <c r="G73" i="10"/>
  <c r="H72" i="10"/>
  <c r="G72" i="10"/>
  <c r="F71" i="10"/>
  <c r="E71" i="10"/>
  <c r="H71" i="10" s="1"/>
  <c r="D71" i="10"/>
  <c r="C71" i="10"/>
  <c r="H70" i="10"/>
  <c r="G70" i="10"/>
  <c r="H69" i="10"/>
  <c r="G69" i="10"/>
  <c r="F68" i="10"/>
  <c r="E68" i="10"/>
  <c r="H68" i="10" s="1"/>
  <c r="D68" i="10"/>
  <c r="C68" i="10"/>
  <c r="C67" i="10" s="1"/>
  <c r="H66" i="10"/>
  <c r="G66" i="10"/>
  <c r="H65" i="10"/>
  <c r="G65" i="10"/>
  <c r="H64" i="10"/>
  <c r="F63" i="10"/>
  <c r="E63" i="10"/>
  <c r="D63" i="10"/>
  <c r="G63" i="10" s="1"/>
  <c r="C63" i="10"/>
  <c r="H62" i="10"/>
  <c r="G62" i="10"/>
  <c r="F61" i="10"/>
  <c r="E61" i="10"/>
  <c r="D61" i="10"/>
  <c r="G61" i="10" s="1"/>
  <c r="C61" i="10"/>
  <c r="C60" i="10" s="1"/>
  <c r="F60" i="10"/>
  <c r="E60" i="10"/>
  <c r="H59" i="10"/>
  <c r="G59" i="10"/>
  <c r="H58" i="10"/>
  <c r="H57" i="10"/>
  <c r="G57" i="10"/>
  <c r="H56" i="10"/>
  <c r="H55" i="10"/>
  <c r="G55" i="10"/>
  <c r="F54" i="10"/>
  <c r="E54" i="10"/>
  <c r="E53" i="10" s="1"/>
  <c r="D54" i="10"/>
  <c r="G54" i="10" s="1"/>
  <c r="C54" i="10"/>
  <c r="C53" i="10" s="1"/>
  <c r="F53" i="10"/>
  <c r="H51" i="10"/>
  <c r="G51" i="10"/>
  <c r="F50" i="10"/>
  <c r="E50" i="10"/>
  <c r="H50" i="10" s="1"/>
  <c r="D50" i="10"/>
  <c r="C50" i="10"/>
  <c r="H49" i="10"/>
  <c r="G49" i="10"/>
  <c r="H48" i="10"/>
  <c r="G48" i="10"/>
  <c r="F47" i="10"/>
  <c r="E47" i="10"/>
  <c r="D47" i="10"/>
  <c r="C47" i="10"/>
  <c r="H46" i="10"/>
  <c r="G46" i="10"/>
  <c r="F45" i="10"/>
  <c r="F42" i="10" s="1"/>
  <c r="E45" i="10"/>
  <c r="D45" i="10"/>
  <c r="G45" i="10" s="1"/>
  <c r="C45" i="10"/>
  <c r="H44" i="10"/>
  <c r="G44" i="10"/>
  <c r="F43" i="10"/>
  <c r="E43" i="10"/>
  <c r="D43" i="10"/>
  <c r="C43" i="10"/>
  <c r="C42" i="10" s="1"/>
  <c r="C40" i="10" s="1"/>
  <c r="E42" i="10"/>
  <c r="H39" i="10"/>
  <c r="H38" i="10"/>
  <c r="G38" i="10"/>
  <c r="H37" i="10"/>
  <c r="G37" i="10"/>
  <c r="H36" i="10"/>
  <c r="G36" i="10"/>
  <c r="H35" i="10"/>
  <c r="G35" i="10"/>
  <c r="G34" i="10"/>
  <c r="F34" i="10"/>
  <c r="E34" i="10"/>
  <c r="H34" i="10" s="1"/>
  <c r="D34" i="10"/>
  <c r="C34" i="10"/>
  <c r="H33" i="10"/>
  <c r="G33" i="10"/>
  <c r="H32" i="10"/>
  <c r="G32" i="10"/>
  <c r="F31" i="10"/>
  <c r="E31" i="10"/>
  <c r="H31" i="10" s="1"/>
  <c r="D31" i="10"/>
  <c r="D30" i="10" s="1"/>
  <c r="C31" i="10"/>
  <c r="F30" i="10"/>
  <c r="C30" i="10"/>
  <c r="H29" i="10"/>
  <c r="H28" i="10"/>
  <c r="G28" i="10"/>
  <c r="H27" i="10"/>
  <c r="G27" i="10"/>
  <c r="H25" i="10"/>
  <c r="G25" i="10"/>
  <c r="H24" i="10"/>
  <c r="G24" i="10"/>
  <c r="H23" i="10"/>
  <c r="G23" i="10"/>
  <c r="H22" i="10"/>
  <c r="G22" i="10"/>
  <c r="F21" i="10"/>
  <c r="F20" i="10" s="1"/>
  <c r="E21" i="10"/>
  <c r="H21" i="10" s="1"/>
  <c r="D21" i="10"/>
  <c r="C21" i="10"/>
  <c r="D20" i="10"/>
  <c r="C20" i="10"/>
  <c r="H19" i="10"/>
  <c r="G19" i="10"/>
  <c r="H18" i="10"/>
  <c r="G18" i="10"/>
  <c r="H17" i="10"/>
  <c r="G17" i="10"/>
  <c r="H16" i="10"/>
  <c r="G16" i="10"/>
  <c r="F15" i="10"/>
  <c r="F14" i="10" s="1"/>
  <c r="E15" i="10"/>
  <c r="H15" i="10" s="1"/>
  <c r="D15" i="10"/>
  <c r="C15" i="10"/>
  <c r="D14" i="10"/>
  <c r="C14" i="10"/>
  <c r="H13" i="10"/>
  <c r="G13" i="10"/>
  <c r="H12" i="10"/>
  <c r="G12" i="10"/>
  <c r="H11" i="10"/>
  <c r="G11" i="10"/>
  <c r="F10" i="10"/>
  <c r="E10" i="10"/>
  <c r="E9" i="10" s="1"/>
  <c r="D10" i="10"/>
  <c r="C10" i="10"/>
  <c r="C9" i="10" s="1"/>
  <c r="C8" i="10" s="1"/>
  <c r="C162" i="10" s="1"/>
  <c r="F9" i="10"/>
  <c r="F106" i="10" l="1"/>
  <c r="F105" i="10" s="1"/>
  <c r="F67" i="10"/>
  <c r="F40" i="10"/>
  <c r="G147" i="10"/>
  <c r="H95" i="10"/>
  <c r="G88" i="10"/>
  <c r="H74" i="10"/>
  <c r="E67" i="10"/>
  <c r="G67" i="10" s="1"/>
  <c r="G68" i="10"/>
  <c r="G47" i="10"/>
  <c r="G43" i="10"/>
  <c r="G10" i="10"/>
  <c r="H9" i="10"/>
  <c r="H45" i="10"/>
  <c r="H54" i="10"/>
  <c r="E14" i="10"/>
  <c r="G15" i="10"/>
  <c r="E20" i="10"/>
  <c r="G21" i="10"/>
  <c r="E40" i="10"/>
  <c r="G50" i="10"/>
  <c r="G60" i="10"/>
  <c r="G93" i="10"/>
  <c r="G102" i="10"/>
  <c r="G117" i="10"/>
  <c r="E126" i="10"/>
  <c r="G127" i="10"/>
  <c r="H10" i="10"/>
  <c r="H47" i="10"/>
  <c r="H63" i="10"/>
  <c r="H88" i="10"/>
  <c r="D9" i="10"/>
  <c r="G9" i="10" s="1"/>
  <c r="E30" i="10"/>
  <c r="G31" i="10"/>
  <c r="D42" i="10"/>
  <c r="D40" i="10" s="1"/>
  <c r="D53" i="10"/>
  <c r="H53" i="10" s="1"/>
  <c r="D60" i="10"/>
  <c r="H60" i="10" s="1"/>
  <c r="G97" i="10"/>
  <c r="G107" i="10"/>
  <c r="E110" i="10"/>
  <c r="H43" i="10"/>
  <c r="H61" i="10"/>
  <c r="D67" i="10"/>
  <c r="F149" i="9"/>
  <c r="F110" i="9"/>
  <c r="D67" i="9"/>
  <c r="D8" i="9"/>
  <c r="E160" i="9"/>
  <c r="H160" i="9" s="1"/>
  <c r="H159" i="9"/>
  <c r="F157" i="9"/>
  <c r="E157" i="9"/>
  <c r="H157" i="9" s="1"/>
  <c r="E155" i="9"/>
  <c r="H155" i="9" s="1"/>
  <c r="E153" i="9"/>
  <c r="H153" i="9" s="1"/>
  <c r="D153" i="9"/>
  <c r="H152" i="9"/>
  <c r="G152" i="9"/>
  <c r="H151" i="9"/>
  <c r="G151" i="9"/>
  <c r="H150" i="9"/>
  <c r="G150" i="9"/>
  <c r="E149" i="9"/>
  <c r="G149" i="9" s="1"/>
  <c r="D149" i="9"/>
  <c r="H149" i="9" s="1"/>
  <c r="C149" i="9"/>
  <c r="H148" i="9"/>
  <c r="G148" i="9"/>
  <c r="F147" i="9"/>
  <c r="E147" i="9"/>
  <c r="G147" i="9" s="1"/>
  <c r="D147" i="9"/>
  <c r="H147" i="9" s="1"/>
  <c r="C147" i="9"/>
  <c r="H146" i="9"/>
  <c r="G146" i="9"/>
  <c r="H145" i="9"/>
  <c r="G145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H137" i="9"/>
  <c r="G137" i="9"/>
  <c r="H136" i="9"/>
  <c r="G136" i="9"/>
  <c r="H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F127" i="9"/>
  <c r="E127" i="9"/>
  <c r="D127" i="9"/>
  <c r="D126" i="9" s="1"/>
  <c r="D106" i="9" s="1"/>
  <c r="D105" i="9" s="1"/>
  <c r="C127" i="9"/>
  <c r="C126" i="9" s="1"/>
  <c r="E126" i="9"/>
  <c r="H125" i="9"/>
  <c r="H124" i="9"/>
  <c r="H123" i="9"/>
  <c r="H122" i="9"/>
  <c r="H121" i="9"/>
  <c r="G121" i="9"/>
  <c r="H120" i="9"/>
  <c r="G120" i="9"/>
  <c r="H119" i="9"/>
  <c r="G119" i="9"/>
  <c r="H118" i="9"/>
  <c r="G118" i="9"/>
  <c r="F117" i="9"/>
  <c r="E117" i="9"/>
  <c r="G117" i="9" s="1"/>
  <c r="D117" i="9"/>
  <c r="C117" i="9"/>
  <c r="C110" i="9" s="1"/>
  <c r="H116" i="9"/>
  <c r="G116" i="9"/>
  <c r="H115" i="9"/>
  <c r="G115" i="9"/>
  <c r="H114" i="9"/>
  <c r="H113" i="9"/>
  <c r="H111" i="9"/>
  <c r="D110" i="9"/>
  <c r="H109" i="9"/>
  <c r="G109" i="9"/>
  <c r="H108" i="9"/>
  <c r="G108" i="9"/>
  <c r="F107" i="9"/>
  <c r="E107" i="9"/>
  <c r="H107" i="9" s="1"/>
  <c r="D107" i="9"/>
  <c r="C107" i="9"/>
  <c r="H104" i="9"/>
  <c r="G104" i="9"/>
  <c r="H103" i="9"/>
  <c r="F102" i="9"/>
  <c r="E102" i="9"/>
  <c r="D102" i="9"/>
  <c r="H102" i="9" s="1"/>
  <c r="C102" i="9"/>
  <c r="G101" i="9"/>
  <c r="E100" i="9"/>
  <c r="G100" i="9" s="1"/>
  <c r="D100" i="9"/>
  <c r="C100" i="9"/>
  <c r="H99" i="9"/>
  <c r="G99" i="9"/>
  <c r="H98" i="9"/>
  <c r="G98" i="9"/>
  <c r="G97" i="9"/>
  <c r="F97" i="9"/>
  <c r="E97" i="9"/>
  <c r="H97" i="9" s="1"/>
  <c r="D97" i="9"/>
  <c r="C97" i="9"/>
  <c r="H96" i="9"/>
  <c r="G96" i="9"/>
  <c r="E95" i="9"/>
  <c r="H95" i="9" s="1"/>
  <c r="H94" i="9"/>
  <c r="G94" i="9"/>
  <c r="E93" i="9"/>
  <c r="D93" i="9"/>
  <c r="H93" i="9" s="1"/>
  <c r="E91" i="9"/>
  <c r="D91" i="9"/>
  <c r="H90" i="9"/>
  <c r="G90" i="9"/>
  <c r="H89" i="9"/>
  <c r="G89" i="9"/>
  <c r="F88" i="9"/>
  <c r="E88" i="9"/>
  <c r="D88" i="9"/>
  <c r="C88" i="9"/>
  <c r="H87" i="9"/>
  <c r="G87" i="9"/>
  <c r="F86" i="9"/>
  <c r="E86" i="9"/>
  <c r="D86" i="9"/>
  <c r="C86" i="9"/>
  <c r="H85" i="9"/>
  <c r="G85" i="9"/>
  <c r="H84" i="9"/>
  <c r="F84" i="9"/>
  <c r="E84" i="9"/>
  <c r="D84" i="9"/>
  <c r="C84" i="9"/>
  <c r="H83" i="9"/>
  <c r="G83" i="9"/>
  <c r="F82" i="9"/>
  <c r="E82" i="9"/>
  <c r="H81" i="9" s="1"/>
  <c r="D82" i="9"/>
  <c r="C82" i="9"/>
  <c r="G81" i="9"/>
  <c r="F80" i="9"/>
  <c r="E80" i="9"/>
  <c r="G80" i="9" s="1"/>
  <c r="D80" i="9"/>
  <c r="H80" i="9" s="1"/>
  <c r="C80" i="9"/>
  <c r="F78" i="9"/>
  <c r="E78" i="9"/>
  <c r="D78" i="9"/>
  <c r="C78" i="9"/>
  <c r="H77" i="9"/>
  <c r="G77" i="9"/>
  <c r="H76" i="9"/>
  <c r="F76" i="9"/>
  <c r="E76" i="9"/>
  <c r="D76" i="9"/>
  <c r="C76" i="9"/>
  <c r="C67" i="9" s="1"/>
  <c r="H75" i="9"/>
  <c r="F74" i="9"/>
  <c r="E74" i="9"/>
  <c r="H74" i="9" s="1"/>
  <c r="D74" i="9"/>
  <c r="C74" i="9"/>
  <c r="H73" i="9"/>
  <c r="G73" i="9"/>
  <c r="H72" i="9"/>
  <c r="G72" i="9"/>
  <c r="F71" i="9"/>
  <c r="E71" i="9"/>
  <c r="H71" i="9" s="1"/>
  <c r="D71" i="9"/>
  <c r="C71" i="9"/>
  <c r="H70" i="9"/>
  <c r="G70" i="9"/>
  <c r="H69" i="9"/>
  <c r="G69" i="9"/>
  <c r="F68" i="9"/>
  <c r="E68" i="9"/>
  <c r="G68" i="9" s="1"/>
  <c r="D68" i="9"/>
  <c r="C68" i="9"/>
  <c r="H66" i="9"/>
  <c r="G66" i="9"/>
  <c r="H65" i="9"/>
  <c r="G65" i="9"/>
  <c r="H64" i="9"/>
  <c r="F63" i="9"/>
  <c r="E63" i="9"/>
  <c r="D63" i="9"/>
  <c r="C63" i="9"/>
  <c r="H62" i="9"/>
  <c r="G62" i="9"/>
  <c r="F61" i="9"/>
  <c r="F60" i="9" s="1"/>
  <c r="E61" i="9"/>
  <c r="H61" i="9" s="1"/>
  <c r="D61" i="9"/>
  <c r="C61" i="9"/>
  <c r="D60" i="9"/>
  <c r="C60" i="9"/>
  <c r="H59" i="9"/>
  <c r="G59" i="9"/>
  <c r="H58" i="9"/>
  <c r="H57" i="9"/>
  <c r="G57" i="9"/>
  <c r="H56" i="9"/>
  <c r="H55" i="9"/>
  <c r="G55" i="9"/>
  <c r="F54" i="9"/>
  <c r="F53" i="9" s="1"/>
  <c r="E54" i="9"/>
  <c r="H54" i="9" s="1"/>
  <c r="D54" i="9"/>
  <c r="C54" i="9"/>
  <c r="D53" i="9"/>
  <c r="C53" i="9"/>
  <c r="H51" i="9"/>
  <c r="G51" i="9"/>
  <c r="F50" i="9"/>
  <c r="E50" i="9"/>
  <c r="H50" i="9" s="1"/>
  <c r="D50" i="9"/>
  <c r="C50" i="9"/>
  <c r="H49" i="9"/>
  <c r="G49" i="9"/>
  <c r="H48" i="9"/>
  <c r="G48" i="9"/>
  <c r="F47" i="9"/>
  <c r="E47" i="9"/>
  <c r="H47" i="9" s="1"/>
  <c r="D47" i="9"/>
  <c r="C47" i="9"/>
  <c r="H46" i="9"/>
  <c r="G46" i="9"/>
  <c r="F45" i="9"/>
  <c r="E45" i="9"/>
  <c r="H45" i="9" s="1"/>
  <c r="D45" i="9"/>
  <c r="C45" i="9"/>
  <c r="H44" i="9"/>
  <c r="G44" i="9"/>
  <c r="F43" i="9"/>
  <c r="F42" i="9" s="1"/>
  <c r="E43" i="9"/>
  <c r="D43" i="9"/>
  <c r="D42" i="9" s="1"/>
  <c r="D40" i="9" s="1"/>
  <c r="C43" i="9"/>
  <c r="C42" i="9"/>
  <c r="C40" i="9" s="1"/>
  <c r="F40" i="9"/>
  <c r="H39" i="9"/>
  <c r="H38" i="9"/>
  <c r="G38" i="9"/>
  <c r="H37" i="9"/>
  <c r="G37" i="9"/>
  <c r="H36" i="9"/>
  <c r="G36" i="9"/>
  <c r="H35" i="9"/>
  <c r="G35" i="9"/>
  <c r="F34" i="9"/>
  <c r="E34" i="9"/>
  <c r="G34" i="9" s="1"/>
  <c r="D34" i="9"/>
  <c r="H34" i="9" s="1"/>
  <c r="C34" i="9"/>
  <c r="H33" i="9"/>
  <c r="G33" i="9"/>
  <c r="H32" i="9"/>
  <c r="G32" i="9"/>
  <c r="G31" i="9"/>
  <c r="F31" i="9"/>
  <c r="F30" i="9" s="1"/>
  <c r="E31" i="9"/>
  <c r="E30" i="9" s="1"/>
  <c r="D31" i="9"/>
  <c r="H31" i="9" s="1"/>
  <c r="C31" i="9"/>
  <c r="C30" i="9" s="1"/>
  <c r="D30" i="9"/>
  <c r="H29" i="9"/>
  <c r="H28" i="9"/>
  <c r="G28" i="9"/>
  <c r="H27" i="9"/>
  <c r="G27" i="9"/>
  <c r="H25" i="9"/>
  <c r="G25" i="9"/>
  <c r="H24" i="9"/>
  <c r="G24" i="9"/>
  <c r="H23" i="9"/>
  <c r="G23" i="9"/>
  <c r="H22" i="9"/>
  <c r="G22" i="9"/>
  <c r="G21" i="9"/>
  <c r="F21" i="9"/>
  <c r="F20" i="9" s="1"/>
  <c r="E21" i="9"/>
  <c r="D21" i="9"/>
  <c r="D20" i="9" s="1"/>
  <c r="C21" i="9"/>
  <c r="C20" i="9" s="1"/>
  <c r="E20" i="9"/>
  <c r="H20" i="9" s="1"/>
  <c r="H19" i="9"/>
  <c r="G19" i="9"/>
  <c r="H18" i="9"/>
  <c r="G18" i="9"/>
  <c r="H17" i="9"/>
  <c r="G17" i="9"/>
  <c r="H16" i="9"/>
  <c r="G16" i="9"/>
  <c r="G15" i="9"/>
  <c r="F15" i="9"/>
  <c r="E15" i="9"/>
  <c r="D15" i="9"/>
  <c r="D14" i="9" s="1"/>
  <c r="C15" i="9"/>
  <c r="C14" i="9" s="1"/>
  <c r="F14" i="9"/>
  <c r="E14" i="9"/>
  <c r="H13" i="9"/>
  <c r="G13" i="9"/>
  <c r="H12" i="9"/>
  <c r="G12" i="9"/>
  <c r="H11" i="9"/>
  <c r="G11" i="9"/>
  <c r="F10" i="9"/>
  <c r="F9" i="9" s="1"/>
  <c r="E10" i="9"/>
  <c r="H10" i="9" s="1"/>
  <c r="D10" i="9"/>
  <c r="C10" i="9"/>
  <c r="D9" i="9"/>
  <c r="C9" i="9"/>
  <c r="F8" i="10" l="1"/>
  <c r="F162" i="10" s="1"/>
  <c r="H67" i="10"/>
  <c r="G110" i="10"/>
  <c r="H110" i="10"/>
  <c r="G42" i="10"/>
  <c r="G30" i="10"/>
  <c r="H30" i="10"/>
  <c r="G53" i="10"/>
  <c r="G126" i="10"/>
  <c r="H126" i="10"/>
  <c r="G40" i="10"/>
  <c r="H40" i="10"/>
  <c r="G14" i="10"/>
  <c r="H14" i="10"/>
  <c r="E106" i="10"/>
  <c r="D8" i="10"/>
  <c r="D162" i="10" s="1"/>
  <c r="G20" i="10"/>
  <c r="H20" i="10"/>
  <c r="E8" i="10"/>
  <c r="H42" i="10"/>
  <c r="F126" i="9"/>
  <c r="F106" i="9"/>
  <c r="F105" i="9" s="1"/>
  <c r="F67" i="9"/>
  <c r="F8" i="9"/>
  <c r="H68" i="9"/>
  <c r="G50" i="9"/>
  <c r="H30" i="9"/>
  <c r="G127" i="9"/>
  <c r="E110" i="9"/>
  <c r="G110" i="9" s="1"/>
  <c r="H117" i="9"/>
  <c r="G107" i="9"/>
  <c r="G102" i="9"/>
  <c r="G93" i="9"/>
  <c r="H88" i="9"/>
  <c r="H63" i="9"/>
  <c r="H43" i="9"/>
  <c r="G30" i="9"/>
  <c r="C106" i="9"/>
  <c r="C105" i="9" s="1"/>
  <c r="H126" i="9"/>
  <c r="C8" i="9"/>
  <c r="H14" i="9"/>
  <c r="H15" i="9"/>
  <c r="H21" i="9"/>
  <c r="G95" i="9"/>
  <c r="H127" i="9"/>
  <c r="E9" i="9"/>
  <c r="G10" i="9"/>
  <c r="G14" i="9"/>
  <c r="G20" i="9"/>
  <c r="E42" i="9"/>
  <c r="G43" i="9"/>
  <c r="G45" i="9"/>
  <c r="G47" i="9"/>
  <c r="E53" i="9"/>
  <c r="G54" i="9"/>
  <c r="E60" i="9"/>
  <c r="G61" i="9"/>
  <c r="G63" i="9"/>
  <c r="D162" i="9"/>
  <c r="G88" i="9"/>
  <c r="G126" i="9"/>
  <c r="E67" i="9"/>
  <c r="F97" i="8"/>
  <c r="G8" i="10" l="1"/>
  <c r="H8" i="10"/>
  <c r="G106" i="10"/>
  <c r="H106" i="10"/>
  <c r="F162" i="9"/>
  <c r="E106" i="9"/>
  <c r="E105" i="9" s="1"/>
  <c r="H110" i="9"/>
  <c r="H60" i="9"/>
  <c r="G60" i="9"/>
  <c r="C162" i="9"/>
  <c r="H67" i="9"/>
  <c r="G67" i="9"/>
  <c r="G53" i="9"/>
  <c r="H53" i="9"/>
  <c r="G42" i="9"/>
  <c r="E40" i="9"/>
  <c r="H42" i="9"/>
  <c r="G9" i="9"/>
  <c r="H9" i="9"/>
  <c r="E8" i="9"/>
  <c r="E117" i="8"/>
  <c r="E106" i="8"/>
  <c r="E105" i="8"/>
  <c r="E67" i="8"/>
  <c r="E149" i="8"/>
  <c r="H105" i="10" l="1"/>
  <c r="G105" i="10"/>
  <c r="E162" i="10"/>
  <c r="G106" i="9"/>
  <c r="H106" i="9"/>
  <c r="H8" i="9"/>
  <c r="G8" i="9"/>
  <c r="H40" i="9"/>
  <c r="G40" i="9"/>
  <c r="E162" i="9"/>
  <c r="H105" i="9"/>
  <c r="G105" i="9"/>
  <c r="E160" i="8"/>
  <c r="H160" i="8" s="1"/>
  <c r="H159" i="8"/>
  <c r="F157" i="8"/>
  <c r="E157" i="8"/>
  <c r="H157" i="8" s="1"/>
  <c r="E155" i="8"/>
  <c r="H155" i="8" s="1"/>
  <c r="E153" i="8"/>
  <c r="H153" i="8" s="1"/>
  <c r="D153" i="8"/>
  <c r="H152" i="8"/>
  <c r="G152" i="8"/>
  <c r="H151" i="8"/>
  <c r="G151" i="8"/>
  <c r="H150" i="8"/>
  <c r="G150" i="8"/>
  <c r="F149" i="8"/>
  <c r="G149" i="8"/>
  <c r="D149" i="8"/>
  <c r="C149" i="8"/>
  <c r="H148" i="8"/>
  <c r="G148" i="8"/>
  <c r="F147" i="8"/>
  <c r="E147" i="8"/>
  <c r="G147" i="8" s="1"/>
  <c r="D147" i="8"/>
  <c r="C147" i="8"/>
  <c r="H146" i="8"/>
  <c r="G146" i="8"/>
  <c r="H145" i="8"/>
  <c r="G145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H136" i="8"/>
  <c r="G136" i="8"/>
  <c r="H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F127" i="8"/>
  <c r="F126" i="8" s="1"/>
  <c r="E127" i="8"/>
  <c r="D127" i="8"/>
  <c r="D126" i="8" s="1"/>
  <c r="C127" i="8"/>
  <c r="H125" i="8"/>
  <c r="H124" i="8"/>
  <c r="H123" i="8"/>
  <c r="H122" i="8"/>
  <c r="H121" i="8"/>
  <c r="G121" i="8"/>
  <c r="H120" i="8"/>
  <c r="G120" i="8"/>
  <c r="H119" i="8"/>
  <c r="G119" i="8"/>
  <c r="H118" i="8"/>
  <c r="G118" i="8"/>
  <c r="F117" i="8"/>
  <c r="F110" i="8" s="1"/>
  <c r="H117" i="8"/>
  <c r="D117" i="8"/>
  <c r="C117" i="8"/>
  <c r="C110" i="8" s="1"/>
  <c r="H116" i="8"/>
  <c r="G116" i="8"/>
  <c r="H115" i="8"/>
  <c r="G115" i="8"/>
  <c r="H114" i="8"/>
  <c r="H113" i="8"/>
  <c r="H111" i="8"/>
  <c r="D110" i="8"/>
  <c r="H109" i="8"/>
  <c r="G109" i="8"/>
  <c r="H108" i="8"/>
  <c r="G108" i="8"/>
  <c r="F107" i="8"/>
  <c r="E107" i="8"/>
  <c r="D107" i="8"/>
  <c r="H107" i="8" s="1"/>
  <c r="C107" i="8"/>
  <c r="H104" i="8"/>
  <c r="G104" i="8"/>
  <c r="H103" i="8"/>
  <c r="F102" i="8"/>
  <c r="E102" i="8"/>
  <c r="D102" i="8"/>
  <c r="G102" i="8" s="1"/>
  <c r="C102" i="8"/>
  <c r="G101" i="8"/>
  <c r="E100" i="8"/>
  <c r="D100" i="8"/>
  <c r="C100" i="8"/>
  <c r="H99" i="8"/>
  <c r="G99" i="8"/>
  <c r="H98" i="8"/>
  <c r="G98" i="8"/>
  <c r="E97" i="8"/>
  <c r="D97" i="8"/>
  <c r="C97" i="8"/>
  <c r="H94" i="8"/>
  <c r="G94" i="8"/>
  <c r="E93" i="8"/>
  <c r="H93" i="8" s="1"/>
  <c r="D93" i="8"/>
  <c r="E91" i="8"/>
  <c r="D91" i="8"/>
  <c r="H96" i="8"/>
  <c r="G96" i="8"/>
  <c r="E95" i="8"/>
  <c r="H90" i="8"/>
  <c r="G90" i="8"/>
  <c r="H89" i="8"/>
  <c r="G89" i="8"/>
  <c r="F88" i="8"/>
  <c r="E88" i="8"/>
  <c r="H88" i="8" s="1"/>
  <c r="D88" i="8"/>
  <c r="C88" i="8"/>
  <c r="H87" i="8"/>
  <c r="G87" i="8"/>
  <c r="F86" i="8"/>
  <c r="E86" i="8"/>
  <c r="D86" i="8"/>
  <c r="C86" i="8"/>
  <c r="H85" i="8"/>
  <c r="G85" i="8"/>
  <c r="F84" i="8"/>
  <c r="E84" i="8"/>
  <c r="D84" i="8"/>
  <c r="C84" i="8"/>
  <c r="H83" i="8"/>
  <c r="G83" i="8"/>
  <c r="F82" i="8"/>
  <c r="E82" i="8"/>
  <c r="H81" i="8" s="1"/>
  <c r="D82" i="8"/>
  <c r="C82" i="8"/>
  <c r="G81" i="8"/>
  <c r="F80" i="8"/>
  <c r="E80" i="8"/>
  <c r="G80" i="8" s="1"/>
  <c r="D80" i="8"/>
  <c r="C80" i="8"/>
  <c r="F78" i="8"/>
  <c r="E78" i="8"/>
  <c r="D78" i="8"/>
  <c r="C78" i="8"/>
  <c r="H77" i="8"/>
  <c r="G77" i="8"/>
  <c r="F76" i="8"/>
  <c r="E76" i="8"/>
  <c r="D76" i="8"/>
  <c r="H76" i="8" s="1"/>
  <c r="C76" i="8"/>
  <c r="H75" i="8"/>
  <c r="F74" i="8"/>
  <c r="E74" i="8"/>
  <c r="H74" i="8" s="1"/>
  <c r="D74" i="8"/>
  <c r="C74" i="8"/>
  <c r="H73" i="8"/>
  <c r="G73" i="8"/>
  <c r="H72" i="8"/>
  <c r="G72" i="8"/>
  <c r="F71" i="8"/>
  <c r="E71" i="8"/>
  <c r="D71" i="8"/>
  <c r="C71" i="8"/>
  <c r="H70" i="8"/>
  <c r="G70" i="8"/>
  <c r="H69" i="8"/>
  <c r="G69" i="8"/>
  <c r="F68" i="8"/>
  <c r="E68" i="8"/>
  <c r="D68" i="8"/>
  <c r="C68" i="8"/>
  <c r="H66" i="8"/>
  <c r="G66" i="8"/>
  <c r="H65" i="8"/>
  <c r="G65" i="8"/>
  <c r="H64" i="8"/>
  <c r="F63" i="8"/>
  <c r="E63" i="8"/>
  <c r="H63" i="8" s="1"/>
  <c r="D63" i="8"/>
  <c r="C63" i="8"/>
  <c r="H62" i="8"/>
  <c r="G62" i="8"/>
  <c r="F61" i="8"/>
  <c r="F60" i="8" s="1"/>
  <c r="E61" i="8"/>
  <c r="D61" i="8"/>
  <c r="D60" i="8" s="1"/>
  <c r="C61" i="8"/>
  <c r="C60" i="8" s="1"/>
  <c r="H59" i="8"/>
  <c r="G59" i="8"/>
  <c r="H58" i="8"/>
  <c r="H57" i="8"/>
  <c r="G57" i="8"/>
  <c r="H56" i="8"/>
  <c r="H55" i="8"/>
  <c r="G55" i="8"/>
  <c r="F54" i="8"/>
  <c r="F53" i="8" s="1"/>
  <c r="E54" i="8"/>
  <c r="H54" i="8" s="1"/>
  <c r="D54" i="8"/>
  <c r="D53" i="8" s="1"/>
  <c r="C54" i="8"/>
  <c r="C53" i="8" s="1"/>
  <c r="H51" i="8"/>
  <c r="G51" i="8"/>
  <c r="F50" i="8"/>
  <c r="E50" i="8"/>
  <c r="H50" i="8" s="1"/>
  <c r="D50" i="8"/>
  <c r="C50" i="8"/>
  <c r="H49" i="8"/>
  <c r="G49" i="8"/>
  <c r="H48" i="8"/>
  <c r="G48" i="8"/>
  <c r="F47" i="8"/>
  <c r="E47" i="8"/>
  <c r="H47" i="8" s="1"/>
  <c r="D47" i="8"/>
  <c r="C47" i="8"/>
  <c r="H46" i="8"/>
  <c r="G46" i="8"/>
  <c r="F45" i="8"/>
  <c r="E45" i="8"/>
  <c r="H45" i="8" s="1"/>
  <c r="D45" i="8"/>
  <c r="C45" i="8"/>
  <c r="H44" i="8"/>
  <c r="G44" i="8"/>
  <c r="F43" i="8"/>
  <c r="E43" i="8"/>
  <c r="H43" i="8" s="1"/>
  <c r="D43" i="8"/>
  <c r="D42" i="8" s="1"/>
  <c r="D40" i="8" s="1"/>
  <c r="C43" i="8"/>
  <c r="C42" i="8" s="1"/>
  <c r="C40" i="8" s="1"/>
  <c r="F40" i="8"/>
  <c r="H39" i="8"/>
  <c r="H38" i="8"/>
  <c r="G38" i="8"/>
  <c r="H37" i="8"/>
  <c r="G37" i="8"/>
  <c r="H36" i="8"/>
  <c r="G36" i="8"/>
  <c r="H35" i="8"/>
  <c r="G35" i="8"/>
  <c r="F34" i="8"/>
  <c r="E34" i="8"/>
  <c r="D34" i="8"/>
  <c r="H34" i="8" s="1"/>
  <c r="C34" i="8"/>
  <c r="H33" i="8"/>
  <c r="G33" i="8"/>
  <c r="H32" i="8"/>
  <c r="G32" i="8"/>
  <c r="F31" i="8"/>
  <c r="F30" i="8" s="1"/>
  <c r="E31" i="8"/>
  <c r="D31" i="8"/>
  <c r="H31" i="8" s="1"/>
  <c r="C31" i="8"/>
  <c r="C30" i="8" s="1"/>
  <c r="H29" i="8"/>
  <c r="H28" i="8"/>
  <c r="G28" i="8"/>
  <c r="H27" i="8"/>
  <c r="G27" i="8"/>
  <c r="H25" i="8"/>
  <c r="G25" i="8"/>
  <c r="H24" i="8"/>
  <c r="G24" i="8"/>
  <c r="H23" i="8"/>
  <c r="G23" i="8"/>
  <c r="H22" i="8"/>
  <c r="G22" i="8"/>
  <c r="F21" i="8"/>
  <c r="E21" i="8"/>
  <c r="G21" i="8" s="1"/>
  <c r="D21" i="8"/>
  <c r="D20" i="8" s="1"/>
  <c r="C21" i="8"/>
  <c r="C20" i="8" s="1"/>
  <c r="F20" i="8"/>
  <c r="E20" i="8"/>
  <c r="H19" i="8"/>
  <c r="G19" i="8"/>
  <c r="H18" i="8"/>
  <c r="G18" i="8"/>
  <c r="H17" i="8"/>
  <c r="G17" i="8"/>
  <c r="H16" i="8"/>
  <c r="G16" i="8"/>
  <c r="F15" i="8"/>
  <c r="F14" i="8" s="1"/>
  <c r="E15" i="8"/>
  <c r="G15" i="8" s="1"/>
  <c r="D15" i="8"/>
  <c r="D14" i="8" s="1"/>
  <c r="C15" i="8"/>
  <c r="C14" i="8" s="1"/>
  <c r="E14" i="8"/>
  <c r="H13" i="8"/>
  <c r="G13" i="8"/>
  <c r="H12" i="8"/>
  <c r="G12" i="8"/>
  <c r="H11" i="8"/>
  <c r="G11" i="8"/>
  <c r="F10" i="8"/>
  <c r="F9" i="8" s="1"/>
  <c r="E10" i="8"/>
  <c r="D10" i="8"/>
  <c r="D9" i="8" s="1"/>
  <c r="C10" i="8"/>
  <c r="C9" i="8"/>
  <c r="H162" i="10" l="1"/>
  <c r="G162" i="10"/>
  <c r="H162" i="9"/>
  <c r="G162" i="9"/>
  <c r="F106" i="8"/>
  <c r="F105" i="8" s="1"/>
  <c r="F67" i="8"/>
  <c r="F8" i="8" s="1"/>
  <c r="H10" i="8"/>
  <c r="G31" i="8"/>
  <c r="D30" i="8"/>
  <c r="F42" i="8"/>
  <c r="G100" i="8"/>
  <c r="H102" i="8"/>
  <c r="C126" i="8"/>
  <c r="C106" i="8" s="1"/>
  <c r="C105" i="8" s="1"/>
  <c r="C162" i="8" s="1"/>
  <c r="D106" i="8"/>
  <c r="D105" i="8" s="1"/>
  <c r="H71" i="8"/>
  <c r="C67" i="8"/>
  <c r="C8" i="8" s="1"/>
  <c r="H80" i="8"/>
  <c r="H84" i="8"/>
  <c r="H14" i="8"/>
  <c r="G34" i="8"/>
  <c r="H95" i="8"/>
  <c r="H61" i="8"/>
  <c r="H149" i="8"/>
  <c r="E126" i="8"/>
  <c r="H147" i="8"/>
  <c r="H127" i="8"/>
  <c r="G127" i="8"/>
  <c r="E110" i="8"/>
  <c r="G110" i="8" s="1"/>
  <c r="G117" i="8"/>
  <c r="H97" i="8"/>
  <c r="H68" i="8"/>
  <c r="G68" i="8"/>
  <c r="G50" i="8"/>
  <c r="E30" i="8"/>
  <c r="H30" i="8"/>
  <c r="H126" i="8"/>
  <c r="H20" i="8"/>
  <c r="H15" i="8"/>
  <c r="H21" i="8"/>
  <c r="G95" i="8"/>
  <c r="G93" i="8"/>
  <c r="G97" i="8"/>
  <c r="G107" i="8"/>
  <c r="G10" i="8"/>
  <c r="G14" i="8"/>
  <c r="G20" i="8"/>
  <c r="E42" i="8"/>
  <c r="G43" i="8"/>
  <c r="G45" i="8"/>
  <c r="G47" i="8"/>
  <c r="E53" i="8"/>
  <c r="G54" i="8"/>
  <c r="E60" i="8"/>
  <c r="G61" i="8"/>
  <c r="G63" i="8"/>
  <c r="D67" i="8"/>
  <c r="D8" i="8" s="1"/>
  <c r="D162" i="8" s="1"/>
  <c r="G88" i="8"/>
  <c r="G126" i="8"/>
  <c r="E9" i="8"/>
  <c r="D67" i="7"/>
  <c r="E93" i="7"/>
  <c r="D93" i="7"/>
  <c r="E153" i="7"/>
  <c r="E149" i="7"/>
  <c r="E147" i="7"/>
  <c r="E126" i="7" s="1"/>
  <c r="E127" i="7"/>
  <c r="E117" i="7"/>
  <c r="E110" i="7"/>
  <c r="E107" i="7"/>
  <c r="D127" i="7"/>
  <c r="D126" i="7"/>
  <c r="D153" i="7"/>
  <c r="D105" i="7"/>
  <c r="F162" i="8" l="1"/>
  <c r="G30" i="8"/>
  <c r="H110" i="8"/>
  <c r="G60" i="8"/>
  <c r="H60" i="8"/>
  <c r="H67" i="8"/>
  <c r="G67" i="8"/>
  <c r="H9" i="8"/>
  <c r="G9" i="8"/>
  <c r="H53" i="8"/>
  <c r="G53" i="8"/>
  <c r="E40" i="8"/>
  <c r="E8" i="8" s="1"/>
  <c r="H42" i="8"/>
  <c r="G42" i="8"/>
  <c r="E160" i="7"/>
  <c r="H160" i="7" s="1"/>
  <c r="H159" i="7"/>
  <c r="F157" i="7"/>
  <c r="E157" i="7"/>
  <c r="H157" i="7" s="1"/>
  <c r="E155" i="7"/>
  <c r="H155" i="7" s="1"/>
  <c r="H153" i="7"/>
  <c r="H152" i="7"/>
  <c r="G152" i="7"/>
  <c r="H151" i="7"/>
  <c r="G151" i="7"/>
  <c r="H150" i="7"/>
  <c r="G150" i="7"/>
  <c r="F149" i="7"/>
  <c r="H149" i="7"/>
  <c r="D149" i="7"/>
  <c r="C149" i="7"/>
  <c r="H148" i="7"/>
  <c r="G148" i="7"/>
  <c r="F147" i="7"/>
  <c r="H147" i="7"/>
  <c r="D147" i="7"/>
  <c r="C147" i="7"/>
  <c r="H146" i="7"/>
  <c r="G146" i="7"/>
  <c r="H145" i="7"/>
  <c r="G145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F127" i="7"/>
  <c r="H127" i="7"/>
  <c r="C127" i="7"/>
  <c r="C126" i="7"/>
  <c r="H125" i="7"/>
  <c r="H124" i="7"/>
  <c r="H123" i="7"/>
  <c r="H122" i="7"/>
  <c r="H121" i="7"/>
  <c r="G121" i="7"/>
  <c r="H120" i="7"/>
  <c r="G120" i="7"/>
  <c r="H119" i="7"/>
  <c r="G119" i="7"/>
  <c r="H118" i="7"/>
  <c r="G118" i="7"/>
  <c r="F117" i="7"/>
  <c r="F110" i="7" s="1"/>
  <c r="H117" i="7"/>
  <c r="D117" i="7"/>
  <c r="C117" i="7"/>
  <c r="C110" i="7" s="1"/>
  <c r="H116" i="7"/>
  <c r="G116" i="7"/>
  <c r="H115" i="7"/>
  <c r="G115" i="7"/>
  <c r="H114" i="7"/>
  <c r="H113" i="7"/>
  <c r="H111" i="7"/>
  <c r="D110" i="7"/>
  <c r="H109" i="7"/>
  <c r="G109" i="7"/>
  <c r="H108" i="7"/>
  <c r="G108" i="7"/>
  <c r="F107" i="7"/>
  <c r="D107" i="7"/>
  <c r="G107" i="7" s="1"/>
  <c r="C107" i="7"/>
  <c r="H104" i="7"/>
  <c r="G104" i="7"/>
  <c r="H103" i="7"/>
  <c r="F102" i="7"/>
  <c r="E102" i="7"/>
  <c r="H102" i="7" s="1"/>
  <c r="D102" i="7"/>
  <c r="C102" i="7"/>
  <c r="G101" i="7"/>
  <c r="G100" i="7"/>
  <c r="E100" i="7"/>
  <c r="D100" i="7"/>
  <c r="C100" i="7"/>
  <c r="H99" i="7"/>
  <c r="G99" i="7"/>
  <c r="H98" i="7"/>
  <c r="G98" i="7"/>
  <c r="F97" i="7"/>
  <c r="F67" i="7" s="1"/>
  <c r="E97" i="7"/>
  <c r="D97" i="7"/>
  <c r="G97" i="7" s="1"/>
  <c r="C97" i="7"/>
  <c r="H96" i="7"/>
  <c r="G96" i="7"/>
  <c r="E95" i="7"/>
  <c r="D95" i="7"/>
  <c r="H92" i="7"/>
  <c r="G92" i="7"/>
  <c r="E91" i="7"/>
  <c r="H91" i="7" s="1"/>
  <c r="H90" i="7"/>
  <c r="G90" i="7"/>
  <c r="H89" i="7"/>
  <c r="G89" i="7"/>
  <c r="F88" i="7"/>
  <c r="E88" i="7"/>
  <c r="H88" i="7" s="1"/>
  <c r="D88" i="7"/>
  <c r="C88" i="7"/>
  <c r="H87" i="7"/>
  <c r="G87" i="7"/>
  <c r="F86" i="7"/>
  <c r="E86" i="7"/>
  <c r="D86" i="7"/>
  <c r="C86" i="7"/>
  <c r="H85" i="7"/>
  <c r="G85" i="7"/>
  <c r="F84" i="7"/>
  <c r="E84" i="7"/>
  <c r="H84" i="7" s="1"/>
  <c r="D84" i="7"/>
  <c r="C84" i="7"/>
  <c r="H83" i="7"/>
  <c r="G83" i="7"/>
  <c r="F82" i="7"/>
  <c r="E82" i="7"/>
  <c r="D82" i="7"/>
  <c r="C82" i="7"/>
  <c r="H81" i="7"/>
  <c r="G81" i="7"/>
  <c r="F80" i="7"/>
  <c r="E80" i="7"/>
  <c r="D80" i="7"/>
  <c r="G80" i="7" s="1"/>
  <c r="C80" i="7"/>
  <c r="F78" i="7"/>
  <c r="E78" i="7"/>
  <c r="D78" i="7"/>
  <c r="C78" i="7"/>
  <c r="H77" i="7"/>
  <c r="G77" i="7"/>
  <c r="H76" i="7"/>
  <c r="F76" i="7"/>
  <c r="E76" i="7"/>
  <c r="D76" i="7"/>
  <c r="C76" i="7"/>
  <c r="H75" i="7"/>
  <c r="F74" i="7"/>
  <c r="E74" i="7"/>
  <c r="D74" i="7"/>
  <c r="C74" i="7"/>
  <c r="H73" i="7"/>
  <c r="G73" i="7"/>
  <c r="H72" i="7"/>
  <c r="G72" i="7"/>
  <c r="F71" i="7"/>
  <c r="E71" i="7"/>
  <c r="H71" i="7" s="1"/>
  <c r="D71" i="7"/>
  <c r="C71" i="7"/>
  <c r="H70" i="7"/>
  <c r="G70" i="7"/>
  <c r="H69" i="7"/>
  <c r="G69" i="7"/>
  <c r="F68" i="7"/>
  <c r="E68" i="7"/>
  <c r="D68" i="7"/>
  <c r="G68" i="7" s="1"/>
  <c r="C68" i="7"/>
  <c r="C67" i="7" s="1"/>
  <c r="H66" i="7"/>
  <c r="G66" i="7"/>
  <c r="H65" i="7"/>
  <c r="G65" i="7"/>
  <c r="H64" i="7"/>
  <c r="F63" i="7"/>
  <c r="E63" i="7"/>
  <c r="H63" i="7" s="1"/>
  <c r="D63" i="7"/>
  <c r="C63" i="7"/>
  <c r="H62" i="7"/>
  <c r="G62" i="7"/>
  <c r="F61" i="7"/>
  <c r="E61" i="7"/>
  <c r="D61" i="7"/>
  <c r="D60" i="7" s="1"/>
  <c r="C61" i="7"/>
  <c r="C60" i="7" s="1"/>
  <c r="F60" i="7"/>
  <c r="H59" i="7"/>
  <c r="G59" i="7"/>
  <c r="H58" i="7"/>
  <c r="H57" i="7"/>
  <c r="G57" i="7"/>
  <c r="H56" i="7"/>
  <c r="H55" i="7"/>
  <c r="G55" i="7"/>
  <c r="F54" i="7"/>
  <c r="F53" i="7" s="1"/>
  <c r="E54" i="7"/>
  <c r="H54" i="7" s="1"/>
  <c r="D54" i="7"/>
  <c r="D53" i="7" s="1"/>
  <c r="C54" i="7"/>
  <c r="C53" i="7"/>
  <c r="H51" i="7"/>
  <c r="G51" i="7"/>
  <c r="G50" i="7"/>
  <c r="F50" i="7"/>
  <c r="E50" i="7"/>
  <c r="H50" i="7" s="1"/>
  <c r="D50" i="7"/>
  <c r="C50" i="7"/>
  <c r="H49" i="7"/>
  <c r="G49" i="7"/>
  <c r="H48" i="7"/>
  <c r="G48" i="7"/>
  <c r="F47" i="7"/>
  <c r="F40" i="7" s="1"/>
  <c r="E47" i="7"/>
  <c r="H47" i="7" s="1"/>
  <c r="D47" i="7"/>
  <c r="C47" i="7"/>
  <c r="H46" i="7"/>
  <c r="G46" i="7"/>
  <c r="F45" i="7"/>
  <c r="E45" i="7"/>
  <c r="H45" i="7" s="1"/>
  <c r="D45" i="7"/>
  <c r="C45" i="7"/>
  <c r="H44" i="7"/>
  <c r="G44" i="7"/>
  <c r="F43" i="7"/>
  <c r="E43" i="7"/>
  <c r="H43" i="7" s="1"/>
  <c r="D43" i="7"/>
  <c r="D42" i="7" s="1"/>
  <c r="D40" i="7" s="1"/>
  <c r="C43" i="7"/>
  <c r="C42" i="7"/>
  <c r="C40" i="7" s="1"/>
  <c r="H39" i="7"/>
  <c r="H38" i="7"/>
  <c r="G38" i="7"/>
  <c r="H37" i="7"/>
  <c r="G37" i="7"/>
  <c r="H36" i="7"/>
  <c r="G36" i="7"/>
  <c r="H35" i="7"/>
  <c r="G35" i="7"/>
  <c r="F34" i="7"/>
  <c r="E34" i="7"/>
  <c r="G34" i="7" s="1"/>
  <c r="D34" i="7"/>
  <c r="H34" i="7" s="1"/>
  <c r="C34" i="7"/>
  <c r="H33" i="7"/>
  <c r="G33" i="7"/>
  <c r="H32" i="7"/>
  <c r="G32" i="7"/>
  <c r="F31" i="7"/>
  <c r="F30" i="7" s="1"/>
  <c r="E31" i="7"/>
  <c r="E30" i="7" s="1"/>
  <c r="G30" i="7" s="1"/>
  <c r="D31" i="7"/>
  <c r="H31" i="7" s="1"/>
  <c r="C31" i="7"/>
  <c r="C30" i="7" s="1"/>
  <c r="D30" i="7"/>
  <c r="H29" i="7"/>
  <c r="H28" i="7"/>
  <c r="G28" i="7"/>
  <c r="H27" i="7"/>
  <c r="G27" i="7"/>
  <c r="H25" i="7"/>
  <c r="G25" i="7"/>
  <c r="H24" i="7"/>
  <c r="G24" i="7"/>
  <c r="H23" i="7"/>
  <c r="G23" i="7"/>
  <c r="H22" i="7"/>
  <c r="G22" i="7"/>
  <c r="G21" i="7"/>
  <c r="F21" i="7"/>
  <c r="F20" i="7" s="1"/>
  <c r="E21" i="7"/>
  <c r="H21" i="7" s="1"/>
  <c r="D21" i="7"/>
  <c r="D20" i="7" s="1"/>
  <c r="C21" i="7"/>
  <c r="C20" i="7" s="1"/>
  <c r="E20" i="7"/>
  <c r="H20" i="7" s="1"/>
  <c r="H19" i="7"/>
  <c r="G19" i="7"/>
  <c r="H18" i="7"/>
  <c r="G18" i="7"/>
  <c r="H17" i="7"/>
  <c r="G17" i="7"/>
  <c r="H16" i="7"/>
  <c r="G16" i="7"/>
  <c r="G15" i="7"/>
  <c r="F15" i="7"/>
  <c r="E15" i="7"/>
  <c r="H15" i="7" s="1"/>
  <c r="D15" i="7"/>
  <c r="D14" i="7" s="1"/>
  <c r="C15" i="7"/>
  <c r="C14" i="7" s="1"/>
  <c r="F14" i="7"/>
  <c r="E14" i="7"/>
  <c r="H13" i="7"/>
  <c r="G13" i="7"/>
  <c r="H12" i="7"/>
  <c r="G12" i="7"/>
  <c r="H11" i="7"/>
  <c r="G11" i="7"/>
  <c r="F10" i="7"/>
  <c r="F9" i="7" s="1"/>
  <c r="E10" i="7"/>
  <c r="H10" i="7" s="1"/>
  <c r="D10" i="7"/>
  <c r="C10" i="7"/>
  <c r="D9" i="7"/>
  <c r="C9" i="7"/>
  <c r="H106" i="8" l="1"/>
  <c r="G106" i="8"/>
  <c r="H8" i="8"/>
  <c r="G8" i="8"/>
  <c r="H105" i="8"/>
  <c r="E162" i="8"/>
  <c r="G105" i="8"/>
  <c r="H40" i="8"/>
  <c r="G40" i="8"/>
  <c r="F126" i="7"/>
  <c r="F106" i="7" s="1"/>
  <c r="F105" i="7" s="1"/>
  <c r="F42" i="7"/>
  <c r="F8" i="7"/>
  <c r="G95" i="7"/>
  <c r="E67" i="7"/>
  <c r="H95" i="7"/>
  <c r="H30" i="7"/>
  <c r="H61" i="7"/>
  <c r="C8" i="7"/>
  <c r="C162" i="7" s="1"/>
  <c r="H14" i="7"/>
  <c r="C106" i="7"/>
  <c r="C105" i="7" s="1"/>
  <c r="H97" i="7"/>
  <c r="H107" i="7"/>
  <c r="G31" i="7"/>
  <c r="G91" i="7"/>
  <c r="G147" i="7"/>
  <c r="G149" i="7"/>
  <c r="G10" i="7"/>
  <c r="G20" i="7"/>
  <c r="E42" i="7"/>
  <c r="G43" i="7"/>
  <c r="G45" i="7"/>
  <c r="G47" i="7"/>
  <c r="E53" i="7"/>
  <c r="G54" i="7"/>
  <c r="E60" i="7"/>
  <c r="G61" i="7"/>
  <c r="G63" i="7"/>
  <c r="H74" i="7"/>
  <c r="G88" i="7"/>
  <c r="G102" i="7"/>
  <c r="D106" i="7"/>
  <c r="G117" i="7"/>
  <c r="G127" i="7"/>
  <c r="H68" i="7"/>
  <c r="H80" i="7"/>
  <c r="E9" i="7"/>
  <c r="G14" i="7"/>
  <c r="F108" i="6"/>
  <c r="E8" i="6"/>
  <c r="E154" i="6"/>
  <c r="H154" i="6" s="1"/>
  <c r="D93" i="6"/>
  <c r="E93" i="6"/>
  <c r="H93" i="6" s="1"/>
  <c r="H91" i="6"/>
  <c r="H92" i="6"/>
  <c r="H94" i="6"/>
  <c r="G91" i="6"/>
  <c r="G92" i="6"/>
  <c r="G94" i="6"/>
  <c r="H157" i="6"/>
  <c r="E157" i="6"/>
  <c r="H156" i="6"/>
  <c r="F154" i="6"/>
  <c r="E152" i="6"/>
  <c r="H152" i="6" s="1"/>
  <c r="H151" i="6"/>
  <c r="H150" i="6"/>
  <c r="G150" i="6"/>
  <c r="H149" i="6"/>
  <c r="G149" i="6"/>
  <c r="H148" i="6"/>
  <c r="G148" i="6"/>
  <c r="G147" i="6"/>
  <c r="F147" i="6"/>
  <c r="E147" i="6"/>
  <c r="H147" i="6" s="1"/>
  <c r="D147" i="6"/>
  <c r="C147" i="6"/>
  <c r="H146" i="6"/>
  <c r="G146" i="6"/>
  <c r="G145" i="6"/>
  <c r="F145" i="6"/>
  <c r="E145" i="6"/>
  <c r="H145" i="6" s="1"/>
  <c r="D145" i="6"/>
  <c r="C145" i="6"/>
  <c r="C124" i="6" s="1"/>
  <c r="C104" i="6" s="1"/>
  <c r="C103" i="6" s="1"/>
  <c r="H144" i="6"/>
  <c r="G144" i="6"/>
  <c r="H143" i="6"/>
  <c r="G143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F125" i="6"/>
  <c r="F124" i="6" s="1"/>
  <c r="E125" i="6"/>
  <c r="G125" i="6" s="1"/>
  <c r="D125" i="6"/>
  <c r="H125" i="6" s="1"/>
  <c r="C125" i="6"/>
  <c r="D124" i="6"/>
  <c r="H123" i="6"/>
  <c r="H122" i="6"/>
  <c r="H121" i="6"/>
  <c r="H120" i="6"/>
  <c r="H119" i="6"/>
  <c r="G119" i="6"/>
  <c r="H118" i="6"/>
  <c r="G118" i="6"/>
  <c r="H117" i="6"/>
  <c r="G117" i="6"/>
  <c r="H116" i="6"/>
  <c r="G116" i="6"/>
  <c r="F115" i="6"/>
  <c r="E115" i="6"/>
  <c r="H115" i="6" s="1"/>
  <c r="D115" i="6"/>
  <c r="D108" i="6" s="1"/>
  <c r="C115" i="6"/>
  <c r="H114" i="6"/>
  <c r="G114" i="6"/>
  <c r="H113" i="6"/>
  <c r="G113" i="6"/>
  <c r="H112" i="6"/>
  <c r="H111" i="6"/>
  <c r="H109" i="6"/>
  <c r="E108" i="6"/>
  <c r="C108" i="6"/>
  <c r="H107" i="6"/>
  <c r="G107" i="6"/>
  <c r="H106" i="6"/>
  <c r="G106" i="6"/>
  <c r="F105" i="6"/>
  <c r="E105" i="6"/>
  <c r="G105" i="6" s="1"/>
  <c r="D105" i="6"/>
  <c r="C105" i="6"/>
  <c r="H102" i="6"/>
  <c r="G102" i="6"/>
  <c r="H101" i="6"/>
  <c r="F100" i="6"/>
  <c r="E100" i="6"/>
  <c r="G100" i="6" s="1"/>
  <c r="D100" i="6"/>
  <c r="H100" i="6" s="1"/>
  <c r="C100" i="6"/>
  <c r="G99" i="6"/>
  <c r="E98" i="6"/>
  <c r="D98" i="6"/>
  <c r="C98" i="6"/>
  <c r="H97" i="6"/>
  <c r="G97" i="6"/>
  <c r="H96" i="6"/>
  <c r="G96" i="6"/>
  <c r="F95" i="6"/>
  <c r="E95" i="6"/>
  <c r="G95" i="6" s="1"/>
  <c r="D95" i="6"/>
  <c r="C95" i="6"/>
  <c r="E91" i="6"/>
  <c r="H90" i="6"/>
  <c r="G90" i="6"/>
  <c r="H89" i="6"/>
  <c r="G89" i="6"/>
  <c r="F88" i="6"/>
  <c r="E88" i="6"/>
  <c r="G88" i="6" s="1"/>
  <c r="D88" i="6"/>
  <c r="H88" i="6" s="1"/>
  <c r="C88" i="6"/>
  <c r="H87" i="6"/>
  <c r="G87" i="6"/>
  <c r="F86" i="6"/>
  <c r="E86" i="6"/>
  <c r="D86" i="6"/>
  <c r="C86" i="6"/>
  <c r="H85" i="6"/>
  <c r="G85" i="6"/>
  <c r="F84" i="6"/>
  <c r="E84" i="6"/>
  <c r="H84" i="6" s="1"/>
  <c r="D84" i="6"/>
  <c r="C84" i="6"/>
  <c r="H83" i="6"/>
  <c r="G83" i="6"/>
  <c r="F82" i="6"/>
  <c r="E82" i="6"/>
  <c r="H81" i="6" s="1"/>
  <c r="D82" i="6"/>
  <c r="C82" i="6"/>
  <c r="G81" i="6"/>
  <c r="G80" i="6"/>
  <c r="F80" i="6"/>
  <c r="E80" i="6"/>
  <c r="H80" i="6" s="1"/>
  <c r="D80" i="6"/>
  <c r="C80" i="6"/>
  <c r="F78" i="6"/>
  <c r="E78" i="6"/>
  <c r="D78" i="6"/>
  <c r="C78" i="6"/>
  <c r="H77" i="6"/>
  <c r="G77" i="6"/>
  <c r="F76" i="6"/>
  <c r="E76" i="6"/>
  <c r="H76" i="6" s="1"/>
  <c r="D76" i="6"/>
  <c r="C76" i="6"/>
  <c r="H75" i="6"/>
  <c r="F74" i="6"/>
  <c r="E74" i="6"/>
  <c r="D74" i="6"/>
  <c r="H74" i="6" s="1"/>
  <c r="C74" i="6"/>
  <c r="H73" i="6"/>
  <c r="G73" i="6"/>
  <c r="H72" i="6"/>
  <c r="G72" i="6"/>
  <c r="F71" i="6"/>
  <c r="E71" i="6"/>
  <c r="D71" i="6"/>
  <c r="C71" i="6"/>
  <c r="H70" i="6"/>
  <c r="G70" i="6"/>
  <c r="H69" i="6"/>
  <c r="G69" i="6"/>
  <c r="F68" i="6"/>
  <c r="E68" i="6"/>
  <c r="H68" i="6" s="1"/>
  <c r="D68" i="6"/>
  <c r="C68" i="6"/>
  <c r="C67" i="6" s="1"/>
  <c r="H66" i="6"/>
  <c r="G66" i="6"/>
  <c r="H65" i="6"/>
  <c r="G65" i="6"/>
  <c r="H64" i="6"/>
  <c r="F63" i="6"/>
  <c r="E63" i="6"/>
  <c r="D63" i="6"/>
  <c r="H63" i="6" s="1"/>
  <c r="C63" i="6"/>
  <c r="H62" i="6"/>
  <c r="G62" i="6"/>
  <c r="F61" i="6"/>
  <c r="E61" i="6"/>
  <c r="D61" i="6"/>
  <c r="D60" i="6" s="1"/>
  <c r="C61" i="6"/>
  <c r="C60" i="6" s="1"/>
  <c r="F60" i="6"/>
  <c r="E60" i="6"/>
  <c r="H59" i="6"/>
  <c r="G59" i="6"/>
  <c r="H58" i="6"/>
  <c r="H57" i="6"/>
  <c r="G57" i="6"/>
  <c r="H56" i="6"/>
  <c r="H55" i="6"/>
  <c r="G55" i="6"/>
  <c r="F54" i="6"/>
  <c r="F53" i="6" s="1"/>
  <c r="E54" i="6"/>
  <c r="G54" i="6" s="1"/>
  <c r="D54" i="6"/>
  <c r="D53" i="6" s="1"/>
  <c r="C54" i="6"/>
  <c r="C53" i="6" s="1"/>
  <c r="E53" i="6"/>
  <c r="H51" i="6"/>
  <c r="G51" i="6"/>
  <c r="F50" i="6"/>
  <c r="E50" i="6"/>
  <c r="H50" i="6" s="1"/>
  <c r="D50" i="6"/>
  <c r="C50" i="6"/>
  <c r="H49" i="6"/>
  <c r="G49" i="6"/>
  <c r="H48" i="6"/>
  <c r="G48" i="6"/>
  <c r="F47" i="6"/>
  <c r="E47" i="6"/>
  <c r="D47" i="6"/>
  <c r="G47" i="6" s="1"/>
  <c r="C47" i="6"/>
  <c r="H46" i="6"/>
  <c r="G46" i="6"/>
  <c r="F45" i="6"/>
  <c r="E45" i="6"/>
  <c r="D45" i="6"/>
  <c r="G45" i="6" s="1"/>
  <c r="C45" i="6"/>
  <c r="H44" i="6"/>
  <c r="G44" i="6"/>
  <c r="F43" i="6"/>
  <c r="F42" i="6" s="1"/>
  <c r="E43" i="6"/>
  <c r="D43" i="6"/>
  <c r="D42" i="6" s="1"/>
  <c r="D40" i="6" s="1"/>
  <c r="C43" i="6"/>
  <c r="C42" i="6" s="1"/>
  <c r="C40" i="6" s="1"/>
  <c r="E42" i="6"/>
  <c r="H39" i="6"/>
  <c r="H38" i="6"/>
  <c r="G38" i="6"/>
  <c r="H37" i="6"/>
  <c r="G37" i="6"/>
  <c r="H36" i="6"/>
  <c r="G36" i="6"/>
  <c r="H35" i="6"/>
  <c r="G35" i="6"/>
  <c r="G34" i="6"/>
  <c r="F34" i="6"/>
  <c r="E34" i="6"/>
  <c r="H34" i="6" s="1"/>
  <c r="D34" i="6"/>
  <c r="C34" i="6"/>
  <c r="H33" i="6"/>
  <c r="G33" i="6"/>
  <c r="H32" i="6"/>
  <c r="G32" i="6"/>
  <c r="F31" i="6"/>
  <c r="E31" i="6"/>
  <c r="G31" i="6" s="1"/>
  <c r="D31" i="6"/>
  <c r="D30" i="6" s="1"/>
  <c r="C31" i="6"/>
  <c r="C30" i="6"/>
  <c r="H29" i="6"/>
  <c r="H28" i="6"/>
  <c r="G28" i="6"/>
  <c r="H27" i="6"/>
  <c r="G27" i="6"/>
  <c r="H25" i="6"/>
  <c r="G25" i="6"/>
  <c r="H24" i="6"/>
  <c r="G24" i="6"/>
  <c r="H23" i="6"/>
  <c r="G23" i="6"/>
  <c r="H22" i="6"/>
  <c r="G22" i="6"/>
  <c r="F21" i="6"/>
  <c r="F20" i="6" s="1"/>
  <c r="E21" i="6"/>
  <c r="H21" i="6" s="1"/>
  <c r="D21" i="6"/>
  <c r="C21" i="6"/>
  <c r="D20" i="6"/>
  <c r="C20" i="6"/>
  <c r="H19" i="6"/>
  <c r="G19" i="6"/>
  <c r="H18" i="6"/>
  <c r="G18" i="6"/>
  <c r="H17" i="6"/>
  <c r="G17" i="6"/>
  <c r="H16" i="6"/>
  <c r="G16" i="6"/>
  <c r="F15" i="6"/>
  <c r="F14" i="6" s="1"/>
  <c r="E15" i="6"/>
  <c r="H15" i="6" s="1"/>
  <c r="D15" i="6"/>
  <c r="C15" i="6"/>
  <c r="D14" i="6"/>
  <c r="C14" i="6"/>
  <c r="H13" i="6"/>
  <c r="G13" i="6"/>
  <c r="H12" i="6"/>
  <c r="G12" i="6"/>
  <c r="H11" i="6"/>
  <c r="G11" i="6"/>
  <c r="F10" i="6"/>
  <c r="F9" i="6" s="1"/>
  <c r="E10" i="6"/>
  <c r="E9" i="6" s="1"/>
  <c r="H9" i="6" s="1"/>
  <c r="D10" i="6"/>
  <c r="D9" i="6" s="1"/>
  <c r="C10" i="6"/>
  <c r="C9" i="6" s="1"/>
  <c r="C8" i="6" s="1"/>
  <c r="C159" i="6" s="1"/>
  <c r="H162" i="8" l="1"/>
  <c r="G162" i="8"/>
  <c r="F162" i="7"/>
  <c r="H67" i="7"/>
  <c r="E106" i="7"/>
  <c r="E105" i="7" s="1"/>
  <c r="H110" i="7"/>
  <c r="G110" i="7"/>
  <c r="G53" i="7"/>
  <c r="H53" i="7"/>
  <c r="E40" i="7"/>
  <c r="G42" i="7"/>
  <c r="H42" i="7"/>
  <c r="D8" i="7"/>
  <c r="D162" i="7" s="1"/>
  <c r="G126" i="7"/>
  <c r="H126" i="7"/>
  <c r="G67" i="7"/>
  <c r="G9" i="7"/>
  <c r="E8" i="7"/>
  <c r="H9" i="7"/>
  <c r="G60" i="7"/>
  <c r="H60" i="7"/>
  <c r="F104" i="6"/>
  <c r="F103" i="6" s="1"/>
  <c r="F67" i="6"/>
  <c r="F40" i="6"/>
  <c r="F30" i="6"/>
  <c r="E67" i="6"/>
  <c r="G93" i="6"/>
  <c r="G68" i="6"/>
  <c r="G98" i="6"/>
  <c r="H71" i="6"/>
  <c r="H60" i="6"/>
  <c r="H108" i="6"/>
  <c r="G108" i="6"/>
  <c r="D104" i="6"/>
  <c r="D103" i="6" s="1"/>
  <c r="H42" i="6"/>
  <c r="H53" i="6"/>
  <c r="H45" i="6"/>
  <c r="H47" i="6"/>
  <c r="H54" i="6"/>
  <c r="G10" i="6"/>
  <c r="H31" i="6"/>
  <c r="G43" i="6"/>
  <c r="G61" i="6"/>
  <c r="G63" i="6"/>
  <c r="D67" i="6"/>
  <c r="D8" i="6" s="1"/>
  <c r="D159" i="6" s="1"/>
  <c r="H95" i="6"/>
  <c r="H105" i="6"/>
  <c r="H43" i="6"/>
  <c r="G9" i="6"/>
  <c r="E14" i="6"/>
  <c r="G15" i="6"/>
  <c r="E20" i="6"/>
  <c r="G21" i="6"/>
  <c r="E40" i="6"/>
  <c r="G42" i="6"/>
  <c r="G50" i="6"/>
  <c r="G53" i="6"/>
  <c r="G60" i="6"/>
  <c r="G115" i="6"/>
  <c r="E124" i="6"/>
  <c r="E104" i="6" s="1"/>
  <c r="H10" i="6"/>
  <c r="H61" i="6"/>
  <c r="E30" i="6"/>
  <c r="F8" i="5"/>
  <c r="F61" i="5"/>
  <c r="F60" i="5" s="1"/>
  <c r="H75" i="5"/>
  <c r="H76" i="5"/>
  <c r="H74" i="5"/>
  <c r="H8" i="7" l="1"/>
  <c r="G8" i="7"/>
  <c r="H40" i="7"/>
  <c r="G40" i="7"/>
  <c r="H106" i="7"/>
  <c r="G106" i="7"/>
  <c r="F8" i="6"/>
  <c r="F159" i="6" s="1"/>
  <c r="H67" i="6"/>
  <c r="H104" i="6"/>
  <c r="G104" i="6"/>
  <c r="E103" i="6"/>
  <c r="G30" i="6"/>
  <c r="H30" i="6"/>
  <c r="G67" i="6"/>
  <c r="G14" i="6"/>
  <c r="H14" i="6"/>
  <c r="H20" i="6"/>
  <c r="G20" i="6"/>
  <c r="G124" i="6"/>
  <c r="H124" i="6"/>
  <c r="H40" i="6"/>
  <c r="G40" i="6"/>
  <c r="E154" i="5"/>
  <c r="H154" i="5" s="1"/>
  <c r="H153" i="5"/>
  <c r="F152" i="5"/>
  <c r="E152" i="5"/>
  <c r="H152" i="5" s="1"/>
  <c r="E150" i="5"/>
  <c r="H150" i="5" s="1"/>
  <c r="H149" i="5"/>
  <c r="H148" i="5"/>
  <c r="G148" i="5"/>
  <c r="H147" i="5"/>
  <c r="G147" i="5"/>
  <c r="H146" i="5"/>
  <c r="G146" i="5"/>
  <c r="F145" i="5"/>
  <c r="E145" i="5"/>
  <c r="G145" i="5" s="1"/>
  <c r="D145" i="5"/>
  <c r="C145" i="5"/>
  <c r="H144" i="5"/>
  <c r="G144" i="5"/>
  <c r="F143" i="5"/>
  <c r="E143" i="5"/>
  <c r="G143" i="5" s="1"/>
  <c r="D143" i="5"/>
  <c r="H143" i="5" s="1"/>
  <c r="C143" i="5"/>
  <c r="H142" i="5"/>
  <c r="G142" i="5"/>
  <c r="H141" i="5"/>
  <c r="G141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F123" i="5"/>
  <c r="E123" i="5"/>
  <c r="H123" i="5" s="1"/>
  <c r="D123" i="5"/>
  <c r="D122" i="5" s="1"/>
  <c r="C123" i="5"/>
  <c r="C122" i="5"/>
  <c r="H121" i="5"/>
  <c r="H120" i="5"/>
  <c r="H119" i="5"/>
  <c r="H118" i="5"/>
  <c r="H117" i="5"/>
  <c r="G117" i="5"/>
  <c r="H116" i="5"/>
  <c r="G116" i="5"/>
  <c r="H115" i="5"/>
  <c r="G115" i="5"/>
  <c r="H114" i="5"/>
  <c r="G114" i="5"/>
  <c r="F113" i="5"/>
  <c r="F106" i="5" s="1"/>
  <c r="E113" i="5"/>
  <c r="H113" i="5" s="1"/>
  <c r="D113" i="5"/>
  <c r="C113" i="5"/>
  <c r="C106" i="5" s="1"/>
  <c r="H112" i="5"/>
  <c r="G112" i="5"/>
  <c r="H111" i="5"/>
  <c r="G111" i="5"/>
  <c r="H110" i="5"/>
  <c r="H109" i="5"/>
  <c r="H107" i="5"/>
  <c r="D106" i="5"/>
  <c r="H105" i="5"/>
  <c r="G105" i="5"/>
  <c r="H104" i="5"/>
  <c r="G104" i="5"/>
  <c r="F103" i="5"/>
  <c r="E103" i="5"/>
  <c r="D103" i="5"/>
  <c r="G103" i="5" s="1"/>
  <c r="C103" i="5"/>
  <c r="C102" i="5" s="1"/>
  <c r="C101" i="5" s="1"/>
  <c r="H100" i="5"/>
  <c r="G100" i="5"/>
  <c r="H99" i="5"/>
  <c r="F98" i="5"/>
  <c r="E98" i="5"/>
  <c r="H98" i="5" s="1"/>
  <c r="D98" i="5"/>
  <c r="C98" i="5"/>
  <c r="G97" i="5"/>
  <c r="G96" i="5"/>
  <c r="E96" i="5"/>
  <c r="D96" i="5"/>
  <c r="C96" i="5"/>
  <c r="H95" i="5"/>
  <c r="G95" i="5"/>
  <c r="H94" i="5"/>
  <c r="G94" i="5"/>
  <c r="F93" i="5"/>
  <c r="E93" i="5"/>
  <c r="D93" i="5"/>
  <c r="G93" i="5" s="1"/>
  <c r="C93" i="5"/>
  <c r="E91" i="5"/>
  <c r="H90" i="5"/>
  <c r="G90" i="5"/>
  <c r="H89" i="5"/>
  <c r="G89" i="5"/>
  <c r="F88" i="5"/>
  <c r="E88" i="5"/>
  <c r="H88" i="5" s="1"/>
  <c r="D88" i="5"/>
  <c r="C88" i="5"/>
  <c r="H87" i="5"/>
  <c r="G87" i="5"/>
  <c r="F86" i="5"/>
  <c r="E86" i="5"/>
  <c r="D86" i="5"/>
  <c r="C86" i="5"/>
  <c r="H85" i="5"/>
  <c r="G85" i="5"/>
  <c r="F84" i="5"/>
  <c r="E84" i="5"/>
  <c r="H84" i="5" s="1"/>
  <c r="D84" i="5"/>
  <c r="C84" i="5"/>
  <c r="H83" i="5"/>
  <c r="G83" i="5"/>
  <c r="F82" i="5"/>
  <c r="E82" i="5"/>
  <c r="D82" i="5"/>
  <c r="C82" i="5"/>
  <c r="H81" i="5"/>
  <c r="G81" i="5"/>
  <c r="F80" i="5"/>
  <c r="E80" i="5"/>
  <c r="G80" i="5" s="1"/>
  <c r="D80" i="5"/>
  <c r="H80" i="5" s="1"/>
  <c r="C80" i="5"/>
  <c r="F78" i="5"/>
  <c r="E78" i="5"/>
  <c r="D78" i="5"/>
  <c r="C78" i="5"/>
  <c r="H77" i="5"/>
  <c r="G77" i="5"/>
  <c r="F76" i="5"/>
  <c r="E76" i="5"/>
  <c r="D76" i="5"/>
  <c r="C76" i="5"/>
  <c r="F74" i="5"/>
  <c r="E74" i="5"/>
  <c r="D74" i="5"/>
  <c r="D67" i="5" s="1"/>
  <c r="C74" i="5"/>
  <c r="H73" i="5"/>
  <c r="G73" i="5"/>
  <c r="H72" i="5"/>
  <c r="G72" i="5"/>
  <c r="F71" i="5"/>
  <c r="E71" i="5"/>
  <c r="H71" i="5" s="1"/>
  <c r="D71" i="5"/>
  <c r="C71" i="5"/>
  <c r="H70" i="5"/>
  <c r="G70" i="5"/>
  <c r="H69" i="5"/>
  <c r="G69" i="5"/>
  <c r="G68" i="5"/>
  <c r="F68" i="5"/>
  <c r="F67" i="5" s="1"/>
  <c r="E68" i="5"/>
  <c r="H68" i="5" s="1"/>
  <c r="D68" i="5"/>
  <c r="C68" i="5"/>
  <c r="C67" i="5" s="1"/>
  <c r="H66" i="5"/>
  <c r="G66" i="5"/>
  <c r="H65" i="5"/>
  <c r="G65" i="5"/>
  <c r="H64" i="5"/>
  <c r="F63" i="5"/>
  <c r="E63" i="5"/>
  <c r="G63" i="5" s="1"/>
  <c r="D63" i="5"/>
  <c r="H63" i="5" s="1"/>
  <c r="C63" i="5"/>
  <c r="H62" i="5"/>
  <c r="G62" i="5"/>
  <c r="H61" i="5"/>
  <c r="E61" i="5"/>
  <c r="G61" i="5" s="1"/>
  <c r="D61" i="5"/>
  <c r="C61" i="5"/>
  <c r="C60" i="5" s="1"/>
  <c r="D60" i="5"/>
  <c r="H59" i="5"/>
  <c r="G59" i="5"/>
  <c r="H58" i="5"/>
  <c r="H57" i="5"/>
  <c r="G57" i="5"/>
  <c r="H56" i="5"/>
  <c r="H55" i="5"/>
  <c r="G55" i="5"/>
  <c r="F54" i="5"/>
  <c r="F53" i="5" s="1"/>
  <c r="E54" i="5"/>
  <c r="G54" i="5" s="1"/>
  <c r="D54" i="5"/>
  <c r="H54" i="5" s="1"/>
  <c r="C54" i="5"/>
  <c r="D53" i="5"/>
  <c r="C53" i="5"/>
  <c r="H51" i="5"/>
  <c r="G51" i="5"/>
  <c r="F50" i="5"/>
  <c r="E50" i="5"/>
  <c r="G50" i="5" s="1"/>
  <c r="D50" i="5"/>
  <c r="C50" i="5"/>
  <c r="H49" i="5"/>
  <c r="G49" i="5"/>
  <c r="H48" i="5"/>
  <c r="G48" i="5"/>
  <c r="F47" i="5"/>
  <c r="E47" i="5"/>
  <c r="E42" i="5" s="1"/>
  <c r="D47" i="5"/>
  <c r="C47" i="5"/>
  <c r="H46" i="5"/>
  <c r="G46" i="5"/>
  <c r="F45" i="5"/>
  <c r="E45" i="5"/>
  <c r="G45" i="5" s="1"/>
  <c r="D45" i="5"/>
  <c r="H45" i="5" s="1"/>
  <c r="C45" i="5"/>
  <c r="H44" i="5"/>
  <c r="G44" i="5"/>
  <c r="F43" i="5"/>
  <c r="E43" i="5"/>
  <c r="G43" i="5" s="1"/>
  <c r="D43" i="5"/>
  <c r="H43" i="5" s="1"/>
  <c r="C43" i="5"/>
  <c r="D42" i="5"/>
  <c r="D40" i="5" s="1"/>
  <c r="C42" i="5"/>
  <c r="C40" i="5"/>
  <c r="H39" i="5"/>
  <c r="H38" i="5"/>
  <c r="G38" i="5"/>
  <c r="H37" i="5"/>
  <c r="G37" i="5"/>
  <c r="H36" i="5"/>
  <c r="G36" i="5"/>
  <c r="H35" i="5"/>
  <c r="G35" i="5"/>
  <c r="F34" i="5"/>
  <c r="F30" i="5" s="1"/>
  <c r="E34" i="5"/>
  <c r="H34" i="5" s="1"/>
  <c r="D34" i="5"/>
  <c r="C34" i="5"/>
  <c r="H33" i="5"/>
  <c r="G33" i="5"/>
  <c r="H32" i="5"/>
  <c r="G32" i="5"/>
  <c r="F31" i="5"/>
  <c r="E31" i="5"/>
  <c r="H31" i="5" s="1"/>
  <c r="D31" i="5"/>
  <c r="D30" i="5" s="1"/>
  <c r="C31" i="5"/>
  <c r="C30" i="5" s="1"/>
  <c r="H29" i="5"/>
  <c r="H28" i="5"/>
  <c r="G28" i="5"/>
  <c r="H27" i="5"/>
  <c r="G27" i="5"/>
  <c r="H25" i="5"/>
  <c r="G25" i="5"/>
  <c r="H24" i="5"/>
  <c r="G24" i="5"/>
  <c r="H23" i="5"/>
  <c r="G23" i="5"/>
  <c r="H22" i="5"/>
  <c r="G22" i="5"/>
  <c r="F21" i="5"/>
  <c r="F20" i="5" s="1"/>
  <c r="E21" i="5"/>
  <c r="G21" i="5" s="1"/>
  <c r="D21" i="5"/>
  <c r="D20" i="5" s="1"/>
  <c r="C21" i="5"/>
  <c r="C20" i="5"/>
  <c r="H19" i="5"/>
  <c r="G19" i="5"/>
  <c r="H18" i="5"/>
  <c r="G18" i="5"/>
  <c r="H17" i="5"/>
  <c r="G17" i="5"/>
  <c r="H16" i="5"/>
  <c r="G16" i="5"/>
  <c r="F15" i="5"/>
  <c r="E15" i="5"/>
  <c r="G15" i="5" s="1"/>
  <c r="D15" i="5"/>
  <c r="D14" i="5" s="1"/>
  <c r="C15" i="5"/>
  <c r="F14" i="5"/>
  <c r="C14" i="5"/>
  <c r="H13" i="5"/>
  <c r="G13" i="5"/>
  <c r="H12" i="5"/>
  <c r="G12" i="5"/>
  <c r="H11" i="5"/>
  <c r="G11" i="5"/>
  <c r="F10" i="5"/>
  <c r="F9" i="5" s="1"/>
  <c r="E10" i="5"/>
  <c r="E9" i="5" s="1"/>
  <c r="G9" i="5" s="1"/>
  <c r="D10" i="5"/>
  <c r="C10" i="5"/>
  <c r="C9" i="5" s="1"/>
  <c r="D9" i="5"/>
  <c r="G105" i="7" l="1"/>
  <c r="E162" i="7"/>
  <c r="H105" i="7"/>
  <c r="G103" i="6"/>
  <c r="E159" i="6"/>
  <c r="H103" i="6"/>
  <c r="H8" i="6"/>
  <c r="G8" i="6"/>
  <c r="F122" i="5"/>
  <c r="F102" i="5" s="1"/>
  <c r="F101" i="5" s="1"/>
  <c r="F40" i="5"/>
  <c r="F42" i="5"/>
  <c r="H145" i="5"/>
  <c r="G88" i="5"/>
  <c r="E67" i="5"/>
  <c r="G67" i="5" s="1"/>
  <c r="E53" i="5"/>
  <c r="G53" i="5" s="1"/>
  <c r="H50" i="5"/>
  <c r="G42" i="5"/>
  <c r="E40" i="5"/>
  <c r="G40" i="5" s="1"/>
  <c r="H47" i="5"/>
  <c r="E30" i="5"/>
  <c r="H30" i="5" s="1"/>
  <c r="G31" i="5"/>
  <c r="H10" i="5"/>
  <c r="C8" i="5"/>
  <c r="C156" i="5" s="1"/>
  <c r="D8" i="5"/>
  <c r="H9" i="5"/>
  <c r="H15" i="5"/>
  <c r="H42" i="5"/>
  <c r="H93" i="5"/>
  <c r="H103" i="5"/>
  <c r="G10" i="5"/>
  <c r="G47" i="5"/>
  <c r="E60" i="5"/>
  <c r="H21" i="5"/>
  <c r="G34" i="5"/>
  <c r="G98" i="5"/>
  <c r="D102" i="5"/>
  <c r="D101" i="5" s="1"/>
  <c r="G113" i="5"/>
  <c r="E122" i="5"/>
  <c r="G123" i="5"/>
  <c r="E14" i="5"/>
  <c r="E20" i="5"/>
  <c r="E106" i="5"/>
  <c r="E154" i="4"/>
  <c r="H154" i="4" s="1"/>
  <c r="H153" i="4"/>
  <c r="F152" i="4"/>
  <c r="E152" i="4"/>
  <c r="H152" i="4" s="1"/>
  <c r="E150" i="4"/>
  <c r="H150" i="4" s="1"/>
  <c r="H149" i="4"/>
  <c r="H148" i="4"/>
  <c r="G148" i="4"/>
  <c r="H147" i="4"/>
  <c r="G147" i="4"/>
  <c r="H146" i="4"/>
  <c r="G146" i="4"/>
  <c r="F145" i="4"/>
  <c r="E145" i="4"/>
  <c r="H145" i="4" s="1"/>
  <c r="D145" i="4"/>
  <c r="C145" i="4"/>
  <c r="H144" i="4"/>
  <c r="G144" i="4"/>
  <c r="F143" i="4"/>
  <c r="E143" i="4"/>
  <c r="H143" i="4" s="1"/>
  <c r="D143" i="4"/>
  <c r="C143" i="4"/>
  <c r="H142" i="4"/>
  <c r="G142" i="4"/>
  <c r="H141" i="4"/>
  <c r="G141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F123" i="4"/>
  <c r="E123" i="4"/>
  <c r="H123" i="4" s="1"/>
  <c r="D123" i="4"/>
  <c r="D122" i="4" s="1"/>
  <c r="C123" i="4"/>
  <c r="C122" i="4"/>
  <c r="H121" i="4"/>
  <c r="H120" i="4"/>
  <c r="H119" i="4"/>
  <c r="H118" i="4"/>
  <c r="H117" i="4"/>
  <c r="G117" i="4"/>
  <c r="H116" i="4"/>
  <c r="G116" i="4"/>
  <c r="H115" i="4"/>
  <c r="G115" i="4"/>
  <c r="H114" i="4"/>
  <c r="G114" i="4"/>
  <c r="F113" i="4"/>
  <c r="F106" i="4" s="1"/>
  <c r="E113" i="4"/>
  <c r="H113" i="4" s="1"/>
  <c r="D113" i="4"/>
  <c r="C113" i="4"/>
  <c r="C106" i="4" s="1"/>
  <c r="H112" i="4"/>
  <c r="G112" i="4"/>
  <c r="H111" i="4"/>
  <c r="G111" i="4"/>
  <c r="H110" i="4"/>
  <c r="H109" i="4"/>
  <c r="H107" i="4"/>
  <c r="D106" i="4"/>
  <c r="H105" i="4"/>
  <c r="G105" i="4"/>
  <c r="H104" i="4"/>
  <c r="G104" i="4"/>
  <c r="F103" i="4"/>
  <c r="E103" i="4"/>
  <c r="D103" i="4"/>
  <c r="G103" i="4" s="1"/>
  <c r="C103" i="4"/>
  <c r="H100" i="4"/>
  <c r="G100" i="4"/>
  <c r="H99" i="4"/>
  <c r="F98" i="4"/>
  <c r="E98" i="4"/>
  <c r="H98" i="4" s="1"/>
  <c r="D98" i="4"/>
  <c r="C98" i="4"/>
  <c r="G97" i="4"/>
  <c r="G96" i="4"/>
  <c r="E96" i="4"/>
  <c r="D96" i="4"/>
  <c r="C96" i="4"/>
  <c r="H95" i="4"/>
  <c r="G95" i="4"/>
  <c r="H94" i="4"/>
  <c r="G94" i="4"/>
  <c r="F93" i="4"/>
  <c r="E93" i="4"/>
  <c r="G93" i="4" s="1"/>
  <c r="D93" i="4"/>
  <c r="C93" i="4"/>
  <c r="E91" i="4"/>
  <c r="H90" i="4"/>
  <c r="G90" i="4"/>
  <c r="H89" i="4"/>
  <c r="G89" i="4"/>
  <c r="F88" i="4"/>
  <c r="E88" i="4"/>
  <c r="H88" i="4" s="1"/>
  <c r="D88" i="4"/>
  <c r="C88" i="4"/>
  <c r="H87" i="4"/>
  <c r="G87" i="4"/>
  <c r="F86" i="4"/>
  <c r="E86" i="4"/>
  <c r="D86" i="4"/>
  <c r="C86" i="4"/>
  <c r="H85" i="4"/>
  <c r="G85" i="4"/>
  <c r="F84" i="4"/>
  <c r="E84" i="4"/>
  <c r="H84" i="4" s="1"/>
  <c r="D84" i="4"/>
  <c r="C84" i="4"/>
  <c r="H83" i="4"/>
  <c r="G83" i="4"/>
  <c r="F82" i="4"/>
  <c r="E82" i="4"/>
  <c r="H81" i="4" s="1"/>
  <c r="D82" i="4"/>
  <c r="C82" i="4"/>
  <c r="G81" i="4"/>
  <c r="F80" i="4"/>
  <c r="E80" i="4"/>
  <c r="D80" i="4"/>
  <c r="H80" i="4" s="1"/>
  <c r="C80" i="4"/>
  <c r="F78" i="4"/>
  <c r="E78" i="4"/>
  <c r="D78" i="4"/>
  <c r="C78" i="4"/>
  <c r="H77" i="4"/>
  <c r="G77" i="4"/>
  <c r="F76" i="4"/>
  <c r="E76" i="4"/>
  <c r="D76" i="4"/>
  <c r="C76" i="4"/>
  <c r="F74" i="4"/>
  <c r="E74" i="4"/>
  <c r="D74" i="4"/>
  <c r="D67" i="4" s="1"/>
  <c r="C74" i="4"/>
  <c r="H73" i="4"/>
  <c r="G73" i="4"/>
  <c r="H72" i="4"/>
  <c r="G72" i="4"/>
  <c r="F71" i="4"/>
  <c r="E71" i="4"/>
  <c r="H71" i="4" s="1"/>
  <c r="D71" i="4"/>
  <c r="C71" i="4"/>
  <c r="H70" i="4"/>
  <c r="G70" i="4"/>
  <c r="H69" i="4"/>
  <c r="G69" i="4"/>
  <c r="G68" i="4"/>
  <c r="F68" i="4"/>
  <c r="E68" i="4"/>
  <c r="H68" i="4" s="1"/>
  <c r="D68" i="4"/>
  <c r="C68" i="4"/>
  <c r="C67" i="4" s="1"/>
  <c r="H66" i="4"/>
  <c r="G66" i="4"/>
  <c r="H65" i="4"/>
  <c r="G65" i="4"/>
  <c r="H64" i="4"/>
  <c r="F63" i="4"/>
  <c r="E63" i="4"/>
  <c r="G63" i="4" s="1"/>
  <c r="D63" i="4"/>
  <c r="H63" i="4" s="1"/>
  <c r="C63" i="4"/>
  <c r="H62" i="4"/>
  <c r="G62" i="4"/>
  <c r="H61" i="4"/>
  <c r="E61" i="4"/>
  <c r="G61" i="4" s="1"/>
  <c r="D61" i="4"/>
  <c r="C61" i="4"/>
  <c r="C60" i="4" s="1"/>
  <c r="E60" i="4"/>
  <c r="H60" i="4" s="1"/>
  <c r="D60" i="4"/>
  <c r="H59" i="4"/>
  <c r="G59" i="4"/>
  <c r="H58" i="4"/>
  <c r="H57" i="4"/>
  <c r="G57" i="4"/>
  <c r="H56" i="4"/>
  <c r="H55" i="4"/>
  <c r="G55" i="4"/>
  <c r="F54" i="4"/>
  <c r="F53" i="4" s="1"/>
  <c r="E54" i="4"/>
  <c r="H54" i="4" s="1"/>
  <c r="D54" i="4"/>
  <c r="C54" i="4"/>
  <c r="C53" i="4" s="1"/>
  <c r="D53" i="4"/>
  <c r="H51" i="4"/>
  <c r="G51" i="4"/>
  <c r="F50" i="4"/>
  <c r="E50" i="4"/>
  <c r="G50" i="4" s="1"/>
  <c r="D50" i="4"/>
  <c r="C50" i="4"/>
  <c r="H49" i="4"/>
  <c r="G49" i="4"/>
  <c r="H48" i="4"/>
  <c r="G48" i="4"/>
  <c r="F47" i="4"/>
  <c r="E47" i="4"/>
  <c r="D47" i="4"/>
  <c r="C47" i="4"/>
  <c r="H46" i="4"/>
  <c r="G46" i="4"/>
  <c r="F45" i="4"/>
  <c r="E45" i="4"/>
  <c r="D45" i="4"/>
  <c r="H45" i="4" s="1"/>
  <c r="C45" i="4"/>
  <c r="H44" i="4"/>
  <c r="G44" i="4"/>
  <c r="F43" i="4"/>
  <c r="F42" i="4" s="1"/>
  <c r="E43" i="4"/>
  <c r="D43" i="4"/>
  <c r="C43" i="4"/>
  <c r="C42" i="4" s="1"/>
  <c r="C40" i="4" s="1"/>
  <c r="D42" i="4"/>
  <c r="D40" i="4" s="1"/>
  <c r="F40" i="4"/>
  <c r="H39" i="4"/>
  <c r="H38" i="4"/>
  <c r="G38" i="4"/>
  <c r="H37" i="4"/>
  <c r="G37" i="4"/>
  <c r="H36" i="4"/>
  <c r="G36" i="4"/>
  <c r="H35" i="4"/>
  <c r="G35" i="4"/>
  <c r="F34" i="4"/>
  <c r="E34" i="4"/>
  <c r="H34" i="4" s="1"/>
  <c r="D34" i="4"/>
  <c r="C34" i="4"/>
  <c r="H33" i="4"/>
  <c r="G33" i="4"/>
  <c r="H32" i="4"/>
  <c r="G32" i="4"/>
  <c r="G31" i="4"/>
  <c r="F31" i="4"/>
  <c r="E31" i="4"/>
  <c r="H31" i="4" s="1"/>
  <c r="D31" i="4"/>
  <c r="D30" i="4" s="1"/>
  <c r="C31" i="4"/>
  <c r="C30" i="4" s="1"/>
  <c r="F30" i="4"/>
  <c r="E30" i="4"/>
  <c r="H29" i="4"/>
  <c r="H28" i="4"/>
  <c r="G28" i="4"/>
  <c r="H27" i="4"/>
  <c r="G27" i="4"/>
  <c r="H25" i="4"/>
  <c r="G25" i="4"/>
  <c r="H24" i="4"/>
  <c r="G24" i="4"/>
  <c r="H23" i="4"/>
  <c r="G23" i="4"/>
  <c r="H22" i="4"/>
  <c r="G22" i="4"/>
  <c r="F21" i="4"/>
  <c r="E21" i="4"/>
  <c r="G21" i="4" s="1"/>
  <c r="D21" i="4"/>
  <c r="D20" i="4" s="1"/>
  <c r="C21" i="4"/>
  <c r="F20" i="4"/>
  <c r="C20" i="4"/>
  <c r="H19" i="4"/>
  <c r="G19" i="4"/>
  <c r="H18" i="4"/>
  <c r="G18" i="4"/>
  <c r="H17" i="4"/>
  <c r="G17" i="4"/>
  <c r="H16" i="4"/>
  <c r="G16" i="4"/>
  <c r="F15" i="4"/>
  <c r="E15" i="4"/>
  <c r="G15" i="4" s="1"/>
  <c r="D15" i="4"/>
  <c r="D14" i="4" s="1"/>
  <c r="C15" i="4"/>
  <c r="F14" i="4"/>
  <c r="C14" i="4"/>
  <c r="H13" i="4"/>
  <c r="G13" i="4"/>
  <c r="H12" i="4"/>
  <c r="G12" i="4"/>
  <c r="H11" i="4"/>
  <c r="G11" i="4"/>
  <c r="F10" i="4"/>
  <c r="F9" i="4" s="1"/>
  <c r="E10" i="4"/>
  <c r="G10" i="4" s="1"/>
  <c r="D10" i="4"/>
  <c r="H10" i="4" s="1"/>
  <c r="C10" i="4"/>
  <c r="C9" i="4" s="1"/>
  <c r="D9" i="4"/>
  <c r="H162" i="7" l="1"/>
  <c r="G162" i="7"/>
  <c r="H159" i="6"/>
  <c r="G159" i="6"/>
  <c r="F156" i="5"/>
  <c r="H67" i="5"/>
  <c r="H53" i="5"/>
  <c r="H40" i="5"/>
  <c r="G30" i="5"/>
  <c r="E8" i="5"/>
  <c r="H8" i="5" s="1"/>
  <c r="D156" i="5"/>
  <c r="H20" i="5"/>
  <c r="G20" i="5"/>
  <c r="H122" i="5"/>
  <c r="G122" i="5"/>
  <c r="H60" i="5"/>
  <c r="G60" i="5"/>
  <c r="H14" i="5"/>
  <c r="G14" i="5"/>
  <c r="E102" i="5"/>
  <c r="H106" i="5"/>
  <c r="G106" i="5"/>
  <c r="F122" i="4"/>
  <c r="F102" i="4" s="1"/>
  <c r="F101" i="4" s="1"/>
  <c r="F67" i="4"/>
  <c r="F8" i="4" s="1"/>
  <c r="H93" i="4"/>
  <c r="G88" i="4"/>
  <c r="E67" i="4"/>
  <c r="H67" i="4" s="1"/>
  <c r="E53" i="4"/>
  <c r="G53" i="4" s="1"/>
  <c r="H53" i="4"/>
  <c r="H50" i="4"/>
  <c r="H47" i="4"/>
  <c r="E42" i="4"/>
  <c r="G42" i="4" s="1"/>
  <c r="H43" i="4"/>
  <c r="E9" i="4"/>
  <c r="G9" i="4" s="1"/>
  <c r="C8" i="4"/>
  <c r="H30" i="4"/>
  <c r="D8" i="4"/>
  <c r="D156" i="4" s="1"/>
  <c r="C102" i="4"/>
  <c r="C101" i="4" s="1"/>
  <c r="H15" i="4"/>
  <c r="G43" i="4"/>
  <c r="G45" i="4"/>
  <c r="G47" i="4"/>
  <c r="G54" i="4"/>
  <c r="G80" i="4"/>
  <c r="G143" i="4"/>
  <c r="G145" i="4"/>
  <c r="H21" i="4"/>
  <c r="H103" i="4"/>
  <c r="G30" i="4"/>
  <c r="G34" i="4"/>
  <c r="G60" i="4"/>
  <c r="G98" i="4"/>
  <c r="D102" i="4"/>
  <c r="D101" i="4" s="1"/>
  <c r="G113" i="4"/>
  <c r="E122" i="4"/>
  <c r="G123" i="4"/>
  <c r="E14" i="4"/>
  <c r="E20" i="4"/>
  <c r="E106" i="4"/>
  <c r="E150" i="3"/>
  <c r="H150" i="3" s="1"/>
  <c r="H90" i="3"/>
  <c r="G90" i="3"/>
  <c r="E88" i="3"/>
  <c r="D88" i="3"/>
  <c r="D67" i="3" s="1"/>
  <c r="H73" i="3"/>
  <c r="G73" i="3"/>
  <c r="E71" i="3"/>
  <c r="D71" i="3"/>
  <c r="E68" i="3"/>
  <c r="D68" i="3"/>
  <c r="H70" i="3"/>
  <c r="G70" i="3"/>
  <c r="E154" i="3"/>
  <c r="H154" i="3" s="1"/>
  <c r="H153" i="3"/>
  <c r="F152" i="3"/>
  <c r="E152" i="3"/>
  <c r="H152" i="3" s="1"/>
  <c r="H149" i="3"/>
  <c r="H148" i="3"/>
  <c r="G148" i="3"/>
  <c r="H147" i="3"/>
  <c r="G147" i="3"/>
  <c r="H146" i="3"/>
  <c r="G146" i="3"/>
  <c r="F145" i="3"/>
  <c r="E145" i="3"/>
  <c r="H145" i="3" s="1"/>
  <c r="D145" i="3"/>
  <c r="C145" i="3"/>
  <c r="H144" i="3"/>
  <c r="G144" i="3"/>
  <c r="F143" i="3"/>
  <c r="E143" i="3"/>
  <c r="H143" i="3" s="1"/>
  <c r="D143" i="3"/>
  <c r="C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F123" i="3"/>
  <c r="E123" i="3"/>
  <c r="G123" i="3" s="1"/>
  <c r="D123" i="3"/>
  <c r="D122" i="3" s="1"/>
  <c r="C123" i="3"/>
  <c r="C122" i="3" s="1"/>
  <c r="F122" i="3"/>
  <c r="H121" i="3"/>
  <c r="H120" i="3"/>
  <c r="H119" i="3"/>
  <c r="H118" i="3"/>
  <c r="H117" i="3"/>
  <c r="G117" i="3"/>
  <c r="H116" i="3"/>
  <c r="G116" i="3"/>
  <c r="H115" i="3"/>
  <c r="G115" i="3"/>
  <c r="H114" i="3"/>
  <c r="G114" i="3"/>
  <c r="F113" i="3"/>
  <c r="F106" i="3" s="1"/>
  <c r="E113" i="3"/>
  <c r="G113" i="3" s="1"/>
  <c r="D113" i="3"/>
  <c r="D106" i="3" s="1"/>
  <c r="D102" i="3" s="1"/>
  <c r="D101" i="3" s="1"/>
  <c r="C113" i="3"/>
  <c r="H112" i="3"/>
  <c r="G112" i="3"/>
  <c r="H111" i="3"/>
  <c r="G111" i="3"/>
  <c r="H110" i="3"/>
  <c r="H109" i="3"/>
  <c r="H107" i="3"/>
  <c r="C106" i="3"/>
  <c r="H105" i="3"/>
  <c r="G105" i="3"/>
  <c r="H104" i="3"/>
  <c r="G104" i="3"/>
  <c r="F103" i="3"/>
  <c r="E103" i="3"/>
  <c r="H103" i="3" s="1"/>
  <c r="D103" i="3"/>
  <c r="C103" i="3"/>
  <c r="H100" i="3"/>
  <c r="G100" i="3"/>
  <c r="H99" i="3"/>
  <c r="F98" i="3"/>
  <c r="E98" i="3"/>
  <c r="D98" i="3"/>
  <c r="G98" i="3" s="1"/>
  <c r="C98" i="3"/>
  <c r="G97" i="3"/>
  <c r="E96" i="3"/>
  <c r="G96" i="3" s="1"/>
  <c r="D96" i="3"/>
  <c r="C96" i="3"/>
  <c r="H95" i="3"/>
  <c r="G95" i="3"/>
  <c r="H94" i="3"/>
  <c r="G94" i="3"/>
  <c r="F93" i="3"/>
  <c r="E93" i="3"/>
  <c r="H93" i="3" s="1"/>
  <c r="D93" i="3"/>
  <c r="C93" i="3"/>
  <c r="E91" i="3"/>
  <c r="H89" i="3"/>
  <c r="G89" i="3"/>
  <c r="F88" i="3"/>
  <c r="C88" i="3"/>
  <c r="H87" i="3"/>
  <c r="G87" i="3"/>
  <c r="F86" i="3"/>
  <c r="E86" i="3"/>
  <c r="D86" i="3"/>
  <c r="C86" i="3"/>
  <c r="H85" i="3"/>
  <c r="G85" i="3"/>
  <c r="F84" i="3"/>
  <c r="E84" i="3"/>
  <c r="H84" i="3" s="1"/>
  <c r="D84" i="3"/>
  <c r="C84" i="3"/>
  <c r="H83" i="3"/>
  <c r="G83" i="3"/>
  <c r="F82" i="3"/>
  <c r="E82" i="3"/>
  <c r="H81" i="3" s="1"/>
  <c r="D82" i="3"/>
  <c r="C82" i="3"/>
  <c r="G81" i="3"/>
  <c r="G80" i="3"/>
  <c r="F80" i="3"/>
  <c r="E80" i="3"/>
  <c r="H80" i="3" s="1"/>
  <c r="D80" i="3"/>
  <c r="C80" i="3"/>
  <c r="F78" i="3"/>
  <c r="E78" i="3"/>
  <c r="D78" i="3"/>
  <c r="C78" i="3"/>
  <c r="H77" i="3"/>
  <c r="G77" i="3"/>
  <c r="F76" i="3"/>
  <c r="E76" i="3"/>
  <c r="D76" i="3"/>
  <c r="C76" i="3"/>
  <c r="F74" i="3"/>
  <c r="E74" i="3"/>
  <c r="D74" i="3"/>
  <c r="C74" i="3"/>
  <c r="C67" i="3" s="1"/>
  <c r="H72" i="3"/>
  <c r="G72" i="3"/>
  <c r="F71" i="3"/>
  <c r="C71" i="3"/>
  <c r="H69" i="3"/>
  <c r="G69" i="3"/>
  <c r="F68" i="3"/>
  <c r="F67" i="3" s="1"/>
  <c r="C68" i="3"/>
  <c r="H66" i="3"/>
  <c r="G66" i="3"/>
  <c r="H65" i="3"/>
  <c r="G65" i="3"/>
  <c r="H64" i="3"/>
  <c r="F63" i="3"/>
  <c r="E63" i="3"/>
  <c r="H63" i="3" s="1"/>
  <c r="D63" i="3"/>
  <c r="C63" i="3"/>
  <c r="H62" i="3"/>
  <c r="G62" i="3"/>
  <c r="E61" i="3"/>
  <c r="E60" i="3" s="1"/>
  <c r="D61" i="3"/>
  <c r="D60" i="3" s="1"/>
  <c r="C61" i="3"/>
  <c r="C60" i="3" s="1"/>
  <c r="H59" i="3"/>
  <c r="G59" i="3"/>
  <c r="H58" i="3"/>
  <c r="H57" i="3"/>
  <c r="G57" i="3"/>
  <c r="H56" i="3"/>
  <c r="H55" i="3"/>
  <c r="G55" i="3"/>
  <c r="G54" i="3"/>
  <c r="F54" i="3"/>
  <c r="F53" i="3" s="1"/>
  <c r="E54" i="3"/>
  <c r="H54" i="3" s="1"/>
  <c r="D54" i="3"/>
  <c r="C54" i="3"/>
  <c r="C53" i="3" s="1"/>
  <c r="E53" i="3"/>
  <c r="H53" i="3" s="1"/>
  <c r="D53" i="3"/>
  <c r="H51" i="3"/>
  <c r="G51" i="3"/>
  <c r="F50" i="3"/>
  <c r="E50" i="3"/>
  <c r="H50" i="3" s="1"/>
  <c r="D50" i="3"/>
  <c r="C50" i="3"/>
  <c r="H49" i="3"/>
  <c r="G49" i="3"/>
  <c r="H48" i="3"/>
  <c r="G48" i="3"/>
  <c r="G47" i="3"/>
  <c r="F47" i="3"/>
  <c r="F40" i="3" s="1"/>
  <c r="E47" i="3"/>
  <c r="H47" i="3" s="1"/>
  <c r="D47" i="3"/>
  <c r="C47" i="3"/>
  <c r="H46" i="3"/>
  <c r="G46" i="3"/>
  <c r="G45" i="3"/>
  <c r="F45" i="3"/>
  <c r="E45" i="3"/>
  <c r="D45" i="3"/>
  <c r="D42" i="3" s="1"/>
  <c r="D40" i="3" s="1"/>
  <c r="C45" i="3"/>
  <c r="H44" i="3"/>
  <c r="G44" i="3"/>
  <c r="G43" i="3"/>
  <c r="F43" i="3"/>
  <c r="E43" i="3"/>
  <c r="H43" i="3" s="1"/>
  <c r="D43" i="3"/>
  <c r="C43" i="3"/>
  <c r="C42" i="3" s="1"/>
  <c r="C40" i="3" s="1"/>
  <c r="E42" i="3"/>
  <c r="H39" i="3"/>
  <c r="H38" i="3"/>
  <c r="G38" i="3"/>
  <c r="H37" i="3"/>
  <c r="G37" i="3"/>
  <c r="H36" i="3"/>
  <c r="G36" i="3"/>
  <c r="H35" i="3"/>
  <c r="G35" i="3"/>
  <c r="F34" i="3"/>
  <c r="F30" i="3" s="1"/>
  <c r="E34" i="3"/>
  <c r="G34" i="3" s="1"/>
  <c r="D34" i="3"/>
  <c r="H34" i="3" s="1"/>
  <c r="C34" i="3"/>
  <c r="H33" i="3"/>
  <c r="G33" i="3"/>
  <c r="H32" i="3"/>
  <c r="G32" i="3"/>
  <c r="F31" i="3"/>
  <c r="E31" i="3"/>
  <c r="G31" i="3" s="1"/>
  <c r="D31" i="3"/>
  <c r="D30" i="3" s="1"/>
  <c r="C31" i="3"/>
  <c r="C30" i="3"/>
  <c r="H29" i="3"/>
  <c r="H28" i="3"/>
  <c r="G28" i="3"/>
  <c r="H27" i="3"/>
  <c r="G27" i="3"/>
  <c r="H25" i="3"/>
  <c r="G25" i="3"/>
  <c r="H24" i="3"/>
  <c r="G24" i="3"/>
  <c r="H23" i="3"/>
  <c r="G23" i="3"/>
  <c r="H22" i="3"/>
  <c r="G22" i="3"/>
  <c r="F21" i="3"/>
  <c r="F20" i="3" s="1"/>
  <c r="E21" i="3"/>
  <c r="H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H15" i="3" s="1"/>
  <c r="D15" i="3"/>
  <c r="C15" i="3"/>
  <c r="D14" i="3"/>
  <c r="C14" i="3"/>
  <c r="H13" i="3"/>
  <c r="G13" i="3"/>
  <c r="H12" i="3"/>
  <c r="G12" i="3"/>
  <c r="H11" i="3"/>
  <c r="G11" i="3"/>
  <c r="G10" i="3"/>
  <c r="F10" i="3"/>
  <c r="E10" i="3"/>
  <c r="H10" i="3" s="1"/>
  <c r="D10" i="3"/>
  <c r="D9" i="3" s="1"/>
  <c r="C10" i="3"/>
  <c r="C9" i="3" s="1"/>
  <c r="C8" i="3" s="1"/>
  <c r="F9" i="3"/>
  <c r="E9" i="3"/>
  <c r="H9" i="3" s="1"/>
  <c r="G8" i="5" l="1"/>
  <c r="H102" i="5"/>
  <c r="G102" i="5"/>
  <c r="E101" i="5"/>
  <c r="F156" i="4"/>
  <c r="G67" i="4"/>
  <c r="E40" i="4"/>
  <c r="E8" i="4" s="1"/>
  <c r="H8" i="4" s="1"/>
  <c r="H42" i="4"/>
  <c r="H9" i="4"/>
  <c r="E102" i="4"/>
  <c r="H106" i="4"/>
  <c r="G106" i="4"/>
  <c r="H122" i="4"/>
  <c r="G122" i="4"/>
  <c r="G14" i="4"/>
  <c r="H14" i="4"/>
  <c r="H20" i="4"/>
  <c r="G20" i="4"/>
  <c r="C156" i="4"/>
  <c r="G93" i="3"/>
  <c r="G68" i="3"/>
  <c r="E30" i="3"/>
  <c r="H30" i="3" s="1"/>
  <c r="F42" i="3"/>
  <c r="E106" i="3"/>
  <c r="G103" i="3"/>
  <c r="H88" i="3"/>
  <c r="G88" i="3"/>
  <c r="H71" i="3"/>
  <c r="H68" i="3"/>
  <c r="F102" i="3"/>
  <c r="F101" i="3" s="1"/>
  <c r="H60" i="3"/>
  <c r="H61" i="3"/>
  <c r="H42" i="3"/>
  <c r="H45" i="3"/>
  <c r="F8" i="3"/>
  <c r="H106" i="3"/>
  <c r="D8" i="3"/>
  <c r="D156" i="3" s="1"/>
  <c r="G30" i="3"/>
  <c r="C102" i="3"/>
  <c r="C101" i="3" s="1"/>
  <c r="C156" i="3" s="1"/>
  <c r="G60" i="3"/>
  <c r="H31" i="3"/>
  <c r="H113" i="3"/>
  <c r="H123" i="3"/>
  <c r="G9" i="3"/>
  <c r="E20" i="3"/>
  <c r="G21" i="3"/>
  <c r="E40" i="3"/>
  <c r="G42" i="3"/>
  <c r="G50" i="3"/>
  <c r="G53" i="3"/>
  <c r="G61" i="3"/>
  <c r="G63" i="3"/>
  <c r="G106" i="3"/>
  <c r="G143" i="3"/>
  <c r="G145" i="3"/>
  <c r="H98" i="3"/>
  <c r="E14" i="3"/>
  <c r="G15" i="3"/>
  <c r="E67" i="3"/>
  <c r="E122" i="3"/>
  <c r="E150" i="2"/>
  <c r="H150" i="2" s="1"/>
  <c r="H149" i="2"/>
  <c r="H148" i="2"/>
  <c r="F148" i="2"/>
  <c r="E148" i="2"/>
  <c r="H147" i="2"/>
  <c r="H146" i="2"/>
  <c r="H145" i="2"/>
  <c r="G145" i="2"/>
  <c r="H144" i="2"/>
  <c r="G144" i="2"/>
  <c r="H143" i="2"/>
  <c r="G143" i="2"/>
  <c r="F142" i="2"/>
  <c r="E142" i="2"/>
  <c r="H142" i="2" s="1"/>
  <c r="D142" i="2"/>
  <c r="C142" i="2"/>
  <c r="H141" i="2"/>
  <c r="G141" i="2"/>
  <c r="F140" i="2"/>
  <c r="E140" i="2"/>
  <c r="H140" i="2" s="1"/>
  <c r="D140" i="2"/>
  <c r="C140" i="2"/>
  <c r="H139" i="2"/>
  <c r="G139" i="2"/>
  <c r="H138" i="2"/>
  <c r="G138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F120" i="2"/>
  <c r="F119" i="2" s="1"/>
  <c r="E120" i="2"/>
  <c r="D120" i="2"/>
  <c r="C120" i="2"/>
  <c r="C119" i="2" s="1"/>
  <c r="C99" i="2" s="1"/>
  <c r="C98" i="2" s="1"/>
  <c r="D119" i="2"/>
  <c r="H118" i="2"/>
  <c r="H117" i="2"/>
  <c r="H116" i="2"/>
  <c r="H115" i="2"/>
  <c r="H114" i="2"/>
  <c r="G114" i="2"/>
  <c r="H113" i="2"/>
  <c r="G113" i="2"/>
  <c r="H112" i="2"/>
  <c r="G112" i="2"/>
  <c r="H111" i="2"/>
  <c r="G111" i="2"/>
  <c r="F110" i="2"/>
  <c r="F103" i="2" s="1"/>
  <c r="E110" i="2"/>
  <c r="D110" i="2"/>
  <c r="D103" i="2" s="1"/>
  <c r="C110" i="2"/>
  <c r="H109" i="2"/>
  <c r="G109" i="2"/>
  <c r="H108" i="2"/>
  <c r="G108" i="2"/>
  <c r="H107" i="2"/>
  <c r="H106" i="2"/>
  <c r="H104" i="2"/>
  <c r="C103" i="2"/>
  <c r="H102" i="2"/>
  <c r="G102" i="2"/>
  <c r="H101" i="2"/>
  <c r="G101" i="2"/>
  <c r="F100" i="2"/>
  <c r="E100" i="2"/>
  <c r="H100" i="2" s="1"/>
  <c r="D100" i="2"/>
  <c r="C100" i="2"/>
  <c r="H97" i="2"/>
  <c r="G97" i="2"/>
  <c r="H96" i="2"/>
  <c r="F95" i="2"/>
  <c r="E95" i="2"/>
  <c r="G95" i="2" s="1"/>
  <c r="D95" i="2"/>
  <c r="C95" i="2"/>
  <c r="G94" i="2"/>
  <c r="G93" i="2"/>
  <c r="E93" i="2"/>
  <c r="D93" i="2"/>
  <c r="C93" i="2"/>
  <c r="H92" i="2"/>
  <c r="G92" i="2"/>
  <c r="H91" i="2"/>
  <c r="G91" i="2"/>
  <c r="F90" i="2"/>
  <c r="E90" i="2"/>
  <c r="H90" i="2" s="1"/>
  <c r="D90" i="2"/>
  <c r="C90" i="2"/>
  <c r="E88" i="2"/>
  <c r="H87" i="2"/>
  <c r="G87" i="2"/>
  <c r="F86" i="2"/>
  <c r="E86" i="2"/>
  <c r="G86" i="2" s="1"/>
  <c r="D86" i="2"/>
  <c r="C86" i="2"/>
  <c r="H85" i="2"/>
  <c r="G85" i="2"/>
  <c r="F84" i="2"/>
  <c r="E84" i="2"/>
  <c r="D84" i="2"/>
  <c r="C84" i="2"/>
  <c r="H83" i="2"/>
  <c r="G83" i="2"/>
  <c r="H82" i="2"/>
  <c r="F82" i="2"/>
  <c r="E82" i="2"/>
  <c r="D82" i="2"/>
  <c r="C82" i="2"/>
  <c r="H81" i="2"/>
  <c r="G81" i="2"/>
  <c r="F80" i="2"/>
  <c r="E80" i="2"/>
  <c r="H79" i="2" s="1"/>
  <c r="D80" i="2"/>
  <c r="D67" i="2" s="1"/>
  <c r="C80" i="2"/>
  <c r="G79" i="2"/>
  <c r="F78" i="2"/>
  <c r="E78" i="2"/>
  <c r="H78" i="2" s="1"/>
  <c r="D78" i="2"/>
  <c r="C78" i="2"/>
  <c r="F76" i="2"/>
  <c r="E76" i="2"/>
  <c r="D76" i="2"/>
  <c r="C76" i="2"/>
  <c r="H75" i="2"/>
  <c r="G75" i="2"/>
  <c r="F74" i="2"/>
  <c r="E74" i="2"/>
  <c r="D74" i="2"/>
  <c r="C74" i="2"/>
  <c r="F72" i="2"/>
  <c r="E72" i="2"/>
  <c r="D72" i="2"/>
  <c r="C72" i="2"/>
  <c r="H71" i="2"/>
  <c r="G71" i="2"/>
  <c r="F70" i="2"/>
  <c r="E70" i="2"/>
  <c r="H70" i="2" s="1"/>
  <c r="D70" i="2"/>
  <c r="C70" i="2"/>
  <c r="H69" i="2"/>
  <c r="G69" i="2"/>
  <c r="F68" i="2"/>
  <c r="E68" i="2"/>
  <c r="D68" i="2"/>
  <c r="C68" i="2"/>
  <c r="C67" i="2" s="1"/>
  <c r="H66" i="2"/>
  <c r="G66" i="2"/>
  <c r="H65" i="2"/>
  <c r="G65" i="2"/>
  <c r="H64" i="2"/>
  <c r="G63" i="2"/>
  <c r="F63" i="2"/>
  <c r="E63" i="2"/>
  <c r="H63" i="2" s="1"/>
  <c r="D63" i="2"/>
  <c r="C63" i="2"/>
  <c r="H62" i="2"/>
  <c r="G62" i="2"/>
  <c r="E61" i="2"/>
  <c r="H61" i="2" s="1"/>
  <c r="D61" i="2"/>
  <c r="D60" i="2" s="1"/>
  <c r="C61" i="2"/>
  <c r="C60" i="2" s="1"/>
  <c r="H59" i="2"/>
  <c r="G59" i="2"/>
  <c r="H58" i="2"/>
  <c r="H57" i="2"/>
  <c r="G57" i="2"/>
  <c r="H56" i="2"/>
  <c r="H55" i="2"/>
  <c r="G55" i="2"/>
  <c r="F54" i="2"/>
  <c r="F53" i="2" s="1"/>
  <c r="E54" i="2"/>
  <c r="D54" i="2"/>
  <c r="D53" i="2" s="1"/>
  <c r="C54" i="2"/>
  <c r="C53" i="2" s="1"/>
  <c r="H51" i="2"/>
  <c r="G51" i="2"/>
  <c r="F50" i="2"/>
  <c r="E50" i="2"/>
  <c r="D50" i="2"/>
  <c r="C50" i="2"/>
  <c r="H49" i="2"/>
  <c r="G49" i="2"/>
  <c r="H48" i="2"/>
  <c r="G48" i="2"/>
  <c r="F47" i="2"/>
  <c r="E47" i="2"/>
  <c r="D47" i="2"/>
  <c r="C47" i="2"/>
  <c r="H46" i="2"/>
  <c r="G46" i="2"/>
  <c r="F45" i="2"/>
  <c r="E45" i="2"/>
  <c r="D45" i="2"/>
  <c r="H45" i="2" s="1"/>
  <c r="C45" i="2"/>
  <c r="H44" i="2"/>
  <c r="G44" i="2"/>
  <c r="F43" i="2"/>
  <c r="E43" i="2"/>
  <c r="D43" i="2"/>
  <c r="C43" i="2"/>
  <c r="C42" i="2" s="1"/>
  <c r="C40" i="2" s="1"/>
  <c r="F42" i="2"/>
  <c r="H39" i="2"/>
  <c r="H38" i="2"/>
  <c r="G38" i="2"/>
  <c r="H37" i="2"/>
  <c r="G37" i="2"/>
  <c r="H36" i="2"/>
  <c r="G36" i="2"/>
  <c r="H35" i="2"/>
  <c r="G35" i="2"/>
  <c r="F34" i="2"/>
  <c r="E34" i="2"/>
  <c r="G34" i="2" s="1"/>
  <c r="D34" i="2"/>
  <c r="C34" i="2"/>
  <c r="H33" i="2"/>
  <c r="G33" i="2"/>
  <c r="H32" i="2"/>
  <c r="G32" i="2"/>
  <c r="F31" i="2"/>
  <c r="E31" i="2"/>
  <c r="G31" i="2" s="1"/>
  <c r="D31" i="2"/>
  <c r="C31" i="2"/>
  <c r="D30" i="2"/>
  <c r="C30" i="2"/>
  <c r="H29" i="2"/>
  <c r="H28" i="2"/>
  <c r="G28" i="2"/>
  <c r="H27" i="2"/>
  <c r="G27" i="2"/>
  <c r="H25" i="2"/>
  <c r="G25" i="2"/>
  <c r="H24" i="2"/>
  <c r="G24" i="2"/>
  <c r="H23" i="2"/>
  <c r="G23" i="2"/>
  <c r="H22" i="2"/>
  <c r="G22" i="2"/>
  <c r="F21" i="2"/>
  <c r="F20" i="2" s="1"/>
  <c r="E21" i="2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C15" i="2"/>
  <c r="C14" i="2" s="1"/>
  <c r="D14" i="2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1" i="5" l="1"/>
  <c r="E156" i="5"/>
  <c r="H101" i="5"/>
  <c r="G40" i="4"/>
  <c r="H40" i="4"/>
  <c r="G8" i="4"/>
  <c r="H102" i="4"/>
  <c r="G102" i="4"/>
  <c r="E101" i="4"/>
  <c r="F156" i="3"/>
  <c r="H67" i="3"/>
  <c r="G67" i="3"/>
  <c r="E102" i="3"/>
  <c r="H122" i="3"/>
  <c r="G122" i="3"/>
  <c r="E8" i="3"/>
  <c r="H20" i="3"/>
  <c r="G20" i="3"/>
  <c r="H40" i="3"/>
  <c r="G40" i="3"/>
  <c r="H14" i="3"/>
  <c r="G14" i="3"/>
  <c r="G43" i="2"/>
  <c r="G47" i="2"/>
  <c r="H50" i="2"/>
  <c r="H54" i="2"/>
  <c r="D99" i="2"/>
  <c r="D98" i="2" s="1"/>
  <c r="G120" i="2"/>
  <c r="G10" i="2"/>
  <c r="H21" i="2"/>
  <c r="G45" i="2"/>
  <c r="G61" i="2"/>
  <c r="G110" i="2"/>
  <c r="D42" i="2"/>
  <c r="D40" i="2" s="1"/>
  <c r="D8" i="2" s="1"/>
  <c r="D152" i="2" s="1"/>
  <c r="G68" i="2"/>
  <c r="G140" i="2"/>
  <c r="F99" i="2"/>
  <c r="F98" i="2" s="1"/>
  <c r="F67" i="2"/>
  <c r="F40" i="2"/>
  <c r="F30" i="2"/>
  <c r="G142" i="2"/>
  <c r="G50" i="2"/>
  <c r="H47" i="2"/>
  <c r="H34" i="2"/>
  <c r="E20" i="2"/>
  <c r="G20" i="2" s="1"/>
  <c r="G21" i="2"/>
  <c r="E14" i="2"/>
  <c r="G14" i="2" s="1"/>
  <c r="G15" i="2"/>
  <c r="C8" i="2"/>
  <c r="C152" i="2" s="1"/>
  <c r="E9" i="2"/>
  <c r="H31" i="2"/>
  <c r="E42" i="2"/>
  <c r="E53" i="2"/>
  <c r="G54" i="2"/>
  <c r="E60" i="2"/>
  <c r="H68" i="2"/>
  <c r="G78" i="2"/>
  <c r="H86" i="2"/>
  <c r="G90" i="2"/>
  <c r="H95" i="2"/>
  <c r="G100" i="2"/>
  <c r="E103" i="2"/>
  <c r="H110" i="2"/>
  <c r="H120" i="2"/>
  <c r="H10" i="2"/>
  <c r="H43" i="2"/>
  <c r="E30" i="2"/>
  <c r="E67" i="2"/>
  <c r="E119" i="2"/>
  <c r="C142" i="1"/>
  <c r="C140" i="1"/>
  <c r="C120" i="1"/>
  <c r="C110" i="1"/>
  <c r="C103" i="1"/>
  <c r="C100" i="1"/>
  <c r="C95" i="1"/>
  <c r="C93" i="1"/>
  <c r="C90" i="1"/>
  <c r="C86" i="1"/>
  <c r="C84" i="1"/>
  <c r="C82" i="1"/>
  <c r="C80" i="1"/>
  <c r="C78" i="1"/>
  <c r="C76" i="1"/>
  <c r="C74" i="1"/>
  <c r="C72" i="1"/>
  <c r="C70" i="1"/>
  <c r="C68" i="1"/>
  <c r="C67" i="1" s="1"/>
  <c r="C63" i="1"/>
  <c r="C61" i="1"/>
  <c r="C60" i="1"/>
  <c r="C54" i="1"/>
  <c r="C53" i="1" s="1"/>
  <c r="C50" i="1"/>
  <c r="C47" i="1"/>
  <c r="C45" i="1"/>
  <c r="C43" i="1"/>
  <c r="C34" i="1"/>
  <c r="C31" i="1"/>
  <c r="C30" i="1"/>
  <c r="C21" i="1"/>
  <c r="C20" i="1" s="1"/>
  <c r="C15" i="1"/>
  <c r="C14" i="1" s="1"/>
  <c r="C10" i="1"/>
  <c r="C9" i="1" s="1"/>
  <c r="H156" i="5" l="1"/>
  <c r="G156" i="5"/>
  <c r="G101" i="4"/>
  <c r="E156" i="4"/>
  <c r="H101" i="4"/>
  <c r="H8" i="3"/>
  <c r="G8" i="3"/>
  <c r="H102" i="3"/>
  <c r="G102" i="3"/>
  <c r="E101" i="3"/>
  <c r="C119" i="1"/>
  <c r="F8" i="2"/>
  <c r="F152" i="2" s="1"/>
  <c r="C42" i="1"/>
  <c r="C40" i="1" s="1"/>
  <c r="H20" i="2"/>
  <c r="H14" i="2"/>
  <c r="H103" i="2"/>
  <c r="G103" i="2"/>
  <c r="H60" i="2"/>
  <c r="G60" i="2"/>
  <c r="H119" i="2"/>
  <c r="G119" i="2"/>
  <c r="H9" i="2"/>
  <c r="G9" i="2"/>
  <c r="H67" i="2"/>
  <c r="G67" i="2"/>
  <c r="E99" i="2"/>
  <c r="H53" i="2"/>
  <c r="G53" i="2"/>
  <c r="H30" i="2"/>
  <c r="G30" i="2"/>
  <c r="H42" i="2"/>
  <c r="E40" i="2"/>
  <c r="G42" i="2"/>
  <c r="C8" i="1"/>
  <c r="C99" i="1"/>
  <c r="C98" i="1" s="1"/>
  <c r="G109" i="1"/>
  <c r="H109" i="1"/>
  <c r="H104" i="1"/>
  <c r="H107" i="1"/>
  <c r="H156" i="4" l="1"/>
  <c r="G156" i="4"/>
  <c r="G101" i="3"/>
  <c r="H101" i="3"/>
  <c r="E156" i="3"/>
  <c r="H40" i="2"/>
  <c r="G40" i="2"/>
  <c r="E8" i="2"/>
  <c r="H99" i="2"/>
  <c r="G99" i="2"/>
  <c r="E98" i="2"/>
  <c r="C152" i="1"/>
  <c r="F78" i="1"/>
  <c r="E150" i="1"/>
  <c r="E120" i="1"/>
  <c r="H156" i="3" l="1"/>
  <c r="G156" i="3"/>
  <c r="H8" i="2"/>
  <c r="G8" i="2"/>
  <c r="H98" i="2"/>
  <c r="E152" i="2"/>
  <c r="G98" i="2"/>
  <c r="G94" i="1"/>
  <c r="E93" i="1"/>
  <c r="D93" i="1"/>
  <c r="D120" i="1"/>
  <c r="H152" i="2" l="1"/>
  <c r="G152" i="2"/>
  <c r="G93" i="1"/>
  <c r="E86" i="1"/>
  <c r="F86" i="1"/>
  <c r="E84" i="1"/>
  <c r="F84" i="1"/>
  <c r="F82" i="1"/>
  <c r="F80" i="1"/>
  <c r="F74" i="1"/>
  <c r="F72" i="1"/>
  <c r="F70" i="1"/>
  <c r="F68" i="1"/>
  <c r="E76" i="1"/>
  <c r="F76" i="1"/>
  <c r="D76" i="1"/>
  <c r="E50" i="1"/>
  <c r="F50" i="1"/>
  <c r="D50" i="1"/>
  <c r="E34" i="1" l="1"/>
  <c r="F34" i="1"/>
  <c r="D34" i="1"/>
  <c r="D15" i="1"/>
  <c r="D14" i="1" s="1"/>
  <c r="E15" i="1"/>
  <c r="E14" i="1" s="1"/>
  <c r="F15" i="1"/>
  <c r="F14" i="1" s="1"/>
  <c r="H16" i="1"/>
  <c r="H17" i="1"/>
  <c r="H18" i="1"/>
  <c r="H19" i="1"/>
  <c r="G16" i="1"/>
  <c r="G17" i="1"/>
  <c r="G18" i="1"/>
  <c r="G19" i="1"/>
  <c r="G15" i="1" l="1"/>
  <c r="H15" i="1"/>
  <c r="G14" i="1"/>
  <c r="H14" i="1"/>
  <c r="G11" i="1" l="1"/>
  <c r="H150" i="1"/>
  <c r="H149" i="1"/>
  <c r="F148" i="1"/>
  <c r="E148" i="1"/>
  <c r="H148" i="1" s="1"/>
  <c r="H147" i="1"/>
  <c r="H146" i="1"/>
  <c r="H145" i="1"/>
  <c r="G145" i="1"/>
  <c r="H144" i="1"/>
  <c r="G144" i="1"/>
  <c r="H143" i="1"/>
  <c r="G143" i="1"/>
  <c r="F142" i="1"/>
  <c r="E142" i="1"/>
  <c r="D142" i="1"/>
  <c r="H141" i="1"/>
  <c r="G141" i="1"/>
  <c r="F140" i="1"/>
  <c r="E140" i="1"/>
  <c r="D140" i="1"/>
  <c r="D119" i="1" s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F120" i="1"/>
  <c r="H120" i="1"/>
  <c r="H118" i="1"/>
  <c r="H117" i="1"/>
  <c r="H116" i="1"/>
  <c r="H115" i="1"/>
  <c r="H114" i="1"/>
  <c r="G114" i="1"/>
  <c r="H113" i="1"/>
  <c r="G113" i="1"/>
  <c r="H112" i="1"/>
  <c r="G112" i="1"/>
  <c r="H111" i="1"/>
  <c r="G111" i="1"/>
  <c r="F110" i="1"/>
  <c r="F103" i="1" s="1"/>
  <c r="E110" i="1"/>
  <c r="D110" i="1"/>
  <c r="D103" i="1" s="1"/>
  <c r="H108" i="1"/>
  <c r="G108" i="1"/>
  <c r="H106" i="1"/>
  <c r="H102" i="1"/>
  <c r="G102" i="1"/>
  <c r="H101" i="1"/>
  <c r="G101" i="1"/>
  <c r="F100" i="1"/>
  <c r="E100" i="1"/>
  <c r="D100" i="1"/>
  <c r="H97" i="1"/>
  <c r="G97" i="1"/>
  <c r="H96" i="1"/>
  <c r="F95" i="1"/>
  <c r="E95" i="1"/>
  <c r="D95" i="1"/>
  <c r="H92" i="1"/>
  <c r="G92" i="1"/>
  <c r="H91" i="1"/>
  <c r="G91" i="1"/>
  <c r="F90" i="1"/>
  <c r="F67" i="1" s="1"/>
  <c r="E90" i="1"/>
  <c r="D90" i="1"/>
  <c r="E88" i="1"/>
  <c r="H87" i="1"/>
  <c r="G87" i="1"/>
  <c r="D86" i="1"/>
  <c r="G86" i="1" s="1"/>
  <c r="H85" i="1"/>
  <c r="G85" i="1"/>
  <c r="D84" i="1"/>
  <c r="H83" i="1"/>
  <c r="G83" i="1"/>
  <c r="E82" i="1"/>
  <c r="D82" i="1"/>
  <c r="H81" i="1"/>
  <c r="G81" i="1"/>
  <c r="E80" i="1"/>
  <c r="D80" i="1"/>
  <c r="G79" i="1"/>
  <c r="E78" i="1"/>
  <c r="D78" i="1"/>
  <c r="H75" i="1"/>
  <c r="G75" i="1"/>
  <c r="E74" i="1"/>
  <c r="D74" i="1"/>
  <c r="E72" i="1"/>
  <c r="D72" i="1"/>
  <c r="H71" i="1"/>
  <c r="G71" i="1"/>
  <c r="E70" i="1"/>
  <c r="D70" i="1"/>
  <c r="H69" i="1"/>
  <c r="G69" i="1"/>
  <c r="E68" i="1"/>
  <c r="D68" i="1"/>
  <c r="H66" i="1"/>
  <c r="G66" i="1"/>
  <c r="H65" i="1"/>
  <c r="G65" i="1"/>
  <c r="H64" i="1"/>
  <c r="F63" i="1"/>
  <c r="E63" i="1"/>
  <c r="D63" i="1"/>
  <c r="H62" i="1"/>
  <c r="G62" i="1"/>
  <c r="E61" i="1"/>
  <c r="E60" i="1" s="1"/>
  <c r="D61" i="1"/>
  <c r="H59" i="1"/>
  <c r="G59" i="1"/>
  <c r="H58" i="1"/>
  <c r="H57" i="1"/>
  <c r="G57" i="1"/>
  <c r="H56" i="1"/>
  <c r="H55" i="1"/>
  <c r="G55" i="1"/>
  <c r="F54" i="1"/>
  <c r="F53" i="1" s="1"/>
  <c r="E54" i="1"/>
  <c r="E53" i="1" s="1"/>
  <c r="D54" i="1"/>
  <c r="D53" i="1" s="1"/>
  <c r="H51" i="1"/>
  <c r="G51" i="1"/>
  <c r="H49" i="1"/>
  <c r="G49" i="1"/>
  <c r="H48" i="1"/>
  <c r="G48" i="1"/>
  <c r="F47" i="1"/>
  <c r="E47" i="1"/>
  <c r="D47" i="1"/>
  <c r="H46" i="1"/>
  <c r="G46" i="1"/>
  <c r="F45" i="1"/>
  <c r="E45" i="1"/>
  <c r="D45" i="1"/>
  <c r="H44" i="1"/>
  <c r="G44" i="1"/>
  <c r="F43" i="1"/>
  <c r="E43" i="1"/>
  <c r="D43" i="1"/>
  <c r="H39" i="1"/>
  <c r="H38" i="1"/>
  <c r="G38" i="1"/>
  <c r="H37" i="1"/>
  <c r="G37" i="1"/>
  <c r="H36" i="1"/>
  <c r="G36" i="1"/>
  <c r="H35" i="1"/>
  <c r="G35" i="1"/>
  <c r="H33" i="1"/>
  <c r="G33" i="1"/>
  <c r="H32" i="1"/>
  <c r="G32" i="1"/>
  <c r="F31" i="1"/>
  <c r="F30" i="1" s="1"/>
  <c r="E31" i="1"/>
  <c r="E30" i="1" s="1"/>
  <c r="D31" i="1"/>
  <c r="D30" i="1" s="1"/>
  <c r="H29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D21" i="1"/>
  <c r="D20" i="1" s="1"/>
  <c r="H13" i="1"/>
  <c r="G13" i="1"/>
  <c r="H12" i="1"/>
  <c r="G12" i="1"/>
  <c r="H11" i="1"/>
  <c r="F10" i="1"/>
  <c r="F9" i="1" s="1"/>
  <c r="E10" i="1"/>
  <c r="E9" i="1" s="1"/>
  <c r="D10" i="1"/>
  <c r="D9" i="1" s="1"/>
  <c r="G47" i="1" l="1"/>
  <c r="F40" i="1"/>
  <c r="F8" i="1" s="1"/>
  <c r="D67" i="1"/>
  <c r="H140" i="1"/>
  <c r="E67" i="1"/>
  <c r="H86" i="1"/>
  <c r="G61" i="1"/>
  <c r="F119" i="1"/>
  <c r="F99" i="1" s="1"/>
  <c r="F98" i="1" s="1"/>
  <c r="F42" i="1"/>
  <c r="D60" i="1"/>
  <c r="H60" i="1" s="1"/>
  <c r="H63" i="1"/>
  <c r="H68" i="1"/>
  <c r="G90" i="1"/>
  <c r="H95" i="1"/>
  <c r="H45" i="1"/>
  <c r="H70" i="1"/>
  <c r="H78" i="1"/>
  <c r="G78" i="1"/>
  <c r="E42" i="1"/>
  <c r="E40" i="1" s="1"/>
  <c r="H142" i="1"/>
  <c r="G100" i="1"/>
  <c r="H90" i="1"/>
  <c r="H82" i="1"/>
  <c r="H79" i="1"/>
  <c r="H54" i="1"/>
  <c r="H53" i="1"/>
  <c r="H50" i="1"/>
  <c r="D42" i="1"/>
  <c r="D40" i="1" s="1"/>
  <c r="H47" i="1"/>
  <c r="H43" i="1"/>
  <c r="G34" i="1"/>
  <c r="H10" i="1"/>
  <c r="H21" i="1"/>
  <c r="G45" i="1"/>
  <c r="G54" i="1"/>
  <c r="H110" i="1"/>
  <c r="G142" i="1"/>
  <c r="G43" i="1"/>
  <c r="H61" i="1"/>
  <c r="G63" i="1"/>
  <c r="H100" i="1"/>
  <c r="G140" i="1"/>
  <c r="G10" i="1"/>
  <c r="H31" i="1"/>
  <c r="G9" i="1"/>
  <c r="E20" i="1"/>
  <c r="G21" i="1"/>
  <c r="H34" i="1"/>
  <c r="G50" i="1"/>
  <c r="G53" i="1"/>
  <c r="G95" i="1"/>
  <c r="D99" i="1"/>
  <c r="D98" i="1" s="1"/>
  <c r="G110" i="1"/>
  <c r="E119" i="1"/>
  <c r="G120" i="1"/>
  <c r="H9" i="1"/>
  <c r="G31" i="1"/>
  <c r="G68" i="1"/>
  <c r="E103" i="1"/>
  <c r="H67" i="1" l="1"/>
  <c r="G42" i="1"/>
  <c r="F152" i="1"/>
  <c r="G60" i="1"/>
  <c r="H42" i="1"/>
  <c r="E8" i="1"/>
  <c r="D8" i="1"/>
  <c r="G67" i="1"/>
  <c r="H30" i="1"/>
  <c r="G103" i="1"/>
  <c r="H103" i="1"/>
  <c r="E99" i="1"/>
  <c r="E98" i="1" s="1"/>
  <c r="H40" i="1"/>
  <c r="G40" i="1"/>
  <c r="G30" i="1"/>
  <c r="H119" i="1"/>
  <c r="G119" i="1"/>
  <c r="H20" i="1"/>
  <c r="G20" i="1"/>
  <c r="H8" i="1" l="1"/>
  <c r="D152" i="1"/>
  <c r="G8" i="1"/>
  <c r="G99" i="1"/>
  <c r="H99" i="1"/>
  <c r="H98" i="1" l="1"/>
  <c r="G98" i="1"/>
  <c r="E152" i="1"/>
  <c r="H152" i="1" l="1"/>
  <c r="G152" i="1"/>
</calcChain>
</file>

<file path=xl/sharedStrings.xml><?xml version="1.0" encoding="utf-8"?>
<sst xmlns="http://schemas.openxmlformats.org/spreadsheetml/2006/main" count="3168" uniqueCount="374">
  <si>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</si>
  <si>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</si>
  <si>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</si>
  <si>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</si>
  <si>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</si>
  <si>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</si>
  <si>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</si>
  <si>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</si>
  <si>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</si>
  <si>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</si>
  <si>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</si>
  <si>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</si>
  <si>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</si>
  <si>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</si>
  <si>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</si>
  <si>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</si>
  <si>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</si>
  <si>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</si>
  <si>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</si>
  <si>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</si>
  <si>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</si>
  <si>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</si>
  <si>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</si>
  <si>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</si>
  <si>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</si>
  <si>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</si>
  <si>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</si>
  <si>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</si>
  <si>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</si>
  <si>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</si>
  <si>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</si>
  <si>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</si>
  <si>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</si>
  <si>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</si>
  <si>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</si>
  <si>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</si>
  <si>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</si>
  <si>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</si>
  <si>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</si>
  <si>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</si>
  <si>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</si>
  <si>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</si>
  <si>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</si>
  <si>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</si>
  <si>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</si>
  <si>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</si>
  <si>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</si>
  <si>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</si>
  <si>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</si>
  <si>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</si>
  <si>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</si>
  <si>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</si>
  <si>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</si>
  <si>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</si>
  <si>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</si>
  <si>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</si>
  <si>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</si>
  <si>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</si>
  <si>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</si>
  <si>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</si>
  <si>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</si>
  <si>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</si>
  <si>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</si>
  <si>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</si>
  <si>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</si>
  <si>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</si>
  <si>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</si>
  <si>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</si>
  <si>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</si>
  <si>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</si>
  <si>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</si>
  <si>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</si>
  <si>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</si>
  <si>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</si>
  <si>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</si>
  <si>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</si>
  <si>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</si>
  <si>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</si>
  <si>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</si>
  <si>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</si>
  <si>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</si>
  <si>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</si>
  <si>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</si>
  <si>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</si>
  <si>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</si>
  <si>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</si>
  <si>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</si>
  <si>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</si>
  <si>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</si>
  <si>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</si>
  <si>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</si>
  <si>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</si>
  <si>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</si>
  <si>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</si>
  <si>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</si>
  <si>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</si>
  <si>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</si>
  <si>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</si>
  <si>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</si>
  <si>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</si>
  <si>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</si>
  <si>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</si>
  <si>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</si>
  <si>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</si>
  <si>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</si>
  <si>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</si>
  <si>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</si>
  <si>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</si>
  <si>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</si>
  <si>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</si>
  <si>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</si>
  <si>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</si>
  <si>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</si>
  <si>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</si>
  <si>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</si>
  <si>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</si>
  <si>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</si>
  <si>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</si>
  <si>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</si>
  <si>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</si>
  <si>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</si>
  <si>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</si>
  <si>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</si>
  <si>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</si>
  <si>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</si>
  <si>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</si>
  <si>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</si>
  <si>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</si>
  <si>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</si>
  <si>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</si>
  <si>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</si>
  <si>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</si>
  <si>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</si>
  <si>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</si>
  <si>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</si>
  <si>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</si>
  <si>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</si>
  <si>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</si>
  <si>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</si>
  <si>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</si>
  <si>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</si>
  <si>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</si>
  <si>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</si>
  <si>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</si>
  <si>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</si>
  <si>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</si>
  <si>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</si>
  <si>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</si>
  <si>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</si>
  <si>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</si>
  <si>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</si>
  <si>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</si>
  <si>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</si>
  <si>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</si>
  <si>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</si>
  <si>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</si>
  <si>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</si>
  <si>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</si>
  <si>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</si>
  <si>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</si>
  <si>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</si>
  <si>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</si>
  <si>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</si>
  <si>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</si>
  <si>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</si>
  <si>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</si>
  <si>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</si>
  <si>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</si>
  <si>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</si>
  <si>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</si>
  <si>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</si>
  <si>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</si>
  <si>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</si>
  <si>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</si>
  <si>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</si>
  <si>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</si>
  <si>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</si>
  <si>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</si>
  <si>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</si>
  <si>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</si>
  <si>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</si>
  <si>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</si>
  <si>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</si>
  <si>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</si>
  <si>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</si>
  <si>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</si>
  <si>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</si>
  <si>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</si>
  <si>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</si>
  <si>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</si>
  <si>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</si>
  <si>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</si>
  <si>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</si>
  <si>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</si>
  <si>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</si>
  <si>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</si>
  <si>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</si>
  <si>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</si>
  <si>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</si>
  <si>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</si>
  <si>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</si>
  <si>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</si>
  <si>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</si>
  <si>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</si>
  <si>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</si>
  <si>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</si>
  <si>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</si>
  <si>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</si>
  <si>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</si>
  <si>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</si>
  <si>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</si>
  <si>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</si>
  <si>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</si>
  <si>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</si>
  <si>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</si>
  <si>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</si>
  <si>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</si>
  <si>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</si>
  <si>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</si>
  <si>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</si>
  <si>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</si>
  <si>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</si>
  <si>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</si>
  <si>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</si>
  <si>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</si>
  <si>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</si>
  <si>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</si>
  <si>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</si>
  <si>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</si>
  <si>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</si>
  <si>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</si>
  <si>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</si>
  <si>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</si>
  <si>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</si>
  <si>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</si>
  <si>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</si>
  <si>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</si>
  <si>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</si>
  <si>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</si>
  <si>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</si>
  <si>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</si>
  <si>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</si>
  <si>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</si>
  <si>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</si>
  <si>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</si>
  <si>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</si>
  <si>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</si>
  <si>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</si>
  <si>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</si>
  <si>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</si>
  <si>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</si>
  <si>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</si>
  <si>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</si>
  <si>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</si>
  <si>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</si>
  <si>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</si>
  <si>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</si>
  <si>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</si>
  <si>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</si>
  <si>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</si>
  <si>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</si>
  <si>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</si>
  <si>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</si>
  <si>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</si>
  <si>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</si>
  <si>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</si>
  <si>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</si>
  <si>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</si>
  <si>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</si>
  <si>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</si>
  <si>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</si>
  <si>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</si>
  <si>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</si>
  <si>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</si>
  <si>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</si>
  <si>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</si>
  <si>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</si>
  <si>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</si>
  <si>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</si>
  <si>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</si>
  <si>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</si>
  <si>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</si>
  <si>
    <t xml:space="preserve"> на 1 марта 2021 года</t>
  </si>
  <si>
    <t>факт на 1 марта 2021</t>
  </si>
  <si>
    <t>факт на 1 марта 2020</t>
  </si>
  <si>
    <t xml:space="preserve"> на 1 апреля 2021 года</t>
  </si>
  <si>
    <t>факт на 1 апреля 2021</t>
  </si>
  <si>
    <t>факт на 1 апреля 2020</t>
  </si>
  <si>
    <t xml:space="preserve"> Уточненный план годовой</t>
  </si>
  <si>
    <t>1 16 01053 01 0035 140</t>
  </si>
  <si>
    <t>1 16 01063 01 9000 140</t>
  </si>
  <si>
    <t>1 16 01203 01 9000 140</t>
  </si>
  <si>
    <t>000 2 07 05030 05 0000150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</si>
  <si>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</si>
  <si>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</si>
  <si>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</si>
  <si>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</si>
  <si>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</si>
  <si>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</si>
  <si>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</si>
  <si>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</si>
  <si>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</si>
  <si>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</si>
  <si>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</si>
  <si>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</si>
  <si>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</si>
  <si>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</si>
  <si>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1 17 00000 00 0000 000</t>
  </si>
  <si>
    <t>1 17 01050 05 0000 180</t>
  </si>
  <si>
    <t>1 17 05050 05 0000 180</t>
  </si>
  <si>
    <t xml:space="preserve"> 2 00 00000 00 0000 000</t>
  </si>
  <si>
    <t xml:space="preserve"> 2 02 00000 00 0000 000</t>
  </si>
  <si>
    <t xml:space="preserve"> 2 02 15000 00 0000 150</t>
  </si>
  <si>
    <t xml:space="preserve"> 2 02 15001 05 0000 150</t>
  </si>
  <si>
    <t>2 02 15002 05 0000 150</t>
  </si>
  <si>
    <t>2 02 02000 00 0000 150</t>
  </si>
  <si>
    <t>2 02 25097 05 0000 150</t>
  </si>
  <si>
    <t>2 02 25228 05 0000 150</t>
  </si>
  <si>
    <t>2 02 25304 05 0000 150</t>
  </si>
  <si>
    <t>2 02 25467 05 0000 150</t>
  </si>
  <si>
    <t>2 02 25497 05 0000 150</t>
  </si>
  <si>
    <t>2 02 25519 05 0000 150</t>
  </si>
  <si>
    <t>2 02 29999 05 0000 150</t>
  </si>
  <si>
    <t xml:space="preserve"> 2 02 29999 05 0000 150</t>
  </si>
  <si>
    <t>2 02 30000 00 0000 150</t>
  </si>
  <si>
    <t>2 02 03024 05 0000 150</t>
  </si>
  <si>
    <t>2 02 30024 05 0000 150</t>
  </si>
  <si>
    <t xml:space="preserve"> 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</si>
  <si>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</si>
  <si>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</si>
  <si>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</si>
  <si>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</si>
  <si>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</si>
  <si>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</si>
  <si>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</si>
  <si>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</si>
  <si>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</si>
  <si>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</si>
  <si>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</si>
  <si>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2 02 40014 05 0000 150</t>
  </si>
  <si>
    <t>2 02 45303 05 0000 150</t>
  </si>
  <si>
    <t>2 02 45454 05 0000 150</t>
  </si>
  <si>
    <t>2 02 49999 00 0000 150</t>
  </si>
  <si>
    <t>2 07 50000 00 0000 000</t>
  </si>
  <si>
    <t>2 07 05030 05 0000150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</si>
  <si>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</si>
  <si>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</si>
  <si>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</si>
  <si>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</si>
  <si>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</si>
  <si>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</si>
  <si>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</si>
  <si>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</si>
  <si>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</si>
  <si>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</si>
  <si>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2 02 49999 05 0000 150</t>
  </si>
  <si>
    <t>Прочие межбюджетные трансферты, передаваемые бюджетам муниципальных районов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</si>
  <si>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</si>
  <si>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</si>
  <si>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</si>
  <si>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1 16 01 333 01 0000 140</t>
  </si>
  <si>
    <t xml:space="preserve"> на 1 сентября 2021 года</t>
  </si>
  <si>
    <t>факт на 1 сентября 2021</t>
  </si>
  <si>
    <t>факт на 1 сентября 2020</t>
  </si>
  <si>
    <t>Исполнитель: Е.М. Исаенкова</t>
  </si>
  <si>
    <t xml:space="preserve"> на 1 октября 2021 года</t>
  </si>
  <si>
    <t>факт на 1 октября 2021</t>
  </si>
  <si>
    <t>факт на 1 октября 2020</t>
  </si>
  <si>
    <t>Исполняющий обязанности начальника финансового отдела</t>
  </si>
  <si>
    <t>С.В. Горбатовская</t>
  </si>
  <si>
    <t xml:space="preserve"> на 1 ноября 2021 года</t>
  </si>
  <si>
    <t>факт на 1 ноября 2021</t>
  </si>
  <si>
    <t>факт на 1 ноября 2020</t>
  </si>
  <si>
    <t>Н.А. Данилова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</si>
</sst>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7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/>
    <xf numFmtId="165" fontId="2" fillId="2" borderId="23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165" fontId="2" fillId="0" borderId="17" xfId="0" applyNumberFormat="1" applyFont="1" applyFill="1" applyBorder="1"/>
    <xf numFmtId="0" fontId="1" fillId="2" borderId="7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5" fontId="2" fillId="0" borderId="18" xfId="0" applyNumberFormat="1" applyFont="1" applyFill="1" applyBorder="1"/>
    <xf numFmtId="165" fontId="2" fillId="2" borderId="18" xfId="0" applyNumberFormat="1" applyFont="1" applyFill="1" applyBorder="1"/>
    <xf numFmtId="166" fontId="2" fillId="2" borderId="18" xfId="0" applyNumberFormat="1" applyFont="1" applyFill="1" applyBorder="1"/>
    <xf numFmtId="165" fontId="2" fillId="2" borderId="47" xfId="0" applyNumberFormat="1" applyFont="1" applyFill="1" applyBorder="1"/>
    <xf numFmtId="165" fontId="2" fillId="2" borderId="10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1" xfId="0" applyFont="1" applyFill="1" applyBorder="1" applyAlignment="1">
      <alignment horizontal="center"/>
    </xf>
    <xf numFmtId="165" fontId="1" fillId="0" borderId="23" xfId="0" applyNumberFormat="1" applyFont="1" applyFill="1" applyBorder="1"/>
    <xf numFmtId="165" fontId="1" fillId="2" borderId="23" xfId="0" applyNumberFormat="1" applyFont="1" applyFill="1" applyBorder="1"/>
    <xf numFmtId="166" fontId="1" fillId="2" borderId="23" xfId="0" applyNumberFormat="1" applyFont="1" applyFill="1" applyBorder="1"/>
    <xf numFmtId="165" fontId="1" fillId="2" borderId="24" xfId="0" applyNumberFormat="1" applyFont="1" applyFill="1" applyBorder="1"/>
    <xf numFmtId="0" fontId="1" fillId="2" borderId="48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6" fontId="2" fillId="2" borderId="20" xfId="0" applyNumberFormat="1" applyFont="1" applyFill="1" applyBorder="1"/>
    <xf numFmtId="166" fontId="2" fillId="2" borderId="22" xfId="0" applyNumberFormat="1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 x14ac:dyDescent="0.25">
      <c r="A5" s="252" t="s">
        <v>3</v>
      </c>
      <c r="B5" s="255" t="s">
        <v>4</v>
      </c>
      <c r="C5" s="258" t="s">
        <v>281</v>
      </c>
      <c r="D5" s="258" t="s">
        <v>251</v>
      </c>
      <c r="E5" s="261" t="s">
        <v>249</v>
      </c>
      <c r="F5" s="258" t="s">
        <v>250</v>
      </c>
      <c r="G5" s="272" t="s">
        <v>5</v>
      </c>
      <c r="H5" s="273"/>
    </row>
    <row r="6" spans="1:8" s="10" customFormat="1" x14ac:dyDescent="0.2">
      <c r="A6" s="253"/>
      <c r="B6" s="256"/>
      <c r="C6" s="259"/>
      <c r="D6" s="259"/>
      <c r="E6" s="262"/>
      <c r="F6" s="259"/>
      <c r="G6" s="255" t="s">
        <v>6</v>
      </c>
      <c r="H6" s="255" t="s">
        <v>7</v>
      </c>
    </row>
    <row r="7" spans="1:8" ht="12.75" thickBot="1" x14ac:dyDescent="0.25">
      <c r="A7" s="254"/>
      <c r="B7" s="257"/>
      <c r="C7" s="260"/>
      <c r="D7" s="260"/>
      <c r="E7" s="263"/>
      <c r="F7" s="260"/>
      <c r="G7" s="257"/>
      <c r="H7" s="25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 x14ac:dyDescent="0.2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 x14ac:dyDescent="0.2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75" thickBot="1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 x14ac:dyDescent="0.2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 x14ac:dyDescent="0.2">
      <c r="A40" s="264" t="s">
        <v>60</v>
      </c>
      <c r="B40" s="266" t="s">
        <v>61</v>
      </c>
      <c r="C40" s="268">
        <f>C42+C50</f>
        <v>10138.07425</v>
      </c>
      <c r="D40" s="268">
        <f>D42+D50</f>
        <v>10138.07425</v>
      </c>
      <c r="E40" s="268">
        <f>E42+E50</f>
        <v>212.51345999999998</v>
      </c>
      <c r="F40" s="268">
        <f>F44+F45+F47+F50</f>
        <v>46.418239999999997</v>
      </c>
      <c r="G40" s="274">
        <f>E40/D40*100</f>
        <v>2.0961915918104466</v>
      </c>
      <c r="H40" s="270">
        <f t="shared" si="5"/>
        <v>-9925.5607899999995</v>
      </c>
    </row>
    <row r="41" spans="1:8" ht="12.75" thickBot="1" x14ac:dyDescent="0.25">
      <c r="A41" s="265"/>
      <c r="B41" s="267"/>
      <c r="C41" s="269"/>
      <c r="D41" s="269"/>
      <c r="E41" s="269"/>
      <c r="F41" s="269"/>
      <c r="G41" s="275"/>
      <c r="H41" s="27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75" thickBot="1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 x14ac:dyDescent="0.25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 x14ac:dyDescent="0.2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 x14ac:dyDescent="0.2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 x14ac:dyDescent="0.25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 x14ac:dyDescent="0.25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tabSelected="1" workbookViewId="0">
      <selection activeCell="B1" sqref="B1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370</v>
      </c>
      <c r="C4" s="3"/>
      <c r="D4" s="3"/>
      <c r="G4" s="9"/>
      <c r="H4" s="9"/>
    </row>
    <row r="5" spans="1:8" s="10" customFormat="1" ht="12.75" thickBot="1" x14ac:dyDescent="0.25">
      <c r="A5" s="252" t="s">
        <v>3</v>
      </c>
      <c r="B5" s="255" t="s">
        <v>4</v>
      </c>
      <c r="C5" s="258" t="s">
        <v>281</v>
      </c>
      <c r="D5" s="258" t="s">
        <v>288</v>
      </c>
      <c r="E5" s="261" t="s">
        <v>371</v>
      </c>
      <c r="F5" s="258" t="s">
        <v>372</v>
      </c>
      <c r="G5" s="272" t="s">
        <v>5</v>
      </c>
      <c r="H5" s="273"/>
    </row>
    <row r="6" spans="1:8" s="10" customFormat="1" x14ac:dyDescent="0.2">
      <c r="A6" s="253"/>
      <c r="B6" s="256"/>
      <c r="C6" s="259"/>
      <c r="D6" s="259"/>
      <c r="E6" s="262"/>
      <c r="F6" s="259"/>
      <c r="G6" s="255" t="s">
        <v>6</v>
      </c>
      <c r="H6" s="255" t="s">
        <v>7</v>
      </c>
    </row>
    <row r="7" spans="1:8" ht="12.75" thickBot="1" x14ac:dyDescent="0.25">
      <c r="A7" s="254"/>
      <c r="B7" s="257"/>
      <c r="C7" s="260"/>
      <c r="D7" s="260"/>
      <c r="E7" s="263"/>
      <c r="F7" s="260"/>
      <c r="G7" s="257"/>
      <c r="H7" s="25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D9+D20+D30+D53+D67+D102+D40+D63+D14+D60</f>
        <v>88443.695749999999</v>
      </c>
      <c r="E8" s="13">
        <f>E9+E20+E30+E53+E67+E102+E40+E63+E14+E60</f>
        <v>80101.704130000013</v>
      </c>
      <c r="F8" s="13">
        <f>F9+F20+F30+F53+F67+F102+F40+F63+F14+F60</f>
        <v>72904.337969999993</v>
      </c>
      <c r="G8" s="14">
        <f t="shared" ref="G8:G25" si="0">E8/D8*100</f>
        <v>90.568020084122296</v>
      </c>
      <c r="H8" s="15">
        <f>E8-D8</f>
        <v>-8341.9916199999861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46568.191620000005</v>
      </c>
      <c r="F9" s="13">
        <f>F10</f>
        <v>43160.162530000001</v>
      </c>
      <c r="G9" s="14">
        <f t="shared" si="0"/>
        <v>88.672604337643051</v>
      </c>
      <c r="H9" s="15">
        <f t="shared" ref="H9:H25" si="1">E9-D9</f>
        <v>-5948.8083799999949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46568.191620000005</v>
      </c>
      <c r="F10" s="21">
        <f>F11+F12+F13</f>
        <v>43160.162530000001</v>
      </c>
      <c r="G10" s="22">
        <f t="shared" si="0"/>
        <v>88.672604337643051</v>
      </c>
      <c r="H10" s="23">
        <f t="shared" si="1"/>
        <v>-5948.8083799999949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46268.8393</v>
      </c>
      <c r="F11" s="26">
        <v>42758.822549999997</v>
      </c>
      <c r="G11" s="22">
        <f>E11/D11*100</f>
        <v>88.869159688076209</v>
      </c>
      <c r="H11" s="27">
        <f t="shared" si="1"/>
        <v>-5795.1607000000004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115.27967</v>
      </c>
      <c r="F12" s="26">
        <v>84.587779999999995</v>
      </c>
      <c r="G12" s="22">
        <f t="shared" si="0"/>
        <v>51.00870353982301</v>
      </c>
      <c r="H12" s="27">
        <f t="shared" si="1"/>
        <v>-110.72033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184.07265000000001</v>
      </c>
      <c r="F13" s="50">
        <v>316.75220000000002</v>
      </c>
      <c r="G13" s="47">
        <f t="shared" si="0"/>
        <v>81.089273127753302</v>
      </c>
      <c r="H13" s="51">
        <f t="shared" si="1"/>
        <v>-42.92734999999999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13.03645</v>
      </c>
      <c r="F14" s="79">
        <f t="shared" si="2"/>
        <v>0</v>
      </c>
      <c r="G14" s="110">
        <f t="shared" si="0"/>
        <v>83.429275394781044</v>
      </c>
      <c r="H14" s="33">
        <f t="shared" si="1"/>
        <v>-2.5893000000000015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13.03645</v>
      </c>
      <c r="F15" s="21">
        <f t="shared" si="3"/>
        <v>0</v>
      </c>
      <c r="G15" s="22">
        <f t="shared" si="0"/>
        <v>83.429275394781044</v>
      </c>
      <c r="H15" s="23">
        <f t="shared" si="1"/>
        <v>-2.5893000000000015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5.9604200000000001</v>
      </c>
      <c r="F16" s="190"/>
      <c r="G16" s="22">
        <f t="shared" si="0"/>
        <v>83.074602984342377</v>
      </c>
      <c r="H16" s="27">
        <f t="shared" si="1"/>
        <v>-1.2143600000000001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4.2639999999999997E-2</v>
      </c>
      <c r="F17" s="190"/>
      <c r="G17" s="22">
        <f t="shared" si="0"/>
        <v>104.27977500611397</v>
      </c>
      <c r="H17" s="27">
        <f t="shared" si="1"/>
        <v>1.7499999999999946E-3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8.0838000000000001</v>
      </c>
      <c r="F18" s="190"/>
      <c r="G18" s="22">
        <f t="shared" si="0"/>
        <v>85.651530354386139</v>
      </c>
      <c r="H18" s="27">
        <f t="shared" si="1"/>
        <v>-1.3542100000000001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-1.0504100000000001</v>
      </c>
      <c r="F19" s="192"/>
      <c r="G19" s="47">
        <f t="shared" si="0"/>
        <v>102.18691934275681</v>
      </c>
      <c r="H19" s="51">
        <f t="shared" si="1"/>
        <v>-2.2480000000000055E-2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23205.4</v>
      </c>
      <c r="E20" s="13">
        <f>E21+E27+E28+E29+E25+E26</f>
        <v>21747.079860000005</v>
      </c>
      <c r="F20" s="13">
        <f>F21+F25+F27+F28+F29+F26</f>
        <v>19594.288449999996</v>
      </c>
      <c r="G20" s="32">
        <f t="shared" si="0"/>
        <v>93.715600075844435</v>
      </c>
      <c r="H20" s="33">
        <f t="shared" si="1"/>
        <v>-1458.3201399999962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19373.400000000001</v>
      </c>
      <c r="E21" s="21">
        <f>E22+E23+E24</f>
        <v>17943.16416</v>
      </c>
      <c r="F21" s="21">
        <f>F22+F23+F24</f>
        <v>16590.135319999998</v>
      </c>
      <c r="G21" s="36">
        <f t="shared" si="0"/>
        <v>92.617527950695276</v>
      </c>
      <c r="H21" s="37">
        <f t="shared" si="1"/>
        <v>-1430.2358400000012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12056.75353</v>
      </c>
      <c r="F22" s="26">
        <v>12574.551530000001</v>
      </c>
      <c r="G22" s="41">
        <f t="shared" si="0"/>
        <v>83.351216937435197</v>
      </c>
      <c r="H22" s="27">
        <f t="shared" si="1"/>
        <v>-2408.24647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4908.3999999999996</v>
      </c>
      <c r="E23" s="27">
        <v>5886.4099299999998</v>
      </c>
      <c r="F23" s="26">
        <v>4014.9915799999999</v>
      </c>
      <c r="G23" s="41">
        <f t="shared" si="0"/>
        <v>119.92522879145955</v>
      </c>
      <c r="H23" s="27">
        <f t="shared" si="1"/>
        <v>978.00993000000017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178</v>
      </c>
      <c r="E25" s="27">
        <v>192.66571999999999</v>
      </c>
      <c r="F25" s="26">
        <v>1034.46687</v>
      </c>
      <c r="G25" s="41">
        <f t="shared" si="0"/>
        <v>108.23916853932585</v>
      </c>
      <c r="H25" s="27">
        <f t="shared" si="1"/>
        <v>14.665719999999993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2901</v>
      </c>
      <c r="E27" s="27">
        <v>3025.2801899999999</v>
      </c>
      <c r="F27" s="26">
        <v>1642.71054</v>
      </c>
      <c r="G27" s="41">
        <f>E27/D27*100</f>
        <v>104.28404653567736</v>
      </c>
      <c r="H27" s="27">
        <f t="shared" ref="H27:H40" si="4">E27-D27</f>
        <v>124.28018999999995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584.96234000000004</v>
      </c>
      <c r="F28" s="50">
        <v>326.97572000000002</v>
      </c>
      <c r="G28" s="41">
        <f>E28/D28*100</f>
        <v>77.684241699867201</v>
      </c>
      <c r="H28" s="51">
        <f t="shared" si="4"/>
        <v>-168.03765999999996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1051.4000000000001</v>
      </c>
      <c r="E30" s="13">
        <f t="shared" ref="E30:F30" si="5">E31+E33+E34</f>
        <v>1398.38877</v>
      </c>
      <c r="F30" s="13">
        <f t="shared" si="5"/>
        <v>1768.8919700000001</v>
      </c>
      <c r="G30" s="14">
        <f t="shared" ref="G30:G38" si="6">E30/D30*100</f>
        <v>133.00254612897089</v>
      </c>
      <c r="H30" s="52">
        <f t="shared" si="4"/>
        <v>346.98876999999993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1046.4000000000001</v>
      </c>
      <c r="E31" s="55">
        <f>E32</f>
        <v>1398.38877</v>
      </c>
      <c r="F31" s="21">
        <f>F32</f>
        <v>1253.2061200000001</v>
      </c>
      <c r="G31" s="22">
        <f t="shared" si="6"/>
        <v>133.63807052752293</v>
      </c>
      <c r="H31" s="23">
        <f t="shared" si="4"/>
        <v>351.98876999999993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1046.4000000000001</v>
      </c>
      <c r="E32" s="27">
        <v>1398.38877</v>
      </c>
      <c r="F32" s="26">
        <v>1253.2061200000001</v>
      </c>
      <c r="G32" s="41">
        <f t="shared" si="6"/>
        <v>133.63807052752293</v>
      </c>
      <c r="H32" s="27">
        <f t="shared" si="4"/>
        <v>351.98876999999993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515.68585000000007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274.88585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61.8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179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4" t="s">
        <v>60</v>
      </c>
      <c r="B40" s="266" t="s">
        <v>61</v>
      </c>
      <c r="C40" s="268">
        <f>C42+C50</f>
        <v>10138.07425</v>
      </c>
      <c r="D40" s="268">
        <f>D42+D50</f>
        <v>10465.700000000001</v>
      </c>
      <c r="E40" s="268">
        <f>E42+E50</f>
        <v>9029.3324100000009</v>
      </c>
      <c r="F40" s="268">
        <f>F44+F45+F47+F50</f>
        <v>6790.1459300000006</v>
      </c>
      <c r="G40" s="274">
        <f>E40/D40*100</f>
        <v>86.275475219048886</v>
      </c>
      <c r="H40" s="270">
        <f t="shared" si="4"/>
        <v>-1436.3675899999998</v>
      </c>
    </row>
    <row r="41" spans="1:8" ht="12.75" thickBot="1" x14ac:dyDescent="0.25">
      <c r="A41" s="265"/>
      <c r="B41" s="267"/>
      <c r="C41" s="269"/>
      <c r="D41" s="269"/>
      <c r="E41" s="269"/>
      <c r="F41" s="269"/>
      <c r="G41" s="275"/>
      <c r="H41" s="27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10155.700000000001</v>
      </c>
      <c r="E42" s="21">
        <f>E43+E45+E47+E49</f>
        <v>8702.5807800000002</v>
      </c>
      <c r="F42" s="21">
        <f t="shared" ref="F42" si="8">F43+F45+F47+F49</f>
        <v>6542.498270000001</v>
      </c>
      <c r="G42" s="41">
        <f t="shared" ref="G42:G55" si="9">E42/D42*100</f>
        <v>85.691589747629408</v>
      </c>
      <c r="H42" s="23">
        <f t="shared" ref="H42:H76" si="10">E42-D42</f>
        <v>-1453.1192200000005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9198.2999999999993</v>
      </c>
      <c r="E43" s="27">
        <f>E44</f>
        <v>7803.0761199999997</v>
      </c>
      <c r="F43" s="26">
        <f>F44</f>
        <v>6051.3296300000002</v>
      </c>
      <c r="G43" s="41">
        <f t="shared" si="9"/>
        <v>84.831720209169092</v>
      </c>
      <c r="H43" s="27">
        <f t="shared" si="10"/>
        <v>-1395.2238799999996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9198.2999999999993</v>
      </c>
      <c r="E44" s="51">
        <v>7803.0761199999997</v>
      </c>
      <c r="F44" s="65">
        <v>6051.3296300000002</v>
      </c>
      <c r="G44" s="66">
        <f t="shared" si="9"/>
        <v>84.831720209169092</v>
      </c>
      <c r="H44" s="67">
        <f t="shared" si="10"/>
        <v>-1395.2238799999996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811.88824</v>
      </c>
      <c r="F45" s="26">
        <f>F46</f>
        <v>349.75254000000001</v>
      </c>
      <c r="G45" s="41">
        <f t="shared" si="9"/>
        <v>131.3309996764801</v>
      </c>
      <c r="H45" s="27">
        <f t="shared" si="10"/>
        <v>193.68823999999995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811.88824</v>
      </c>
      <c r="F46" s="26">
        <v>349.75254000000001</v>
      </c>
      <c r="G46" s="41">
        <f t="shared" si="9"/>
        <v>131.3309996764801</v>
      </c>
      <c r="H46" s="27">
        <f t="shared" si="10"/>
        <v>193.68823999999995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87.616420000000005</v>
      </c>
      <c r="F47" s="26">
        <f>F48</f>
        <v>141.4161</v>
      </c>
      <c r="G47" s="41">
        <f t="shared" si="9"/>
        <v>64.376502571638511</v>
      </c>
      <c r="H47" s="67">
        <f t="shared" si="10"/>
        <v>-48.483579999999989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87.616420000000005</v>
      </c>
      <c r="F48" s="71">
        <v>141.4161</v>
      </c>
      <c r="G48" s="41">
        <f t="shared" si="9"/>
        <v>64.376502571638511</v>
      </c>
      <c r="H48" s="27">
        <f t="shared" si="10"/>
        <v>-48.483579999999989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326.75162999999998</v>
      </c>
      <c r="F50" s="79">
        <f t="shared" si="11"/>
        <v>247.64766</v>
      </c>
      <c r="G50" s="32">
        <f t="shared" si="9"/>
        <v>105.40375161290324</v>
      </c>
      <c r="H50" s="33">
        <f t="shared" si="10"/>
        <v>16.751629999999977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308.19481999999999</v>
      </c>
      <c r="F51" s="85">
        <v>247.64766</v>
      </c>
      <c r="G51" s="47">
        <f t="shared" si="9"/>
        <v>102.73160666666668</v>
      </c>
      <c r="H51" s="37">
        <f t="shared" si="10"/>
        <v>8.1948199999999929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18.556809999999999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81.637579999999986</v>
      </c>
      <c r="F53" s="13">
        <f>F54</f>
        <v>-339.57770999999997</v>
      </c>
      <c r="G53" s="32">
        <f t="shared" si="9"/>
        <v>72.264831371160483</v>
      </c>
      <c r="H53" s="33">
        <f t="shared" si="10"/>
        <v>-31.332420000000013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81.637579999999986</v>
      </c>
      <c r="F54" s="23">
        <f>F55+F56+F57+F58+F59</f>
        <v>-339.57770999999997</v>
      </c>
      <c r="G54" s="22">
        <f t="shared" si="9"/>
        <v>72.264831371160483</v>
      </c>
      <c r="H54" s="23">
        <f t="shared" si="10"/>
        <v>-31.332420000000013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84.681299999999993</v>
      </c>
      <c r="F55" s="26">
        <v>72.379040000000003</v>
      </c>
      <c r="G55" s="22">
        <f t="shared" si="9"/>
        <v>82.406870377578812</v>
      </c>
      <c r="H55" s="27">
        <f t="shared" si="10"/>
        <v>-18.078700000000012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6.6369899999999999</v>
      </c>
      <c r="F57" s="26">
        <v>9.9318299999999997</v>
      </c>
      <c r="G57" s="22">
        <f>E57/D57*100</f>
        <v>65.004799216454444</v>
      </c>
      <c r="H57" s="27">
        <f t="shared" si="10"/>
        <v>-3.5730100000000009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-9.6807099999999995</v>
      </c>
      <c r="F59" s="74">
        <v>-421.88857999999999</v>
      </c>
      <c r="G59" s="96" t="e">
        <f>E59/D59*100</f>
        <v>#DIV/0!</v>
      </c>
      <c r="H59" s="75">
        <f t="shared" si="10"/>
        <v>-9.6807099999999995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10</v>
      </c>
      <c r="E60" s="207">
        <f t="shared" si="12"/>
        <v>9.2659199999999995</v>
      </c>
      <c r="F60" s="207">
        <f t="shared" si="12"/>
        <v>42.894089999999998</v>
      </c>
      <c r="G60" s="251">
        <f t="shared" ref="G60:G62" si="13">E60/D60*100</f>
        <v>92.659199999999998</v>
      </c>
      <c r="H60" s="250">
        <f t="shared" si="10"/>
        <v>-0.73408000000000051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10</v>
      </c>
      <c r="E61" s="23">
        <f t="shared" si="12"/>
        <v>9.2659199999999995</v>
      </c>
      <c r="F61" s="23">
        <f t="shared" si="12"/>
        <v>42.894089999999998</v>
      </c>
      <c r="G61" s="22">
        <f t="shared" si="13"/>
        <v>92.659199999999998</v>
      </c>
      <c r="H61" s="27">
        <f t="shared" si="10"/>
        <v>-0.73408000000000051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>
        <v>10</v>
      </c>
      <c r="E62" s="75">
        <v>9.2659199999999995</v>
      </c>
      <c r="F62" s="74">
        <v>42.894089999999998</v>
      </c>
      <c r="G62" s="96">
        <f t="shared" si="13"/>
        <v>92.659199999999998</v>
      </c>
      <c r="H62" s="75">
        <f t="shared" si="10"/>
        <v>-0.73408000000000051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304</v>
      </c>
      <c r="E63" s="99">
        <f>E64+E65+E66</f>
        <v>412.47638999999998</v>
      </c>
      <c r="F63" s="99">
        <f>F64+F65+F66</f>
        <v>1260.3856000000001</v>
      </c>
      <c r="G63" s="100">
        <f>E63/D63*100</f>
        <v>135.68302302631579</v>
      </c>
      <c r="H63" s="250">
        <f t="shared" si="10"/>
        <v>108.47638999999998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304</v>
      </c>
      <c r="E65" s="51">
        <v>412.47638999999998</v>
      </c>
      <c r="F65" s="50">
        <v>1204.29305</v>
      </c>
      <c r="G65" s="22">
        <f t="shared" ref="G65:G70" si="14">E65/D65*100</f>
        <v>135.68302302631579</v>
      </c>
      <c r="H65" s="51">
        <f t="shared" si="10"/>
        <v>108.47638999999998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D68+D71+D74+D76+D80+D82+D84+D86+D88+D97+D78+D100+D91+D93</f>
        <v>587.1</v>
      </c>
      <c r="E67" s="109">
        <f>E68+E71+E74+E76+E80+E82+E84+E86+E88+E97+E78+E100+E91+E93+E95</f>
        <v>608.98132999999996</v>
      </c>
      <c r="F67" s="109">
        <f>F68+F71+F74+F76+F80+F82+F84+F86+F88+F97+F78</f>
        <v>414.79849000000002</v>
      </c>
      <c r="G67" s="110">
        <f t="shared" si="14"/>
        <v>103.72701924714698</v>
      </c>
      <c r="H67" s="33">
        <f t="shared" si="10"/>
        <v>21.881329999999934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17.02581</v>
      </c>
      <c r="F68" s="21">
        <f t="shared" ref="F68" si="15">F69</f>
        <v>4.95</v>
      </c>
      <c r="G68" s="22">
        <f t="shared" si="14"/>
        <v>212.82262499999999</v>
      </c>
      <c r="H68" s="23">
        <f t="shared" si="10"/>
        <v>9.0258099999999999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13.450810000000001</v>
      </c>
      <c r="F69" s="71">
        <v>4.95</v>
      </c>
      <c r="G69" s="22">
        <f t="shared" si="14"/>
        <v>448.36033333333336</v>
      </c>
      <c r="H69" s="27">
        <f t="shared" si="10"/>
        <v>10.450810000000001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3.5750000000000002</v>
      </c>
      <c r="F70" s="208"/>
      <c r="G70" s="22">
        <f t="shared" si="14"/>
        <v>71.500000000000014</v>
      </c>
      <c r="H70" s="27">
        <f t="shared" si="10"/>
        <v>-1.4249999999999998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41</v>
      </c>
      <c r="E71" s="21">
        <f>E72+E73</f>
        <v>53.733609999999999</v>
      </c>
      <c r="F71" s="21">
        <f>F72</f>
        <v>51.21134</v>
      </c>
      <c r="G71" s="41"/>
      <c r="H71" s="27">
        <f t="shared" si="10"/>
        <v>12.733609999999999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38</v>
      </c>
      <c r="E72" s="23">
        <v>53.733609999999999</v>
      </c>
      <c r="F72" s="26">
        <v>51.21134</v>
      </c>
      <c r="G72" s="41">
        <f>E72/D72*100</f>
        <v>141.40423684210526</v>
      </c>
      <c r="H72" s="117">
        <f t="shared" si="10"/>
        <v>15.733609999999999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8.4076500000000003</v>
      </c>
      <c r="F74" s="21">
        <f>F75</f>
        <v>0.4</v>
      </c>
      <c r="G74" s="22"/>
      <c r="H74" s="117">
        <f t="shared" si="10"/>
        <v>4.4076500000000003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8.4076500000000003</v>
      </c>
      <c r="F75" s="26">
        <v>0.4</v>
      </c>
      <c r="G75" s="41"/>
      <c r="H75" s="117">
        <f t="shared" si="10"/>
        <v>4.4076500000000003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-8.4022600000000001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1.5977399999999999</v>
      </c>
      <c r="F82" s="21">
        <f>F83</f>
        <v>0.69596999999999998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1.5977399999999999</v>
      </c>
      <c r="F83" s="26">
        <v>0.69596999999999998</v>
      </c>
      <c r="G83" s="41">
        <f>E83/D83*100</f>
        <v>79.887</v>
      </c>
      <c r="H83" s="27">
        <f>E83-D83</f>
        <v>-0.40226000000000006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1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1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7">E87</f>
        <v>2.0034100000000001</v>
      </c>
      <c r="F86" s="21">
        <f t="shared" si="17"/>
        <v>89.107839999999996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2.0034100000000001</v>
      </c>
      <c r="F87" s="26">
        <v>89.107839999999996</v>
      </c>
      <c r="G87" s="41">
        <f t="shared" ref="G87:G102" si="18">E87/D87*100</f>
        <v>4.1737708333333341</v>
      </c>
      <c r="H87" s="27">
        <f t="shared" ref="H87:H122" si="19">E87-D87</f>
        <v>-45.996589999999998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88</v>
      </c>
      <c r="E88" s="21">
        <f>E89+E90</f>
        <v>111.90361</v>
      </c>
      <c r="F88" s="21">
        <f t="shared" ref="F88" si="20">F89</f>
        <v>57.535310000000003</v>
      </c>
      <c r="G88" s="41">
        <f t="shared" si="18"/>
        <v>127.16319318181819</v>
      </c>
      <c r="H88" s="27">
        <f t="shared" si="19"/>
        <v>23.90361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83</v>
      </c>
      <c r="E89" s="23">
        <v>111.90361</v>
      </c>
      <c r="F89" s="26">
        <v>57.535310000000003</v>
      </c>
      <c r="G89" s="41">
        <f t="shared" si="18"/>
        <v>134.82362650602411</v>
      </c>
      <c r="H89" s="27">
        <f t="shared" si="19"/>
        <v>28.90361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7.5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1">
        <v>7.5</v>
      </c>
      <c r="E92" s="21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9.6</v>
      </c>
      <c r="E93" s="21">
        <f>E94</f>
        <v>10</v>
      </c>
      <c r="F93" s="26"/>
      <c r="G93" s="41">
        <f t="shared" si="18"/>
        <v>104.16666666666667</v>
      </c>
      <c r="H93" s="27">
        <f t="shared" si="19"/>
        <v>0.40000000000000036</v>
      </c>
    </row>
    <row r="94" spans="1:8" ht="36" x14ac:dyDescent="0.2">
      <c r="A94" s="125" t="s">
        <v>305</v>
      </c>
      <c r="B94" s="126" t="s">
        <v>306</v>
      </c>
      <c r="C94" s="21"/>
      <c r="D94" s="21">
        <v>9.6</v>
      </c>
      <c r="E94" s="21">
        <v>10</v>
      </c>
      <c r="F94" s="26"/>
      <c r="G94" s="41">
        <f t="shared" si="18"/>
        <v>104.16666666666667</v>
      </c>
      <c r="H94" s="27">
        <f t="shared" si="19"/>
        <v>0.40000000000000036</v>
      </c>
    </row>
    <row r="95" spans="1:8" ht="24" x14ac:dyDescent="0.2">
      <c r="A95" s="123" t="s">
        <v>144</v>
      </c>
      <c r="B95" s="124" t="s">
        <v>145</v>
      </c>
      <c r="C95" s="44"/>
      <c r="D95" s="44"/>
      <c r="E95" s="21">
        <f>E96</f>
        <v>8.0244700000000009</v>
      </c>
      <c r="F95" s="26"/>
      <c r="G95" s="41" t="e">
        <f>E95/D95*100</f>
        <v>#DIV/0!</v>
      </c>
      <c r="H95" s="27">
        <f>E95-D95</f>
        <v>8.0244700000000009</v>
      </c>
    </row>
    <row r="96" spans="1:8" ht="36" x14ac:dyDescent="0.2">
      <c r="A96" s="125" t="s">
        <v>146</v>
      </c>
      <c r="B96" s="126" t="s">
        <v>147</v>
      </c>
      <c r="C96" s="21"/>
      <c r="D96" s="21"/>
      <c r="E96" s="21">
        <v>8.0244700000000009</v>
      </c>
      <c r="F96" s="26"/>
      <c r="G96" s="41" t="e">
        <f>E96/D96*100</f>
        <v>#DIV/0!</v>
      </c>
      <c r="H96" s="27">
        <f>E96-D96</f>
        <v>8.0244700000000009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14.47662</v>
      </c>
      <c r="F97" s="26">
        <f>F98+F99</f>
        <v>208.89803000000001</v>
      </c>
      <c r="G97" s="41" t="e">
        <f t="shared" si="18"/>
        <v>#DIV/0!</v>
      </c>
      <c r="H97" s="27">
        <f t="shared" si="19"/>
        <v>14.47662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12.4056</v>
      </c>
      <c r="F98" s="50">
        <v>204.75478000000001</v>
      </c>
      <c r="G98" s="41" t="e">
        <f t="shared" si="18"/>
        <v>#DIV/0!</v>
      </c>
      <c r="H98" s="27">
        <f t="shared" si="19"/>
        <v>12.4056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2.0710199999999999</v>
      </c>
      <c r="F99" s="50">
        <v>4.1432500000000001</v>
      </c>
      <c r="G99" s="66" t="e">
        <f t="shared" si="18"/>
        <v>#DIV/0!</v>
      </c>
      <c r="H99" s="51">
        <f t="shared" si="19"/>
        <v>2.0710199999999999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174.5</v>
      </c>
      <c r="E102" s="79">
        <f t="shared" ref="E102:F102" si="21">E103+E104</f>
        <v>233.31379999999999</v>
      </c>
      <c r="F102" s="79">
        <f t="shared" si="21"/>
        <v>212.34862000000001</v>
      </c>
      <c r="G102" s="110">
        <f t="shared" si="18"/>
        <v>133.70418338108882</v>
      </c>
      <c r="H102" s="33">
        <f t="shared" si="19"/>
        <v>58.813799999999986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>
        <v>174.5</v>
      </c>
      <c r="E104" s="51">
        <v>233.31379999999999</v>
      </c>
      <c r="F104" s="50">
        <v>212.34862000000001</v>
      </c>
      <c r="G104" s="66">
        <f t="shared" ref="G104:G110" si="22">E104/D104*100</f>
        <v>133.70418338108882</v>
      </c>
      <c r="H104" s="51">
        <f t="shared" si="19"/>
        <v>58.813799999999986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</f>
        <v>375076.82900000003</v>
      </c>
      <c r="E105" s="131">
        <f>E106+E160+E157+E155+E149</f>
        <v>306831.56942999997</v>
      </c>
      <c r="F105" s="131">
        <f>F106+F160+F157+F155</f>
        <v>318186.03233000002</v>
      </c>
      <c r="G105" s="132">
        <f t="shared" si="22"/>
        <v>81.804991859414471</v>
      </c>
      <c r="H105" s="133">
        <f t="shared" si="19"/>
        <v>-68245.259570000053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335135.40000000002</v>
      </c>
      <c r="E106" s="135">
        <f>E107+E110+E126</f>
        <v>279539.53457999998</v>
      </c>
      <c r="F106" s="135">
        <f>F107+F110+F126+F149</f>
        <v>318186.03233000002</v>
      </c>
      <c r="G106" s="136">
        <f t="shared" si="22"/>
        <v>83.410924235398582</v>
      </c>
      <c r="H106" s="137">
        <f t="shared" si="19"/>
        <v>-55595.865420000046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118246.3</v>
      </c>
      <c r="F107" s="139">
        <f>SUM(F108+F109)</f>
        <v>127738.11023000001</v>
      </c>
      <c r="G107" s="141">
        <f t="shared" si="22"/>
        <v>84.584290077755611</v>
      </c>
      <c r="H107" s="142">
        <f t="shared" si="19"/>
        <v>-21550.699999999997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118246.3</v>
      </c>
      <c r="F108" s="21">
        <v>127532.6</v>
      </c>
      <c r="G108" s="22">
        <f t="shared" si="22"/>
        <v>84.584290077755611</v>
      </c>
      <c r="H108" s="23">
        <f t="shared" si="19"/>
        <v>-21550.699999999997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205.51023000000001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11459.30897</v>
      </c>
      <c r="F110" s="79">
        <f>F112+F115+F116+F117+F114+F113</f>
        <v>23999.824419999997</v>
      </c>
      <c r="G110" s="110">
        <f t="shared" si="22"/>
        <v>79.574666300943704</v>
      </c>
      <c r="H110" s="33">
        <f t="shared" si="19"/>
        <v>-2941.3910300000007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3911.962</v>
      </c>
      <c r="F113" s="26">
        <v>1278.46</v>
      </c>
      <c r="G113" s="41">
        <v>0</v>
      </c>
      <c r="H113" s="27">
        <f>E113-D113</f>
        <v>-2064.538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>
        <v>89</v>
      </c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4310.8469700000005</v>
      </c>
      <c r="F117" s="79">
        <f>F118+F119+F120+F121+F123+F122+F124+F125</f>
        <v>16174.639179999998</v>
      </c>
      <c r="G117" s="110">
        <f t="shared" si="23"/>
        <v>83.097460724405821</v>
      </c>
      <c r="H117" s="33">
        <f t="shared" si="19"/>
        <v>-876.85302999999931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696.37482</v>
      </c>
      <c r="F118" s="21">
        <v>642.30696</v>
      </c>
      <c r="G118" s="22">
        <f t="shared" si="23"/>
        <v>76.710158625247857</v>
      </c>
      <c r="H118" s="23">
        <f t="shared" si="19"/>
        <v>-211.42517999999995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824.95799999999997</v>
      </c>
      <c r="F119" s="26">
        <v>1429.4159999999999</v>
      </c>
      <c r="G119" s="41">
        <f t="shared" si="23"/>
        <v>71.866713128321265</v>
      </c>
      <c r="H119" s="27">
        <f t="shared" si="19"/>
        <v>-322.94200000000012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930.59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>
        <v>568.44000000000005</v>
      </c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2789.51415</v>
      </c>
      <c r="F124" s="26">
        <v>2576.0862200000001</v>
      </c>
      <c r="G124" s="41">
        <v>0</v>
      </c>
      <c r="H124" s="27">
        <f>E124-C124</f>
        <v>-342.48585000000003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180937.7</v>
      </c>
      <c r="E126" s="131">
        <f>E127+E139+E141+E143+E145+E146+E147+E140+E142+E144</f>
        <v>149833.92560999998</v>
      </c>
      <c r="F126" s="131">
        <f>F127+F139+F141+F143+F145+F146+F147+F140+F142</f>
        <v>147338.16923</v>
      </c>
      <c r="G126" s="132">
        <f t="shared" ref="G126:G133" si="24">E126/D126*100</f>
        <v>82.809677369613937</v>
      </c>
      <c r="H126" s="133">
        <f t="shared" ref="H126:H133" si="25">E126-D126</f>
        <v>-31103.774390000035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133834.80000000002</v>
      </c>
      <c r="E127" s="139">
        <f>E130+E134+E129+E128+E131+E136+E132+E133+E137+E138+E135</f>
        <v>110859.11879999997</v>
      </c>
      <c r="F127" s="139">
        <f t="shared" ref="F127" si="26">F130+F134+F129+F128+F131+F136+F132+F133+F137+F138</f>
        <v>109796.42826</v>
      </c>
      <c r="G127" s="141">
        <f t="shared" si="24"/>
        <v>82.832804920693235</v>
      </c>
      <c r="H127" s="142">
        <f t="shared" si="25"/>
        <v>-22975.68120000005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4"/>
        <v>0</v>
      </c>
      <c r="H129" s="27">
        <f t="shared" si="25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80500</v>
      </c>
      <c r="F130" s="26">
        <v>80545</v>
      </c>
      <c r="G130" s="41">
        <f t="shared" si="24"/>
        <v>83.325225081617333</v>
      </c>
      <c r="H130" s="27">
        <f t="shared" si="25"/>
        <v>-16109.399999999994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17169.3</v>
      </c>
      <c r="E131" s="27">
        <v>13966</v>
      </c>
      <c r="F131" s="26">
        <v>13545</v>
      </c>
      <c r="G131" s="41">
        <f t="shared" si="24"/>
        <v>81.342861968746547</v>
      </c>
      <c r="H131" s="27">
        <f t="shared" si="25"/>
        <v>-3203.2999999999993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299.19310999999999</v>
      </c>
      <c r="F132" s="26">
        <v>172.43529000000001</v>
      </c>
      <c r="G132" s="41">
        <f t="shared" si="24"/>
        <v>55.079733063328419</v>
      </c>
      <c r="H132" s="27">
        <f t="shared" si="25"/>
        <v>-244.00689000000006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357.35590000000002</v>
      </c>
      <c r="F133" s="26"/>
      <c r="G133" s="41">
        <f t="shared" si="24"/>
        <v>99.320705947748749</v>
      </c>
      <c r="H133" s="27">
        <f t="shared" si="25"/>
        <v>-2.4440999999999917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97.412000000000006</v>
      </c>
      <c r="F134" s="26">
        <v>165.8</v>
      </c>
      <c r="G134" s="41">
        <v>0</v>
      </c>
      <c r="H134" s="27">
        <f>E134-C134</f>
        <v>-207.68800000000002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668.43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1008.5</v>
      </c>
      <c r="E136" s="27">
        <v>1008.49217</v>
      </c>
      <c r="F136" s="26">
        <v>705.50800000000004</v>
      </c>
      <c r="G136" s="41">
        <f t="shared" ref="G136:G152" si="27">E136/D136*100</f>
        <v>99.999223599405056</v>
      </c>
      <c r="H136" s="27">
        <f t="shared" ref="H136:H152" si="28">E136-D136</f>
        <v>-7.8300000000126602E-3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8647.9069999999992</v>
      </c>
      <c r="F137" s="26">
        <v>9072.86</v>
      </c>
      <c r="G137" s="41">
        <f t="shared" si="27"/>
        <v>75.770434493091386</v>
      </c>
      <c r="H137" s="27">
        <f t="shared" si="28"/>
        <v>-2765.393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3937.4</v>
      </c>
      <c r="E138" s="75">
        <v>3934.4575100000002</v>
      </c>
      <c r="F138" s="74">
        <v>5589.8249699999997</v>
      </c>
      <c r="G138" s="96">
        <f t="shared" si="27"/>
        <v>99.925268197287551</v>
      </c>
      <c r="H138" s="75">
        <f t="shared" si="28"/>
        <v>-2.942489999999907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834.59699999999998</v>
      </c>
      <c r="F139" s="21">
        <v>505.45</v>
      </c>
      <c r="G139" s="22">
        <f t="shared" si="27"/>
        <v>47.261849481850611</v>
      </c>
      <c r="H139" s="23">
        <f t="shared" si="28"/>
        <v>-931.30300000000011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1733.3</v>
      </c>
      <c r="F141" s="26">
        <v>1686.7</v>
      </c>
      <c r="G141" s="41">
        <f t="shared" si="27"/>
        <v>100</v>
      </c>
      <c r="H141" s="27">
        <f t="shared" si="28"/>
        <v>0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24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124.22844000000001</v>
      </c>
      <c r="G143" s="41">
        <f t="shared" si="27"/>
        <v>99.972965716646016</v>
      </c>
      <c r="H143" s="27">
        <f t="shared" si="28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632.44961000000001</v>
      </c>
      <c r="F145" s="26">
        <v>511.25</v>
      </c>
      <c r="G145" s="41">
        <f t="shared" si="27"/>
        <v>82.232428812898192</v>
      </c>
      <c r="H145" s="27">
        <f t="shared" si="28"/>
        <v>-136.65039000000002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1332.9256499999999</v>
      </c>
      <c r="F146" s="26">
        <v>1219.8125299999999</v>
      </c>
      <c r="G146" s="41">
        <f t="shared" si="27"/>
        <v>84.533590182648396</v>
      </c>
      <c r="H146" s="27">
        <f t="shared" si="28"/>
        <v>-243.87435000000005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33026</v>
      </c>
      <c r="F147" s="79">
        <f>F148</f>
        <v>32283</v>
      </c>
      <c r="G147" s="110">
        <f t="shared" si="27"/>
        <v>83.33585667423668</v>
      </c>
      <c r="H147" s="33">
        <f t="shared" si="28"/>
        <v>-6604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33026</v>
      </c>
      <c r="F148" s="83">
        <v>32283</v>
      </c>
      <c r="G148" s="47">
        <f t="shared" si="27"/>
        <v>83.33585667423668</v>
      </c>
      <c r="H148" s="84">
        <f t="shared" si="28"/>
        <v>-6604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D150+D151+D152+D153</f>
        <v>39941.429000000004</v>
      </c>
      <c r="E149" s="79">
        <f>E150+E151+E152+E153</f>
        <v>27257.762000000002</v>
      </c>
      <c r="F149" s="79">
        <f>F150+F151+F152</f>
        <v>19109.928449999999</v>
      </c>
      <c r="G149" s="110">
        <f t="shared" si="27"/>
        <v>68.24433347139383</v>
      </c>
      <c r="H149" s="33">
        <f t="shared" si="28"/>
        <v>-12683.667000000001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15521.513000000001</v>
      </c>
      <c r="F150" s="55">
        <v>16594.39445</v>
      </c>
      <c r="G150" s="162">
        <f t="shared" si="27"/>
        <v>58.941792640885161</v>
      </c>
      <c r="H150" s="161">
        <f t="shared" si="28"/>
        <v>-10812.116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10436.249</v>
      </c>
      <c r="F151" s="50">
        <v>2138.4169999999999</v>
      </c>
      <c r="G151" s="66">
        <f t="shared" si="27"/>
        <v>84.79378117941468</v>
      </c>
      <c r="H151" s="51">
        <f t="shared" si="28"/>
        <v>-1871.5509999999995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>
        <v>377.11700000000002</v>
      </c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50">
        <f t="shared" ref="H153:H160" si="29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29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29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29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29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463520.52475000004</v>
      </c>
      <c r="E162" s="80">
        <f>E105+E8</f>
        <v>386933.27356</v>
      </c>
      <c r="F162" s="79">
        <f>F8+F105</f>
        <v>391090.37030000001</v>
      </c>
      <c r="G162" s="110">
        <f>E162/D162*100</f>
        <v>83.477052881033174</v>
      </c>
      <c r="H162" s="33">
        <f>E162-D162</f>
        <v>-76587.251190000039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373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11811023622047245" top="0.15748031496062992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282</v>
      </c>
      <c r="C4" s="3"/>
      <c r="D4" s="3"/>
      <c r="G4" s="9"/>
      <c r="H4" s="9"/>
    </row>
    <row r="5" spans="1:8" s="10" customFormat="1" ht="12.75" thickBot="1" x14ac:dyDescent="0.25">
      <c r="A5" s="252" t="s">
        <v>3</v>
      </c>
      <c r="B5" s="255" t="s">
        <v>4</v>
      </c>
      <c r="C5" s="258" t="s">
        <v>281</v>
      </c>
      <c r="D5" s="258" t="s">
        <v>251</v>
      </c>
      <c r="E5" s="261" t="s">
        <v>283</v>
      </c>
      <c r="F5" s="258" t="s">
        <v>284</v>
      </c>
      <c r="G5" s="272" t="s">
        <v>5</v>
      </c>
      <c r="H5" s="273"/>
    </row>
    <row r="6" spans="1:8" s="10" customFormat="1" x14ac:dyDescent="0.2">
      <c r="A6" s="253"/>
      <c r="B6" s="256"/>
      <c r="C6" s="259"/>
      <c r="D6" s="259"/>
      <c r="E6" s="262"/>
      <c r="F6" s="259"/>
      <c r="G6" s="255" t="s">
        <v>6</v>
      </c>
      <c r="H6" s="255" t="s">
        <v>7</v>
      </c>
    </row>
    <row r="7" spans="1:8" ht="12.75" thickBot="1" x14ac:dyDescent="0.25">
      <c r="A7" s="254"/>
      <c r="B7" s="257"/>
      <c r="C7" s="260"/>
      <c r="D7" s="260"/>
      <c r="E7" s="263"/>
      <c r="F7" s="260"/>
      <c r="G7" s="257"/>
      <c r="H7" s="25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10207.477849999999</v>
      </c>
      <c r="F8" s="13">
        <f>F9+F20+F30+F53+F67+F95+F40+F63+F14</f>
        <v>10329.34928</v>
      </c>
      <c r="G8" s="14">
        <f t="shared" ref="G8:G25" si="0">E8/D8*100</f>
        <v>11.908476263552444</v>
      </c>
      <c r="H8" s="15">
        <f>E8-D8</f>
        <v>-75508.592150000011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8184.5470099999993</v>
      </c>
      <c r="F9" s="13">
        <f>F10</f>
        <v>8482.9540900000011</v>
      </c>
      <c r="G9" s="14">
        <f t="shared" si="0"/>
        <v>15.584566921187424</v>
      </c>
      <c r="H9" s="15">
        <f t="shared" ref="H9:H25" si="1">E9-D9</f>
        <v>-44332.452989999998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8184.5470099999993</v>
      </c>
      <c r="F10" s="21">
        <f>F11+F12+F13</f>
        <v>8482.9540900000011</v>
      </c>
      <c r="G10" s="22">
        <f t="shared" si="0"/>
        <v>15.584566921187424</v>
      </c>
      <c r="H10" s="23">
        <f t="shared" si="1"/>
        <v>-44332.452989999998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8111.6069200000002</v>
      </c>
      <c r="F11" s="26">
        <v>8445.5269100000005</v>
      </c>
      <c r="G11" s="22">
        <f>E11/D11*100</f>
        <v>15.58006860786724</v>
      </c>
      <c r="H11" s="27">
        <f t="shared" si="1"/>
        <v>-43952.393080000002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70.935320000000004</v>
      </c>
      <c r="F12" s="26"/>
      <c r="G12" s="22">
        <f t="shared" si="0"/>
        <v>31.387309734513273</v>
      </c>
      <c r="H12" s="27">
        <f t="shared" si="1"/>
        <v>-155.06468000000001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2.0047700000000002</v>
      </c>
      <c r="F13" s="50">
        <v>37.42718</v>
      </c>
      <c r="G13" s="47">
        <f t="shared" si="0"/>
        <v>0.88315859030837007</v>
      </c>
      <c r="H13" s="51">
        <f t="shared" si="1"/>
        <v>-224.99522999999999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1.2056200000000001</v>
      </c>
      <c r="F14" s="79">
        <f t="shared" si="2"/>
        <v>0</v>
      </c>
      <c r="G14" s="110">
        <f t="shared" si="0"/>
        <v>7.7155976513127378</v>
      </c>
      <c r="H14" s="33">
        <f t="shared" si="1"/>
        <v>-14.420130000000002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1.2056200000000001</v>
      </c>
      <c r="F15" s="21">
        <f t="shared" si="3"/>
        <v>0</v>
      </c>
      <c r="G15" s="22">
        <f t="shared" si="0"/>
        <v>7.7155976513127378</v>
      </c>
      <c r="H15" s="23">
        <f t="shared" si="1"/>
        <v>-14.420130000000002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0.56615000000000004</v>
      </c>
      <c r="F16" s="190"/>
      <c r="G16" s="22">
        <f t="shared" si="0"/>
        <v>7.8908342834205376</v>
      </c>
      <c r="H16" s="27">
        <f t="shared" si="1"/>
        <v>-6.6086299999999998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3.65E-3</v>
      </c>
      <c r="F17" s="190"/>
      <c r="G17" s="22">
        <f t="shared" si="0"/>
        <v>8.9263878698948389</v>
      </c>
      <c r="H17" s="27">
        <f t="shared" si="1"/>
        <v>-3.7240000000000002E-2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0.75063999999999997</v>
      </c>
      <c r="F18" s="190"/>
      <c r="G18" s="22">
        <f t="shared" si="0"/>
        <v>7.9533715264128766</v>
      </c>
      <c r="H18" s="27">
        <f t="shared" si="1"/>
        <v>-8.6873699999999996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-0.11482000000000001</v>
      </c>
      <c r="F19" s="192"/>
      <c r="G19" s="47">
        <f t="shared" si="0"/>
        <v>11.170021304952673</v>
      </c>
      <c r="H19" s="51">
        <f t="shared" si="1"/>
        <v>0.91310999999999998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1188.78475</v>
      </c>
      <c r="F20" s="13">
        <f>F21+F25+F27+F28+F29+F26</f>
        <v>735.55864999999994</v>
      </c>
      <c r="G20" s="32">
        <f t="shared" si="0"/>
        <v>5.4828186975371276</v>
      </c>
      <c r="H20" s="33">
        <f t="shared" si="1"/>
        <v>-20493.215250000001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431.63086000000004</v>
      </c>
      <c r="F21" s="21">
        <f>F22+F23+F24</f>
        <v>289.33247</v>
      </c>
      <c r="G21" s="36">
        <f t="shared" si="0"/>
        <v>2.2639961185418311</v>
      </c>
      <c r="H21" s="37">
        <f t="shared" si="1"/>
        <v>-18633.369139999999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221.22763</v>
      </c>
      <c r="F22" s="26">
        <v>251.10275999999999</v>
      </c>
      <c r="G22" s="41">
        <f t="shared" si="0"/>
        <v>1.5293994469408918</v>
      </c>
      <c r="H22" s="27">
        <f t="shared" si="1"/>
        <v>-14243.772370000001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210.40253000000001</v>
      </c>
      <c r="F23" s="26">
        <v>38.229709999999997</v>
      </c>
      <c r="G23" s="41">
        <f t="shared" si="0"/>
        <v>4.5739680434782608</v>
      </c>
      <c r="H23" s="27">
        <f t="shared" si="1"/>
        <v>-4389.5974699999997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111.92425</v>
      </c>
      <c r="F25" s="26">
        <v>333.30282999999997</v>
      </c>
      <c r="G25" s="41">
        <f t="shared" si="0"/>
        <v>81.104528985507258</v>
      </c>
      <c r="H25" s="27">
        <f t="shared" si="1"/>
        <v>-26.075749999999999</v>
      </c>
    </row>
    <row r="26" spans="1:8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506.20460000000003</v>
      </c>
      <c r="F27" s="26">
        <v>33.943890000000003</v>
      </c>
      <c r="G27" s="41">
        <f>E27/D27*100</f>
        <v>29.328192352259563</v>
      </c>
      <c r="H27" s="27">
        <f t="shared" ref="H27:H40" si="4">E27-D27</f>
        <v>-1219.7954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139.02503999999999</v>
      </c>
      <c r="F28" s="50">
        <v>78.979460000000003</v>
      </c>
      <c r="G28" s="41">
        <f>E28/D28*100</f>
        <v>18.462820717131471</v>
      </c>
      <c r="H28" s="51">
        <f t="shared" si="4"/>
        <v>-613.97496000000001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157.20004</v>
      </c>
      <c r="F30" s="13">
        <f t="shared" si="5"/>
        <v>375.21683999999999</v>
      </c>
      <c r="G30" s="14">
        <f t="shared" ref="G30:G38" si="6">E30/D30*100</f>
        <v>15.620035771065183</v>
      </c>
      <c r="H30" s="52">
        <f t="shared" si="4"/>
        <v>-849.19995999999992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157.20004</v>
      </c>
      <c r="F31" s="21">
        <f>F32</f>
        <v>265.98099999999999</v>
      </c>
      <c r="G31" s="22">
        <f t="shared" si="6"/>
        <v>15.698026762532455</v>
      </c>
      <c r="H31" s="23">
        <f t="shared" si="4"/>
        <v>-844.19995999999992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157.20004</v>
      </c>
      <c r="F32" s="26">
        <v>265.98099999999999</v>
      </c>
      <c r="G32" s="41">
        <f t="shared" si="6"/>
        <v>15.698026762532455</v>
      </c>
      <c r="H32" s="27">
        <f t="shared" si="4"/>
        <v>-844.19995999999992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109.23584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50.135840000000002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14.1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45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4" t="s">
        <v>60</v>
      </c>
      <c r="B40" s="266" t="s">
        <v>61</v>
      </c>
      <c r="C40" s="268">
        <f>C42+C50</f>
        <v>10138.07425</v>
      </c>
      <c r="D40" s="268">
        <f>D42+D50</f>
        <v>10138.07425</v>
      </c>
      <c r="E40" s="268">
        <f>E42+E50</f>
        <v>459.14357999999999</v>
      </c>
      <c r="F40" s="268">
        <f>F44+F45+F47+F50</f>
        <v>577.41430000000003</v>
      </c>
      <c r="G40" s="274">
        <f>E40/D40*100</f>
        <v>4.5289033072528548</v>
      </c>
      <c r="H40" s="270">
        <f t="shared" si="4"/>
        <v>-9678.9306699999997</v>
      </c>
    </row>
    <row r="41" spans="1:8" ht="12.75" thickBot="1" x14ac:dyDescent="0.25">
      <c r="A41" s="265"/>
      <c r="B41" s="267"/>
      <c r="C41" s="269"/>
      <c r="D41" s="269"/>
      <c r="E41" s="269"/>
      <c r="F41" s="269"/>
      <c r="G41" s="275"/>
      <c r="H41" s="27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396.81230999999997</v>
      </c>
      <c r="F42" s="21">
        <f t="shared" ref="F42" si="8">F43+F45+F47+F49</f>
        <v>537.29102</v>
      </c>
      <c r="G42" s="41">
        <f t="shared" ref="G42:G55" si="9">E42/D42*100</f>
        <v>4.0375387884355876</v>
      </c>
      <c r="H42" s="23">
        <f t="shared" ref="H42:H71" si="10">E42-D42</f>
        <v>-9431.2619400000003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369.69668999999999</v>
      </c>
      <c r="F43" s="26">
        <f>F44</f>
        <v>506.0034</v>
      </c>
      <c r="G43" s="41">
        <f t="shared" si="9"/>
        <v>4.1602994497147296</v>
      </c>
      <c r="H43" s="27">
        <f t="shared" si="10"/>
        <v>-8516.6033099999986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369.69668999999999</v>
      </c>
      <c r="F44" s="65">
        <v>506.0034</v>
      </c>
      <c r="G44" s="66">
        <f t="shared" si="9"/>
        <v>4.1602994497147296</v>
      </c>
      <c r="H44" s="67">
        <f t="shared" si="10"/>
        <v>-8516.6033099999986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9"/>
        <v>0</v>
      </c>
      <c r="H46" s="27">
        <f t="shared" si="10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27.11562</v>
      </c>
      <c r="F47" s="26">
        <f>F48</f>
        <v>31.28762</v>
      </c>
      <c r="G47" s="41">
        <f t="shared" si="9"/>
        <v>19.923306392358562</v>
      </c>
      <c r="H47" s="67">
        <f t="shared" si="10"/>
        <v>-108.98437999999999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27.11562</v>
      </c>
      <c r="F48" s="71">
        <v>31.28762</v>
      </c>
      <c r="G48" s="41">
        <f t="shared" si="9"/>
        <v>19.923306392358562</v>
      </c>
      <c r="H48" s="27">
        <f t="shared" si="10"/>
        <v>-108.98437999999999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62.331270000000004</v>
      </c>
      <c r="F50" s="79">
        <f t="shared" si="11"/>
        <v>40.123280000000001</v>
      </c>
      <c r="G50" s="32">
        <f t="shared" si="9"/>
        <v>20.106861290322581</v>
      </c>
      <c r="H50" s="33">
        <f t="shared" si="10"/>
        <v>-247.66872999999998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62.331270000000004</v>
      </c>
      <c r="F51" s="85">
        <v>40.123280000000001</v>
      </c>
      <c r="G51" s="47">
        <f t="shared" si="9"/>
        <v>20.777090000000001</v>
      </c>
      <c r="H51" s="37">
        <f t="shared" si="10"/>
        <v>-237.66872999999998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4.5100000000000001E-2</v>
      </c>
      <c r="F53" s="13">
        <f>F54</f>
        <v>1.26623</v>
      </c>
      <c r="G53" s="32">
        <f t="shared" si="9"/>
        <v>3.9922103213242452E-2</v>
      </c>
      <c r="H53" s="33">
        <f t="shared" si="10"/>
        <v>-112.92489999999999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4.5100000000000001E-2</v>
      </c>
      <c r="F54" s="23">
        <f>F55+F56+F57+F58+F59</f>
        <v>1.26623</v>
      </c>
      <c r="G54" s="22">
        <f t="shared" si="9"/>
        <v>3.9922103213242452E-2</v>
      </c>
      <c r="H54" s="23">
        <f t="shared" si="10"/>
        <v>-112.92489999999999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4.1059999999999999E-2</v>
      </c>
      <c r="F55" s="26">
        <v>0.14058000000000001</v>
      </c>
      <c r="G55" s="22">
        <f t="shared" si="9"/>
        <v>3.9957181782794858E-2</v>
      </c>
      <c r="H55" s="27">
        <f t="shared" si="10"/>
        <v>-102.71894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>
        <v>1.12565</v>
      </c>
      <c r="G57" s="22">
        <f>E57/D57*100</f>
        <v>3.9569049951028404E-2</v>
      </c>
      <c r="H57" s="27">
        <f t="shared" si="10"/>
        <v>-10.205960000000001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0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2">C61</f>
        <v>0</v>
      </c>
      <c r="D60" s="79">
        <f t="shared" si="12"/>
        <v>0</v>
      </c>
      <c r="E60" s="80">
        <f t="shared" si="12"/>
        <v>0</v>
      </c>
      <c r="F60" s="79"/>
      <c r="G60" s="32" t="e">
        <f t="shared" ref="G60:G62" si="13">E60/D60*100</f>
        <v>#DIV/0!</v>
      </c>
      <c r="H60" s="3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123.2397</v>
      </c>
      <c r="G63" s="100">
        <f>E63/D63*100</f>
        <v>0</v>
      </c>
      <c r="H63" s="201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117.4765</v>
      </c>
      <c r="G65" s="22">
        <f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>E66/D66*100</f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159.79820999999998</v>
      </c>
      <c r="F67" s="109">
        <f t="shared" ref="F67" si="14">F68+F70+F72+F74+F78+F80+F82+F84+F86+F90+F76</f>
        <v>33.699469999999998</v>
      </c>
      <c r="G67" s="110">
        <f>E67/D67*100</f>
        <v>134.28421008403359</v>
      </c>
      <c r="H67" s="33">
        <f t="shared" si="10"/>
        <v>40.798209999999983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5">E69</f>
        <v>0.05</v>
      </c>
      <c r="F68" s="21">
        <f t="shared" si="15"/>
        <v>0</v>
      </c>
      <c r="G68" s="22">
        <f>E68/D68*100</f>
        <v>0.625</v>
      </c>
      <c r="H68" s="23">
        <f t="shared" si="10"/>
        <v>-7.95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8</v>
      </c>
      <c r="E69" s="23">
        <v>0.05</v>
      </c>
      <c r="F69" s="71"/>
      <c r="G69" s="22">
        <f>E69/D69*100</f>
        <v>0.625</v>
      </c>
      <c r="H69" s="27">
        <f t="shared" si="10"/>
        <v>-7.95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7.5</v>
      </c>
      <c r="F70" s="21">
        <f>F71</f>
        <v>0</v>
      </c>
      <c r="G70" s="41"/>
      <c r="H70" s="27">
        <f t="shared" si="10"/>
        <v>-9.5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7.5</v>
      </c>
      <c r="F71" s="26"/>
      <c r="G71" s="41">
        <f>E71/D71*100</f>
        <v>44.117647058823529</v>
      </c>
      <c r="H71" s="117">
        <f t="shared" si="10"/>
        <v>-9.5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6">E77</f>
        <v>0</v>
      </c>
      <c r="F76" s="21">
        <f t="shared" si="16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7.2495000000000003</v>
      </c>
      <c r="F78" s="21">
        <f>F79</f>
        <v>0.25</v>
      </c>
      <c r="G78" s="41">
        <f>E78/D78*100</f>
        <v>241.65</v>
      </c>
      <c r="H78" s="27">
        <f>E78-D78</f>
        <v>4.2495000000000003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7.2495000000000003</v>
      </c>
      <c r="F79" s="23">
        <v>0.25</v>
      </c>
      <c r="G79" s="41">
        <f>E79/D79*100</f>
        <v>241.65</v>
      </c>
      <c r="H79" s="27">
        <f>E80-D79</f>
        <v>-2.7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0.3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0.3</v>
      </c>
      <c r="F81" s="26"/>
      <c r="G81" s="41">
        <f>E81/D81*100</f>
        <v>15</v>
      </c>
      <c r="H81" s="27">
        <f>E81-D81</f>
        <v>-1.7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0.25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>
        <v>0.25</v>
      </c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7">E85</f>
        <v>0</v>
      </c>
      <c r="F84" s="21">
        <f t="shared" si="17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8">E85/D85*100</f>
        <v>0</v>
      </c>
      <c r="H85" s="27">
        <f t="shared" ref="H85:H115" si="19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0">E87</f>
        <v>19.34075</v>
      </c>
      <c r="F86" s="21">
        <f t="shared" si="20"/>
        <v>6.15</v>
      </c>
      <c r="G86" s="41">
        <f t="shared" si="18"/>
        <v>69.074107142857144</v>
      </c>
      <c r="H86" s="27">
        <f t="shared" si="19"/>
        <v>-8.6592500000000001</v>
      </c>
    </row>
    <row r="87" spans="1:8" ht="48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19.34075</v>
      </c>
      <c r="F87" s="26">
        <v>6.15</v>
      </c>
      <c r="G87" s="41">
        <f t="shared" si="18"/>
        <v>69.074107142857144</v>
      </c>
      <c r="H87" s="27">
        <f t="shared" si="19"/>
        <v>-8.6592500000000001</v>
      </c>
    </row>
    <row r="88" spans="1:8" ht="24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5.3579600000000003</v>
      </c>
      <c r="F90" s="26">
        <f>F91+F92</f>
        <v>27.049469999999999</v>
      </c>
      <c r="G90" s="41" t="e">
        <f t="shared" si="18"/>
        <v>#DIV/0!</v>
      </c>
      <c r="H90" s="27">
        <f t="shared" si="19"/>
        <v>5.3579600000000003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5.0670000000000002</v>
      </c>
      <c r="F91" s="50">
        <v>24.561969999999999</v>
      </c>
      <c r="G91" s="41" t="e">
        <f t="shared" si="18"/>
        <v>#DIV/0!</v>
      </c>
      <c r="H91" s="27">
        <f t="shared" si="19"/>
        <v>5.0670000000000002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0.29096</v>
      </c>
      <c r="F92" s="50">
        <v>2.4874999999999998</v>
      </c>
      <c r="G92" s="66" t="e">
        <f t="shared" si="18"/>
        <v>#DIV/0!</v>
      </c>
      <c r="H92" s="51">
        <f t="shared" si="19"/>
        <v>0.29096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8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8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1">E96+E97</f>
        <v>56.753540000000001</v>
      </c>
      <c r="F95" s="79">
        <f t="shared" si="21"/>
        <v>0</v>
      </c>
      <c r="G95" s="110" t="e">
        <f t="shared" si="18"/>
        <v>#DIV/0!</v>
      </c>
      <c r="H95" s="33">
        <f t="shared" si="19"/>
        <v>56.753540000000001</v>
      </c>
    </row>
    <row r="96" spans="1:8" x14ac:dyDescent="0.2">
      <c r="A96" s="19" t="s">
        <v>156</v>
      </c>
      <c r="B96" s="87" t="s">
        <v>157</v>
      </c>
      <c r="C96" s="21"/>
      <c r="D96" s="21"/>
      <c r="E96" s="23"/>
      <c r="F96" s="21"/>
      <c r="G96" s="22">
        <v>0</v>
      </c>
      <c r="H96" s="23">
        <f t="shared" si="19"/>
        <v>0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2">E97/D97*100</f>
        <v>#DIV/0!</v>
      </c>
      <c r="H97" s="51">
        <f t="shared" si="19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57662.079680000003</v>
      </c>
      <c r="F98" s="131">
        <f>F99+F150+F148+F147</f>
        <v>59904.897790000003</v>
      </c>
      <c r="G98" s="132">
        <f t="shared" si="22"/>
        <v>15.464515549858394</v>
      </c>
      <c r="H98" s="133">
        <f t="shared" si="19"/>
        <v>-315204.94931999996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52585.730840000004</v>
      </c>
      <c r="F99" s="135">
        <f>F100+F103+F119+F142</f>
        <v>59904.897790000003</v>
      </c>
      <c r="G99" s="136">
        <f t="shared" si="22"/>
        <v>15.748375347883472</v>
      </c>
      <c r="H99" s="137">
        <f t="shared" si="19"/>
        <v>-281326.36916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22686</v>
      </c>
      <c r="F100" s="139">
        <f>SUM(F101+F102)</f>
        <v>29225</v>
      </c>
      <c r="G100" s="141">
        <f t="shared" si="22"/>
        <v>16.227816047554668</v>
      </c>
      <c r="H100" s="142">
        <f t="shared" si="19"/>
        <v>-117111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22686</v>
      </c>
      <c r="F101" s="21">
        <v>29225</v>
      </c>
      <c r="G101" s="22">
        <f t="shared" si="22"/>
        <v>16.227816047554668</v>
      </c>
      <c r="H101" s="23">
        <f t="shared" si="19"/>
        <v>-117111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2"/>
        <v>#DIV/0!</v>
      </c>
      <c r="H102" s="51">
        <f t="shared" si="19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1816.3773200000001</v>
      </c>
      <c r="F103" s="79">
        <f>F105+F108+F109+F110</f>
        <v>699.81825000000003</v>
      </c>
      <c r="G103" s="110">
        <f t="shared" si="22"/>
        <v>12.613118251196124</v>
      </c>
      <c r="H103" s="33">
        <f t="shared" si="19"/>
        <v>-12584.322680000001</v>
      </c>
    </row>
    <row r="104" spans="1:8" s="10" customForma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19"/>
        <v>0</v>
      </c>
    </row>
    <row r="105" spans="1:8" s="10" customForma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>
        <v>1172.0070000000001</v>
      </c>
      <c r="F106" s="26"/>
      <c r="G106" s="41">
        <v>0</v>
      </c>
      <c r="H106" s="27">
        <f>E106-D106</f>
        <v>-4804.4930000000004</v>
      </c>
    </row>
    <row r="107" spans="1:8" s="10" customFormat="1" ht="24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19"/>
        <v>0</v>
      </c>
    </row>
    <row r="108" spans="1:8" s="10" customFormat="1" x14ac:dyDescent="0.2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3">E109/D109*100</f>
        <v>#DIV/0!</v>
      </c>
      <c r="H109" s="27">
        <f t="shared" si="19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644.37031999999999</v>
      </c>
      <c r="F110" s="79">
        <f>F111+F112+F113+F114+F116+F115+F117+F118</f>
        <v>699.81825000000003</v>
      </c>
      <c r="G110" s="110">
        <f t="shared" si="23"/>
        <v>12.421117643657112</v>
      </c>
      <c r="H110" s="33">
        <f t="shared" si="19"/>
        <v>-4543.3296799999998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3"/>
        <v>0</v>
      </c>
      <c r="H111" s="23">
        <f t="shared" si="19"/>
        <v>-907.8</v>
      </c>
    </row>
    <row r="112" spans="1:8" ht="24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230.928</v>
      </c>
      <c r="F112" s="26">
        <v>421.92</v>
      </c>
      <c r="G112" s="41">
        <f t="shared" si="23"/>
        <v>20.117431832041117</v>
      </c>
      <c r="H112" s="27">
        <f t="shared" si="19"/>
        <v>-916.97200000000009</v>
      </c>
    </row>
    <row r="113" spans="1:8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3"/>
        <v>#DIV/0!</v>
      </c>
      <c r="H113" s="27">
        <f t="shared" si="19"/>
        <v>0</v>
      </c>
    </row>
    <row r="114" spans="1:8" ht="24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3"/>
        <v>#DIV/0!</v>
      </c>
      <c r="H114" s="27">
        <f t="shared" si="19"/>
        <v>0</v>
      </c>
    </row>
    <row r="115" spans="1:8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19"/>
        <v>0</v>
      </c>
    </row>
    <row r="116" spans="1:8" ht="24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x14ac:dyDescent="0.2">
      <c r="A117" s="61" t="s">
        <v>183</v>
      </c>
      <c r="B117" s="147" t="s">
        <v>191</v>
      </c>
      <c r="C117" s="26">
        <v>3132</v>
      </c>
      <c r="D117" s="26">
        <v>3132</v>
      </c>
      <c r="E117" s="27">
        <v>413.44232</v>
      </c>
      <c r="F117" s="26">
        <v>277.89825000000002</v>
      </c>
      <c r="G117" s="41">
        <v>0</v>
      </c>
      <c r="H117" s="27">
        <f>E117-C117</f>
        <v>-2718.5576799999999</v>
      </c>
    </row>
    <row r="118" spans="1:8" ht="12.75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28083.353520000001</v>
      </c>
      <c r="F119" s="131">
        <f>F120+F132+F134+F136+F138+F139+F140+F133+F135</f>
        <v>28276.09922</v>
      </c>
      <c r="G119" s="132">
        <f t="shared" ref="G119:G126" si="24">E119/D119*100</f>
        <v>15.626657363015989</v>
      </c>
      <c r="H119" s="133">
        <f t="shared" ref="H119:H126" si="25">E119-D119</f>
        <v>-151631.04647999996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20552.560000000001</v>
      </c>
      <c r="F120" s="139">
        <f t="shared" ref="F120" si="26">F123+F127+F122+F121+F124+F129+F125+F126+F130+F131</f>
        <v>20588.580000000002</v>
      </c>
      <c r="G120" s="141">
        <f t="shared" si="24"/>
        <v>15.481792892218712</v>
      </c>
      <c r="H120" s="142">
        <f t="shared" si="25"/>
        <v>-112200.54000000001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4"/>
        <v>0</v>
      </c>
      <c r="H121" s="23">
        <f t="shared" si="25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4"/>
        <v>0</v>
      </c>
      <c r="H122" s="27">
        <f t="shared" si="25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16086</v>
      </c>
      <c r="F123" s="26">
        <v>16070</v>
      </c>
      <c r="G123" s="41">
        <f t="shared" si="24"/>
        <v>16.650553672831009</v>
      </c>
      <c r="H123" s="27">
        <f t="shared" si="25"/>
        <v>-80523.399999999994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2518</v>
      </c>
      <c r="F124" s="26">
        <v>2730</v>
      </c>
      <c r="G124" s="41">
        <f t="shared" si="24"/>
        <v>16.645952878335141</v>
      </c>
      <c r="H124" s="27">
        <f t="shared" si="25"/>
        <v>-12608.8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4"/>
        <v>0</v>
      </c>
      <c r="H125" s="27">
        <f t="shared" si="25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4"/>
        <v>0</v>
      </c>
      <c r="H126" s="27">
        <f t="shared" si="25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187.845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7">E129/D129*100</f>
        <v>0</v>
      </c>
      <c r="H129" s="27">
        <f t="shared" ref="H129:H145" si="28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1760.7149999999999</v>
      </c>
      <c r="F130" s="26">
        <v>1763.15</v>
      </c>
      <c r="G130" s="41">
        <f t="shared" si="27"/>
        <v>15.426870405579457</v>
      </c>
      <c r="H130" s="27">
        <f t="shared" si="28"/>
        <v>-9652.5849999999991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7"/>
        <v>0</v>
      </c>
      <c r="H131" s="75">
        <f t="shared" si="28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7"/>
        <v>0</v>
      </c>
      <c r="H132" s="23">
        <f t="shared" si="28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7"/>
        <v>0</v>
      </c>
      <c r="H133" s="27">
        <f t="shared" si="28"/>
        <v>-1173.5</v>
      </c>
    </row>
    <row r="134" spans="1:8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7"/>
        <v>25</v>
      </c>
      <c r="H134" s="27">
        <f t="shared" si="28"/>
        <v>-1299.9749999999999</v>
      </c>
    </row>
    <row r="135" spans="1:8" ht="24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24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>
        <v>220.31528</v>
      </c>
      <c r="F136" s="26"/>
      <c r="G136" s="41">
        <f t="shared" si="27"/>
        <v>94.031276141698669</v>
      </c>
      <c r="H136" s="27">
        <f t="shared" si="28"/>
        <v>-13.98472000000001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75.691209999999998</v>
      </c>
      <c r="F138" s="26">
        <v>90.862669999999994</v>
      </c>
      <c r="G138" s="41">
        <f t="shared" si="27"/>
        <v>11.914246812529514</v>
      </c>
      <c r="H138" s="27">
        <f t="shared" si="28"/>
        <v>-559.60879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191.46203</v>
      </c>
      <c r="F139" s="26">
        <v>185.88155</v>
      </c>
      <c r="G139" s="41">
        <f t="shared" si="27"/>
        <v>12.142442288178589</v>
      </c>
      <c r="H139" s="27">
        <f t="shared" si="28"/>
        <v>-1385.33797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6610</v>
      </c>
      <c r="F140" s="79">
        <f>F141</f>
        <v>7019</v>
      </c>
      <c r="G140" s="110">
        <f t="shared" si="27"/>
        <v>16.679283371183448</v>
      </c>
      <c r="H140" s="33">
        <f t="shared" si="28"/>
        <v>-33020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6610</v>
      </c>
      <c r="F141" s="83">
        <v>7019</v>
      </c>
      <c r="G141" s="47">
        <f t="shared" si="27"/>
        <v>16.679283371183448</v>
      </c>
      <c r="H141" s="84">
        <f t="shared" si="28"/>
        <v>-33020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5076.3488399999997</v>
      </c>
      <c r="F142" s="79">
        <f t="shared" ref="F142" si="29">F143</f>
        <v>1703.9803199999999</v>
      </c>
      <c r="G142" s="110">
        <f t="shared" si="27"/>
        <v>13.031338960982316</v>
      </c>
      <c r="H142" s="33">
        <f t="shared" si="28"/>
        <v>-33878.580160000005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2931.1888399999998</v>
      </c>
      <c r="F143" s="55">
        <v>1703.9803199999999</v>
      </c>
      <c r="G143" s="162">
        <f t="shared" si="27"/>
        <v>11.000017450285169</v>
      </c>
      <c r="H143" s="161">
        <f t="shared" si="28"/>
        <v>-23715.940160000002</v>
      </c>
    </row>
    <row r="144" spans="1:8" ht="36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>
        <v>2145.16</v>
      </c>
      <c r="F144" s="50"/>
      <c r="G144" s="66">
        <f t="shared" si="27"/>
        <v>17.429272493865678</v>
      </c>
      <c r="H144" s="51">
        <f t="shared" si="28"/>
        <v>-10162.64</v>
      </c>
    </row>
    <row r="145" spans="1:8" ht="24.75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7"/>
        <v>#DIV/0!</v>
      </c>
      <c r="H145" s="75">
        <f t="shared" si="28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201">
        <f t="shared" ref="H146:H150" si="30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0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0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0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0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67869.557530000005</v>
      </c>
      <c r="F152" s="79">
        <f>F8+F98</f>
        <v>70234.247069999998</v>
      </c>
      <c r="G152" s="110">
        <f>E152/D152*100</f>
        <v>14.799838388723524</v>
      </c>
      <c r="H152" s="33">
        <f>E152-D152</f>
        <v>-390713.54147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285</v>
      </c>
      <c r="C4" s="3"/>
      <c r="D4" s="3"/>
      <c r="G4" s="9"/>
      <c r="H4" s="9"/>
    </row>
    <row r="5" spans="1:8" s="10" customFormat="1" ht="12.75" thickBot="1" x14ac:dyDescent="0.25">
      <c r="A5" s="252" t="s">
        <v>3</v>
      </c>
      <c r="B5" s="255" t="s">
        <v>4</v>
      </c>
      <c r="C5" s="258" t="s">
        <v>281</v>
      </c>
      <c r="D5" s="258" t="s">
        <v>288</v>
      </c>
      <c r="E5" s="261" t="s">
        <v>286</v>
      </c>
      <c r="F5" s="258" t="s">
        <v>287</v>
      </c>
      <c r="G5" s="272" t="s">
        <v>5</v>
      </c>
      <c r="H5" s="273"/>
    </row>
    <row r="6" spans="1:8" s="10" customFormat="1" x14ac:dyDescent="0.2">
      <c r="A6" s="253"/>
      <c r="B6" s="256"/>
      <c r="C6" s="259"/>
      <c r="D6" s="259"/>
      <c r="E6" s="262"/>
      <c r="F6" s="259"/>
      <c r="G6" s="255" t="s">
        <v>6</v>
      </c>
      <c r="H6" s="255" t="s">
        <v>7</v>
      </c>
    </row>
    <row r="7" spans="1:8" ht="12.75" thickBot="1" x14ac:dyDescent="0.25">
      <c r="A7" s="254"/>
      <c r="B7" s="257"/>
      <c r="C7" s="260"/>
      <c r="D7" s="260"/>
      <c r="E7" s="263"/>
      <c r="F7" s="260"/>
      <c r="G7" s="257"/>
      <c r="H7" s="25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19732.90957</v>
      </c>
      <c r="F8" s="13">
        <f>F9+F20+F30+F53+F67+F98+F40+F63+F14</f>
        <v>18865.9647</v>
      </c>
      <c r="G8" s="14">
        <f t="shared" ref="G8:G25" si="0">E8/D8*100</f>
        <v>23.017052675060377</v>
      </c>
      <c r="H8" s="15">
        <f>E8-D8</f>
        <v>-65998.786179999996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13539.6371</v>
      </c>
      <c r="F9" s="13">
        <f>F10</f>
        <v>13687.31993</v>
      </c>
      <c r="G9" s="14">
        <f t="shared" si="0"/>
        <v>25.781436677647239</v>
      </c>
      <c r="H9" s="15">
        <f t="shared" ref="H9:H25" si="1">E9-D9</f>
        <v>-38977.3629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13539.6371</v>
      </c>
      <c r="F10" s="21">
        <f>F11+F12+F13</f>
        <v>13687.31993</v>
      </c>
      <c r="G10" s="22">
        <f t="shared" si="0"/>
        <v>25.781436677647239</v>
      </c>
      <c r="H10" s="23">
        <f t="shared" si="1"/>
        <v>-38977.3629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13436.68619</v>
      </c>
      <c r="F11" s="26">
        <v>13627.38112</v>
      </c>
      <c r="G11" s="22">
        <f>E11/D11*100</f>
        <v>25.808017420866626</v>
      </c>
      <c r="H11" s="27">
        <f t="shared" si="1"/>
        <v>-38627.31381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71.116299999999995</v>
      </c>
      <c r="F12" s="26">
        <v>4.86191</v>
      </c>
      <c r="G12" s="22">
        <f t="shared" si="0"/>
        <v>31.467389380530967</v>
      </c>
      <c r="H12" s="27">
        <f t="shared" si="1"/>
        <v>-154.8837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31.834610000000001</v>
      </c>
      <c r="F13" s="50">
        <v>55.076900000000002</v>
      </c>
      <c r="G13" s="47">
        <f t="shared" si="0"/>
        <v>14.024057268722467</v>
      </c>
      <c r="H13" s="51">
        <f t="shared" si="1"/>
        <v>-195.16539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3.5036299999999998</v>
      </c>
      <c r="F14" s="79">
        <f t="shared" si="2"/>
        <v>0</v>
      </c>
      <c r="G14" s="110">
        <f t="shared" si="0"/>
        <v>22.422155736524644</v>
      </c>
      <c r="H14" s="33">
        <f t="shared" si="1"/>
        <v>-12.122120000000002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3.5036299999999998</v>
      </c>
      <c r="F15" s="21">
        <f t="shared" si="3"/>
        <v>0</v>
      </c>
      <c r="G15" s="22">
        <f t="shared" si="0"/>
        <v>22.422155736524644</v>
      </c>
      <c r="H15" s="23">
        <f t="shared" si="1"/>
        <v>-12.122120000000002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1.57236</v>
      </c>
      <c r="F16" s="190"/>
      <c r="G16" s="22">
        <f t="shared" si="0"/>
        <v>21.915097048271861</v>
      </c>
      <c r="H16" s="27">
        <f t="shared" si="1"/>
        <v>-5.6024200000000004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1.103E-2</v>
      </c>
      <c r="F17" s="190"/>
      <c r="G17" s="22">
        <f t="shared" si="0"/>
        <v>26.97481046710687</v>
      </c>
      <c r="H17" s="27">
        <f t="shared" si="1"/>
        <v>-2.9860000000000005E-2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2.2010399999999999</v>
      </c>
      <c r="F18" s="190"/>
      <c r="G18" s="22">
        <f t="shared" si="0"/>
        <v>23.321017884066659</v>
      </c>
      <c r="H18" s="27">
        <f t="shared" si="1"/>
        <v>-7.2369700000000003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-0.28079999999999999</v>
      </c>
      <c r="F19" s="192"/>
      <c r="G19" s="47">
        <f t="shared" si="0"/>
        <v>27.317035206677499</v>
      </c>
      <c r="H19" s="51">
        <f t="shared" si="1"/>
        <v>0.74713000000000007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4927.5141599999988</v>
      </c>
      <c r="F20" s="13">
        <f>F21+F25+F27+F28+F29+F26</f>
        <v>3064.3707300000001</v>
      </c>
      <c r="G20" s="32">
        <f t="shared" si="0"/>
        <v>22.726289825661834</v>
      </c>
      <c r="H20" s="33">
        <f t="shared" si="1"/>
        <v>-16754.485840000001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2475.4701700000001</v>
      </c>
      <c r="F21" s="21">
        <f>F22+F23+F24</f>
        <v>1496.03676</v>
      </c>
      <c r="G21" s="36">
        <f t="shared" si="0"/>
        <v>12.984370154733806</v>
      </c>
      <c r="H21" s="37">
        <f t="shared" si="1"/>
        <v>-16589.529829999999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383.12493000000001</v>
      </c>
      <c r="F22" s="26">
        <v>552.91417000000001</v>
      </c>
      <c r="G22" s="41">
        <f t="shared" si="0"/>
        <v>2.6486341513999307</v>
      </c>
      <c r="H22" s="27">
        <f t="shared" si="1"/>
        <v>-14081.87507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2092.3445400000001</v>
      </c>
      <c r="F23" s="26">
        <v>943.12258999999995</v>
      </c>
      <c r="G23" s="41">
        <f t="shared" si="0"/>
        <v>45.485750869565216</v>
      </c>
      <c r="H23" s="27">
        <f t="shared" si="1"/>
        <v>-2507.6554599999999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118.75855</v>
      </c>
      <c r="F25" s="26">
        <v>362.56898000000001</v>
      </c>
      <c r="G25" s="41">
        <f t="shared" si="0"/>
        <v>86.056920289855071</v>
      </c>
      <c r="H25" s="27">
        <f t="shared" si="1"/>
        <v>-19.24145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5.042E-2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2094.71074</v>
      </c>
      <c r="F27" s="26">
        <v>981.65889000000004</v>
      </c>
      <c r="G27" s="41">
        <f>E27/D27*100</f>
        <v>121.36215179606025</v>
      </c>
      <c r="H27" s="27">
        <f t="shared" ref="H27:H40" si="4">E27-D27</f>
        <v>368.71073999999999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238.52428</v>
      </c>
      <c r="F28" s="50">
        <v>224.1061</v>
      </c>
      <c r="G28" s="41">
        <f>E28/D28*100</f>
        <v>31.676531208499338</v>
      </c>
      <c r="H28" s="51">
        <f t="shared" si="4"/>
        <v>-514.47572000000002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300.95796000000001</v>
      </c>
      <c r="F30" s="13">
        <f t="shared" si="5"/>
        <v>598.12509</v>
      </c>
      <c r="G30" s="14">
        <f t="shared" ref="G30:G38" si="6">E30/D30*100</f>
        <v>29.904407790143082</v>
      </c>
      <c r="H30" s="52">
        <f t="shared" si="4"/>
        <v>-705.44203999999991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300.95796000000001</v>
      </c>
      <c r="F31" s="21">
        <f>F32</f>
        <v>425.91424999999998</v>
      </c>
      <c r="G31" s="22">
        <f t="shared" si="6"/>
        <v>30.053720790892751</v>
      </c>
      <c r="H31" s="23">
        <f t="shared" si="4"/>
        <v>-700.44203999999991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300.95796000000001</v>
      </c>
      <c r="F32" s="26">
        <v>425.91424999999998</v>
      </c>
      <c r="G32" s="41">
        <f t="shared" si="6"/>
        <v>30.053720790892751</v>
      </c>
      <c r="H32" s="27">
        <f t="shared" si="4"/>
        <v>-700.44203999999991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172.21084000000002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79.710840000000005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19.5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73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4" t="s">
        <v>60</v>
      </c>
      <c r="B40" s="266" t="s">
        <v>61</v>
      </c>
      <c r="C40" s="268">
        <f>C42+C50</f>
        <v>10138.07425</v>
      </c>
      <c r="D40" s="268">
        <f>D42+D50</f>
        <v>10153.700000000001</v>
      </c>
      <c r="E40" s="268">
        <f>E42+E50</f>
        <v>711.65120999999999</v>
      </c>
      <c r="F40" s="268">
        <f>F44+F45+F47+F50</f>
        <v>794.10975999999994</v>
      </c>
      <c r="G40" s="274">
        <f>E40/D40*100</f>
        <v>7.0087870431468327</v>
      </c>
      <c r="H40" s="270">
        <f t="shared" si="4"/>
        <v>-9442.0487900000007</v>
      </c>
    </row>
    <row r="41" spans="1:8" ht="12.75" thickBot="1" x14ac:dyDescent="0.25">
      <c r="A41" s="265"/>
      <c r="B41" s="267"/>
      <c r="C41" s="269"/>
      <c r="D41" s="269"/>
      <c r="E41" s="269"/>
      <c r="F41" s="269"/>
      <c r="G41" s="275"/>
      <c r="H41" s="27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602.06795999999997</v>
      </c>
      <c r="F42" s="21">
        <f t="shared" ref="F42" si="8">F43+F45+F47+F49</f>
        <v>729.19227999999998</v>
      </c>
      <c r="G42" s="41">
        <f t="shared" ref="G42:G55" si="9">E42/D42*100</f>
        <v>6.1162770096610011</v>
      </c>
      <c r="H42" s="23">
        <f t="shared" ref="H42:H73" si="10">E42-D42</f>
        <v>-9241.6320400000004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565.94102999999996</v>
      </c>
      <c r="F43" s="26">
        <f>F44</f>
        <v>685.75734999999997</v>
      </c>
      <c r="G43" s="41">
        <f t="shared" si="9"/>
        <v>6.3686914688903142</v>
      </c>
      <c r="H43" s="27">
        <f t="shared" si="10"/>
        <v>-8320.3589699999993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565.94102999999996</v>
      </c>
      <c r="F44" s="65">
        <v>685.75734999999997</v>
      </c>
      <c r="G44" s="66">
        <f t="shared" si="9"/>
        <v>6.3686914688903142</v>
      </c>
      <c r="H44" s="67">
        <f t="shared" si="10"/>
        <v>-8320.3589699999993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36.126930000000002</v>
      </c>
      <c r="F47" s="26">
        <f>F48</f>
        <v>43.434930000000001</v>
      </c>
      <c r="G47" s="41">
        <f t="shared" si="9"/>
        <v>26.544401175606176</v>
      </c>
      <c r="H47" s="67">
        <f t="shared" si="10"/>
        <v>-99.973069999999993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36.126930000000002</v>
      </c>
      <c r="F48" s="71">
        <v>43.434930000000001</v>
      </c>
      <c r="G48" s="41">
        <f t="shared" si="9"/>
        <v>26.544401175606176</v>
      </c>
      <c r="H48" s="27">
        <f t="shared" si="10"/>
        <v>-99.973069999999993</v>
      </c>
    </row>
    <row r="49" spans="1:234" s="72" customFormat="1" ht="57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109.58325000000001</v>
      </c>
      <c r="F50" s="79">
        <f t="shared" si="11"/>
        <v>64.917479999999998</v>
      </c>
      <c r="G50" s="32">
        <f t="shared" si="9"/>
        <v>35.34943548387097</v>
      </c>
      <c r="H50" s="33">
        <f t="shared" si="10"/>
        <v>-200.41674999999998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109.58325000000001</v>
      </c>
      <c r="F51" s="85">
        <v>64.917479999999998</v>
      </c>
      <c r="G51" s="47">
        <f t="shared" si="9"/>
        <v>36.527750000000005</v>
      </c>
      <c r="H51" s="37">
        <f t="shared" si="10"/>
        <v>-190.41674999999998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8.3858800000000002</v>
      </c>
      <c r="F53" s="13">
        <f>F54</f>
        <v>24.558430000000001</v>
      </c>
      <c r="G53" s="32">
        <f t="shared" si="9"/>
        <v>7.4231034787996819</v>
      </c>
      <c r="H53" s="33">
        <f t="shared" si="10"/>
        <v>-104.58412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8.3858800000000002</v>
      </c>
      <c r="F54" s="23">
        <f>F55+F56+F57+F58+F59</f>
        <v>24.558430000000001</v>
      </c>
      <c r="G54" s="22">
        <f t="shared" si="9"/>
        <v>7.4231034787996819</v>
      </c>
      <c r="H54" s="23">
        <f t="shared" si="10"/>
        <v>-104.58412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7.0049599999999996</v>
      </c>
      <c r="F55" s="26">
        <v>20.50685</v>
      </c>
      <c r="G55" s="22">
        <f t="shared" si="9"/>
        <v>6.8168158816660176</v>
      </c>
      <c r="H55" s="27">
        <f t="shared" si="10"/>
        <v>-95.755040000000008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1.3809199999999999</v>
      </c>
      <c r="F57" s="26">
        <v>4.0515800000000004</v>
      </c>
      <c r="G57" s="22">
        <f>E57/D57*100</f>
        <v>13.525171400587658</v>
      </c>
      <c r="H57" s="27">
        <f t="shared" si="10"/>
        <v>-8.8290800000000011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/>
      <c r="F59" s="74"/>
      <c r="G59" s="96" t="e">
        <f>E59/D59*100</f>
        <v>#DIV/0!</v>
      </c>
      <c r="H59" s="75">
        <f t="shared" si="10"/>
        <v>0</v>
      </c>
    </row>
    <row r="60" spans="1:234" s="72" customFormat="1" ht="0.75" hidden="1" customHeight="1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03" t="e">
        <f t="shared" ref="G60:G62" si="13">E60/D60*100</f>
        <v>#DIV/0!</v>
      </c>
      <c r="H60" s="202">
        <f t="shared" si="10"/>
        <v>0</v>
      </c>
    </row>
    <row r="61" spans="1:234" s="72" customFormat="1" hidden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.5" hidden="1" customHeight="1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577.18682000000001</v>
      </c>
      <c r="G63" s="100">
        <f>E63/D63*100</f>
        <v>0</v>
      </c>
      <c r="H63" s="202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571.42362000000003</v>
      </c>
      <c r="G65" s="22">
        <f t="shared" ref="G65:G70" si="14"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184.50609</v>
      </c>
      <c r="F67" s="109">
        <f t="shared" ref="F67" si="15">F68+F71+F74+F76+F80+F82+F84+F86+F88+F93+F78</f>
        <v>120.29394000000001</v>
      </c>
      <c r="G67" s="110">
        <f t="shared" si="14"/>
        <v>155.0471344537815</v>
      </c>
      <c r="H67" s="33">
        <f t="shared" si="10"/>
        <v>65.50609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0.1</v>
      </c>
      <c r="F68" s="21">
        <f t="shared" ref="F68" si="16">F69</f>
        <v>0</v>
      </c>
      <c r="G68" s="22">
        <f t="shared" si="14"/>
        <v>1.25</v>
      </c>
      <c r="H68" s="23">
        <f t="shared" si="10"/>
        <v>-7.9</v>
      </c>
    </row>
    <row r="69" spans="1:8" s="10" customFormat="1" ht="36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/>
      <c r="G69" s="22">
        <f t="shared" si="14"/>
        <v>0</v>
      </c>
      <c r="H69" s="27">
        <f t="shared" si="10"/>
        <v>-3</v>
      </c>
    </row>
    <row r="70" spans="1:8" s="10" customFormat="1" ht="32.2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0.1</v>
      </c>
      <c r="F70" s="208"/>
      <c r="G70" s="22">
        <f t="shared" si="14"/>
        <v>2</v>
      </c>
      <c r="H70" s="27">
        <f t="shared" si="10"/>
        <v>-4.9000000000000004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21.94566</v>
      </c>
      <c r="F71" s="21">
        <f>F72</f>
        <v>0</v>
      </c>
      <c r="G71" s="41"/>
      <c r="H71" s="27">
        <f t="shared" si="10"/>
        <v>4.9456600000000002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21.94566</v>
      </c>
      <c r="F72" s="26"/>
      <c r="G72" s="41">
        <f>E72/D72*100</f>
        <v>156.75471428571427</v>
      </c>
      <c r="H72" s="117">
        <f t="shared" si="10"/>
        <v>7.9456600000000002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7.4995000000000003</v>
      </c>
      <c r="F80" s="21">
        <f>F81</f>
        <v>0.75</v>
      </c>
      <c r="G80" s="41">
        <f>E80/D80*100</f>
        <v>249.98333333333335</v>
      </c>
      <c r="H80" s="27">
        <f>E80-D80</f>
        <v>4.4995000000000003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7.4995000000000003</v>
      </c>
      <c r="F81" s="23">
        <v>0.75</v>
      </c>
      <c r="G81" s="41">
        <f>E81/D81*100</f>
        <v>249.98333333333335</v>
      </c>
      <c r="H81" s="27">
        <f>E82-D81</f>
        <v>-2.4522599999999999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0.54774</v>
      </c>
      <c r="F82" s="21">
        <f>F83</f>
        <v>0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0.54774</v>
      </c>
      <c r="F83" s="26"/>
      <c r="G83" s="41">
        <f>E83/D83*100</f>
        <v>27.387</v>
      </c>
      <c r="H83" s="27">
        <f>E83-D83</f>
        <v>-1.4522599999999999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1.5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1.5</v>
      </c>
      <c r="F87" s="26">
        <v>3</v>
      </c>
      <c r="G87" s="41">
        <f t="shared" ref="G87:G98" si="19">E87/D87*100</f>
        <v>3.125</v>
      </c>
      <c r="H87" s="27">
        <f t="shared" ref="H87:H118" si="20">E87-D87</f>
        <v>-46.5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25.25318</v>
      </c>
      <c r="F88" s="21">
        <f t="shared" ref="F88" si="21">F89</f>
        <v>10.45</v>
      </c>
      <c r="G88" s="41">
        <f t="shared" si="19"/>
        <v>90.189928571428567</v>
      </c>
      <c r="H88" s="27">
        <f t="shared" si="20"/>
        <v>-2.7468199999999996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25.25318</v>
      </c>
      <c r="F89" s="26">
        <v>10.45</v>
      </c>
      <c r="G89" s="41">
        <f t="shared" si="19"/>
        <v>109.7964347826087</v>
      </c>
      <c r="H89" s="27">
        <f t="shared" si="20"/>
        <v>2.2531800000000004</v>
      </c>
    </row>
    <row r="90" spans="1:8" ht="46.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7.6600099999999998</v>
      </c>
      <c r="F93" s="26">
        <f>F94+F95</f>
        <v>105.84394</v>
      </c>
      <c r="G93" s="41" t="e">
        <f t="shared" si="19"/>
        <v>#DIV/0!</v>
      </c>
      <c r="H93" s="27">
        <f t="shared" si="20"/>
        <v>7.6600099999999998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7.0208899999999996</v>
      </c>
      <c r="F94" s="50">
        <v>104.06144</v>
      </c>
      <c r="G94" s="41" t="e">
        <f t="shared" si="19"/>
        <v>#DIV/0!</v>
      </c>
      <c r="H94" s="27">
        <f t="shared" si="20"/>
        <v>7.0208899999999996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0.63912000000000002</v>
      </c>
      <c r="F95" s="50">
        <v>1.7825</v>
      </c>
      <c r="G95" s="66" t="e">
        <f t="shared" si="19"/>
        <v>#DIV/0!</v>
      </c>
      <c r="H95" s="51">
        <f t="shared" si="20"/>
        <v>0.63912000000000002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120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120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56.753540000000001</v>
      </c>
      <c r="F98" s="79">
        <f t="shared" si="22"/>
        <v>0</v>
      </c>
      <c r="G98" s="110" t="e">
        <f t="shared" si="19"/>
        <v>#DIV/0!</v>
      </c>
      <c r="H98" s="33">
        <f t="shared" si="20"/>
        <v>56.753540000000001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56.753540000000001</v>
      </c>
      <c r="F100" s="50"/>
      <c r="G100" s="66" t="e">
        <f t="shared" ref="G100:G106" si="23">E100/D100*100</f>
        <v>#DIV/0!</v>
      </c>
      <c r="H100" s="51">
        <f t="shared" si="20"/>
        <v>56.753540000000001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94859.675990000003</v>
      </c>
      <c r="F101" s="131">
        <f>F102+F154+F152+F150</f>
        <v>91009.764670000019</v>
      </c>
      <c r="G101" s="132">
        <f t="shared" si="23"/>
        <v>25.462025885144683</v>
      </c>
      <c r="H101" s="133">
        <f t="shared" si="20"/>
        <v>-277693.85300999996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86410.73143</v>
      </c>
      <c r="F102" s="135">
        <f>F103+F106+F122+F145</f>
        <v>91009.764670000019</v>
      </c>
      <c r="G102" s="136">
        <f t="shared" si="23"/>
        <v>25.878286959352476</v>
      </c>
      <c r="H102" s="137">
        <f t="shared" si="20"/>
        <v>-247501.36856999999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37850</v>
      </c>
      <c r="F103" s="139">
        <f>SUM(F104+F105)</f>
        <v>42995.7</v>
      </c>
      <c r="G103" s="141">
        <f t="shared" si="23"/>
        <v>27.0749729965593</v>
      </c>
      <c r="H103" s="142">
        <f t="shared" si="20"/>
        <v>-101947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37850</v>
      </c>
      <c r="F104" s="21">
        <v>42995.7</v>
      </c>
      <c r="G104" s="22">
        <f t="shared" si="23"/>
        <v>27.0749729965593</v>
      </c>
      <c r="H104" s="23">
        <f t="shared" si="20"/>
        <v>-101947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4.25" customHeight="1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6281.7199199999995</v>
      </c>
      <c r="F106" s="79">
        <f>F108+F111+F112+F113</f>
        <v>1438.34365</v>
      </c>
      <c r="G106" s="110">
        <f t="shared" si="23"/>
        <v>43.620934537904404</v>
      </c>
      <c r="H106" s="33">
        <f t="shared" si="20"/>
        <v>-8118.9800800000012</v>
      </c>
    </row>
    <row r="107" spans="1:8" s="10" customFormat="1" hidden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idden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1767.41</v>
      </c>
      <c r="F109" s="26"/>
      <c r="G109" s="41">
        <v>0</v>
      </c>
      <c r="H109" s="27">
        <f>E109-D109</f>
        <v>-4209.09</v>
      </c>
    </row>
    <row r="110" spans="1:8" s="10" customFormat="1" ht="24" hidden="1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/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1277.8099200000001</v>
      </c>
      <c r="F113" s="79">
        <f>F114+F115+F116+F117+F119+F118+F120+F121</f>
        <v>1438.34365</v>
      </c>
      <c r="G113" s="110">
        <f t="shared" si="24"/>
        <v>24.631530736164393</v>
      </c>
      <c r="H113" s="33">
        <f t="shared" si="20"/>
        <v>-3909.8900799999997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52.749479999999998</v>
      </c>
      <c r="F114" s="21"/>
      <c r="G114" s="22">
        <f t="shared" si="24"/>
        <v>5.810693985459352</v>
      </c>
      <c r="H114" s="23">
        <f t="shared" si="20"/>
        <v>-855.05052000000001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346.392</v>
      </c>
      <c r="F115" s="26">
        <v>608.04</v>
      </c>
      <c r="G115" s="41">
        <f t="shared" si="24"/>
        <v>30.176147748061677</v>
      </c>
      <c r="H115" s="27">
        <f t="shared" si="20"/>
        <v>-801.50800000000004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/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878.66844000000003</v>
      </c>
      <c r="F120" s="26">
        <v>510.30365</v>
      </c>
      <c r="G120" s="41">
        <v>0</v>
      </c>
      <c r="H120" s="27">
        <f>E120-C120</f>
        <v>-2253.3315600000001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42279.011509999997</v>
      </c>
      <c r="F122" s="131">
        <f>F123+F135+F137+F139+F141+F142+F143+F136+F138</f>
        <v>42769.817470000009</v>
      </c>
      <c r="G122" s="132">
        <f t="shared" ref="G122:G129" si="25">E122/D122*100</f>
        <v>23.525667119607558</v>
      </c>
      <c r="H122" s="133">
        <f t="shared" ref="H122:H129" si="26">E122-D122</f>
        <v>-137435.38848999998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30890.937000000002</v>
      </c>
      <c r="F123" s="139">
        <f t="shared" ref="F123" si="27">F126+F130+F125+F124+F127+F132+F128+F129+F133+F134</f>
        <v>30982.81</v>
      </c>
      <c r="G123" s="141">
        <f t="shared" si="25"/>
        <v>23.269465647129898</v>
      </c>
      <c r="H123" s="142">
        <f t="shared" si="26"/>
        <v>-101862.163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24152</v>
      </c>
      <c r="F126" s="26">
        <v>24130</v>
      </c>
      <c r="G126" s="41">
        <f t="shared" si="25"/>
        <v>24.999637716412689</v>
      </c>
      <c r="H126" s="27">
        <f t="shared" si="26"/>
        <v>-72457.399999999994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3782</v>
      </c>
      <c r="F127" s="26">
        <v>4100</v>
      </c>
      <c r="G127" s="41">
        <f t="shared" si="25"/>
        <v>25.001983235053022</v>
      </c>
      <c r="H127" s="27">
        <f t="shared" si="26"/>
        <v>-11344.8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/>
      <c r="F128" s="26"/>
      <c r="G128" s="41">
        <f t="shared" si="25"/>
        <v>0</v>
      </c>
      <c r="H128" s="27">
        <f t="shared" si="26"/>
        <v>-543.20000000000005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/>
      <c r="F130" s="26">
        <v>25.43</v>
      </c>
      <c r="G130" s="41">
        <v>0</v>
      </c>
      <c r="H130" s="27">
        <f>E130-C130</f>
        <v>-305.10000000000002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281.77499999999998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2675.1619999999998</v>
      </c>
      <c r="F133" s="26">
        <v>2727.38</v>
      </c>
      <c r="G133" s="41">
        <f t="shared" si="28"/>
        <v>23.438987847511235</v>
      </c>
      <c r="H133" s="27">
        <f t="shared" si="29"/>
        <v>-8738.137999999999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/>
      <c r="F134" s="74"/>
      <c r="G134" s="96">
        <f t="shared" si="28"/>
        <v>0</v>
      </c>
      <c r="H134" s="75">
        <f t="shared" si="29"/>
        <v>-4589.3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/>
      <c r="F136" s="26"/>
      <c r="G136" s="41">
        <f t="shared" si="28"/>
        <v>0</v>
      </c>
      <c r="H136" s="27">
        <f t="shared" si="29"/>
        <v>-1173.5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433.32499999999999</v>
      </c>
      <c r="F137" s="26">
        <v>391.77499999999998</v>
      </c>
      <c r="G137" s="41">
        <f t="shared" si="28"/>
        <v>25</v>
      </c>
      <c r="H137" s="27">
        <f t="shared" si="29"/>
        <v>-1299.9749999999999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158.82300000000001</v>
      </c>
      <c r="F141" s="26">
        <v>153.375</v>
      </c>
      <c r="G141" s="41">
        <f t="shared" si="28"/>
        <v>24.999685188100113</v>
      </c>
      <c r="H141" s="27">
        <f t="shared" si="29"/>
        <v>-476.47699999999998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353.52422999999999</v>
      </c>
      <c r="F142" s="26">
        <v>344.38747000000001</v>
      </c>
      <c r="G142" s="41">
        <f t="shared" si="28"/>
        <v>22.420359589041094</v>
      </c>
      <c r="H142" s="27">
        <f t="shared" si="29"/>
        <v>-1223.27577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9912</v>
      </c>
      <c r="F143" s="79">
        <f>F144</f>
        <v>10527</v>
      </c>
      <c r="G143" s="110">
        <f t="shared" si="28"/>
        <v>25.011355034065101</v>
      </c>
      <c r="H143" s="33">
        <f t="shared" si="29"/>
        <v>-29718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9912</v>
      </c>
      <c r="F144" s="83">
        <v>10527</v>
      </c>
      <c r="G144" s="47">
        <f t="shared" si="28"/>
        <v>25.011355034065101</v>
      </c>
      <c r="H144" s="84">
        <f t="shared" si="29"/>
        <v>-29718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8460.6484799999998</v>
      </c>
      <c r="F145" s="79">
        <f t="shared" ref="F145" si="30">F146</f>
        <v>3805.90355</v>
      </c>
      <c r="G145" s="110">
        <f t="shared" si="28"/>
        <v>21.895278458775422</v>
      </c>
      <c r="H145" s="33">
        <f t="shared" si="29"/>
        <v>-30180.780520000004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5263.7954799999998</v>
      </c>
      <c r="F146" s="55">
        <v>3805.90355</v>
      </c>
      <c r="G146" s="162">
        <f t="shared" si="28"/>
        <v>19.988872327471459</v>
      </c>
      <c r="H146" s="161">
        <f t="shared" si="29"/>
        <v>-21069.83352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3196.8530000000001</v>
      </c>
      <c r="F147" s="50"/>
      <c r="G147" s="66">
        <f t="shared" si="28"/>
        <v>25.974203350720682</v>
      </c>
      <c r="H147" s="51">
        <f t="shared" si="29"/>
        <v>-9110.9470000000001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02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ht="20.25" customHeight="1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114592.58556000001</v>
      </c>
      <c r="F156" s="79">
        <f>F8+F101</f>
        <v>109875.72937000002</v>
      </c>
      <c r="G156" s="110">
        <f>E156/D156*100</f>
        <v>25.004643259557763</v>
      </c>
      <c r="H156" s="33">
        <f>E156-D156</f>
        <v>-343692.63919000002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294</v>
      </c>
      <c r="C4" s="3"/>
      <c r="D4" s="3"/>
      <c r="G4" s="9"/>
      <c r="H4" s="9"/>
    </row>
    <row r="5" spans="1:8" s="10" customFormat="1" ht="12.75" thickBot="1" x14ac:dyDescent="0.25">
      <c r="A5" s="252" t="s">
        <v>3</v>
      </c>
      <c r="B5" s="255" t="s">
        <v>4</v>
      </c>
      <c r="C5" s="258" t="s">
        <v>281</v>
      </c>
      <c r="D5" s="258" t="s">
        <v>288</v>
      </c>
      <c r="E5" s="261" t="s">
        <v>295</v>
      </c>
      <c r="F5" s="258" t="s">
        <v>296</v>
      </c>
      <c r="G5" s="272" t="s">
        <v>5</v>
      </c>
      <c r="H5" s="273"/>
    </row>
    <row r="6" spans="1:8" s="10" customFormat="1" x14ac:dyDescent="0.2">
      <c r="A6" s="253"/>
      <c r="B6" s="256"/>
      <c r="C6" s="259"/>
      <c r="D6" s="259"/>
      <c r="E6" s="262"/>
      <c r="F6" s="259"/>
      <c r="G6" s="255" t="s">
        <v>6</v>
      </c>
      <c r="H6" s="255" t="s">
        <v>7</v>
      </c>
    </row>
    <row r="7" spans="1:8" ht="12.75" thickBot="1" x14ac:dyDescent="0.25">
      <c r="A7" s="254"/>
      <c r="B7" s="257"/>
      <c r="C7" s="260"/>
      <c r="D7" s="260"/>
      <c r="E7" s="263"/>
      <c r="F7" s="260"/>
      <c r="G7" s="257"/>
      <c r="H7" s="25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34918.51511</v>
      </c>
      <c r="F8" s="13">
        <f>F9+F20+F30+F53+F67+F98+F40+F63+F14</f>
        <v>34718.52403</v>
      </c>
      <c r="G8" s="14">
        <f t="shared" ref="G8:G25" si="0">E8/D8*100</f>
        <v>40.72999467061166</v>
      </c>
      <c r="H8" s="15">
        <f>E8-D8</f>
        <v>-50813.180639999999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19396.148830000002</v>
      </c>
      <c r="F9" s="13">
        <f>F10</f>
        <v>17033.103029999998</v>
      </c>
      <c r="G9" s="14">
        <f t="shared" si="0"/>
        <v>36.933086105451572</v>
      </c>
      <c r="H9" s="15">
        <f t="shared" ref="H9:H25" si="1">E9-D9</f>
        <v>-33120.851169999994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19396.148830000002</v>
      </c>
      <c r="F10" s="21">
        <f>F11+F12+F13</f>
        <v>17033.103029999998</v>
      </c>
      <c r="G10" s="22">
        <f t="shared" si="0"/>
        <v>36.933086105451572</v>
      </c>
      <c r="H10" s="23">
        <f t="shared" si="1"/>
        <v>-33120.851169999994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19299.982520000001</v>
      </c>
      <c r="F11" s="26">
        <v>16972.750199999999</v>
      </c>
      <c r="G11" s="22">
        <f>E11/D11*100</f>
        <v>37.069726720958826</v>
      </c>
      <c r="H11" s="27">
        <f t="shared" si="1"/>
        <v>-32764.017479999999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83.763270000000006</v>
      </c>
      <c r="F12" s="26">
        <v>4.86191</v>
      </c>
      <c r="G12" s="22">
        <f t="shared" si="0"/>
        <v>37.063393805309737</v>
      </c>
      <c r="H12" s="27">
        <f t="shared" si="1"/>
        <v>-142.23672999999999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12.403040000000001</v>
      </c>
      <c r="F13" s="50">
        <v>55.490920000000003</v>
      </c>
      <c r="G13" s="47">
        <f t="shared" si="0"/>
        <v>5.4638942731277531</v>
      </c>
      <c r="H13" s="51">
        <f t="shared" si="1"/>
        <v>-214.59696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4.8186799999999996</v>
      </c>
      <c r="F14" s="79">
        <f t="shared" si="2"/>
        <v>0</v>
      </c>
      <c r="G14" s="110">
        <f t="shared" si="0"/>
        <v>30.838071772554908</v>
      </c>
      <c r="H14" s="33">
        <f t="shared" si="1"/>
        <v>-10.807070000000003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4.8186799999999996</v>
      </c>
      <c r="F15" s="21">
        <f t="shared" si="3"/>
        <v>0</v>
      </c>
      <c r="G15" s="22">
        <f t="shared" si="0"/>
        <v>30.838071772554908</v>
      </c>
      <c r="H15" s="23">
        <f t="shared" si="1"/>
        <v>-10.807070000000003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2.1770900000000002</v>
      </c>
      <c r="F16" s="190"/>
      <c r="G16" s="22">
        <f t="shared" si="0"/>
        <v>30.34364816760932</v>
      </c>
      <c r="H16" s="27">
        <f t="shared" si="1"/>
        <v>-4.9976900000000004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1.6080000000000001E-2</v>
      </c>
      <c r="F17" s="190"/>
      <c r="G17" s="22">
        <f t="shared" si="0"/>
        <v>39.325018341892878</v>
      </c>
      <c r="H17" s="27">
        <f t="shared" si="1"/>
        <v>-2.4810000000000002E-2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3.0207999999999999</v>
      </c>
      <c r="F18" s="190"/>
      <c r="G18" s="22">
        <f t="shared" si="0"/>
        <v>32.006747185052781</v>
      </c>
      <c r="H18" s="27">
        <f t="shared" si="1"/>
        <v>-6.4172100000000007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-0.39528999999999997</v>
      </c>
      <c r="F19" s="192"/>
      <c r="G19" s="47">
        <f t="shared" si="0"/>
        <v>38.454953158288987</v>
      </c>
      <c r="H19" s="51">
        <f t="shared" si="1"/>
        <v>0.63264000000000009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13240.369339999999</v>
      </c>
      <c r="F20" s="13">
        <f>F21+F25+F27+F28+F29+F26</f>
        <v>15034.352390000002</v>
      </c>
      <c r="G20" s="32">
        <f t="shared" si="0"/>
        <v>61.066180887372013</v>
      </c>
      <c r="H20" s="33">
        <f t="shared" si="1"/>
        <v>-8441.6306600000007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10287.17798</v>
      </c>
      <c r="F21" s="21">
        <f>F22+F23+F24</f>
        <v>12877.06963</v>
      </c>
      <c r="G21" s="36">
        <f t="shared" si="0"/>
        <v>53.95844731182796</v>
      </c>
      <c r="H21" s="37">
        <f t="shared" si="1"/>
        <v>-8777.8220199999996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7190.27268</v>
      </c>
      <c r="F22" s="26">
        <v>11270.18339</v>
      </c>
      <c r="G22" s="41">
        <f t="shared" si="0"/>
        <v>49.708072450743174</v>
      </c>
      <c r="H22" s="27">
        <f t="shared" si="1"/>
        <v>-7274.72732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3096.9045999999998</v>
      </c>
      <c r="F23" s="26">
        <v>1606.88624</v>
      </c>
      <c r="G23" s="41">
        <f t="shared" si="0"/>
        <v>67.32401304347826</v>
      </c>
      <c r="H23" s="27">
        <f t="shared" si="1"/>
        <v>-1503.0954000000002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128.25513000000001</v>
      </c>
      <c r="F25" s="26">
        <v>660.68965000000003</v>
      </c>
      <c r="G25" s="41">
        <f t="shared" si="0"/>
        <v>92.938500000000005</v>
      </c>
      <c r="H25" s="27">
        <f t="shared" si="1"/>
        <v>-9.7448699999999917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2431.04765</v>
      </c>
      <c r="F27" s="26">
        <v>1237.6125099999999</v>
      </c>
      <c r="G27" s="41">
        <f>E27/D27*100</f>
        <v>140.84864716106605</v>
      </c>
      <c r="H27" s="27">
        <f t="shared" ref="H27:H40" si="4">E27-D27</f>
        <v>705.04764999999998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393.53622999999999</v>
      </c>
      <c r="F28" s="50">
        <v>258.98059999999998</v>
      </c>
      <c r="G28" s="41">
        <f>E28/D28*100</f>
        <v>52.262447543160683</v>
      </c>
      <c r="H28" s="51">
        <f t="shared" si="4"/>
        <v>-359.46377000000001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526.99195999999995</v>
      </c>
      <c r="F30" s="13">
        <f t="shared" si="5"/>
        <v>750.39956000000006</v>
      </c>
      <c r="G30" s="14">
        <f t="shared" ref="G30:G38" si="6">E30/D30*100</f>
        <v>52.364065977742449</v>
      </c>
      <c r="H30" s="52">
        <f t="shared" si="4"/>
        <v>-479.40804000000003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526.99195999999995</v>
      </c>
      <c r="F31" s="21">
        <f>F32</f>
        <v>518.78872000000001</v>
      </c>
      <c r="G31" s="22">
        <f t="shared" si="6"/>
        <v>52.625520271619727</v>
      </c>
      <c r="H31" s="23">
        <f t="shared" si="4"/>
        <v>-474.40804000000003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526.99195999999995</v>
      </c>
      <c r="F32" s="26">
        <v>518.78872000000001</v>
      </c>
      <c r="G32" s="41">
        <f t="shared" si="6"/>
        <v>52.625520271619727</v>
      </c>
      <c r="H32" s="27">
        <f t="shared" si="4"/>
        <v>-474.40804000000003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231.61084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122.76084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23.85</v>
      </c>
      <c r="G37" s="41" t="e">
        <f t="shared" si="6"/>
        <v>#DIV/0!</v>
      </c>
      <c r="H37" s="27">
        <f t="shared" si="4"/>
        <v>0</v>
      </c>
    </row>
    <row r="38" spans="1:8" ht="33" customHeight="1" x14ac:dyDescent="0.2">
      <c r="A38" s="42" t="s">
        <v>56</v>
      </c>
      <c r="B38" s="58" t="s">
        <v>57</v>
      </c>
      <c r="C38" s="26"/>
      <c r="D38" s="26"/>
      <c r="E38" s="27"/>
      <c r="F38" s="26">
        <v>85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4" t="s">
        <v>60</v>
      </c>
      <c r="B40" s="266" t="s">
        <v>61</v>
      </c>
      <c r="C40" s="268">
        <f>C42+C50</f>
        <v>10138.07425</v>
      </c>
      <c r="D40" s="268">
        <f>D42+D50</f>
        <v>10153.700000000001</v>
      </c>
      <c r="E40" s="268">
        <f>E42+E50</f>
        <v>1051.0370499999999</v>
      </c>
      <c r="F40" s="268">
        <f>F44+F45+F47+F50</f>
        <v>1066.42786</v>
      </c>
      <c r="G40" s="274">
        <f>E40/D40*100</f>
        <v>10.351271457695223</v>
      </c>
      <c r="H40" s="270">
        <f t="shared" si="4"/>
        <v>-9102.6629500000017</v>
      </c>
    </row>
    <row r="41" spans="1:8" ht="12.75" thickBot="1" x14ac:dyDescent="0.25">
      <c r="A41" s="265"/>
      <c r="B41" s="267"/>
      <c r="C41" s="269"/>
      <c r="D41" s="269"/>
      <c r="E41" s="269"/>
      <c r="F41" s="269"/>
      <c r="G41" s="275"/>
      <c r="H41" s="27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892.54476</v>
      </c>
      <c r="F42" s="21">
        <f t="shared" ref="F42" si="8">F43+F45+F47+F49</f>
        <v>989.56637999999998</v>
      </c>
      <c r="G42" s="41">
        <f t="shared" ref="G42:G55" si="9">E42/D42*100</f>
        <v>9.0671674268821683</v>
      </c>
      <c r="H42" s="23">
        <f t="shared" ref="H42:H73" si="10">E42-D42</f>
        <v>-8951.15524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853.80282999999997</v>
      </c>
      <c r="F43" s="26">
        <f>F44</f>
        <v>933.98414000000002</v>
      </c>
      <c r="G43" s="41">
        <f t="shared" si="9"/>
        <v>9.6080801908555884</v>
      </c>
      <c r="H43" s="27">
        <f t="shared" si="10"/>
        <v>-8032.4971699999996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853.80282999999997</v>
      </c>
      <c r="F44" s="65">
        <v>933.98414000000002</v>
      </c>
      <c r="G44" s="66">
        <f t="shared" si="9"/>
        <v>9.6080801908555884</v>
      </c>
      <c r="H44" s="67">
        <f t="shared" si="10"/>
        <v>-8032.4971699999996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38.741930000000004</v>
      </c>
      <c r="F47" s="26">
        <f>F48</f>
        <v>55.582239999999999</v>
      </c>
      <c r="G47" s="41">
        <f t="shared" si="9"/>
        <v>28.465782512858194</v>
      </c>
      <c r="H47" s="67">
        <f t="shared" si="10"/>
        <v>-97.358069999999998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38.741930000000004</v>
      </c>
      <c r="F48" s="71">
        <v>55.582239999999999</v>
      </c>
      <c r="G48" s="41">
        <f t="shared" si="9"/>
        <v>28.465782512858194</v>
      </c>
      <c r="H48" s="27">
        <f t="shared" si="10"/>
        <v>-97.358069999999998</v>
      </c>
    </row>
    <row r="49" spans="1:234" s="72" customFormat="1" ht="59.2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158.49229</v>
      </c>
      <c r="F50" s="79">
        <f t="shared" si="11"/>
        <v>76.86148</v>
      </c>
      <c r="G50" s="32">
        <f t="shared" si="9"/>
        <v>51.126545161290323</v>
      </c>
      <c r="H50" s="33">
        <f t="shared" si="10"/>
        <v>-151.50771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158.49229</v>
      </c>
      <c r="F51" s="85">
        <v>76.86148</v>
      </c>
      <c r="G51" s="47">
        <f t="shared" si="9"/>
        <v>52.83076333333333</v>
      </c>
      <c r="H51" s="37">
        <f t="shared" si="10"/>
        <v>-141.50771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29.73405</v>
      </c>
      <c r="F53" s="13">
        <f>F54</f>
        <v>36.066760000000002</v>
      </c>
      <c r="G53" s="32">
        <f t="shared" si="9"/>
        <v>26.32030627600248</v>
      </c>
      <c r="H53" s="33">
        <f t="shared" si="10"/>
        <v>-83.235950000000003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29.73405</v>
      </c>
      <c r="F54" s="23">
        <f>F55+F56+F57+F58+F59</f>
        <v>36.066760000000002</v>
      </c>
      <c r="G54" s="22">
        <f t="shared" si="9"/>
        <v>26.32030627600248</v>
      </c>
      <c r="H54" s="23">
        <f t="shared" si="10"/>
        <v>-83.235950000000003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26.502089999999999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1.38456</v>
      </c>
      <c r="F57" s="26">
        <v>9.4667499999999993</v>
      </c>
      <c r="G57" s="22">
        <f>E57/D57*100</f>
        <v>13.560822722820761</v>
      </c>
      <c r="H57" s="27">
        <f t="shared" si="10"/>
        <v>-8.8254400000000004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0.34742000000000001</v>
      </c>
      <c r="F59" s="74">
        <v>9.7919999999999993E-2</v>
      </c>
      <c r="G59" s="96" t="e">
        <f>E59/D59*100</f>
        <v>#DIV/0!</v>
      </c>
      <c r="H59" s="75">
        <f t="shared" si="10"/>
        <v>0.34742000000000001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12" t="e">
        <f t="shared" ref="G60:G62" si="13">E60/D60*100</f>
        <v>#DIV/0!</v>
      </c>
      <c r="H60" s="211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596.12382000000002</v>
      </c>
      <c r="G63" s="100">
        <f>E63/D63*100</f>
        <v>88.70416800000001</v>
      </c>
      <c r="H63" s="211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590.36062000000004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442.92802999999998</v>
      </c>
      <c r="F67" s="109">
        <f t="shared" ref="F67" si="15">F68+F71+F74+F76+F80+F82+F84+F86+F88+F93+F78</f>
        <v>145.29706999999999</v>
      </c>
      <c r="G67" s="110">
        <f t="shared" si="14"/>
        <v>372.20842857142856</v>
      </c>
      <c r="H67" s="33">
        <f t="shared" si="10"/>
        <v>323.92802999999998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1.075</v>
      </c>
      <c r="F68" s="21">
        <f t="shared" ref="F68" si="16">F69</f>
        <v>0.05</v>
      </c>
      <c r="G68" s="22">
        <f t="shared" si="14"/>
        <v>13.4375</v>
      </c>
      <c r="H68" s="23">
        <f t="shared" si="10"/>
        <v>-6.9249999999999998</v>
      </c>
    </row>
    <row r="69" spans="1:8" s="10" customFormat="1" ht="36.75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0.05</v>
      </c>
      <c r="G69" s="22">
        <f t="shared" si="14"/>
        <v>0</v>
      </c>
      <c r="H69" s="27">
        <f t="shared" si="10"/>
        <v>-3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1.075</v>
      </c>
      <c r="F70" s="208"/>
      <c r="G70" s="22">
        <f t="shared" si="14"/>
        <v>21.5</v>
      </c>
      <c r="H70" s="27">
        <f t="shared" si="10"/>
        <v>-3.9249999999999998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26.94566</v>
      </c>
      <c r="F71" s="21">
        <f>F72</f>
        <v>2.5</v>
      </c>
      <c r="G71" s="41"/>
      <c r="H71" s="27">
        <f t="shared" si="10"/>
        <v>9.9456600000000002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26.94566</v>
      </c>
      <c r="F72" s="26">
        <v>2.5</v>
      </c>
      <c r="G72" s="41">
        <f>E72/D72*100</f>
        <v>192.46899999999999</v>
      </c>
      <c r="H72" s="117">
        <f t="shared" si="10"/>
        <v>12.94566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8.9994999999999994</v>
      </c>
      <c r="F80" s="21">
        <f>F81</f>
        <v>0.75</v>
      </c>
      <c r="G80" s="41">
        <f>E80/D80*100</f>
        <v>299.98333333333329</v>
      </c>
      <c r="H80" s="27">
        <f>E80-D80</f>
        <v>5.9994999999999994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8.9994999999999994</v>
      </c>
      <c r="F81" s="23">
        <v>0.75</v>
      </c>
      <c r="G81" s="41">
        <f>E81/D81*100</f>
        <v>299.98333333333329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31.03396</v>
      </c>
      <c r="F88" s="21">
        <f t="shared" ref="F88" si="21">F89</f>
        <v>11.75</v>
      </c>
      <c r="G88" s="41">
        <f t="shared" si="19"/>
        <v>110.83557142857143</v>
      </c>
      <c r="H88" s="27">
        <f t="shared" si="20"/>
        <v>3.0339600000000004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31.03396</v>
      </c>
      <c r="F89" s="26">
        <v>11.75</v>
      </c>
      <c r="G89" s="41">
        <f t="shared" si="19"/>
        <v>134.93026086956522</v>
      </c>
      <c r="H89" s="27">
        <f t="shared" si="20"/>
        <v>8.0339600000000004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12.176169999999999</v>
      </c>
      <c r="F93" s="26">
        <f>F94+F95</f>
        <v>126.84707</v>
      </c>
      <c r="G93" s="41" t="e">
        <f t="shared" si="19"/>
        <v>#DIV/0!</v>
      </c>
      <c r="H93" s="27">
        <f t="shared" si="20"/>
        <v>12.176169999999999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11.57856</v>
      </c>
      <c r="F94" s="50">
        <v>124.49207</v>
      </c>
      <c r="G94" s="41" t="e">
        <f t="shared" si="19"/>
        <v>#DIV/0!</v>
      </c>
      <c r="H94" s="27">
        <f t="shared" si="20"/>
        <v>11.57856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0.59760999999999997</v>
      </c>
      <c r="F95" s="50">
        <v>2.355</v>
      </c>
      <c r="G95" s="66" t="e">
        <f t="shared" si="19"/>
        <v>#DIV/0!</v>
      </c>
      <c r="H95" s="51">
        <f t="shared" si="20"/>
        <v>0.59760999999999997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132981.68293000001</v>
      </c>
      <c r="F101" s="131">
        <f>F102+F154+F152+F150</f>
        <v>141584.69618</v>
      </c>
      <c r="G101" s="132">
        <f t="shared" si="23"/>
        <v>35.694651259094641</v>
      </c>
      <c r="H101" s="133">
        <f t="shared" si="20"/>
        <v>-239571.84606999997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121980.97437000001</v>
      </c>
      <c r="F102" s="135">
        <f>F103+F106+F122+F145</f>
        <v>141584.69618</v>
      </c>
      <c r="G102" s="136">
        <f t="shared" si="23"/>
        <v>36.53086377223228</v>
      </c>
      <c r="H102" s="137">
        <f t="shared" si="20"/>
        <v>-211931.12562999997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55648.6</v>
      </c>
      <c r="F103" s="139">
        <f>SUM(F104+F105)</f>
        <v>63694.9</v>
      </c>
      <c r="G103" s="141">
        <f t="shared" si="23"/>
        <v>39.806719743628264</v>
      </c>
      <c r="H103" s="142">
        <f t="shared" si="20"/>
        <v>-84148.4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55648.6</v>
      </c>
      <c r="F104" s="21">
        <v>63694.9</v>
      </c>
      <c r="G104" s="22">
        <f t="shared" si="23"/>
        <v>39.806719743628264</v>
      </c>
      <c r="H104" s="23">
        <f t="shared" si="20"/>
        <v>-84148.4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7347.9548499999992</v>
      </c>
      <c r="F106" s="79">
        <f>F108+F111+F112+F113</f>
        <v>13106.966399999999</v>
      </c>
      <c r="G106" s="110">
        <f t="shared" si="23"/>
        <v>51.024983854951486</v>
      </c>
      <c r="H106" s="33">
        <f t="shared" si="20"/>
        <v>-7052.7451500000016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2307.5929999999998</v>
      </c>
      <c r="F109" s="26"/>
      <c r="G109" s="41">
        <v>0</v>
      </c>
      <c r="H109" s="27">
        <f>E109-D109</f>
        <v>-3668.9070000000002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792.42972999999995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1803.8618499999998</v>
      </c>
      <c r="F113" s="79">
        <f>F114+F115+F116+F117+F119+F118+F120+F121</f>
        <v>12314.53667</v>
      </c>
      <c r="G113" s="110">
        <f t="shared" si="24"/>
        <v>34.771899878558898</v>
      </c>
      <c r="H113" s="33">
        <f t="shared" si="20"/>
        <v>-3383.83815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249.03064000000001</v>
      </c>
      <c r="F114" s="21">
        <v>129.11546999999999</v>
      </c>
      <c r="G114" s="22">
        <f t="shared" si="24"/>
        <v>27.432324300506721</v>
      </c>
      <c r="H114" s="23">
        <f t="shared" si="20"/>
        <v>-658.76936000000001</v>
      </c>
    </row>
    <row r="115" spans="1:8" ht="16.5" customHeight="1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443.71499999999997</v>
      </c>
      <c r="F115" s="26">
        <v>781.74</v>
      </c>
      <c r="G115" s="41">
        <f t="shared" si="24"/>
        <v>38.654499520864185</v>
      </c>
      <c r="H115" s="27">
        <f t="shared" si="20"/>
        <v>-704.18500000000017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16.5" customHeight="1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12" customHeight="1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1111.1162099999999</v>
      </c>
      <c r="F120" s="26">
        <v>1055.8812</v>
      </c>
      <c r="G120" s="41">
        <v>0</v>
      </c>
      <c r="H120" s="27">
        <f>E120-C120</f>
        <v>-2020.8837900000001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58984.41952000001</v>
      </c>
      <c r="F122" s="131">
        <f>F123+F135+F137+F139+F141+F142+F143+F136+F138</f>
        <v>59526.409360000005</v>
      </c>
      <c r="G122" s="132">
        <f t="shared" ref="G122:G129" si="25">E122/D122*100</f>
        <v>32.821198256789671</v>
      </c>
      <c r="H122" s="133">
        <f t="shared" ref="H122:H129" si="26">E122-D122</f>
        <v>-120729.98047999995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42595.331240000007</v>
      </c>
      <c r="F123" s="139">
        <f t="shared" ref="F123" si="27">F126+F130+F125+F124+F127+F132+F128+F129+F133+F134</f>
        <v>42818.934699999998</v>
      </c>
      <c r="G123" s="141">
        <f t="shared" si="25"/>
        <v>32.086129242932934</v>
      </c>
      <c r="H123" s="142">
        <f t="shared" si="26"/>
        <v>-90157.768760000006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32725</v>
      </c>
      <c r="F126" s="26">
        <v>32695</v>
      </c>
      <c r="G126" s="41">
        <f t="shared" si="25"/>
        <v>33.873515413613994</v>
      </c>
      <c r="H126" s="27">
        <f t="shared" si="26"/>
        <v>-63884.399999999994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4966</v>
      </c>
      <c r="F127" s="26">
        <v>5384</v>
      </c>
      <c r="G127" s="41">
        <f t="shared" si="25"/>
        <v>32.829150910965971</v>
      </c>
      <c r="H127" s="27">
        <f t="shared" si="26"/>
        <v>-10160.799999999999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/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381.19499999999999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3555.9740000000002</v>
      </c>
      <c r="F133" s="26">
        <v>3666.1</v>
      </c>
      <c r="G133" s="41">
        <f t="shared" si="28"/>
        <v>31.156405246510655</v>
      </c>
      <c r="H133" s="27">
        <f t="shared" si="29"/>
        <v>-7857.3259999999991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891.75343999999996</v>
      </c>
      <c r="F134" s="74">
        <v>1048.4047</v>
      </c>
      <c r="G134" s="96">
        <f t="shared" si="28"/>
        <v>19.431142875819841</v>
      </c>
      <c r="H134" s="75">
        <f t="shared" si="29"/>
        <v>-3697.5465600000002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1043.2764400000001</v>
      </c>
      <c r="F136" s="26">
        <v>1211.3</v>
      </c>
      <c r="G136" s="41">
        <f t="shared" si="28"/>
        <v>88.902977417980409</v>
      </c>
      <c r="H136" s="27">
        <f t="shared" si="29"/>
        <v>-130.22355999999991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181.011</v>
      </c>
      <c r="F141" s="26">
        <v>185.95638</v>
      </c>
      <c r="G141" s="41">
        <f t="shared" si="28"/>
        <v>28.492208405477726</v>
      </c>
      <c r="H141" s="27">
        <f t="shared" si="29"/>
        <v>-454.28899999999999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553.74856</v>
      </c>
      <c r="F142" s="26">
        <v>441.19828000000001</v>
      </c>
      <c r="G142" s="41">
        <f t="shared" si="28"/>
        <v>35.118503297818364</v>
      </c>
      <c r="H142" s="27">
        <f t="shared" si="29"/>
        <v>-1023.05144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13214</v>
      </c>
      <c r="F143" s="79">
        <f>F144</f>
        <v>13715</v>
      </c>
      <c r="G143" s="110">
        <f t="shared" si="28"/>
        <v>33.343426696946757</v>
      </c>
      <c r="H143" s="33">
        <f t="shared" si="29"/>
        <v>-26416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13214</v>
      </c>
      <c r="F144" s="83">
        <v>13715</v>
      </c>
      <c r="G144" s="47">
        <f t="shared" si="28"/>
        <v>33.343426696946757</v>
      </c>
      <c r="H144" s="84">
        <f t="shared" si="29"/>
        <v>-26416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11012.412479999999</v>
      </c>
      <c r="F145" s="79">
        <f t="shared" ref="F145" si="30">F146</f>
        <v>5256.4204200000004</v>
      </c>
      <c r="G145" s="110">
        <f t="shared" si="28"/>
        <v>28.49897833747297</v>
      </c>
      <c r="H145" s="33">
        <f t="shared" si="29"/>
        <v>-27629.016520000005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6772.1194800000003</v>
      </c>
      <c r="F146" s="55">
        <v>5256.4204200000004</v>
      </c>
      <c r="G146" s="162">
        <f t="shared" si="28"/>
        <v>25.716620675410901</v>
      </c>
      <c r="H146" s="161">
        <f t="shared" si="29"/>
        <v>-19561.50952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4240.2929999999997</v>
      </c>
      <c r="F147" s="50"/>
      <c r="G147" s="66">
        <f t="shared" si="28"/>
        <v>34.452079169307268</v>
      </c>
      <c r="H147" s="51">
        <f t="shared" si="29"/>
        <v>-8067.5069999999996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1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167900.19804000002</v>
      </c>
      <c r="F156" s="79">
        <f>F8+F101</f>
        <v>176303.22021</v>
      </c>
      <c r="G156" s="110">
        <f>E156/D156*100</f>
        <v>36.636616013879028</v>
      </c>
      <c r="H156" s="33">
        <f>E156-D156</f>
        <v>-290385.02671000001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297</v>
      </c>
      <c r="C4" s="3"/>
      <c r="D4" s="3"/>
      <c r="G4" s="9"/>
      <c r="H4" s="9"/>
    </row>
    <row r="5" spans="1:8" s="10" customFormat="1" ht="12.75" thickBot="1" x14ac:dyDescent="0.25">
      <c r="A5" s="252" t="s">
        <v>3</v>
      </c>
      <c r="B5" s="255" t="s">
        <v>4</v>
      </c>
      <c r="C5" s="258" t="s">
        <v>281</v>
      </c>
      <c r="D5" s="258" t="s">
        <v>288</v>
      </c>
      <c r="E5" s="261" t="s">
        <v>298</v>
      </c>
      <c r="F5" s="258" t="s">
        <v>299</v>
      </c>
      <c r="G5" s="272" t="s">
        <v>5</v>
      </c>
      <c r="H5" s="273"/>
    </row>
    <row r="6" spans="1:8" s="10" customFormat="1" x14ac:dyDescent="0.2">
      <c r="A6" s="253"/>
      <c r="B6" s="256"/>
      <c r="C6" s="259"/>
      <c r="D6" s="259"/>
      <c r="E6" s="262"/>
      <c r="F6" s="259"/>
      <c r="G6" s="255" t="s">
        <v>6</v>
      </c>
      <c r="H6" s="255" t="s">
        <v>7</v>
      </c>
    </row>
    <row r="7" spans="1:8" ht="12.75" thickBot="1" x14ac:dyDescent="0.25">
      <c r="A7" s="254"/>
      <c r="B7" s="257"/>
      <c r="C7" s="260"/>
      <c r="D7" s="260"/>
      <c r="E7" s="263"/>
      <c r="F7" s="260"/>
      <c r="G7" s="257"/>
      <c r="H7" s="25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40910.871079999997</v>
      </c>
      <c r="F8" s="13">
        <f>F9+F20+F30+F53+F67+F98+F40+F63+F14+F60</f>
        <v>38435.685940000003</v>
      </c>
      <c r="G8" s="14">
        <f t="shared" ref="G8:G25" si="0">E8/D8*100</f>
        <v>47.719656915802929</v>
      </c>
      <c r="H8" s="15">
        <f>E8-D8</f>
        <v>-44820.824670000002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24379.824800000002</v>
      </c>
      <c r="F9" s="13">
        <f>F10</f>
        <v>20060.82589</v>
      </c>
      <c r="G9" s="14">
        <f t="shared" si="0"/>
        <v>46.422729401907958</v>
      </c>
      <c r="H9" s="15">
        <f t="shared" ref="H9:H25" si="1">E9-D9</f>
        <v>-28137.175199999998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24379.824800000002</v>
      </c>
      <c r="F10" s="21">
        <f>F11+F12+F13</f>
        <v>20060.82589</v>
      </c>
      <c r="G10" s="22">
        <f t="shared" si="0"/>
        <v>46.422729401907958</v>
      </c>
      <c r="H10" s="23">
        <f t="shared" si="1"/>
        <v>-28137.175199999998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24279.768820000001</v>
      </c>
      <c r="F11" s="26">
        <v>19924.42943</v>
      </c>
      <c r="G11" s="22">
        <f>E11/D11*100</f>
        <v>46.634466848494164</v>
      </c>
      <c r="H11" s="27">
        <f t="shared" si="1"/>
        <v>-27784.231179999999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84.575310000000002</v>
      </c>
      <c r="F12" s="26">
        <v>4.86191</v>
      </c>
      <c r="G12" s="22">
        <f t="shared" si="0"/>
        <v>37.422703539823011</v>
      </c>
      <c r="H12" s="27">
        <f t="shared" si="1"/>
        <v>-141.42469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15.48067</v>
      </c>
      <c r="F13" s="50">
        <v>131.53455</v>
      </c>
      <c r="G13" s="47">
        <f t="shared" si="0"/>
        <v>6.8196784140969164</v>
      </c>
      <c r="H13" s="51">
        <f t="shared" si="1"/>
        <v>-211.51933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6.0998600000000005</v>
      </c>
      <c r="F14" s="79">
        <f t="shared" si="2"/>
        <v>0</v>
      </c>
      <c r="G14" s="110">
        <f t="shared" si="0"/>
        <v>39.037230212949773</v>
      </c>
      <c r="H14" s="33">
        <f t="shared" si="1"/>
        <v>-9.5258900000000004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6.0998600000000005</v>
      </c>
      <c r="F15" s="21">
        <f t="shared" si="3"/>
        <v>0</v>
      </c>
      <c r="G15" s="22">
        <f t="shared" si="0"/>
        <v>39.037230212949773</v>
      </c>
      <c r="H15" s="23">
        <f t="shared" si="1"/>
        <v>-9.5258900000000004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2.7644199999999999</v>
      </c>
      <c r="F16" s="190"/>
      <c r="G16" s="22">
        <f t="shared" si="0"/>
        <v>38.529683140110215</v>
      </c>
      <c r="H16" s="27">
        <f t="shared" si="1"/>
        <v>-4.4103600000000007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2.0840000000000001E-2</v>
      </c>
      <c r="F17" s="190"/>
      <c r="G17" s="22">
        <f t="shared" si="0"/>
        <v>50.966006358522861</v>
      </c>
      <c r="H17" s="27">
        <f t="shared" si="1"/>
        <v>-2.0050000000000002E-2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3.79576</v>
      </c>
      <c r="F18" s="190"/>
      <c r="G18" s="22">
        <f t="shared" si="0"/>
        <v>40.217800150667351</v>
      </c>
      <c r="H18" s="27">
        <f t="shared" si="1"/>
        <v>-5.6422500000000007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-0.48115999999999998</v>
      </c>
      <c r="F19" s="192"/>
      <c r="G19" s="47">
        <f t="shared" si="0"/>
        <v>46.808634829219883</v>
      </c>
      <c r="H19" s="51">
        <f t="shared" si="1"/>
        <v>0.54676999999999998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14024.961859999999</v>
      </c>
      <c r="F20" s="13">
        <f>F21+F25+F27+F28+F29+F26</f>
        <v>15294.72186</v>
      </c>
      <c r="G20" s="32">
        <f t="shared" si="0"/>
        <v>64.684816253113169</v>
      </c>
      <c r="H20" s="33">
        <f t="shared" si="1"/>
        <v>-7657.0381400000006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11006.806329999999</v>
      </c>
      <c r="F21" s="21">
        <f>F22+F23+F24</f>
        <v>13044.42049</v>
      </c>
      <c r="G21" s="36">
        <f t="shared" si="0"/>
        <v>57.733051822711765</v>
      </c>
      <c r="H21" s="37">
        <f t="shared" si="1"/>
        <v>-8058.1936700000006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7202.4324299999998</v>
      </c>
      <c r="F22" s="26">
        <v>11303.948200000001</v>
      </c>
      <c r="G22" s="41">
        <f t="shared" si="0"/>
        <v>49.792135706878668</v>
      </c>
      <c r="H22" s="27">
        <f t="shared" si="1"/>
        <v>-7262.5675700000002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3804.3732</v>
      </c>
      <c r="F23" s="26">
        <v>1740.4722899999999</v>
      </c>
      <c r="G23" s="41">
        <f t="shared" si="0"/>
        <v>82.703765217391307</v>
      </c>
      <c r="H23" s="27">
        <f t="shared" si="1"/>
        <v>-795.6268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132.45841999999999</v>
      </c>
      <c r="F25" s="26">
        <v>662.35526000000004</v>
      </c>
      <c r="G25" s="41">
        <f t="shared" si="0"/>
        <v>95.984362318840581</v>
      </c>
      <c r="H25" s="27">
        <f t="shared" si="1"/>
        <v>-5.5415800000000104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2470.2921000000001</v>
      </c>
      <c r="F27" s="26">
        <v>1319.4975099999999</v>
      </c>
      <c r="G27" s="41">
        <f>E27/D27*100</f>
        <v>143.12236964078795</v>
      </c>
      <c r="H27" s="27">
        <f t="shared" ref="H27:H40" si="4">E27-D27</f>
        <v>744.29210000000012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415.05266</v>
      </c>
      <c r="F28" s="50">
        <v>268.4486</v>
      </c>
      <c r="G28" s="41">
        <f>E28/D28*100</f>
        <v>55.11987516600265</v>
      </c>
      <c r="H28" s="51">
        <f t="shared" si="4"/>
        <v>-337.94734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622.85832000000005</v>
      </c>
      <c r="F30" s="13">
        <f t="shared" si="5"/>
        <v>859.88735999999994</v>
      </c>
      <c r="G30" s="14">
        <f t="shared" ref="G30:G38" si="6">E30/D30*100</f>
        <v>61.889737678855326</v>
      </c>
      <c r="H30" s="52">
        <f t="shared" si="4"/>
        <v>-383.54167999999993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622.85832000000005</v>
      </c>
      <c r="F31" s="21">
        <f>F32</f>
        <v>596.88901999999996</v>
      </c>
      <c r="G31" s="22">
        <f t="shared" si="6"/>
        <v>62.198753744757354</v>
      </c>
      <c r="H31" s="23">
        <f t="shared" si="4"/>
        <v>-378.54167999999993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622.85832000000005</v>
      </c>
      <c r="F32" s="26">
        <v>596.88901999999996</v>
      </c>
      <c r="G32" s="41">
        <f t="shared" si="6"/>
        <v>62.198753744757354</v>
      </c>
      <c r="H32" s="27">
        <f t="shared" si="4"/>
        <v>-378.54167999999993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262.99833999999998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139.04834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28.95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95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4" t="s">
        <v>60</v>
      </c>
      <c r="B40" s="266" t="s">
        <v>61</v>
      </c>
      <c r="C40" s="268">
        <f>C42+C50</f>
        <v>10138.07425</v>
      </c>
      <c r="D40" s="268">
        <f>D42+D50</f>
        <v>10153.700000000001</v>
      </c>
      <c r="E40" s="268">
        <f>E42+E50</f>
        <v>1178.99332</v>
      </c>
      <c r="F40" s="268">
        <f>F44+F45+F47+F50</f>
        <v>1219.2340799999999</v>
      </c>
      <c r="G40" s="274">
        <f>E40/D40*100</f>
        <v>11.611464983208093</v>
      </c>
      <c r="H40" s="270">
        <f t="shared" si="4"/>
        <v>-8974.7066800000011</v>
      </c>
    </row>
    <row r="41" spans="1:8" ht="12.75" thickBot="1" x14ac:dyDescent="0.25">
      <c r="A41" s="265"/>
      <c r="B41" s="267"/>
      <c r="C41" s="269"/>
      <c r="D41" s="269"/>
      <c r="E41" s="269"/>
      <c r="F41" s="269"/>
      <c r="G41" s="275"/>
      <c r="H41" s="27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1002.50807</v>
      </c>
      <c r="F42" s="21">
        <f t="shared" ref="F42" si="8">F43+F45+F47+F49</f>
        <v>1120.7948099999999</v>
      </c>
      <c r="G42" s="41">
        <f t="shared" ref="G42:G55" si="9">E42/D42*100</f>
        <v>10.184260694657496</v>
      </c>
      <c r="H42" s="23">
        <f t="shared" ref="H42:H76" si="10">E42-D42</f>
        <v>-8841.1919300000009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956.48914000000002</v>
      </c>
      <c r="F43" s="26">
        <f>F44</f>
        <v>1046.0722599999999</v>
      </c>
      <c r="G43" s="41">
        <f t="shared" si="9"/>
        <v>10.763637734490171</v>
      </c>
      <c r="H43" s="27">
        <f t="shared" si="10"/>
        <v>-7929.8108599999996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956.48914000000002</v>
      </c>
      <c r="F44" s="65">
        <v>1046.0722599999999</v>
      </c>
      <c r="G44" s="66">
        <f t="shared" si="9"/>
        <v>10.763637734490171</v>
      </c>
      <c r="H44" s="67">
        <f t="shared" si="10"/>
        <v>-7929.8108599999996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46.018929999999997</v>
      </c>
      <c r="F47" s="26">
        <f>F48</f>
        <v>74.722549999999998</v>
      </c>
      <c r="G47" s="41">
        <f t="shared" si="9"/>
        <v>33.812586333578246</v>
      </c>
      <c r="H47" s="67">
        <f t="shared" si="10"/>
        <v>-90.081069999999997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46.018929999999997</v>
      </c>
      <c r="F48" s="71">
        <v>74.722549999999998</v>
      </c>
      <c r="G48" s="41">
        <f t="shared" si="9"/>
        <v>33.812586333578246</v>
      </c>
      <c r="H48" s="27">
        <f t="shared" si="10"/>
        <v>-90.081069999999997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176.48525000000001</v>
      </c>
      <c r="F50" s="79">
        <f t="shared" si="11"/>
        <v>98.439269999999993</v>
      </c>
      <c r="G50" s="32">
        <f t="shared" si="9"/>
        <v>56.930725806451619</v>
      </c>
      <c r="H50" s="33">
        <f t="shared" si="10"/>
        <v>-133.51474999999999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176.48525000000001</v>
      </c>
      <c r="F51" s="85">
        <v>98.439269999999993</v>
      </c>
      <c r="G51" s="47">
        <f t="shared" si="9"/>
        <v>58.828416666666669</v>
      </c>
      <c r="H51" s="37">
        <f t="shared" si="10"/>
        <v>-123.51474999999999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20.559460000000001</v>
      </c>
      <c r="F53" s="13">
        <f>F54</f>
        <v>46.549029999999995</v>
      </c>
      <c r="G53" s="32">
        <f t="shared" si="9"/>
        <v>18.199043993980705</v>
      </c>
      <c r="H53" s="33">
        <f t="shared" si="10"/>
        <v>-92.410539999999997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20.559460000000001</v>
      </c>
      <c r="F54" s="23">
        <f>F55+F56+F57+F58+F59</f>
        <v>46.549029999999995</v>
      </c>
      <c r="G54" s="22">
        <f t="shared" si="9"/>
        <v>18.199043993980705</v>
      </c>
      <c r="H54" s="23">
        <f t="shared" si="10"/>
        <v>-92.410539999999997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36.82931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2.9350800000000001</v>
      </c>
      <c r="F57" s="26">
        <v>9.4667499999999993</v>
      </c>
      <c r="G57" s="22">
        <f>E57/D57*100</f>
        <v>28.747110675808031</v>
      </c>
      <c r="H57" s="27">
        <f t="shared" si="10"/>
        <v>-7.2749200000000007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-10.377689999999999</v>
      </c>
      <c r="F59" s="74">
        <v>0.25296999999999997</v>
      </c>
      <c r="G59" s="96" t="e">
        <f>E59/D59*100</f>
        <v>#DIV/0!</v>
      </c>
      <c r="H59" s="75">
        <f t="shared" si="10"/>
        <v>-10.377689999999999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0</v>
      </c>
      <c r="F60" s="207">
        <f t="shared" si="12"/>
        <v>10.89409</v>
      </c>
      <c r="G60" s="214" t="e">
        <f t="shared" ref="G60:G62" si="13">E60/D60*100</f>
        <v>#DIV/0!</v>
      </c>
      <c r="H60" s="21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3">
        <f t="shared" si="12"/>
        <v>10.89409</v>
      </c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>
        <v>10.89409</v>
      </c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3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451.08629000000002</v>
      </c>
      <c r="F67" s="109">
        <f t="shared" ref="F67" si="15">F68+F71+F74+F76+F80+F82+F84+F86+F88+F93+F78</f>
        <v>199.22692000000001</v>
      </c>
      <c r="G67" s="110">
        <f t="shared" si="14"/>
        <v>379.06410924369749</v>
      </c>
      <c r="H67" s="33">
        <f t="shared" si="10"/>
        <v>332.08629000000002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1.05</v>
      </c>
      <c r="F68" s="21">
        <f t="shared" ref="F68" si="16">F69</f>
        <v>0.35</v>
      </c>
      <c r="G68" s="22">
        <f t="shared" si="14"/>
        <v>13.125</v>
      </c>
      <c r="H68" s="23">
        <f t="shared" si="10"/>
        <v>-6.95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0.35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1.05</v>
      </c>
      <c r="F70" s="208"/>
      <c r="G70" s="22">
        <f t="shared" si="14"/>
        <v>21.000000000000004</v>
      </c>
      <c r="H70" s="27">
        <f t="shared" si="10"/>
        <v>-3.95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29.44566</v>
      </c>
      <c r="F71" s="21">
        <f>F72</f>
        <v>17.5</v>
      </c>
      <c r="G71" s="41"/>
      <c r="H71" s="27">
        <f t="shared" si="10"/>
        <v>12.44566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29.44566</v>
      </c>
      <c r="F72" s="26">
        <v>17.5</v>
      </c>
      <c r="G72" s="41">
        <f>E72/D72*100</f>
        <v>210.32614285714283</v>
      </c>
      <c r="H72" s="117">
        <f t="shared" si="10"/>
        <v>15.44566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3.3270000000000001E-2</v>
      </c>
      <c r="F74" s="21">
        <f>F75</f>
        <v>0</v>
      </c>
      <c r="G74" s="22"/>
      <c r="H74" s="117">
        <f t="shared" si="10"/>
        <v>-3.9667300000000001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3.3270000000000001E-2</v>
      </c>
      <c r="F75" s="26"/>
      <c r="G75" s="41"/>
      <c r="H75" s="117">
        <f t="shared" si="10"/>
        <v>-3.9667300000000001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9.0584100000000003</v>
      </c>
      <c r="F80" s="21">
        <f>F81</f>
        <v>1</v>
      </c>
      <c r="G80" s="41">
        <f>E80/D80*100</f>
        <v>301.947</v>
      </c>
      <c r="H80" s="27">
        <f>E80-D80</f>
        <v>6.0584100000000003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9.0584100000000003</v>
      </c>
      <c r="F81" s="23">
        <v>1</v>
      </c>
      <c r="G81" s="41">
        <f>E81/D81*100</f>
        <v>301.947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36.589530000000003</v>
      </c>
      <c r="F88" s="21">
        <f t="shared" ref="F88" si="21">F89</f>
        <v>17.277989999999999</v>
      </c>
      <c r="G88" s="41">
        <f t="shared" si="19"/>
        <v>130.67689285714289</v>
      </c>
      <c r="H88" s="27">
        <f t="shared" si="20"/>
        <v>8.5895300000000034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36.589530000000003</v>
      </c>
      <c r="F89" s="26">
        <v>17.277989999999999</v>
      </c>
      <c r="G89" s="41">
        <f t="shared" si="19"/>
        <v>159.08491304347828</v>
      </c>
      <c r="H89" s="27">
        <f t="shared" si="20"/>
        <v>13.589530000000003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12.211679999999999</v>
      </c>
      <c r="F93" s="26">
        <f>F94+F95</f>
        <v>159.69892999999999</v>
      </c>
      <c r="G93" s="41" t="e">
        <f t="shared" si="19"/>
        <v>#DIV/0!</v>
      </c>
      <c r="H93" s="27">
        <f t="shared" si="20"/>
        <v>12.211679999999999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11.59958</v>
      </c>
      <c r="F94" s="50">
        <v>156.41758999999999</v>
      </c>
      <c r="G94" s="41" t="e">
        <f t="shared" si="19"/>
        <v>#DIV/0!</v>
      </c>
      <c r="H94" s="27">
        <f t="shared" si="20"/>
        <v>11.59958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0.61209999999999998</v>
      </c>
      <c r="F95" s="50">
        <v>3.2813400000000001</v>
      </c>
      <c r="G95" s="66" t="e">
        <f t="shared" si="19"/>
        <v>#DIV/0!</v>
      </c>
      <c r="H95" s="51">
        <f t="shared" si="20"/>
        <v>0.61209999999999998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159629.64799000003</v>
      </c>
      <c r="F101" s="131">
        <f>F102+F154+F152+F150</f>
        <v>189321.38344000001</v>
      </c>
      <c r="G101" s="132">
        <f t="shared" si="23"/>
        <v>42.847439512510974</v>
      </c>
      <c r="H101" s="133">
        <f t="shared" si="20"/>
        <v>-212923.88100999995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145645.38656000001</v>
      </c>
      <c r="F102" s="135">
        <f>F103+F106+F122+F145</f>
        <v>189321.38344000001</v>
      </c>
      <c r="G102" s="136">
        <f t="shared" si="23"/>
        <v>43.617882239068315</v>
      </c>
      <c r="H102" s="137">
        <f t="shared" si="20"/>
        <v>-188266.71343999996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56359.6</v>
      </c>
      <c r="F103" s="139">
        <f>SUM(F104+F105)</f>
        <v>79135.899999999994</v>
      </c>
      <c r="G103" s="141">
        <f t="shared" si="23"/>
        <v>40.315314348662703</v>
      </c>
      <c r="H103" s="142">
        <f t="shared" si="20"/>
        <v>-83437.399999999994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56359.6</v>
      </c>
      <c r="F104" s="21">
        <v>79135.899999999994</v>
      </c>
      <c r="G104" s="22">
        <f t="shared" si="23"/>
        <v>40.315314348662703</v>
      </c>
      <c r="H104" s="23">
        <f t="shared" si="20"/>
        <v>-83437.399999999994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8093.1493600000003</v>
      </c>
      <c r="F106" s="79">
        <f>F108+F111+F112+F113</f>
        <v>14490.109939999998</v>
      </c>
      <c r="G106" s="110">
        <f t="shared" si="23"/>
        <v>56.199694181532841</v>
      </c>
      <c r="H106" s="33">
        <f t="shared" si="20"/>
        <v>-6307.5506400000004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2560.9560000000001</v>
      </c>
      <c r="F109" s="26"/>
      <c r="G109" s="41">
        <v>0</v>
      </c>
      <c r="H109" s="27">
        <f>E109-D109</f>
        <v>-3415.5439999999999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1426.3588999999999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2295.6933600000002</v>
      </c>
      <c r="F113" s="79">
        <f>F114+F115+F116+F117+F119+F118+F120+F121</f>
        <v>13063.751039999999</v>
      </c>
      <c r="G113" s="110">
        <f t="shared" si="24"/>
        <v>44.25262370607399</v>
      </c>
      <c r="H113" s="33">
        <f t="shared" si="20"/>
        <v>-2892.0066399999996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328.85649000000001</v>
      </c>
      <c r="F114" s="21">
        <v>303.11523999999997</v>
      </c>
      <c r="G114" s="22">
        <f t="shared" si="24"/>
        <v>36.225654329147396</v>
      </c>
      <c r="H114" s="23">
        <f t="shared" si="20"/>
        <v>-578.94350999999995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536.32600000000002</v>
      </c>
      <c r="F115" s="26">
        <v>1153.992</v>
      </c>
      <c r="G115" s="41">
        <f t="shared" si="24"/>
        <v>46.722362575137204</v>
      </c>
      <c r="H115" s="27">
        <f t="shared" si="20"/>
        <v>-611.57400000000007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1430.5108700000001</v>
      </c>
      <c r="F120" s="26">
        <v>1258.8438000000001</v>
      </c>
      <c r="G120" s="41">
        <v>0</v>
      </c>
      <c r="H120" s="27">
        <f>E120-C120</f>
        <v>-1701.4891299999999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81192.637199999997</v>
      </c>
      <c r="F122" s="131">
        <f>F123+F135+F137+F139+F141+F142+F143+F136+F138</f>
        <v>89059.198960000009</v>
      </c>
      <c r="G122" s="132">
        <f t="shared" ref="G122:G129" si="25">E122/D122*100</f>
        <v>45.178704210680955</v>
      </c>
      <c r="H122" s="133">
        <f t="shared" ref="H122:H129" si="26">E122-D122</f>
        <v>-98521.762799999968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61168.479759999995</v>
      </c>
      <c r="F123" s="139">
        <f t="shared" ref="F123" si="27">F126+F130+F125+F124+F127+F132+F128+F129+F133+F134</f>
        <v>68898.78413</v>
      </c>
      <c r="G123" s="141">
        <f t="shared" si="25"/>
        <v>46.076874860172751</v>
      </c>
      <c r="H123" s="142">
        <f t="shared" si="26"/>
        <v>-71584.620240000018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46408</v>
      </c>
      <c r="F126" s="26">
        <v>54551</v>
      </c>
      <c r="G126" s="41">
        <f t="shared" si="25"/>
        <v>48.036733485561449</v>
      </c>
      <c r="H126" s="27">
        <f t="shared" si="26"/>
        <v>-50201.399999999994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6994</v>
      </c>
      <c r="F127" s="26">
        <v>8588</v>
      </c>
      <c r="G127" s="41">
        <f t="shared" si="25"/>
        <v>46.235819869370921</v>
      </c>
      <c r="H127" s="27">
        <f t="shared" si="26"/>
        <v>-8132.7999999999993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>
        <v>104.66943000000001</v>
      </c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440.67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>
        <v>993.58834999999999</v>
      </c>
      <c r="F132" s="26"/>
      <c r="G132" s="41">
        <f t="shared" ref="G132:G148" si="28">E132/D132*100</f>
        <v>75.260441599757613</v>
      </c>
      <c r="H132" s="27">
        <f t="shared" ref="H132:H148" si="29">E132-D132</f>
        <v>-326.61165000000005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4422.7569999999996</v>
      </c>
      <c r="F133" s="26">
        <v>4581.28</v>
      </c>
      <c r="G133" s="41">
        <f t="shared" si="28"/>
        <v>38.750904646333659</v>
      </c>
      <c r="H133" s="27">
        <f t="shared" si="29"/>
        <v>-6990.5429999999997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1834.0556099999999</v>
      </c>
      <c r="F134" s="74">
        <v>1048.4047</v>
      </c>
      <c r="G134" s="96">
        <f t="shared" si="28"/>
        <v>39.963733249079375</v>
      </c>
      <c r="H134" s="75">
        <f t="shared" si="29"/>
        <v>-2755.2443900000003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1173.5</v>
      </c>
      <c r="F136" s="26">
        <v>1211.3</v>
      </c>
      <c r="G136" s="41">
        <f t="shared" si="28"/>
        <v>100</v>
      </c>
      <c r="H136" s="27">
        <f t="shared" si="29"/>
        <v>0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>
        <v>41.409480000000002</v>
      </c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264.70499999999998</v>
      </c>
      <c r="F141" s="26">
        <v>255.625</v>
      </c>
      <c r="G141" s="41">
        <f t="shared" si="28"/>
        <v>41.666141980166849</v>
      </c>
      <c r="H141" s="27">
        <f t="shared" si="29"/>
        <v>-370.59499999999997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672.90016000000003</v>
      </c>
      <c r="F142" s="26">
        <v>595.06034999999997</v>
      </c>
      <c r="G142" s="41">
        <f t="shared" si="28"/>
        <v>42.675048198883822</v>
      </c>
      <c r="H142" s="27">
        <f t="shared" si="29"/>
        <v>-903.89983999999993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16516</v>
      </c>
      <c r="F143" s="79">
        <f>F144</f>
        <v>16903</v>
      </c>
      <c r="G143" s="110">
        <f t="shared" si="28"/>
        <v>41.67549835982841</v>
      </c>
      <c r="H143" s="33">
        <f t="shared" si="29"/>
        <v>-23114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16516</v>
      </c>
      <c r="F144" s="83">
        <v>16903</v>
      </c>
      <c r="G144" s="47">
        <f t="shared" si="28"/>
        <v>41.67549835982841</v>
      </c>
      <c r="H144" s="84">
        <f t="shared" si="29"/>
        <v>-23114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14018.25632</v>
      </c>
      <c r="F145" s="79">
        <f t="shared" ref="F145" si="30">F146</f>
        <v>6636.17454</v>
      </c>
      <c r="G145" s="110">
        <f t="shared" si="28"/>
        <v>36.277789623152913</v>
      </c>
      <c r="H145" s="33">
        <f t="shared" si="29"/>
        <v>-24623.172680000003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8028.6127200000001</v>
      </c>
      <c r="F146" s="55">
        <v>6636.17454</v>
      </c>
      <c r="G146" s="162">
        <f t="shared" si="28"/>
        <v>30.488060418865931</v>
      </c>
      <c r="H146" s="161">
        <f t="shared" si="29"/>
        <v>-18305.01628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5989.6436000000003</v>
      </c>
      <c r="F147" s="50"/>
      <c r="G147" s="66">
        <f t="shared" si="28"/>
        <v>48.665428427501269</v>
      </c>
      <c r="H147" s="51">
        <f t="shared" si="29"/>
        <v>-6318.1563999999989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3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-39.613750000000003</v>
      </c>
      <c r="F154" s="79"/>
      <c r="G154" s="110">
        <v>0</v>
      </c>
      <c r="H154" s="33">
        <f t="shared" si="31"/>
        <v>-39.613750000000003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-39.613750000000003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200540.51907000004</v>
      </c>
      <c r="F156" s="79">
        <f>F8+F101</f>
        <v>227757.06938</v>
      </c>
      <c r="G156" s="110">
        <f>E156/D156*100</f>
        <v>43.758888185713879</v>
      </c>
      <c r="H156" s="33">
        <f>E156-D156</f>
        <v>-257744.70567999996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2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300</v>
      </c>
      <c r="C4" s="3"/>
      <c r="D4" s="3"/>
      <c r="G4" s="9"/>
      <c r="H4" s="9"/>
    </row>
    <row r="5" spans="1:8" s="10" customFormat="1" ht="12.75" thickBot="1" x14ac:dyDescent="0.25">
      <c r="A5" s="252" t="s">
        <v>3</v>
      </c>
      <c r="B5" s="255" t="s">
        <v>4</v>
      </c>
      <c r="C5" s="258" t="s">
        <v>281</v>
      </c>
      <c r="D5" s="258" t="s">
        <v>288</v>
      </c>
      <c r="E5" s="261" t="s">
        <v>301</v>
      </c>
      <c r="F5" s="258" t="s">
        <v>302</v>
      </c>
      <c r="G5" s="272" t="s">
        <v>5</v>
      </c>
      <c r="H5" s="273"/>
    </row>
    <row r="6" spans="1:8" s="10" customFormat="1" x14ac:dyDescent="0.2">
      <c r="A6" s="253"/>
      <c r="B6" s="256"/>
      <c r="C6" s="259"/>
      <c r="D6" s="259"/>
      <c r="E6" s="262"/>
      <c r="F6" s="259"/>
      <c r="G6" s="255" t="s">
        <v>6</v>
      </c>
      <c r="H6" s="255" t="s">
        <v>7</v>
      </c>
    </row>
    <row r="7" spans="1:8" ht="12.75" thickBot="1" x14ac:dyDescent="0.25">
      <c r="A7" s="254"/>
      <c r="B7" s="257"/>
      <c r="C7" s="260"/>
      <c r="D7" s="260"/>
      <c r="E7" s="263"/>
      <c r="F7" s="260"/>
      <c r="G7" s="257"/>
      <c r="H7" s="25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C9+C20+C30+C53+C67+C100+C40+C63+C14</f>
        <v>85716.07</v>
      </c>
      <c r="D8" s="13">
        <f>D9+D20+D30+D53+D67+D100+D40+D63+D14</f>
        <v>87131.695749999999</v>
      </c>
      <c r="E8" s="13">
        <f>E9+E20+E30+E53+E67+E100+E40+E63+E14+E60</f>
        <v>46249.695690000008</v>
      </c>
      <c r="F8" s="13">
        <f>F9+F20+F30+F53+F67+F100+F40+F63+F14+F60</f>
        <v>43243.436829999999</v>
      </c>
      <c r="G8" s="14">
        <f t="shared" ref="G8:G25" si="0">E8/D8*100</f>
        <v>53.080219880834825</v>
      </c>
      <c r="H8" s="15">
        <f>E8-D8</f>
        <v>-40882.000059999991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28841.182730000004</v>
      </c>
      <c r="F9" s="13">
        <f>F10</f>
        <v>24059.673740000002</v>
      </c>
      <c r="G9" s="14">
        <f t="shared" si="0"/>
        <v>54.917803244663645</v>
      </c>
      <c r="H9" s="15">
        <f t="shared" ref="H9:H25" si="1">E9-D9</f>
        <v>-23675.817269999996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28841.182730000004</v>
      </c>
      <c r="F10" s="21">
        <f>F11+F12+F13</f>
        <v>24059.673740000002</v>
      </c>
      <c r="G10" s="22">
        <f t="shared" si="0"/>
        <v>54.917803244663645</v>
      </c>
      <c r="H10" s="23">
        <f t="shared" si="1"/>
        <v>-23675.817269999996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28678.603920000001</v>
      </c>
      <c r="F11" s="26">
        <v>23851.343379999998</v>
      </c>
      <c r="G11" s="22">
        <f>E11/D11*100</f>
        <v>55.08336647203442</v>
      </c>
      <c r="H11" s="27">
        <f t="shared" si="1"/>
        <v>-23385.396079999999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27.183109999999999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46.637920000000001</v>
      </c>
      <c r="F13" s="50">
        <v>181.14725000000001</v>
      </c>
      <c r="G13" s="47">
        <f t="shared" si="0"/>
        <v>20.545339207048457</v>
      </c>
      <c r="H13" s="51">
        <f t="shared" si="1"/>
        <v>-180.36207999999999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7.351</v>
      </c>
      <c r="F14" s="79">
        <f t="shared" si="2"/>
        <v>0</v>
      </c>
      <c r="G14" s="110">
        <f t="shared" si="0"/>
        <v>47.044141881189702</v>
      </c>
      <c r="H14" s="33">
        <f t="shared" si="1"/>
        <v>-8.2747500000000009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7.351</v>
      </c>
      <c r="F15" s="21">
        <f t="shared" si="3"/>
        <v>0</v>
      </c>
      <c r="G15" s="22">
        <f t="shared" si="0"/>
        <v>47.044141881189702</v>
      </c>
      <c r="H15" s="23">
        <f t="shared" si="1"/>
        <v>-8.2747500000000009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3.32416</v>
      </c>
      <c r="F16" s="190"/>
      <c r="G16" s="22">
        <f t="shared" si="0"/>
        <v>46.331176705069701</v>
      </c>
      <c r="H16" s="27">
        <f t="shared" si="1"/>
        <v>-3.8506200000000002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2.504E-2</v>
      </c>
      <c r="F17" s="190"/>
      <c r="G17" s="22">
        <f t="shared" si="0"/>
        <v>61.237466373196384</v>
      </c>
      <c r="H17" s="27">
        <f t="shared" si="1"/>
        <v>-1.5850000000000003E-2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4.6222700000000003</v>
      </c>
      <c r="F18" s="190"/>
      <c r="G18" s="22">
        <f t="shared" si="0"/>
        <v>48.975048765576645</v>
      </c>
      <c r="H18" s="27">
        <f t="shared" si="1"/>
        <v>-4.8157399999999999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-0.62046999999999997</v>
      </c>
      <c r="F19" s="192"/>
      <c r="G19" s="47">
        <f t="shared" si="0"/>
        <v>60.36111408364382</v>
      </c>
      <c r="H19" s="51">
        <f t="shared" si="1"/>
        <v>0.40746000000000004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14542.83315</v>
      </c>
      <c r="F20" s="13">
        <f>F21+F25+F27+F28+F29+F26</f>
        <v>15628.186730000001</v>
      </c>
      <c r="G20" s="32">
        <f t="shared" si="0"/>
        <v>64.116185301119827</v>
      </c>
      <c r="H20" s="33">
        <f t="shared" si="1"/>
        <v>-8139.1668499999996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11365.5298</v>
      </c>
      <c r="F21" s="21">
        <f>F22+F23+F24</f>
        <v>13389.316150000001</v>
      </c>
      <c r="G21" s="36">
        <f t="shared" si="0"/>
        <v>59.614633097298722</v>
      </c>
      <c r="H21" s="37">
        <f t="shared" si="1"/>
        <v>-7699.4701999999997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7332.28791</v>
      </c>
      <c r="F22" s="26">
        <v>11465.38521</v>
      </c>
      <c r="G22" s="41">
        <f t="shared" si="0"/>
        <v>50.68985765641203</v>
      </c>
      <c r="H22" s="27">
        <f t="shared" si="1"/>
        <v>-7132.71209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4033.2411900000002</v>
      </c>
      <c r="F23" s="26">
        <v>1924.0047300000001</v>
      </c>
      <c r="G23" s="41">
        <f t="shared" si="0"/>
        <v>87.679156304347828</v>
      </c>
      <c r="H23" s="27">
        <f t="shared" si="1"/>
        <v>-566.75880999999981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-7.3789999999999994E-2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140.16087999999999</v>
      </c>
      <c r="F25" s="26">
        <v>664.73334</v>
      </c>
      <c r="G25" s="41">
        <f t="shared" si="0"/>
        <v>101.56585507246376</v>
      </c>
      <c r="H25" s="27">
        <f t="shared" si="1"/>
        <v>2.1608799999999917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2572.9322999999999</v>
      </c>
      <c r="F27" s="26">
        <v>1300.8321599999999</v>
      </c>
      <c r="G27" s="41">
        <f>E27/D27*100</f>
        <v>94.384897285399845</v>
      </c>
      <c r="H27" s="27">
        <f t="shared" ref="H27:H40" si="4">E27-D27</f>
        <v>-153.06770000000006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463.85780999999997</v>
      </c>
      <c r="F28" s="50">
        <v>273.30507999999998</v>
      </c>
      <c r="G28" s="41">
        <f>E28/D28*100</f>
        <v>61.601302788844613</v>
      </c>
      <c r="H28" s="51">
        <f t="shared" si="4"/>
        <v>-289.14219000000003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768.00256999999999</v>
      </c>
      <c r="F30" s="13">
        <f t="shared" si="5"/>
        <v>1065.77981</v>
      </c>
      <c r="G30" s="14">
        <f t="shared" ref="G30:G38" si="6">E30/D30*100</f>
        <v>76.311861089030202</v>
      </c>
      <c r="H30" s="52">
        <f t="shared" si="4"/>
        <v>-238.39742999999999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768.00256999999999</v>
      </c>
      <c r="F31" s="21">
        <f>F32</f>
        <v>743.73146999999994</v>
      </c>
      <c r="G31" s="22">
        <f t="shared" si="6"/>
        <v>76.692886958258441</v>
      </c>
      <c r="H31" s="23">
        <f t="shared" si="4"/>
        <v>-233.39742999999999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768.00256999999999</v>
      </c>
      <c r="F32" s="26">
        <v>743.73146999999994</v>
      </c>
      <c r="G32" s="41">
        <f t="shared" si="6"/>
        <v>76.692886958258441</v>
      </c>
      <c r="H32" s="27">
        <f t="shared" si="4"/>
        <v>-233.39742999999999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322.04834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179.99834000000001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37.049999999999997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105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4" t="s">
        <v>60</v>
      </c>
      <c r="B40" s="266" t="s">
        <v>61</v>
      </c>
      <c r="C40" s="268">
        <f>C42+C50</f>
        <v>10138.07425</v>
      </c>
      <c r="D40" s="268">
        <f>D42+D50</f>
        <v>10153.700000000001</v>
      </c>
      <c r="E40" s="268">
        <f>E42+E50</f>
        <v>1364.4860799999999</v>
      </c>
      <c r="F40" s="268">
        <f>F44+F45+F47+F50</f>
        <v>1410.0053800000001</v>
      </c>
      <c r="G40" s="274">
        <f>E40/D40*100</f>
        <v>13.438313915124533</v>
      </c>
      <c r="H40" s="270">
        <f t="shared" si="4"/>
        <v>-8789.2139200000001</v>
      </c>
    </row>
    <row r="41" spans="1:8" ht="12.75" thickBot="1" x14ac:dyDescent="0.25">
      <c r="A41" s="265"/>
      <c r="B41" s="267"/>
      <c r="C41" s="269"/>
      <c r="D41" s="269"/>
      <c r="E41" s="269"/>
      <c r="F41" s="269"/>
      <c r="G41" s="275"/>
      <c r="H41" s="27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1160.2912699999999</v>
      </c>
      <c r="F42" s="21">
        <f t="shared" ref="F42" si="8">F43+F45+F47+F49</f>
        <v>1295.26053</v>
      </c>
      <c r="G42" s="41">
        <f t="shared" ref="G42:G55" si="9">E42/D42*100</f>
        <v>11.787145788677019</v>
      </c>
      <c r="H42" s="23">
        <f t="shared" ref="H42:H76" si="10">E42-D42</f>
        <v>-8683.408730000001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1111.08834</v>
      </c>
      <c r="F43" s="26">
        <f>F44</f>
        <v>1208.39067</v>
      </c>
      <c r="G43" s="41">
        <f t="shared" si="9"/>
        <v>12.503385436008237</v>
      </c>
      <c r="H43" s="27">
        <f t="shared" si="10"/>
        <v>-7775.211659999999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1111.08834</v>
      </c>
      <c r="F44" s="65">
        <v>1208.39067</v>
      </c>
      <c r="G44" s="66">
        <f t="shared" si="9"/>
        <v>12.503385436008237</v>
      </c>
      <c r="H44" s="67">
        <f t="shared" si="10"/>
        <v>-7775.211659999999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49.202930000000002</v>
      </c>
      <c r="F47" s="26">
        <f>F48</f>
        <v>86.869860000000003</v>
      </c>
      <c r="G47" s="41">
        <f t="shared" si="9"/>
        <v>36.152042615723737</v>
      </c>
      <c r="H47" s="67">
        <f t="shared" si="10"/>
        <v>-86.897069999999985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49.202930000000002</v>
      </c>
      <c r="F48" s="71">
        <v>86.869860000000003</v>
      </c>
      <c r="G48" s="41">
        <f t="shared" si="9"/>
        <v>36.152042615723737</v>
      </c>
      <c r="H48" s="27">
        <f t="shared" si="10"/>
        <v>-86.897069999999985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204.19480999999999</v>
      </c>
      <c r="F50" s="79">
        <f t="shared" si="11"/>
        <v>114.74485</v>
      </c>
      <c r="G50" s="32">
        <f t="shared" si="9"/>
        <v>65.869293548387091</v>
      </c>
      <c r="H50" s="33">
        <f t="shared" si="10"/>
        <v>-105.80519000000001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204.19480999999999</v>
      </c>
      <c r="F51" s="85">
        <v>114.74485</v>
      </c>
      <c r="G51" s="47">
        <f t="shared" si="9"/>
        <v>68.064936666666668</v>
      </c>
      <c r="H51" s="37">
        <f t="shared" si="10"/>
        <v>-95.80519000000001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28.10379</v>
      </c>
      <c r="F53" s="13">
        <f>F54</f>
        <v>46.616999999999997</v>
      </c>
      <c r="G53" s="32">
        <f t="shared" si="9"/>
        <v>24.877215189873418</v>
      </c>
      <c r="H53" s="33">
        <f t="shared" si="10"/>
        <v>-84.866209999999995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28.10379</v>
      </c>
      <c r="F54" s="23">
        <f>F55+F56+F57+F58+F59</f>
        <v>46.616999999999997</v>
      </c>
      <c r="G54" s="22">
        <f t="shared" si="9"/>
        <v>24.877215189873418</v>
      </c>
      <c r="H54" s="23">
        <f t="shared" si="10"/>
        <v>-84.866209999999995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36.829300000000003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10.479419999999999</v>
      </c>
      <c r="F57" s="26">
        <v>9.5347299999999997</v>
      </c>
      <c r="G57" s="22">
        <f>E57/D57*100</f>
        <v>102.63878550440744</v>
      </c>
      <c r="H57" s="27">
        <f t="shared" si="10"/>
        <v>0.26941999999999844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-10.377700000000001</v>
      </c>
      <c r="F59" s="74">
        <v>0.25296999999999997</v>
      </c>
      <c r="G59" s="96" t="e">
        <f>E59/D59*100</f>
        <v>#DIV/0!</v>
      </c>
      <c r="H59" s="75">
        <f t="shared" si="10"/>
        <v>-10.377700000000001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10.89409</v>
      </c>
      <c r="G60" s="216" t="e">
        <f t="shared" ref="G60:G62" si="13">E60/D60*100</f>
        <v>#DIV/0!</v>
      </c>
      <c r="H60" s="215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10.89409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10.89409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5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C68+C71+C74+C76+C80+C82+C84+C86+C88+C95+C78+C98</f>
        <v>119</v>
      </c>
      <c r="D67" s="109">
        <f>D68+D71+D74+D76+D80+D82+D84+D86+D88+D95+D78+D98</f>
        <v>519</v>
      </c>
      <c r="E67" s="109">
        <f>E68+E71+E74+E76+E80+E82+E84+E86+E88+E95+E78+E98+E93</f>
        <v>461.98327999999998</v>
      </c>
      <c r="F67" s="109">
        <f t="shared" ref="F67" si="15">F68+F71+F74+F76+F80+F82+F84+F86+F88+F95+F78</f>
        <v>277.93336999999997</v>
      </c>
      <c r="G67" s="110">
        <f t="shared" si="14"/>
        <v>89.014119460500964</v>
      </c>
      <c r="H67" s="33">
        <f t="shared" si="10"/>
        <v>-57.016720000000021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1.4750000000000001</v>
      </c>
      <c r="F68" s="21">
        <f t="shared" ref="F68" si="16">F69</f>
        <v>0.45</v>
      </c>
      <c r="G68" s="22">
        <f t="shared" si="14"/>
        <v>18.4375</v>
      </c>
      <c r="H68" s="23">
        <f t="shared" si="10"/>
        <v>-6.5250000000000004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0.45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1.4750000000000001</v>
      </c>
      <c r="F70" s="208"/>
      <c r="G70" s="22">
        <f t="shared" si="14"/>
        <v>29.500000000000004</v>
      </c>
      <c r="H70" s="27">
        <f t="shared" si="10"/>
        <v>-3.5249999999999999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29.44566</v>
      </c>
      <c r="F71" s="21">
        <f>F72</f>
        <v>22.5</v>
      </c>
      <c r="G71" s="41"/>
      <c r="H71" s="27">
        <f t="shared" si="10"/>
        <v>-5.5543399999999998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29.44566</v>
      </c>
      <c r="F72" s="26">
        <v>22.5</v>
      </c>
      <c r="G72" s="41">
        <f>E72/D72*100</f>
        <v>92.017687499999994</v>
      </c>
      <c r="H72" s="117">
        <f t="shared" si="10"/>
        <v>-2.5543399999999998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0.18554999999999999</v>
      </c>
      <c r="F74" s="21">
        <f>F75</f>
        <v>0.25</v>
      </c>
      <c r="G74" s="22"/>
      <c r="H74" s="117">
        <f t="shared" si="10"/>
        <v>-3.8144499999999999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0.18554999999999999</v>
      </c>
      <c r="F75" s="26">
        <v>0.25</v>
      </c>
      <c r="G75" s="41"/>
      <c r="H75" s="117">
        <f t="shared" si="10"/>
        <v>-3.8144499999999999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9.0584100000000003</v>
      </c>
      <c r="F80" s="21">
        <f>F81</f>
        <v>1</v>
      </c>
      <c r="G80" s="41">
        <f>E80/D80*100</f>
        <v>90.584100000000007</v>
      </c>
      <c r="H80" s="27">
        <f>E80-D80</f>
        <v>-0.9415899999999997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9.0584100000000003</v>
      </c>
      <c r="F81" s="23">
        <v>1</v>
      </c>
      <c r="G81" s="41">
        <f>E81/D81*100</f>
        <v>90.584100000000007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0.3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0.3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0" si="19">E87/D87*100</f>
        <v>4.1666666666666661</v>
      </c>
      <c r="H87" s="27">
        <f t="shared" ref="H87:H120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43.772210000000001</v>
      </c>
      <c r="F88" s="21">
        <f t="shared" ref="F88" si="21">F89</f>
        <v>20.662459999999999</v>
      </c>
      <c r="G88" s="41">
        <f t="shared" si="19"/>
        <v>101.79583720930232</v>
      </c>
      <c r="H88" s="27">
        <f t="shared" si="20"/>
        <v>0.77221000000000117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43.772210000000001</v>
      </c>
      <c r="F89" s="26">
        <v>20.662459999999999</v>
      </c>
      <c r="G89" s="41">
        <f t="shared" si="19"/>
        <v>115.19002631578947</v>
      </c>
      <c r="H89" s="27">
        <f t="shared" si="20"/>
        <v>5.7722100000000012</v>
      </c>
    </row>
    <row r="90" spans="1:8" ht="47.2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24" x14ac:dyDescent="0.2">
      <c r="A93" s="123" t="s">
        <v>304</v>
      </c>
      <c r="B93" s="124" t="s">
        <v>303</v>
      </c>
      <c r="C93" s="21"/>
      <c r="D93" s="21">
        <f>D94</f>
        <v>0</v>
      </c>
      <c r="E93" s="21">
        <f>E94</f>
        <v>1</v>
      </c>
      <c r="F93" s="26"/>
      <c r="G93" s="41" t="e">
        <f t="shared" si="19"/>
        <v>#DIV/0!</v>
      </c>
      <c r="H93" s="27">
        <f t="shared" si="20"/>
        <v>1</v>
      </c>
    </row>
    <row r="94" spans="1:8" ht="36" x14ac:dyDescent="0.2">
      <c r="A94" s="125" t="s">
        <v>305</v>
      </c>
      <c r="B94" s="126" t="s">
        <v>306</v>
      </c>
      <c r="C94" s="21"/>
      <c r="D94" s="21"/>
      <c r="E94" s="21">
        <v>1</v>
      </c>
      <c r="F94" s="26"/>
      <c r="G94" s="41" t="e">
        <f t="shared" si="19"/>
        <v>#DIV/0!</v>
      </c>
      <c r="H94" s="27">
        <f t="shared" si="20"/>
        <v>1</v>
      </c>
    </row>
    <row r="95" spans="1:8" ht="36" x14ac:dyDescent="0.2">
      <c r="A95" s="127" t="s">
        <v>148</v>
      </c>
      <c r="B95" s="88" t="s">
        <v>149</v>
      </c>
      <c r="C95" s="26">
        <f>C96+C97</f>
        <v>0</v>
      </c>
      <c r="D95" s="26">
        <f>D96+D97</f>
        <v>0</v>
      </c>
      <c r="E95" s="26">
        <f>E96+E97</f>
        <v>13.748709999999999</v>
      </c>
      <c r="F95" s="26">
        <f>F96+F97</f>
        <v>178.77090999999999</v>
      </c>
      <c r="G95" s="41" t="e">
        <f t="shared" si="19"/>
        <v>#DIV/0!</v>
      </c>
      <c r="H95" s="27">
        <f t="shared" si="20"/>
        <v>13.748709999999999</v>
      </c>
    </row>
    <row r="96" spans="1:8" ht="36" x14ac:dyDescent="0.2">
      <c r="A96" s="128" t="s">
        <v>150</v>
      </c>
      <c r="B96" s="129" t="s">
        <v>151</v>
      </c>
      <c r="C96" s="50"/>
      <c r="D96" s="50"/>
      <c r="E96" s="50">
        <v>11.84296</v>
      </c>
      <c r="F96" s="50">
        <v>175.48956999999999</v>
      </c>
      <c r="G96" s="41" t="e">
        <f t="shared" si="19"/>
        <v>#DIV/0!</v>
      </c>
      <c r="H96" s="27">
        <f t="shared" si="20"/>
        <v>11.84296</v>
      </c>
    </row>
    <row r="97" spans="1:8" ht="36" x14ac:dyDescent="0.2">
      <c r="A97" s="128" t="s">
        <v>152</v>
      </c>
      <c r="B97" s="129" t="s">
        <v>153</v>
      </c>
      <c r="C97" s="50"/>
      <c r="D97" s="50"/>
      <c r="E97" s="51">
        <v>1.9057500000000001</v>
      </c>
      <c r="F97" s="50">
        <v>3.2813400000000001</v>
      </c>
      <c r="G97" s="66" t="e">
        <f t="shared" si="19"/>
        <v>#DIV/0!</v>
      </c>
      <c r="H97" s="51">
        <f t="shared" si="20"/>
        <v>1.9057500000000001</v>
      </c>
    </row>
    <row r="98" spans="1:8" x14ac:dyDescent="0.2">
      <c r="A98" s="196" t="s">
        <v>273</v>
      </c>
      <c r="B98" s="58" t="s">
        <v>275</v>
      </c>
      <c r="C98" s="26">
        <f>C99</f>
        <v>0</v>
      </c>
      <c r="D98" s="26">
        <f>D99</f>
        <v>360</v>
      </c>
      <c r="E98" s="26">
        <f>E99</f>
        <v>360</v>
      </c>
      <c r="F98" s="26"/>
      <c r="G98" s="66">
        <f t="shared" si="19"/>
        <v>100</v>
      </c>
      <c r="H98" s="27"/>
    </row>
    <row r="99" spans="1:8" ht="60.75" thickBot="1" x14ac:dyDescent="0.25">
      <c r="A99" s="198" t="s">
        <v>274</v>
      </c>
      <c r="B99" s="197" t="s">
        <v>276</v>
      </c>
      <c r="C99" s="192"/>
      <c r="D99" s="192">
        <v>360</v>
      </c>
      <c r="E99" s="193">
        <v>360</v>
      </c>
      <c r="F99" s="192"/>
      <c r="G99" s="66">
        <f t="shared" si="19"/>
        <v>100</v>
      </c>
      <c r="H99" s="193"/>
    </row>
    <row r="100" spans="1:8" ht="12.75" thickBot="1" x14ac:dyDescent="0.25">
      <c r="A100" s="108" t="s">
        <v>307</v>
      </c>
      <c r="B100" s="108" t="s">
        <v>155</v>
      </c>
      <c r="C100" s="79">
        <f>C101+C102</f>
        <v>0</v>
      </c>
      <c r="D100" s="79">
        <f>D101+D102</f>
        <v>0</v>
      </c>
      <c r="E100" s="79">
        <f t="shared" ref="E100:F100" si="22">E101+E102</f>
        <v>115.60696</v>
      </c>
      <c r="F100" s="79">
        <f t="shared" si="22"/>
        <v>56.753540000000001</v>
      </c>
      <c r="G100" s="110" t="e">
        <f t="shared" si="19"/>
        <v>#DIV/0!</v>
      </c>
      <c r="H100" s="33">
        <f t="shared" si="20"/>
        <v>115.60696</v>
      </c>
    </row>
    <row r="101" spans="1:8" x14ac:dyDescent="0.2">
      <c r="A101" s="199" t="s">
        <v>308</v>
      </c>
      <c r="B101" s="87" t="s">
        <v>157</v>
      </c>
      <c r="C101" s="21"/>
      <c r="D101" s="21"/>
      <c r="E101" s="23"/>
      <c r="F101" s="21"/>
      <c r="G101" s="22">
        <v>0</v>
      </c>
      <c r="H101" s="23">
        <f t="shared" si="20"/>
        <v>0</v>
      </c>
    </row>
    <row r="102" spans="1:8" ht="12.75" thickBot="1" x14ac:dyDescent="0.25">
      <c r="A102" s="217" t="s">
        <v>309</v>
      </c>
      <c r="B102" s="38" t="s">
        <v>155</v>
      </c>
      <c r="C102" s="50"/>
      <c r="D102" s="50"/>
      <c r="E102" s="51">
        <v>115.60696</v>
      </c>
      <c r="F102" s="50">
        <v>56.753540000000001</v>
      </c>
      <c r="G102" s="66" t="e">
        <f t="shared" ref="G102:G108" si="23">E102/D102*100</f>
        <v>#DIV/0!</v>
      </c>
      <c r="H102" s="51">
        <f t="shared" si="20"/>
        <v>115.60696</v>
      </c>
    </row>
    <row r="103" spans="1:8" ht="12.75" thickBot="1" x14ac:dyDescent="0.25">
      <c r="A103" s="108" t="s">
        <v>310</v>
      </c>
      <c r="B103" s="130" t="s">
        <v>160</v>
      </c>
      <c r="C103" s="131">
        <f>C104+C157+C154+C152+C147</f>
        <v>372867.02899999998</v>
      </c>
      <c r="D103" s="131">
        <f>D104+D157+D154+D152+D147</f>
        <v>372561.32900000003</v>
      </c>
      <c r="E103" s="131">
        <f>E104+E157+E154+E152+E147</f>
        <v>194724.16188999999</v>
      </c>
      <c r="F103" s="131">
        <f>F104+F157+F154+F152</f>
        <v>206385.32517</v>
      </c>
      <c r="G103" s="132">
        <f t="shared" si="23"/>
        <v>52.26633757525596</v>
      </c>
      <c r="H103" s="133">
        <f t="shared" si="20"/>
        <v>-177837.16711000004</v>
      </c>
    </row>
    <row r="104" spans="1:8" ht="12.75" thickBot="1" x14ac:dyDescent="0.25">
      <c r="A104" s="98" t="s">
        <v>311</v>
      </c>
      <c r="B104" s="134" t="s">
        <v>162</v>
      </c>
      <c r="C104" s="135">
        <f>C105+C108+C124</f>
        <v>333912.09999999998</v>
      </c>
      <c r="D104" s="135">
        <f>D105+D108+D124</f>
        <v>333919.90000000002</v>
      </c>
      <c r="E104" s="135">
        <f>E105+E108+E124</f>
        <v>177754.94163999998</v>
      </c>
      <c r="F104" s="135">
        <f>F105+F108+F124+F147</f>
        <v>206385.32517</v>
      </c>
      <c r="G104" s="136">
        <f t="shared" si="23"/>
        <v>53.232808718498049</v>
      </c>
      <c r="H104" s="137">
        <f t="shared" si="20"/>
        <v>-156164.95836000005</v>
      </c>
    </row>
    <row r="105" spans="1:8" ht="12.75" thickBot="1" x14ac:dyDescent="0.25">
      <c r="A105" s="108" t="s">
        <v>312</v>
      </c>
      <c r="B105" s="138" t="s">
        <v>164</v>
      </c>
      <c r="C105" s="139">
        <f>C106+C107</f>
        <v>139797</v>
      </c>
      <c r="D105" s="139">
        <f>D106+D107</f>
        <v>139797</v>
      </c>
      <c r="E105" s="140">
        <f>E106+E107</f>
        <v>72167.600000000006</v>
      </c>
      <c r="F105" s="139">
        <f>SUM(F106+F107)</f>
        <v>79329.410229999994</v>
      </c>
      <c r="G105" s="141">
        <f t="shared" si="23"/>
        <v>51.623139266221742</v>
      </c>
      <c r="H105" s="142">
        <f t="shared" si="20"/>
        <v>-67629.399999999994</v>
      </c>
    </row>
    <row r="106" spans="1:8" x14ac:dyDescent="0.2">
      <c r="A106" s="218" t="s">
        <v>313</v>
      </c>
      <c r="B106" s="87" t="s">
        <v>166</v>
      </c>
      <c r="C106" s="21">
        <v>139797</v>
      </c>
      <c r="D106" s="21">
        <v>139797</v>
      </c>
      <c r="E106" s="23">
        <v>72167.600000000006</v>
      </c>
      <c r="F106" s="21">
        <v>79135.899999999994</v>
      </c>
      <c r="G106" s="22">
        <f t="shared" si="23"/>
        <v>51.623139266221742</v>
      </c>
      <c r="H106" s="23">
        <f t="shared" si="20"/>
        <v>-67629.399999999994</v>
      </c>
    </row>
    <row r="107" spans="1:8" ht="24.75" thickBot="1" x14ac:dyDescent="0.25">
      <c r="A107" s="219" t="s">
        <v>314</v>
      </c>
      <c r="B107" s="89" t="s">
        <v>168</v>
      </c>
      <c r="C107" s="143"/>
      <c r="D107" s="143"/>
      <c r="E107" s="51"/>
      <c r="F107" s="50">
        <v>193.51023000000001</v>
      </c>
      <c r="G107" s="22" t="e">
        <f t="shared" si="23"/>
        <v>#DIV/0!</v>
      </c>
      <c r="H107" s="51">
        <f t="shared" si="20"/>
        <v>0</v>
      </c>
    </row>
    <row r="108" spans="1:8" ht="12.75" thickBot="1" x14ac:dyDescent="0.25">
      <c r="A108" s="108" t="s">
        <v>315</v>
      </c>
      <c r="B108" s="108" t="s">
        <v>170</v>
      </c>
      <c r="C108" s="79">
        <f>C109+C113+C114+C115+C112+C111</f>
        <v>14400.7</v>
      </c>
      <c r="D108" s="79">
        <f>D109+D113+D114+D115+D112+D111</f>
        <v>14400.7</v>
      </c>
      <c r="E108" s="79">
        <f>E109+E113+E114+E115+E112+E111</f>
        <v>8613.8341899999996</v>
      </c>
      <c r="F108" s="79">
        <f>F110+F113+F114+F115+F112</f>
        <v>19606.230940000001</v>
      </c>
      <c r="G108" s="110">
        <f t="shared" si="23"/>
        <v>59.81538529377044</v>
      </c>
      <c r="H108" s="33">
        <f t="shared" si="20"/>
        <v>-5786.8658100000011</v>
      </c>
    </row>
    <row r="109" spans="1:8" s="10" customFormat="1" x14ac:dyDescent="0.2">
      <c r="A109" s="217" t="s">
        <v>316</v>
      </c>
      <c r="B109" s="48" t="s">
        <v>172</v>
      </c>
      <c r="C109" s="26"/>
      <c r="D109" s="26"/>
      <c r="E109" s="27"/>
      <c r="F109" s="26"/>
      <c r="G109" s="41">
        <v>0</v>
      </c>
      <c r="H109" s="27">
        <f t="shared" si="20"/>
        <v>0</v>
      </c>
    </row>
    <row r="110" spans="1:8" s="10" customFormat="1" x14ac:dyDescent="0.2">
      <c r="A110" s="128" t="s">
        <v>317</v>
      </c>
      <c r="B110" s="88" t="s">
        <v>174</v>
      </c>
      <c r="C110" s="26"/>
      <c r="D110" s="26"/>
      <c r="E110" s="27"/>
      <c r="F110" s="26"/>
      <c r="G110" s="41"/>
      <c r="H110" s="27"/>
    </row>
    <row r="111" spans="1:8" s="10" customFormat="1" ht="36" x14ac:dyDescent="0.2">
      <c r="A111" s="128" t="s">
        <v>318</v>
      </c>
      <c r="B111" s="88" t="s">
        <v>176</v>
      </c>
      <c r="C111" s="26">
        <v>5976.5</v>
      </c>
      <c r="D111" s="26">
        <v>5976.5</v>
      </c>
      <c r="E111" s="27">
        <v>2666.6370000000002</v>
      </c>
      <c r="F111" s="26"/>
      <c r="G111" s="41">
        <v>0</v>
      </c>
      <c r="H111" s="27">
        <f>E111-D111</f>
        <v>-3309.8629999999998</v>
      </c>
    </row>
    <row r="112" spans="1:8" s="10" customFormat="1" ht="24" x14ac:dyDescent="0.2">
      <c r="A112" s="128" t="s">
        <v>319</v>
      </c>
      <c r="B112" s="88" t="s">
        <v>178</v>
      </c>
      <c r="C112" s="26"/>
      <c r="D112" s="26"/>
      <c r="E112" s="27"/>
      <c r="F112" s="26">
        <v>3514.4252499999998</v>
      </c>
      <c r="G112" s="41">
        <v>0</v>
      </c>
      <c r="H112" s="27">
        <f t="shared" si="20"/>
        <v>0</v>
      </c>
    </row>
    <row r="113" spans="1:8" s="10" customFormat="1" x14ac:dyDescent="0.2">
      <c r="A113" s="220" t="s">
        <v>320</v>
      </c>
      <c r="B113" s="48" t="s">
        <v>180</v>
      </c>
      <c r="C113" s="26">
        <v>3236.5</v>
      </c>
      <c r="D113" s="26">
        <v>3236.5</v>
      </c>
      <c r="E113" s="27">
        <v>3236.5</v>
      </c>
      <c r="F113" s="26">
        <v>2218.78863</v>
      </c>
      <c r="G113" s="41">
        <f>E113/D113*100</f>
        <v>100</v>
      </c>
      <c r="H113" s="27">
        <f>E113-D113</f>
        <v>0</v>
      </c>
    </row>
    <row r="114" spans="1:8" s="10" customFormat="1" ht="12.75" thickBot="1" x14ac:dyDescent="0.25">
      <c r="A114" s="128" t="s">
        <v>321</v>
      </c>
      <c r="B114" s="89" t="s">
        <v>182</v>
      </c>
      <c r="C114" s="50"/>
      <c r="D114" s="50"/>
      <c r="E114" s="51"/>
      <c r="F114" s="50"/>
      <c r="G114" s="66" t="e">
        <f t="shared" ref="G114:G119" si="24">E114/D114*100</f>
        <v>#DIV/0!</v>
      </c>
      <c r="H114" s="27">
        <f t="shared" si="20"/>
        <v>0</v>
      </c>
    </row>
    <row r="115" spans="1:8" ht="12.75" thickBot="1" x14ac:dyDescent="0.25">
      <c r="A115" s="108" t="s">
        <v>322</v>
      </c>
      <c r="B115" s="86" t="s">
        <v>184</v>
      </c>
      <c r="C115" s="79">
        <f>C116+C117+C118+C119+C121+C120+C122</f>
        <v>5187.7</v>
      </c>
      <c r="D115" s="79">
        <f>D116+D117+D118+D119+D121+D120+D122</f>
        <v>5187.7</v>
      </c>
      <c r="E115" s="79">
        <f>E116+E117+E118+E119+E121+E120+E122</f>
        <v>2710.6971899999999</v>
      </c>
      <c r="F115" s="79">
        <f>F116+F117+F118+F119+F121+F120+F122+F123</f>
        <v>13873.01706</v>
      </c>
      <c r="G115" s="110">
        <f t="shared" si="24"/>
        <v>52.252389112708912</v>
      </c>
      <c r="H115" s="33">
        <f t="shared" si="20"/>
        <v>-2477.00281</v>
      </c>
    </row>
    <row r="116" spans="1:8" x14ac:dyDescent="0.2">
      <c r="A116" s="199" t="s">
        <v>322</v>
      </c>
      <c r="B116" s="87" t="s">
        <v>185</v>
      </c>
      <c r="C116" s="21">
        <v>907.8</v>
      </c>
      <c r="D116" s="21">
        <v>907.8</v>
      </c>
      <c r="E116" s="23">
        <v>401.89413999999999</v>
      </c>
      <c r="F116" s="21">
        <v>371.8245</v>
      </c>
      <c r="G116" s="22">
        <f t="shared" si="24"/>
        <v>44.271220533157084</v>
      </c>
      <c r="H116" s="23">
        <f t="shared" si="20"/>
        <v>-505.90585999999996</v>
      </c>
    </row>
    <row r="117" spans="1:8" ht="24" x14ac:dyDescent="0.2">
      <c r="A117" s="128" t="s">
        <v>322</v>
      </c>
      <c r="B117" s="88" t="s">
        <v>186</v>
      </c>
      <c r="C117" s="26">
        <v>1147.9000000000001</v>
      </c>
      <c r="D117" s="26">
        <v>1147.9000000000001</v>
      </c>
      <c r="E117" s="27">
        <v>536.32600000000002</v>
      </c>
      <c r="F117" s="26">
        <v>1153.992</v>
      </c>
      <c r="G117" s="41">
        <f t="shared" si="24"/>
        <v>46.722362575137204</v>
      </c>
      <c r="H117" s="27">
        <f t="shared" si="20"/>
        <v>-611.57400000000007</v>
      </c>
    </row>
    <row r="118" spans="1:8" x14ac:dyDescent="0.2">
      <c r="A118" s="217" t="s">
        <v>322</v>
      </c>
      <c r="B118" s="88" t="s">
        <v>187</v>
      </c>
      <c r="C118" s="26"/>
      <c r="D118" s="26"/>
      <c r="E118" s="27"/>
      <c r="F118" s="26">
        <v>635</v>
      </c>
      <c r="G118" s="41" t="e">
        <f t="shared" si="24"/>
        <v>#DIV/0!</v>
      </c>
      <c r="H118" s="27">
        <f t="shared" si="20"/>
        <v>0</v>
      </c>
    </row>
    <row r="119" spans="1:8" ht="24" x14ac:dyDescent="0.2">
      <c r="A119" s="221" t="s">
        <v>322</v>
      </c>
      <c r="B119" s="145" t="s">
        <v>188</v>
      </c>
      <c r="C119" s="26"/>
      <c r="D119" s="26"/>
      <c r="E119" s="27"/>
      <c r="F119" s="26"/>
      <c r="G119" s="41" t="e">
        <f t="shared" si="24"/>
        <v>#DIV/0!</v>
      </c>
      <c r="H119" s="27">
        <f t="shared" si="20"/>
        <v>0</v>
      </c>
    </row>
    <row r="120" spans="1:8" x14ac:dyDescent="0.2">
      <c r="A120" s="217" t="s">
        <v>323</v>
      </c>
      <c r="B120" s="88" t="s">
        <v>189</v>
      </c>
      <c r="C120" s="26"/>
      <c r="D120" s="26"/>
      <c r="E120" s="27"/>
      <c r="F120" s="26"/>
      <c r="G120" s="41"/>
      <c r="H120" s="27">
        <f t="shared" si="20"/>
        <v>0</v>
      </c>
    </row>
    <row r="121" spans="1:8" ht="24" x14ac:dyDescent="0.2">
      <c r="A121" s="128" t="s">
        <v>322</v>
      </c>
      <c r="B121" s="146" t="s">
        <v>190</v>
      </c>
      <c r="C121" s="26"/>
      <c r="D121" s="26"/>
      <c r="E121" s="27"/>
      <c r="F121" s="26">
        <v>10027.799999999999</v>
      </c>
      <c r="G121" s="41">
        <v>0</v>
      </c>
      <c r="H121" s="27">
        <f>E121-C121</f>
        <v>0</v>
      </c>
    </row>
    <row r="122" spans="1:8" ht="24" x14ac:dyDescent="0.2">
      <c r="A122" s="127" t="s">
        <v>322</v>
      </c>
      <c r="B122" s="147" t="s">
        <v>191</v>
      </c>
      <c r="C122" s="26">
        <v>3132</v>
      </c>
      <c r="D122" s="26">
        <v>3132</v>
      </c>
      <c r="E122" s="27">
        <v>1772.47705</v>
      </c>
      <c r="F122" s="26">
        <v>1684.40056</v>
      </c>
      <c r="G122" s="41">
        <v>0</v>
      </c>
      <c r="H122" s="27">
        <f>E122-C122</f>
        <v>-1359.52295</v>
      </c>
    </row>
    <row r="123" spans="1:8" ht="12.75" thickBot="1" x14ac:dyDescent="0.25">
      <c r="A123" s="217" t="s">
        <v>322</v>
      </c>
      <c r="B123" s="148" t="s">
        <v>192</v>
      </c>
      <c r="C123" s="50"/>
      <c r="D123" s="50"/>
      <c r="E123" s="51"/>
      <c r="F123" s="50"/>
      <c r="G123" s="66">
        <v>0</v>
      </c>
      <c r="H123" s="51">
        <f>E123-C123</f>
        <v>0</v>
      </c>
    </row>
    <row r="124" spans="1:8" ht="12.75" thickBot="1" x14ac:dyDescent="0.25">
      <c r="A124" s="108" t="s">
        <v>324</v>
      </c>
      <c r="B124" s="149" t="s">
        <v>194</v>
      </c>
      <c r="C124" s="131">
        <f>C125+C137+C139+C141+C143+C144+C145+C138+C140+C142</f>
        <v>179714.39999999997</v>
      </c>
      <c r="D124" s="131">
        <f>D125+D137+D139+D141+D143+D144+D145+D138+D140+D142</f>
        <v>179722.19999999998</v>
      </c>
      <c r="E124" s="150">
        <f>E125+E137+E139+E141+E143+E144+E145+E138+E140</f>
        <v>96973.507449999976</v>
      </c>
      <c r="F124" s="131">
        <f>F125+F137+F139+F141+F143+F144+F145+F138+F140</f>
        <v>99435.405920000019</v>
      </c>
      <c r="G124" s="132">
        <f t="shared" ref="G124:G131" si="25">E124/D124*100</f>
        <v>53.957445129204949</v>
      </c>
      <c r="H124" s="133">
        <f t="shared" ref="H124:H131" si="26">E124-D124</f>
        <v>-82748.692550000007</v>
      </c>
    </row>
    <row r="125" spans="1:8" ht="12.75" thickBot="1" x14ac:dyDescent="0.25">
      <c r="A125" s="108" t="s">
        <v>325</v>
      </c>
      <c r="B125" s="151" t="s">
        <v>196</v>
      </c>
      <c r="C125" s="139">
        <f>C128+C132+C127+C126+C129+C134+C130+C131+C135+C136+C133</f>
        <v>132753.1</v>
      </c>
      <c r="D125" s="139">
        <f>D128+D132+D127+D126+D129+D134+D130+D131+D135+D136+D133</f>
        <v>132753.1</v>
      </c>
      <c r="E125" s="139">
        <f>E128+E132+E127+E126+E129+E134+E130+E131+E135+E136+E133</f>
        <v>73097.911159999989</v>
      </c>
      <c r="F125" s="139">
        <f t="shared" ref="F125" si="27">F128+F132+F127+F126+F129+F134+F130+F131+F135+F136</f>
        <v>76094.488230000003</v>
      </c>
      <c r="G125" s="141">
        <f t="shared" si="25"/>
        <v>55.063054015311117</v>
      </c>
      <c r="H125" s="142">
        <f t="shared" si="26"/>
        <v>-59655.188840000017</v>
      </c>
    </row>
    <row r="126" spans="1:8" ht="24" x14ac:dyDescent="0.2">
      <c r="A126" s="222" t="s">
        <v>326</v>
      </c>
      <c r="B126" s="152" t="s">
        <v>198</v>
      </c>
      <c r="C126" s="104">
        <v>1523.5</v>
      </c>
      <c r="D126" s="104">
        <v>1523.5</v>
      </c>
      <c r="E126" s="23"/>
      <c r="F126" s="21"/>
      <c r="G126" s="22">
        <f t="shared" si="25"/>
        <v>0</v>
      </c>
      <c r="H126" s="23">
        <f t="shared" si="26"/>
        <v>-1523.5</v>
      </c>
    </row>
    <row r="127" spans="1:8" ht="24" x14ac:dyDescent="0.2">
      <c r="A127" s="222" t="s">
        <v>326</v>
      </c>
      <c r="B127" s="88" t="s">
        <v>199</v>
      </c>
      <c r="C127" s="40">
        <v>9.6999999999999993</v>
      </c>
      <c r="D127" s="40">
        <v>9.6999999999999993</v>
      </c>
      <c r="E127" s="27"/>
      <c r="F127" s="26"/>
      <c r="G127" s="41">
        <f t="shared" si="25"/>
        <v>0</v>
      </c>
      <c r="H127" s="27">
        <f t="shared" si="26"/>
        <v>-9.6999999999999993</v>
      </c>
    </row>
    <row r="128" spans="1:8" x14ac:dyDescent="0.2">
      <c r="A128" s="218" t="s">
        <v>327</v>
      </c>
      <c r="B128" s="48" t="s">
        <v>200</v>
      </c>
      <c r="C128" s="26">
        <v>96609.4</v>
      </c>
      <c r="D128" s="26">
        <v>96609.4</v>
      </c>
      <c r="E128" s="27">
        <v>53999</v>
      </c>
      <c r="F128" s="26">
        <v>55947</v>
      </c>
      <c r="G128" s="41">
        <f t="shared" si="25"/>
        <v>55.894146946363399</v>
      </c>
      <c r="H128" s="27">
        <f t="shared" si="26"/>
        <v>-42610.399999999994</v>
      </c>
    </row>
    <row r="129" spans="1:8" x14ac:dyDescent="0.2">
      <c r="A129" s="218" t="s">
        <v>327</v>
      </c>
      <c r="B129" s="48" t="s">
        <v>201</v>
      </c>
      <c r="C129" s="26">
        <v>15126.8</v>
      </c>
      <c r="D129" s="26">
        <v>15126.8</v>
      </c>
      <c r="E129" s="27">
        <v>8320</v>
      </c>
      <c r="F129" s="26">
        <v>9019</v>
      </c>
      <c r="G129" s="41">
        <f t="shared" si="25"/>
        <v>55.00171880371262</v>
      </c>
      <c r="H129" s="27">
        <f t="shared" si="26"/>
        <v>-6806.7999999999993</v>
      </c>
    </row>
    <row r="130" spans="1:8" x14ac:dyDescent="0.2">
      <c r="A130" s="218" t="s">
        <v>326</v>
      </c>
      <c r="B130" s="48" t="s">
        <v>202</v>
      </c>
      <c r="C130" s="26">
        <v>543.20000000000005</v>
      </c>
      <c r="D130" s="26">
        <v>543.20000000000005</v>
      </c>
      <c r="E130" s="27">
        <v>128.61984000000001</v>
      </c>
      <c r="F130" s="26">
        <v>104.66943000000001</v>
      </c>
      <c r="G130" s="41">
        <f t="shared" si="25"/>
        <v>23.678173784977911</v>
      </c>
      <c r="H130" s="27">
        <f t="shared" si="26"/>
        <v>-414.58016000000003</v>
      </c>
    </row>
    <row r="131" spans="1:8" x14ac:dyDescent="0.2">
      <c r="A131" s="218" t="s">
        <v>326</v>
      </c>
      <c r="B131" s="88" t="s">
        <v>203</v>
      </c>
      <c r="C131" s="26">
        <v>225</v>
      </c>
      <c r="D131" s="26">
        <v>225</v>
      </c>
      <c r="E131" s="27"/>
      <c r="F131" s="26"/>
      <c r="G131" s="41">
        <f t="shared" si="25"/>
        <v>0</v>
      </c>
      <c r="H131" s="27">
        <f t="shared" si="26"/>
        <v>-225</v>
      </c>
    </row>
    <row r="132" spans="1:8" x14ac:dyDescent="0.2">
      <c r="A132" s="218" t="s">
        <v>326</v>
      </c>
      <c r="B132" s="48" t="s">
        <v>204</v>
      </c>
      <c r="C132" s="26">
        <v>305.10000000000002</v>
      </c>
      <c r="D132" s="26">
        <v>305.10000000000002</v>
      </c>
      <c r="E132" s="27">
        <v>41.311999999999998</v>
      </c>
      <c r="F132" s="26">
        <v>25.43</v>
      </c>
      <c r="G132" s="41">
        <v>0</v>
      </c>
      <c r="H132" s="27">
        <f>E132-C132</f>
        <v>-263.78800000000001</v>
      </c>
    </row>
    <row r="133" spans="1:8" x14ac:dyDescent="0.2">
      <c r="A133" s="218" t="s">
        <v>326</v>
      </c>
      <c r="B133" s="48" t="s">
        <v>270</v>
      </c>
      <c r="C133" s="26">
        <v>1087.5999999999999</v>
      </c>
      <c r="D133" s="26">
        <v>1087.5999999999999</v>
      </c>
      <c r="E133" s="27">
        <v>440.67</v>
      </c>
      <c r="F133" s="153"/>
      <c r="G133" s="41"/>
      <c r="H133" s="27"/>
    </row>
    <row r="134" spans="1:8" ht="36" x14ac:dyDescent="0.2">
      <c r="A134" s="222" t="s">
        <v>326</v>
      </c>
      <c r="B134" s="88" t="s">
        <v>205</v>
      </c>
      <c r="C134" s="26">
        <v>1320.2</v>
      </c>
      <c r="D134" s="26">
        <v>1320.2</v>
      </c>
      <c r="E134" s="27">
        <v>1008.49217</v>
      </c>
      <c r="F134" s="26"/>
      <c r="G134" s="41">
        <f t="shared" ref="G134:G150" si="28">E134/D134*100</f>
        <v>76.389347826086947</v>
      </c>
      <c r="H134" s="27">
        <f t="shared" ref="H134:H150" si="29">E134-D134</f>
        <v>-311.70783000000006</v>
      </c>
    </row>
    <row r="135" spans="1:8" x14ac:dyDescent="0.2">
      <c r="A135" s="218" t="s">
        <v>326</v>
      </c>
      <c r="B135" s="48" t="s">
        <v>206</v>
      </c>
      <c r="C135" s="26">
        <v>11413.3</v>
      </c>
      <c r="D135" s="26">
        <v>11413.3</v>
      </c>
      <c r="E135" s="27">
        <v>5297.9669999999996</v>
      </c>
      <c r="F135" s="26">
        <v>5496.46</v>
      </c>
      <c r="G135" s="41">
        <f t="shared" si="28"/>
        <v>46.419238958057704</v>
      </c>
      <c r="H135" s="27">
        <f t="shared" si="29"/>
        <v>-6115.3329999999996</v>
      </c>
    </row>
    <row r="136" spans="1:8" ht="36.75" thickBot="1" x14ac:dyDescent="0.25">
      <c r="A136" s="223" t="s">
        <v>326</v>
      </c>
      <c r="B136" s="155" t="s">
        <v>207</v>
      </c>
      <c r="C136" s="156">
        <v>4589.3</v>
      </c>
      <c r="D136" s="156">
        <v>4589.3</v>
      </c>
      <c r="E136" s="75">
        <v>3861.8501500000002</v>
      </c>
      <c r="F136" s="74">
        <v>5501.9287999999997</v>
      </c>
      <c r="G136" s="96">
        <f t="shared" si="28"/>
        <v>84.149002026452834</v>
      </c>
      <c r="H136" s="75">
        <f t="shared" si="29"/>
        <v>-727.44984999999997</v>
      </c>
    </row>
    <row r="137" spans="1:8" x14ac:dyDescent="0.2">
      <c r="A137" s="218" t="s">
        <v>328</v>
      </c>
      <c r="B137" s="152" t="s">
        <v>209</v>
      </c>
      <c r="C137" s="21">
        <v>1765.9</v>
      </c>
      <c r="D137" s="21">
        <v>1765.9</v>
      </c>
      <c r="E137" s="23">
        <v>638.60699999999997</v>
      </c>
      <c r="F137" s="21">
        <v>476.41</v>
      </c>
      <c r="G137" s="22">
        <f t="shared" si="28"/>
        <v>36.163259527719575</v>
      </c>
      <c r="H137" s="23">
        <f t="shared" si="29"/>
        <v>-1127.2930000000001</v>
      </c>
    </row>
    <row r="138" spans="1:8" ht="24" x14ac:dyDescent="0.2">
      <c r="A138" s="127" t="s">
        <v>329</v>
      </c>
      <c r="B138" s="157" t="s">
        <v>211</v>
      </c>
      <c r="C138" s="40">
        <v>1173.5</v>
      </c>
      <c r="D138" s="40">
        <v>1173.5</v>
      </c>
      <c r="E138" s="27">
        <v>1173.5</v>
      </c>
      <c r="F138" s="26">
        <v>1211.3</v>
      </c>
      <c r="G138" s="41">
        <f t="shared" si="28"/>
        <v>100</v>
      </c>
      <c r="H138" s="27">
        <f t="shared" si="29"/>
        <v>0</v>
      </c>
    </row>
    <row r="139" spans="1:8" x14ac:dyDescent="0.2">
      <c r="A139" s="220" t="s">
        <v>330</v>
      </c>
      <c r="B139" s="48" t="s">
        <v>213</v>
      </c>
      <c r="C139" s="26">
        <v>1733.3</v>
      </c>
      <c r="D139" s="26">
        <v>1733.3</v>
      </c>
      <c r="E139" s="27">
        <v>866.65</v>
      </c>
      <c r="F139" s="26">
        <v>783.55</v>
      </c>
      <c r="G139" s="41">
        <f t="shared" si="28"/>
        <v>50</v>
      </c>
      <c r="H139" s="27">
        <f t="shared" si="29"/>
        <v>-866.65</v>
      </c>
    </row>
    <row r="140" spans="1:8" ht="24" x14ac:dyDescent="0.2">
      <c r="A140" s="127" t="s">
        <v>331</v>
      </c>
      <c r="B140" s="88" t="s">
        <v>215</v>
      </c>
      <c r="C140" s="40"/>
      <c r="D140" s="40"/>
      <c r="E140" s="27"/>
      <c r="F140" s="26"/>
      <c r="G140" s="41" t="e">
        <f>E140/D140*100</f>
        <v>#DIV/0!</v>
      </c>
      <c r="H140" s="27">
        <f>E140-D140</f>
        <v>0</v>
      </c>
    </row>
    <row r="141" spans="1:8" ht="24" x14ac:dyDescent="0.2">
      <c r="A141" s="127" t="s">
        <v>332</v>
      </c>
      <c r="B141" s="88" t="s">
        <v>217</v>
      </c>
      <c r="C141" s="40">
        <v>234.3</v>
      </c>
      <c r="D141" s="40">
        <v>242.1</v>
      </c>
      <c r="E141" s="27">
        <v>242.03455</v>
      </c>
      <c r="F141" s="26">
        <v>41.409480000000002</v>
      </c>
      <c r="G141" s="41">
        <f t="shared" si="28"/>
        <v>99.972965716646016</v>
      </c>
      <c r="H141" s="27">
        <f t="shared" si="29"/>
        <v>-6.5449999999998454E-2</v>
      </c>
    </row>
    <row r="142" spans="1:8" ht="24" x14ac:dyDescent="0.2">
      <c r="A142" s="127" t="s">
        <v>333</v>
      </c>
      <c r="B142" s="88" t="s">
        <v>272</v>
      </c>
      <c r="C142" s="40">
        <v>212.2</v>
      </c>
      <c r="D142" s="40">
        <v>212.2</v>
      </c>
      <c r="E142" s="27"/>
      <c r="F142" s="26"/>
      <c r="G142" s="41"/>
      <c r="H142" s="27"/>
    </row>
    <row r="143" spans="1:8" x14ac:dyDescent="0.2">
      <c r="A143" s="220" t="s">
        <v>334</v>
      </c>
      <c r="B143" s="88" t="s">
        <v>219</v>
      </c>
      <c r="C143" s="40">
        <v>635.29999999999995</v>
      </c>
      <c r="D143" s="40">
        <v>635.29999999999995</v>
      </c>
      <c r="E143" s="27">
        <v>317.64600000000002</v>
      </c>
      <c r="F143" s="26">
        <v>306.75</v>
      </c>
      <c r="G143" s="41">
        <f t="shared" si="28"/>
        <v>49.999370376200226</v>
      </c>
      <c r="H143" s="27">
        <f t="shared" si="29"/>
        <v>-317.65399999999994</v>
      </c>
    </row>
    <row r="144" spans="1:8" ht="12.75" thickBot="1" x14ac:dyDescent="0.25">
      <c r="A144" s="220" t="s">
        <v>335</v>
      </c>
      <c r="B144" s="48" t="s">
        <v>221</v>
      </c>
      <c r="C144" s="26">
        <v>1576.8</v>
      </c>
      <c r="D144" s="26">
        <v>1576.8</v>
      </c>
      <c r="E144" s="27">
        <v>819.15873999999997</v>
      </c>
      <c r="F144" s="26">
        <v>750.49820999999997</v>
      </c>
      <c r="G144" s="41">
        <f t="shared" si="28"/>
        <v>51.950706494165402</v>
      </c>
      <c r="H144" s="27">
        <f t="shared" si="29"/>
        <v>-757.64125999999999</v>
      </c>
    </row>
    <row r="145" spans="1:8" ht="12.75" thickBot="1" x14ac:dyDescent="0.25">
      <c r="A145" s="108" t="s">
        <v>336</v>
      </c>
      <c r="B145" s="86" t="s">
        <v>223</v>
      </c>
      <c r="C145" s="79">
        <f>C146</f>
        <v>39630</v>
      </c>
      <c r="D145" s="79">
        <f>D146</f>
        <v>39630</v>
      </c>
      <c r="E145" s="80">
        <f>E146</f>
        <v>19818</v>
      </c>
      <c r="F145" s="79">
        <f>F146</f>
        <v>19771</v>
      </c>
      <c r="G145" s="110">
        <f t="shared" si="28"/>
        <v>50.00757002271007</v>
      </c>
      <c r="H145" s="33">
        <f t="shared" si="29"/>
        <v>-19812</v>
      </c>
    </row>
    <row r="146" spans="1:8" ht="12.75" thickBot="1" x14ac:dyDescent="0.25">
      <c r="A146" s="224" t="s">
        <v>337</v>
      </c>
      <c r="B146" s="19" t="s">
        <v>225</v>
      </c>
      <c r="C146" s="83">
        <v>39630</v>
      </c>
      <c r="D146" s="83">
        <v>39630</v>
      </c>
      <c r="E146" s="84">
        <v>19818</v>
      </c>
      <c r="F146" s="83">
        <v>19771</v>
      </c>
      <c r="G146" s="47">
        <f t="shared" si="28"/>
        <v>50.00757002271007</v>
      </c>
      <c r="H146" s="84">
        <f t="shared" si="29"/>
        <v>-19812</v>
      </c>
    </row>
    <row r="147" spans="1:8" ht="12.75" thickBot="1" x14ac:dyDescent="0.25">
      <c r="A147" s="108" t="s">
        <v>338</v>
      </c>
      <c r="B147" s="158" t="s">
        <v>227</v>
      </c>
      <c r="C147" s="79">
        <f>C148+C149+C150</f>
        <v>38954.929000000004</v>
      </c>
      <c r="D147" s="79">
        <f>D148+D149+D150</f>
        <v>38641.429000000004</v>
      </c>
      <c r="E147" s="79">
        <f>E148+E149+E150</f>
        <v>16978.447400000001</v>
      </c>
      <c r="F147" s="79">
        <f t="shared" ref="F147" si="30">F148</f>
        <v>8014.27808</v>
      </c>
      <c r="G147" s="110">
        <f t="shared" si="28"/>
        <v>43.938456313300421</v>
      </c>
      <c r="H147" s="33">
        <f t="shared" si="29"/>
        <v>-21662.981600000003</v>
      </c>
    </row>
    <row r="148" spans="1:8" ht="36" x14ac:dyDescent="0.2">
      <c r="A148" s="225" t="s">
        <v>339</v>
      </c>
      <c r="B148" s="160" t="s">
        <v>229</v>
      </c>
      <c r="C148" s="55">
        <v>26647.129000000001</v>
      </c>
      <c r="D148" s="55">
        <v>26333.629000000001</v>
      </c>
      <c r="E148" s="161">
        <v>9149.8873999999996</v>
      </c>
      <c r="F148" s="55">
        <v>8014.27808</v>
      </c>
      <c r="G148" s="162">
        <f t="shared" si="28"/>
        <v>34.746017725092123</v>
      </c>
      <c r="H148" s="161">
        <f t="shared" si="29"/>
        <v>-17183.741600000001</v>
      </c>
    </row>
    <row r="149" spans="1:8" ht="36" x14ac:dyDescent="0.2">
      <c r="A149" s="226" t="s">
        <v>340</v>
      </c>
      <c r="B149" s="163" t="s">
        <v>231</v>
      </c>
      <c r="C149" s="50">
        <v>12307.8</v>
      </c>
      <c r="D149" s="50">
        <v>12307.8</v>
      </c>
      <c r="E149" s="51">
        <v>7828.56</v>
      </c>
      <c r="F149" s="50"/>
      <c r="G149" s="66">
        <f t="shared" si="28"/>
        <v>63.60649344318238</v>
      </c>
      <c r="H149" s="51">
        <f t="shared" si="29"/>
        <v>-4479.2399999999989</v>
      </c>
    </row>
    <row r="150" spans="1:8" ht="24.75" thickBot="1" x14ac:dyDescent="0.25">
      <c r="A150" s="227" t="s">
        <v>341</v>
      </c>
      <c r="B150" s="165" t="s">
        <v>233</v>
      </c>
      <c r="C150" s="74"/>
      <c r="D150" s="74"/>
      <c r="E150" s="75"/>
      <c r="F150" s="74"/>
      <c r="G150" s="96" t="e">
        <f t="shared" si="28"/>
        <v>#DIV/0!</v>
      </c>
      <c r="H150" s="75">
        <f t="shared" si="29"/>
        <v>0</v>
      </c>
    </row>
    <row r="151" spans="1:8" ht="12.75" thickBot="1" x14ac:dyDescent="0.25">
      <c r="A151" s="108" t="s">
        <v>342</v>
      </c>
      <c r="B151" s="138" t="s">
        <v>235</v>
      </c>
      <c r="C151" s="139"/>
      <c r="D151" s="139"/>
      <c r="E151" s="140"/>
      <c r="F151" s="139"/>
      <c r="G151" s="100">
        <v>0</v>
      </c>
      <c r="H151" s="215">
        <f t="shared" ref="H151:H157" si="31">E151-C151</f>
        <v>0</v>
      </c>
    </row>
    <row r="152" spans="1:8" ht="12.75" thickBot="1" x14ac:dyDescent="0.25">
      <c r="A152" s="108" t="s">
        <v>343</v>
      </c>
      <c r="B152" s="86" t="s">
        <v>237</v>
      </c>
      <c r="C152" s="79"/>
      <c r="D152" s="79"/>
      <c r="E152" s="80">
        <f>E153</f>
        <v>3</v>
      </c>
      <c r="F152" s="79"/>
      <c r="G152" s="110">
        <v>0</v>
      </c>
      <c r="H152" s="33">
        <f t="shared" si="31"/>
        <v>3</v>
      </c>
    </row>
    <row r="153" spans="1:8" x14ac:dyDescent="0.2">
      <c r="A153" s="224" t="s">
        <v>344</v>
      </c>
      <c r="B153" s="210" t="s">
        <v>293</v>
      </c>
      <c r="C153" s="209"/>
      <c r="D153" s="83"/>
      <c r="E153" s="84">
        <v>3</v>
      </c>
      <c r="F153" s="83"/>
      <c r="G153" s="47"/>
      <c r="H153" s="37"/>
    </row>
    <row r="154" spans="1:8" x14ac:dyDescent="0.2">
      <c r="A154" s="229" t="s">
        <v>345</v>
      </c>
      <c r="B154" s="230" t="s">
        <v>277</v>
      </c>
      <c r="C154" s="231"/>
      <c r="D154" s="231"/>
      <c r="E154" s="232">
        <f>E155+E156</f>
        <v>27.386600000000001</v>
      </c>
      <c r="F154" s="231">
        <f>F156</f>
        <v>0</v>
      </c>
      <c r="G154" s="233">
        <v>0</v>
      </c>
      <c r="H154" s="234">
        <f t="shared" si="31"/>
        <v>27.386600000000001</v>
      </c>
    </row>
    <row r="155" spans="1:8" ht="24" x14ac:dyDescent="0.2">
      <c r="A155" s="127" t="s">
        <v>349</v>
      </c>
      <c r="B155" s="107" t="s">
        <v>350</v>
      </c>
      <c r="C155" s="135"/>
      <c r="D155" s="135"/>
      <c r="E155" s="27">
        <v>24.76774</v>
      </c>
      <c r="F155" s="135"/>
      <c r="G155" s="136"/>
      <c r="H155" s="235"/>
    </row>
    <row r="156" spans="1:8" ht="24.75" thickBot="1" x14ac:dyDescent="0.25">
      <c r="A156" s="237" t="s">
        <v>346</v>
      </c>
      <c r="B156" s="236" t="s">
        <v>351</v>
      </c>
      <c r="C156" s="83"/>
      <c r="D156" s="83"/>
      <c r="E156" s="84">
        <v>2.6188600000000002</v>
      </c>
      <c r="F156" s="83"/>
      <c r="G156" s="47">
        <v>0</v>
      </c>
      <c r="H156" s="84">
        <f t="shared" si="31"/>
        <v>2.6188600000000002</v>
      </c>
    </row>
    <row r="157" spans="1:8" ht="12.75" thickBot="1" x14ac:dyDescent="0.25">
      <c r="A157" s="108" t="s">
        <v>347</v>
      </c>
      <c r="B157" s="108" t="s">
        <v>241</v>
      </c>
      <c r="C157" s="79"/>
      <c r="D157" s="79"/>
      <c r="E157" s="80">
        <f>E158</f>
        <v>-39.613750000000003</v>
      </c>
      <c r="F157" s="79"/>
      <c r="G157" s="110">
        <v>0</v>
      </c>
      <c r="H157" s="33">
        <f t="shared" si="31"/>
        <v>-39.613750000000003</v>
      </c>
    </row>
    <row r="158" spans="1:8" ht="12.75" thickBot="1" x14ac:dyDescent="0.25">
      <c r="A158" s="228" t="s">
        <v>348</v>
      </c>
      <c r="B158" s="200" t="s">
        <v>280</v>
      </c>
      <c r="C158" s="83"/>
      <c r="D158" s="83"/>
      <c r="E158" s="84">
        <v>-39.613750000000003</v>
      </c>
      <c r="F158" s="83"/>
      <c r="G158" s="47"/>
      <c r="H158" s="84"/>
    </row>
    <row r="159" spans="1:8" ht="12.75" thickBot="1" x14ac:dyDescent="0.25">
      <c r="A159" s="31"/>
      <c r="B159" s="108" t="s">
        <v>242</v>
      </c>
      <c r="C159" s="79">
        <f>C8+C103</f>
        <v>458583.09899999999</v>
      </c>
      <c r="D159" s="79">
        <f>D8+D103</f>
        <v>459693.02475000004</v>
      </c>
      <c r="E159" s="80">
        <f>E103+E8</f>
        <v>240973.85758000001</v>
      </c>
      <c r="F159" s="79">
        <f>F8+F103</f>
        <v>249628.76199999999</v>
      </c>
      <c r="G159" s="110">
        <f>E159/D159*100</f>
        <v>52.420603447496617</v>
      </c>
      <c r="H159" s="33">
        <f>E159-D159</f>
        <v>-218719.16717000003</v>
      </c>
    </row>
    <row r="160" spans="1:8" x14ac:dyDescent="0.2">
      <c r="A160" s="1"/>
      <c r="B160" s="9"/>
      <c r="C160" s="168"/>
      <c r="D160" s="168"/>
      <c r="F160" s="169"/>
      <c r="G160" s="170"/>
      <c r="H160" s="171"/>
    </row>
    <row r="161" spans="1:8" x14ac:dyDescent="0.2">
      <c r="A161" s="16" t="s">
        <v>243</v>
      </c>
      <c r="B161" s="16"/>
      <c r="C161" s="172"/>
      <c r="D161" s="172"/>
      <c r="E161" s="173"/>
      <c r="F161" s="174"/>
      <c r="G161" s="16"/>
    </row>
    <row r="162" spans="1:8" x14ac:dyDescent="0.2">
      <c r="A162" s="16" t="s">
        <v>244</v>
      </c>
      <c r="B162" s="18"/>
      <c r="C162" s="175"/>
      <c r="D162" s="175"/>
      <c r="E162" s="173" t="s">
        <v>245</v>
      </c>
      <c r="F162" s="176"/>
      <c r="G162" s="16"/>
    </row>
    <row r="163" spans="1:8" x14ac:dyDescent="0.2">
      <c r="A163" s="16"/>
      <c r="B163" s="18"/>
      <c r="C163" s="175"/>
      <c r="D163" s="175"/>
      <c r="E163" s="173"/>
      <c r="F163" s="176"/>
      <c r="G163" s="16"/>
    </row>
    <row r="164" spans="1:8" x14ac:dyDescent="0.2">
      <c r="A164" s="177" t="s">
        <v>246</v>
      </c>
      <c r="B164" s="16"/>
      <c r="C164" s="178"/>
      <c r="D164" s="178"/>
      <c r="E164" s="179"/>
      <c r="F164" s="180"/>
    </row>
    <row r="165" spans="1:8" x14ac:dyDescent="0.2">
      <c r="A165" s="177" t="s">
        <v>247</v>
      </c>
      <c r="C165" s="178"/>
      <c r="D165" s="178"/>
      <c r="E165" s="179"/>
      <c r="F165" s="18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  <c r="B172" s="6"/>
      <c r="C172" s="6"/>
      <c r="D172" s="6"/>
      <c r="E172" s="6"/>
      <c r="F172" s="6"/>
      <c r="G172" s="6"/>
      <c r="H172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352</v>
      </c>
      <c r="C4" s="3"/>
      <c r="D4" s="3"/>
      <c r="G4" s="9"/>
      <c r="H4" s="9"/>
    </row>
    <row r="5" spans="1:8" s="10" customFormat="1" ht="12.75" thickBot="1" x14ac:dyDescent="0.25">
      <c r="A5" s="252" t="s">
        <v>3</v>
      </c>
      <c r="B5" s="255" t="s">
        <v>4</v>
      </c>
      <c r="C5" s="258" t="s">
        <v>281</v>
      </c>
      <c r="D5" s="258" t="s">
        <v>288</v>
      </c>
      <c r="E5" s="261" t="s">
        <v>353</v>
      </c>
      <c r="F5" s="258" t="s">
        <v>354</v>
      </c>
      <c r="G5" s="272" t="s">
        <v>5</v>
      </c>
      <c r="H5" s="273"/>
    </row>
    <row r="6" spans="1:8" s="10" customFormat="1" x14ac:dyDescent="0.2">
      <c r="A6" s="253"/>
      <c r="B6" s="256"/>
      <c r="C6" s="259"/>
      <c r="D6" s="259"/>
      <c r="E6" s="262"/>
      <c r="F6" s="259"/>
      <c r="G6" s="255" t="s">
        <v>6</v>
      </c>
      <c r="H6" s="255" t="s">
        <v>7</v>
      </c>
    </row>
    <row r="7" spans="1:8" ht="12.75" thickBot="1" x14ac:dyDescent="0.25">
      <c r="A7" s="254"/>
      <c r="B7" s="257"/>
      <c r="C7" s="260"/>
      <c r="D7" s="260"/>
      <c r="E7" s="263"/>
      <c r="F7" s="260"/>
      <c r="G7" s="257"/>
      <c r="H7" s="25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</f>
        <v>87131.695749999999</v>
      </c>
      <c r="E8" s="13">
        <f>E9+E20+E30+E53+E67+E102+E40+E63+E14+E60</f>
        <v>53542.770380000002</v>
      </c>
      <c r="F8" s="13">
        <f>F9+F20+F30+F53+F67+F102+F40+F63+F14+F60</f>
        <v>49311.943140000003</v>
      </c>
      <c r="G8" s="14">
        <f t="shared" ref="G8:G25" si="0">E8/D8*100</f>
        <v>61.450394049056491</v>
      </c>
      <c r="H8" s="15">
        <f>E8-D8</f>
        <v>-33588.925369999997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32380.202310000001</v>
      </c>
      <c r="F9" s="13">
        <f>F10</f>
        <v>28427.81378</v>
      </c>
      <c r="G9" s="14">
        <f t="shared" si="0"/>
        <v>61.656610830778604</v>
      </c>
      <c r="H9" s="15">
        <f t="shared" ref="H9:H25" si="1">E9-D9</f>
        <v>-20136.797689999999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32380.202310000001</v>
      </c>
      <c r="F10" s="21">
        <f>F11+F12+F13</f>
        <v>28427.81378</v>
      </c>
      <c r="G10" s="22">
        <f t="shared" si="0"/>
        <v>61.656610830778604</v>
      </c>
      <c r="H10" s="23">
        <f t="shared" si="1"/>
        <v>-20136.797689999999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32136.2575</v>
      </c>
      <c r="F11" s="26">
        <v>28148.107</v>
      </c>
      <c r="G11" s="22">
        <f>E11/D11*100</f>
        <v>61.724526544253223</v>
      </c>
      <c r="H11" s="27">
        <f t="shared" si="1"/>
        <v>-19927.7425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47.268680000000003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128.00391999999999</v>
      </c>
      <c r="F13" s="50">
        <v>232.43809999999999</v>
      </c>
      <c r="G13" s="47">
        <f t="shared" si="0"/>
        <v>56.389392070484575</v>
      </c>
      <c r="H13" s="51">
        <f t="shared" si="1"/>
        <v>-98.996080000000006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8.7049599999999998</v>
      </c>
      <c r="F14" s="79">
        <f t="shared" si="2"/>
        <v>0</v>
      </c>
      <c r="G14" s="110">
        <f t="shared" si="0"/>
        <v>55.709069964641685</v>
      </c>
      <c r="H14" s="33">
        <f t="shared" si="1"/>
        <v>-6.920790000000002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8.7049599999999998</v>
      </c>
      <c r="F15" s="21">
        <f t="shared" si="3"/>
        <v>0</v>
      </c>
      <c r="G15" s="22">
        <f t="shared" si="0"/>
        <v>55.709069964641685</v>
      </c>
      <c r="H15" s="23">
        <f t="shared" si="1"/>
        <v>-6.920790000000002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3.9114499999999999</v>
      </c>
      <c r="F16" s="190"/>
      <c r="G16" s="22">
        <f t="shared" si="0"/>
        <v>54.516654169187063</v>
      </c>
      <c r="H16" s="27">
        <f t="shared" si="1"/>
        <v>-3.2633300000000003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2.9319999999999999E-2</v>
      </c>
      <c r="F17" s="190"/>
      <c r="G17" s="22">
        <f t="shared" si="0"/>
        <v>71.704573245292238</v>
      </c>
      <c r="H17" s="27">
        <f t="shared" si="1"/>
        <v>-1.1570000000000004E-2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5.4786999999999999</v>
      </c>
      <c r="F18" s="190"/>
      <c r="G18" s="22">
        <f t="shared" si="0"/>
        <v>58.049313361609066</v>
      </c>
      <c r="H18" s="27">
        <f t="shared" si="1"/>
        <v>-3.9593100000000003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-0.71450999999999998</v>
      </c>
      <c r="F19" s="192"/>
      <c r="G19" s="47">
        <f t="shared" si="0"/>
        <v>69.509596956991231</v>
      </c>
      <c r="H19" s="51">
        <f t="shared" si="1"/>
        <v>0.31342000000000003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17467.238530000002</v>
      </c>
      <c r="F20" s="13">
        <f>F21+F25+F27+F28+F29+F26</f>
        <v>16785.431240000002</v>
      </c>
      <c r="G20" s="32">
        <f t="shared" si="0"/>
        <v>77.009251961908134</v>
      </c>
      <c r="H20" s="33">
        <f t="shared" si="1"/>
        <v>-5214.7614699999976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14010.961770000002</v>
      </c>
      <c r="F21" s="21">
        <f>F22+F23+F24</f>
        <v>14222.430970000001</v>
      </c>
      <c r="G21" s="36">
        <f t="shared" si="0"/>
        <v>73.490489221085767</v>
      </c>
      <c r="H21" s="37">
        <f t="shared" si="1"/>
        <v>-5054.0382299999983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9171.5302200000006</v>
      </c>
      <c r="F22" s="26">
        <v>12083.12247</v>
      </c>
      <c r="G22" s="41">
        <f t="shared" si="0"/>
        <v>63.404979052886276</v>
      </c>
      <c r="H22" s="27">
        <f t="shared" si="1"/>
        <v>-5293.4697799999994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4839.4308499999997</v>
      </c>
      <c r="F23" s="26">
        <v>2138.9556200000002</v>
      </c>
      <c r="G23" s="41">
        <f t="shared" si="0"/>
        <v>105.20501847826087</v>
      </c>
      <c r="H23" s="27">
        <f t="shared" si="1"/>
        <v>239.43084999999974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0.35288000000000003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168.38866999999999</v>
      </c>
      <c r="F25" s="26">
        <v>798.11292000000003</v>
      </c>
      <c r="G25" s="41">
        <f t="shared" si="0"/>
        <v>122.02077536231883</v>
      </c>
      <c r="H25" s="27">
        <f t="shared" si="1"/>
        <v>30.388669999999991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2796.9537999999998</v>
      </c>
      <c r="F27" s="26">
        <v>1481.0512699999999</v>
      </c>
      <c r="G27" s="41">
        <f>E27/D27*100</f>
        <v>102.60285399853264</v>
      </c>
      <c r="H27" s="27">
        <f t="shared" ref="H27:H40" si="4">E27-D27</f>
        <v>70.953799999999774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490.58193</v>
      </c>
      <c r="F28" s="50">
        <v>283.83607999999998</v>
      </c>
      <c r="G28" s="41">
        <f>E28/D28*100</f>
        <v>65.150322709163348</v>
      </c>
      <c r="H28" s="51">
        <f t="shared" si="4"/>
        <v>-262.41807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932.80278999999996</v>
      </c>
      <c r="F30" s="13">
        <f t="shared" si="5"/>
        <v>1225.0764199999999</v>
      </c>
      <c r="G30" s="14">
        <f t="shared" ref="G30:G38" si="6">E30/D30*100</f>
        <v>92.68708167726551</v>
      </c>
      <c r="H30" s="52">
        <f t="shared" si="4"/>
        <v>-73.597210000000018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932.80278999999996</v>
      </c>
      <c r="F31" s="21">
        <f>F32</f>
        <v>854.07807000000003</v>
      </c>
      <c r="G31" s="22">
        <f t="shared" si="6"/>
        <v>93.149869183143593</v>
      </c>
      <c r="H31" s="23">
        <f t="shared" si="4"/>
        <v>-68.597210000000018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932.80278999999996</v>
      </c>
      <c r="F32" s="26">
        <v>854.07807000000003</v>
      </c>
      <c r="G32" s="41">
        <f t="shared" si="6"/>
        <v>93.149869183143593</v>
      </c>
      <c r="H32" s="27">
        <f t="shared" si="4"/>
        <v>-68.597210000000018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370.99834999999996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193.24834999999999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45.75</v>
      </c>
      <c r="G37" s="41" t="e">
        <f t="shared" si="6"/>
        <v>#DIV/0!</v>
      </c>
      <c r="H37" s="27">
        <f t="shared" si="4"/>
        <v>0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/>
      <c r="F38" s="26">
        <v>132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4" t="s">
        <v>60</v>
      </c>
      <c r="B40" s="266" t="s">
        <v>61</v>
      </c>
      <c r="C40" s="268">
        <f>C42+C50</f>
        <v>10138.07425</v>
      </c>
      <c r="D40" s="268">
        <f>D42+D50</f>
        <v>10153.700000000001</v>
      </c>
      <c r="E40" s="268">
        <f>E42+E50</f>
        <v>1688.1560099999999</v>
      </c>
      <c r="F40" s="268">
        <f>F44+F45+F47+F50</f>
        <v>1684.78457</v>
      </c>
      <c r="G40" s="274">
        <f>E40/D40*100</f>
        <v>16.626018200261971</v>
      </c>
      <c r="H40" s="270">
        <f t="shared" si="4"/>
        <v>-8465.5439900000001</v>
      </c>
    </row>
    <row r="41" spans="1:8" ht="12.75" thickBot="1" x14ac:dyDescent="0.25">
      <c r="A41" s="265"/>
      <c r="B41" s="267"/>
      <c r="C41" s="269"/>
      <c r="D41" s="269"/>
      <c r="E41" s="269"/>
      <c r="F41" s="269"/>
      <c r="G41" s="275"/>
      <c r="H41" s="27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1436.9511499999999</v>
      </c>
      <c r="F42" s="21">
        <f t="shared" ref="F42" si="8">F43+F45+F47+F49</f>
        <v>1550.6227200000001</v>
      </c>
      <c r="G42" s="41">
        <f t="shared" ref="G42:G55" si="9">E42/D42*100</f>
        <v>14.597673131038125</v>
      </c>
      <c r="H42" s="23">
        <f t="shared" ref="H42:H76" si="10">E42-D42</f>
        <v>-8406.7488499999999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1379.1712199999999</v>
      </c>
      <c r="F43" s="26">
        <f>F44</f>
        <v>1451.60555</v>
      </c>
      <c r="G43" s="41">
        <f t="shared" si="9"/>
        <v>15.520196482225449</v>
      </c>
      <c r="H43" s="27">
        <f t="shared" si="10"/>
        <v>-7507.1287799999991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1379.1712199999999</v>
      </c>
      <c r="F44" s="65">
        <v>1451.60555</v>
      </c>
      <c r="G44" s="66">
        <f t="shared" si="9"/>
        <v>15.520196482225449</v>
      </c>
      <c r="H44" s="67">
        <f t="shared" si="10"/>
        <v>-7507.1287799999991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57.77993</v>
      </c>
      <c r="F47" s="26">
        <f>F48</f>
        <v>99.017169999999993</v>
      </c>
      <c r="G47" s="41">
        <f t="shared" si="9"/>
        <v>42.454026451138873</v>
      </c>
      <c r="H47" s="67">
        <f t="shared" si="10"/>
        <v>-78.320069999999987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57.77993</v>
      </c>
      <c r="F48" s="71">
        <v>99.017169999999993</v>
      </c>
      <c r="G48" s="41">
        <f t="shared" si="9"/>
        <v>42.454026451138873</v>
      </c>
      <c r="H48" s="27">
        <f t="shared" si="10"/>
        <v>-78.320069999999987</v>
      </c>
    </row>
    <row r="49" spans="1:234" s="72" customFormat="1" ht="58.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251.20486</v>
      </c>
      <c r="F50" s="79">
        <f t="shared" si="11"/>
        <v>134.16184999999999</v>
      </c>
      <c r="G50" s="32">
        <f t="shared" si="9"/>
        <v>81.033825806451603</v>
      </c>
      <c r="H50" s="33">
        <f t="shared" si="10"/>
        <v>-58.795140000000004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242.94932</v>
      </c>
      <c r="F51" s="85">
        <v>134.16184999999999</v>
      </c>
      <c r="G51" s="47">
        <f t="shared" si="9"/>
        <v>80.983106666666671</v>
      </c>
      <c r="H51" s="37">
        <f t="shared" si="10"/>
        <v>-57.05068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8.2555399999999999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68.76276</v>
      </c>
      <c r="F53" s="13">
        <f>F54</f>
        <v>48.55686</v>
      </c>
      <c r="G53" s="32">
        <f t="shared" si="9"/>
        <v>60.868159688412845</v>
      </c>
      <c r="H53" s="33">
        <f t="shared" si="10"/>
        <v>-44.207239999999999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68.76276</v>
      </c>
      <c r="F54" s="23">
        <f>F55+F56+F57+F58+F59</f>
        <v>48.55686</v>
      </c>
      <c r="G54" s="22">
        <f t="shared" si="9"/>
        <v>60.868159688412845</v>
      </c>
      <c r="H54" s="23">
        <f t="shared" si="10"/>
        <v>-44.207239999999999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38.50873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10.48306</v>
      </c>
      <c r="F57" s="26">
        <v>9.6972400000000007</v>
      </c>
      <c r="G57" s="22">
        <f>E57/D57*100</f>
        <v>102.67443682664054</v>
      </c>
      <c r="H57" s="27">
        <f t="shared" si="10"/>
        <v>0.27305999999999919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0.35088999999999998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42.894089999999998</v>
      </c>
      <c r="G60" s="239" t="e">
        <f t="shared" ref="G60:G62" si="13">E60/D60*100</f>
        <v>#DIV/0!</v>
      </c>
      <c r="H60" s="238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42.894089999999998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42.894089999999998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303.24142999999998</v>
      </c>
      <c r="F63" s="99">
        <f>F64+F65+F66</f>
        <v>687.59316999999999</v>
      </c>
      <c r="G63" s="100">
        <f>E63/D63*100</f>
        <v>242.593144</v>
      </c>
      <c r="H63" s="238">
        <f t="shared" si="10"/>
        <v>178.24142999999998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303.24142999999998</v>
      </c>
      <c r="F65" s="50">
        <v>631.50062000000003</v>
      </c>
      <c r="G65" s="22">
        <f t="shared" ref="G65:G70" si="14">E65/D65*100</f>
        <v>242.593144</v>
      </c>
      <c r="H65" s="51">
        <f t="shared" si="10"/>
        <v>178.24142999999998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D68+D71+D74+D76+D80+D82+D84+D86+D88+D97+D78+D100+D93</f>
        <v>519</v>
      </c>
      <c r="E67" s="109">
        <f>E68+E71+E74+E76+E80+E82+E84+E86+E88+E97+E78+E100+E93+E95</f>
        <v>509.93529000000001</v>
      </c>
      <c r="F67" s="109">
        <f t="shared" ref="F67" si="15">F68+F71+F74+F76+F80+F82+F84+F86+F88+F97+F78</f>
        <v>296.28593000000001</v>
      </c>
      <c r="G67" s="110">
        <f t="shared" si="14"/>
        <v>98.253427745664752</v>
      </c>
      <c r="H67" s="33">
        <f t="shared" si="10"/>
        <v>-9.0647099999999909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4.8</v>
      </c>
      <c r="F68" s="21">
        <f t="shared" ref="F68" si="16">F69</f>
        <v>0.875</v>
      </c>
      <c r="G68" s="22">
        <f t="shared" si="14"/>
        <v>60</v>
      </c>
      <c r="H68" s="23">
        <f t="shared" si="10"/>
        <v>-3.2</v>
      </c>
    </row>
    <row r="69" spans="1:8" s="10" customFormat="1" ht="35.25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</v>
      </c>
      <c r="F69" s="71">
        <v>0.875</v>
      </c>
      <c r="G69" s="22">
        <f t="shared" si="14"/>
        <v>83.333333333333343</v>
      </c>
      <c r="H69" s="27">
        <f t="shared" si="10"/>
        <v>-0.5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2.2999999999999998</v>
      </c>
      <c r="F70" s="208"/>
      <c r="G70" s="22">
        <f t="shared" si="14"/>
        <v>46</v>
      </c>
      <c r="H70" s="27">
        <f t="shared" si="10"/>
        <v>-2.7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32.46369</v>
      </c>
      <c r="F71" s="21">
        <f>F72</f>
        <v>32.5</v>
      </c>
      <c r="G71" s="41"/>
      <c r="H71" s="27">
        <f t="shared" si="10"/>
        <v>-2.5363100000000003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32.46369</v>
      </c>
      <c r="F72" s="26">
        <v>32.5</v>
      </c>
      <c r="G72" s="41">
        <f>E72/D72*100</f>
        <v>101.44903125</v>
      </c>
      <c r="H72" s="117">
        <f t="shared" si="10"/>
        <v>0.46368999999999971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0.20646999999999999</v>
      </c>
      <c r="F74" s="21">
        <f>F75</f>
        <v>0.4</v>
      </c>
      <c r="G74" s="22"/>
      <c r="H74" s="117">
        <f t="shared" si="10"/>
        <v>-3.7935300000000001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0.20646999999999999</v>
      </c>
      <c r="F75" s="26">
        <v>0.4</v>
      </c>
      <c r="G75" s="41"/>
      <c r="H75" s="117">
        <f t="shared" si="10"/>
        <v>-3.7935300000000001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0.55000000000000004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2" si="19">E87/D87*100</f>
        <v>4.1666666666666661</v>
      </c>
      <c r="H87" s="27">
        <f t="shared" ref="H87:H122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75.385720000000006</v>
      </c>
      <c r="F88" s="21">
        <f t="shared" ref="F88" si="21">F89</f>
        <v>35.069020000000002</v>
      </c>
      <c r="G88" s="41">
        <f t="shared" si="19"/>
        <v>175.31562790697677</v>
      </c>
      <c r="H88" s="27">
        <f t="shared" si="20"/>
        <v>32.385720000000006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75.385720000000006</v>
      </c>
      <c r="F89" s="26">
        <v>35.069020000000002</v>
      </c>
      <c r="G89" s="41">
        <f t="shared" si="19"/>
        <v>198.38347368421054</v>
      </c>
      <c r="H89" s="27">
        <f t="shared" si="20"/>
        <v>37.385720000000006</v>
      </c>
    </row>
    <row r="90" spans="1:8" ht="47.2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60" x14ac:dyDescent="0.2">
      <c r="A93" s="123" t="s">
        <v>358</v>
      </c>
      <c r="B93" s="124" t="s">
        <v>357</v>
      </c>
      <c r="C93" s="21"/>
      <c r="D93" s="21">
        <f>D94</f>
        <v>0</v>
      </c>
      <c r="E93" s="21">
        <f>E94</f>
        <v>7.5</v>
      </c>
      <c r="F93" s="26"/>
      <c r="G93" s="41"/>
      <c r="H93" s="27"/>
    </row>
    <row r="94" spans="1:8" ht="72" x14ac:dyDescent="0.2">
      <c r="A94" s="125" t="s">
        <v>360</v>
      </c>
      <c r="B94" s="126" t="s">
        <v>359</v>
      </c>
      <c r="C94" s="21"/>
      <c r="D94" s="21"/>
      <c r="E94" s="21">
        <v>7.5</v>
      </c>
      <c r="F94" s="26"/>
      <c r="G94" s="41"/>
      <c r="H94" s="27"/>
    </row>
    <row r="95" spans="1:8" ht="24" x14ac:dyDescent="0.2">
      <c r="A95" s="123" t="s">
        <v>304</v>
      </c>
      <c r="B95" s="124" t="s">
        <v>303</v>
      </c>
      <c r="C95" s="21"/>
      <c r="D95" s="21">
        <f>D96</f>
        <v>0</v>
      </c>
      <c r="E95" s="21">
        <f>E96</f>
        <v>3</v>
      </c>
      <c r="F95" s="26"/>
      <c r="G95" s="41" t="e">
        <f t="shared" si="19"/>
        <v>#DIV/0!</v>
      </c>
      <c r="H95" s="27">
        <f t="shared" si="20"/>
        <v>3</v>
      </c>
    </row>
    <row r="96" spans="1:8" ht="36" x14ac:dyDescent="0.2">
      <c r="A96" s="125" t="s">
        <v>305</v>
      </c>
      <c r="B96" s="126" t="s">
        <v>306</v>
      </c>
      <c r="C96" s="21"/>
      <c r="D96" s="21"/>
      <c r="E96" s="21">
        <v>3</v>
      </c>
      <c r="F96" s="26"/>
      <c r="G96" s="41" t="e">
        <f t="shared" si="19"/>
        <v>#DIV/0!</v>
      </c>
      <c r="H96" s="27">
        <f t="shared" si="20"/>
        <v>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13.97326</v>
      </c>
      <c r="F97" s="26">
        <f>F98+F99</f>
        <v>171.89191</v>
      </c>
      <c r="G97" s="41" t="e">
        <f t="shared" si="19"/>
        <v>#DIV/0!</v>
      </c>
      <c r="H97" s="27">
        <f t="shared" si="20"/>
        <v>13.97326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11.90225</v>
      </c>
      <c r="F98" s="50">
        <v>168.52785</v>
      </c>
      <c r="G98" s="41" t="e">
        <f t="shared" si="19"/>
        <v>#DIV/0!</v>
      </c>
      <c r="H98" s="27">
        <f t="shared" si="20"/>
        <v>11.90225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2.0710099999999998</v>
      </c>
      <c r="F99" s="50">
        <v>3.3640599999999998</v>
      </c>
      <c r="G99" s="66" t="e">
        <f t="shared" si="19"/>
        <v>#DIV/0!</v>
      </c>
      <c r="H99" s="51">
        <f t="shared" si="20"/>
        <v>2.0710099999999998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9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9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0</v>
      </c>
      <c r="E102" s="79">
        <f t="shared" ref="E102:F102" si="22">E103+E104</f>
        <v>174.46037999999999</v>
      </c>
      <c r="F102" s="79">
        <f t="shared" si="22"/>
        <v>113.50708</v>
      </c>
      <c r="G102" s="110" t="e">
        <f t="shared" si="19"/>
        <v>#DIV/0!</v>
      </c>
      <c r="H102" s="33">
        <f t="shared" si="20"/>
        <v>174.46037999999999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20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/>
      <c r="E104" s="51">
        <v>174.46037999999999</v>
      </c>
      <c r="F104" s="50">
        <v>113.50708</v>
      </c>
      <c r="G104" s="66" t="e">
        <f t="shared" ref="G104:G110" si="23">E104/D104*100</f>
        <v>#DIV/0!</v>
      </c>
      <c r="H104" s="51">
        <f t="shared" si="20"/>
        <v>174.46037999999999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373996.12899999996</v>
      </c>
      <c r="E105" s="131">
        <f>E106+E160+E157+E155+E149+E153</f>
        <v>219742.45104000001</v>
      </c>
      <c r="F105" s="131">
        <f>F106+F160+F157+F155</f>
        <v>228750.24654999998</v>
      </c>
      <c r="G105" s="132">
        <f t="shared" si="23"/>
        <v>58.755274186273745</v>
      </c>
      <c r="H105" s="133">
        <f t="shared" si="20"/>
        <v>-154253.67795999994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334054.69999999995</v>
      </c>
      <c r="E106" s="135">
        <f>E107+E110+E126</f>
        <v>199982.79291000002</v>
      </c>
      <c r="F106" s="135">
        <f>F107+F110+F126+F149</f>
        <v>228750.24654999998</v>
      </c>
      <c r="G106" s="136">
        <f t="shared" si="23"/>
        <v>59.865283413165585</v>
      </c>
      <c r="H106" s="137">
        <f t="shared" si="20"/>
        <v>-134071.90708999994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85190.6</v>
      </c>
      <c r="F107" s="139">
        <f>SUM(F108+F109)</f>
        <v>93171.51023</v>
      </c>
      <c r="G107" s="141">
        <f t="shared" si="23"/>
        <v>60.938789816662741</v>
      </c>
      <c r="H107" s="142">
        <f t="shared" si="20"/>
        <v>-54606.399999999994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85190.6</v>
      </c>
      <c r="F108" s="21">
        <v>92978</v>
      </c>
      <c r="G108" s="22">
        <f t="shared" si="23"/>
        <v>60.938789816662741</v>
      </c>
      <c r="H108" s="23">
        <f t="shared" si="20"/>
        <v>-54606.399999999994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193.51023000000001</v>
      </c>
      <c r="G109" s="22" t="e">
        <f t="shared" si="23"/>
        <v>#DIV/0!</v>
      </c>
      <c r="H109" s="51">
        <f t="shared" si="20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8887.8728499999997</v>
      </c>
      <c r="F110" s="79">
        <f>F112+F115+F116+F117+F114</f>
        <v>20574.747240000001</v>
      </c>
      <c r="G110" s="110">
        <f t="shared" si="23"/>
        <v>61.718339039074486</v>
      </c>
      <c r="H110" s="33">
        <f t="shared" si="20"/>
        <v>-5512.827150000001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20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2666.6370000000002</v>
      </c>
      <c r="F113" s="26"/>
      <c r="G113" s="41">
        <v>0</v>
      </c>
      <c r="H113" s="27">
        <f>E113-D113</f>
        <v>-3309.8629999999998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20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4">E116/D116*100</f>
        <v>#DIV/0!</v>
      </c>
      <c r="H116" s="27">
        <f t="shared" si="20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2984.73585</v>
      </c>
      <c r="F117" s="79">
        <f>F118+F119+F120+F121+F123+F122+F124+F125</f>
        <v>14117.021999999999</v>
      </c>
      <c r="G117" s="110">
        <f t="shared" si="24"/>
        <v>57.534858415097254</v>
      </c>
      <c r="H117" s="33">
        <f t="shared" si="20"/>
        <v>-2202.9641499999998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475.97735999999998</v>
      </c>
      <c r="F118" s="21">
        <v>440.56211000000002</v>
      </c>
      <c r="G118" s="22">
        <f t="shared" si="24"/>
        <v>52.431962987442169</v>
      </c>
      <c r="H118" s="23">
        <f t="shared" si="20"/>
        <v>-431.82263999999998</v>
      </c>
    </row>
    <row r="119" spans="1:8" ht="12" customHeight="1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536.32600000000002</v>
      </c>
      <c r="F119" s="26">
        <v>1153.992</v>
      </c>
      <c r="G119" s="41">
        <f t="shared" si="24"/>
        <v>46.722362575137204</v>
      </c>
      <c r="H119" s="27">
        <f t="shared" si="20"/>
        <v>-611.57400000000007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669.79</v>
      </c>
      <c r="G120" s="41" t="e">
        <f t="shared" si="24"/>
        <v>#DIV/0!</v>
      </c>
      <c r="H120" s="27">
        <f t="shared" si="20"/>
        <v>0</v>
      </c>
    </row>
    <row r="121" spans="1:8" ht="12" customHeight="1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4"/>
        <v>#DIV/0!</v>
      </c>
      <c r="H121" s="27">
        <f t="shared" si="20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20"/>
        <v>0</v>
      </c>
    </row>
    <row r="123" spans="1:8" ht="12.75" customHeight="1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1972.4324899999999</v>
      </c>
      <c r="F124" s="26">
        <v>1824.87789</v>
      </c>
      <c r="G124" s="41">
        <v>0</v>
      </c>
      <c r="H124" s="27">
        <f>E124-C124</f>
        <v>-1159.5675100000001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179856.99999999997</v>
      </c>
      <c r="E126" s="131">
        <f>E127+E139+E141+E143+E145+E146+E147+E140+E142+E144</f>
        <v>105904.32006</v>
      </c>
      <c r="F126" s="131">
        <f>F127+F139+F141+F143+F145+F146+F147+F140+F142</f>
        <v>106065.90031999999</v>
      </c>
      <c r="G126" s="132">
        <f t="shared" ref="G126:G133" si="25">E126/D126*100</f>
        <v>58.882512251399731</v>
      </c>
      <c r="H126" s="133">
        <f t="shared" ref="H126:H133" si="26">E126-D126</f>
        <v>-73952.679939999973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132887.9</v>
      </c>
      <c r="E127" s="139">
        <f>E130+E134+E129+E128+E131+E136+E132+E133+E137+E138+E135</f>
        <v>78091.440669999996</v>
      </c>
      <c r="F127" s="139">
        <f t="shared" ref="F127" si="27">F130+F134+F129+F128+F131+F136+F132+F133+F137+F138</f>
        <v>79271.388229999982</v>
      </c>
      <c r="G127" s="141">
        <f t="shared" si="25"/>
        <v>58.76489933997</v>
      </c>
      <c r="H127" s="142">
        <f t="shared" si="26"/>
        <v>-54796.459329999998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5"/>
        <v>90.572439120446347</v>
      </c>
      <c r="H128" s="23">
        <f t="shared" si="26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5"/>
        <v>0</v>
      </c>
      <c r="H129" s="27">
        <f t="shared" si="26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55749</v>
      </c>
      <c r="F130" s="26">
        <v>57198</v>
      </c>
      <c r="G130" s="41">
        <f t="shared" si="25"/>
        <v>57.705564882920299</v>
      </c>
      <c r="H130" s="27">
        <f t="shared" si="26"/>
        <v>-40860.399999999994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15126.8</v>
      </c>
      <c r="E131" s="27">
        <v>9228</v>
      </c>
      <c r="F131" s="26">
        <v>10003</v>
      </c>
      <c r="G131" s="41">
        <f t="shared" si="25"/>
        <v>61.004310230848567</v>
      </c>
      <c r="H131" s="27">
        <f t="shared" si="26"/>
        <v>-5898.7999999999993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128.61984000000001</v>
      </c>
      <c r="F132" s="26">
        <v>104.66943000000001</v>
      </c>
      <c r="G132" s="41">
        <f t="shared" si="25"/>
        <v>23.678173784977911</v>
      </c>
      <c r="H132" s="27">
        <f t="shared" si="26"/>
        <v>-414.58016000000003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109.24339999999999</v>
      </c>
      <c r="F133" s="26"/>
      <c r="G133" s="41">
        <f t="shared" si="25"/>
        <v>30.362256809338518</v>
      </c>
      <c r="H133" s="27">
        <f t="shared" si="26"/>
        <v>-250.5566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305.10000000000002</v>
      </c>
      <c r="E134" s="27">
        <v>41.311999999999998</v>
      </c>
      <c r="F134" s="26">
        <v>25.43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440.67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1320.2</v>
      </c>
      <c r="E136" s="27">
        <v>1008.49217</v>
      </c>
      <c r="F136" s="26"/>
      <c r="G136" s="41">
        <f t="shared" ref="G136:G152" si="28">E136/D136*100</f>
        <v>76.389347826086947</v>
      </c>
      <c r="H136" s="27">
        <f t="shared" ref="H136:H152" si="29">E136-D136</f>
        <v>-311.70783000000006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6144.3819999999996</v>
      </c>
      <c r="F137" s="26">
        <v>6438.36</v>
      </c>
      <c r="G137" s="41">
        <f t="shared" si="28"/>
        <v>53.835279892756695</v>
      </c>
      <c r="H137" s="27">
        <f t="shared" si="29"/>
        <v>-5268.9179999999997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4589.3</v>
      </c>
      <c r="E138" s="75">
        <v>3861.8501500000002</v>
      </c>
      <c r="F138" s="74">
        <v>5501.9287999999997</v>
      </c>
      <c r="G138" s="96">
        <f t="shared" si="28"/>
        <v>84.149002026452834</v>
      </c>
      <c r="H138" s="75">
        <f t="shared" si="29"/>
        <v>-727.44984999999997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638.60699999999997</v>
      </c>
      <c r="F139" s="21">
        <v>476.41</v>
      </c>
      <c r="G139" s="22">
        <f t="shared" si="28"/>
        <v>36.163259527719575</v>
      </c>
      <c r="H139" s="23">
        <f t="shared" si="29"/>
        <v>-1127.2930000000001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8"/>
        <v>100</v>
      </c>
      <c r="H140" s="27">
        <f t="shared" si="29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8"/>
        <v>75</v>
      </c>
      <c r="H141" s="27">
        <f t="shared" si="29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12" customHeight="1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41.409480000000002</v>
      </c>
      <c r="G143" s="41">
        <f t="shared" si="28"/>
        <v>99.972965716646016</v>
      </c>
      <c r="H143" s="27">
        <f t="shared" si="29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635.29999999999995</v>
      </c>
      <c r="E145" s="27">
        <v>359.62866000000002</v>
      </c>
      <c r="F145" s="26">
        <v>357.875</v>
      </c>
      <c r="G145" s="41">
        <f t="shared" si="28"/>
        <v>56.60769085471432</v>
      </c>
      <c r="H145" s="27">
        <f t="shared" si="29"/>
        <v>-275.67133999999993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979.13418000000001</v>
      </c>
      <c r="F146" s="26">
        <v>893.19260999999995</v>
      </c>
      <c r="G146" s="41">
        <f t="shared" si="28"/>
        <v>62.096282343987831</v>
      </c>
      <c r="H146" s="27">
        <f t="shared" si="29"/>
        <v>-597.66581999999994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23120</v>
      </c>
      <c r="F147" s="79">
        <f>F148</f>
        <v>22639</v>
      </c>
      <c r="G147" s="110">
        <f t="shared" si="28"/>
        <v>58.339641685591722</v>
      </c>
      <c r="H147" s="33">
        <f t="shared" si="29"/>
        <v>-16510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23120</v>
      </c>
      <c r="F148" s="83">
        <v>22639</v>
      </c>
      <c r="G148" s="47">
        <f t="shared" si="28"/>
        <v>58.339641685591722</v>
      </c>
      <c r="H148" s="84">
        <f t="shared" si="29"/>
        <v>-16510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18425.385279999999</v>
      </c>
      <c r="F149" s="79">
        <f t="shared" ref="F149" si="30">F150</f>
        <v>8938.0887600000005</v>
      </c>
      <c r="G149" s="110">
        <f t="shared" si="28"/>
        <v>47.682981082298994</v>
      </c>
      <c r="H149" s="33">
        <f t="shared" si="29"/>
        <v>-20216.043720000005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10596.825279999999</v>
      </c>
      <c r="F150" s="55">
        <v>8938.0887600000005</v>
      </c>
      <c r="G150" s="162">
        <f t="shared" si="28"/>
        <v>40.240656842245329</v>
      </c>
      <c r="H150" s="161">
        <f t="shared" si="29"/>
        <v>-15736.803720000002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7828.56</v>
      </c>
      <c r="F151" s="50"/>
      <c r="G151" s="66">
        <f t="shared" si="28"/>
        <v>63.60649344318238</v>
      </c>
      <c r="H151" s="51">
        <f t="shared" si="29"/>
        <v>-4479.2399999999989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8"/>
        <v>#DIV/0!</v>
      </c>
      <c r="H152" s="75">
        <f t="shared" si="29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38">
        <f t="shared" ref="H153:H160" si="31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31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31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31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31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461127.82474999997</v>
      </c>
      <c r="E162" s="80">
        <f>E105+E8</f>
        <v>273285.22142000002</v>
      </c>
      <c r="F162" s="79">
        <f>F8+F105</f>
        <v>278062.18968999997</v>
      </c>
      <c r="G162" s="110">
        <f>E162/D162*100</f>
        <v>59.264526396376397</v>
      </c>
      <c r="H162" s="33">
        <f>E162-D162</f>
        <v>-187842.60332999995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245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246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" right="0" top="0.59055118110236227" bottom="0.35433070866141736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zoomScaleNormal="100" workbookViewId="0">
      <selection activeCell="B158" sqref="B158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361</v>
      </c>
      <c r="C4" s="3"/>
      <c r="D4" s="3"/>
      <c r="G4" s="9"/>
      <c r="H4" s="9"/>
    </row>
    <row r="5" spans="1:8" s="10" customFormat="1" ht="12.75" thickBot="1" x14ac:dyDescent="0.25">
      <c r="A5" s="252" t="s">
        <v>3</v>
      </c>
      <c r="B5" s="255" t="s">
        <v>4</v>
      </c>
      <c r="C5" s="258" t="s">
        <v>281</v>
      </c>
      <c r="D5" s="258" t="s">
        <v>288</v>
      </c>
      <c r="E5" s="261" t="s">
        <v>362</v>
      </c>
      <c r="F5" s="258" t="s">
        <v>363</v>
      </c>
      <c r="G5" s="272" t="s">
        <v>5</v>
      </c>
      <c r="H5" s="273"/>
    </row>
    <row r="6" spans="1:8" s="10" customFormat="1" x14ac:dyDescent="0.2">
      <c r="A6" s="253"/>
      <c r="B6" s="256"/>
      <c r="C6" s="259"/>
      <c r="D6" s="259"/>
      <c r="E6" s="262"/>
      <c r="F6" s="259"/>
      <c r="G6" s="255" t="s">
        <v>6</v>
      </c>
      <c r="H6" s="255" t="s">
        <v>7</v>
      </c>
    </row>
    <row r="7" spans="1:8" ht="12.75" thickBot="1" x14ac:dyDescent="0.25">
      <c r="A7" s="254"/>
      <c r="B7" s="257"/>
      <c r="C7" s="260"/>
      <c r="D7" s="260"/>
      <c r="E7" s="263"/>
      <c r="F7" s="260"/>
      <c r="G7" s="257"/>
      <c r="H7" s="25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</f>
        <v>87131.695749999999</v>
      </c>
      <c r="E8" s="13">
        <f>E9+E20+E30+E53+E67+E102+E40+E63+E14+E60</f>
        <v>58419.681779999999</v>
      </c>
      <c r="F8" s="13">
        <f>F9+F20+F30+F53+F67+F102+F40+F63+F14+F60</f>
        <v>56535.563600000016</v>
      </c>
      <c r="G8" s="14">
        <f t="shared" ref="G8:G25" si="0">E8/D8*100</f>
        <v>67.047566648557961</v>
      </c>
      <c r="H8" s="15">
        <f>E8-D8</f>
        <v>-28712.01397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36360.872659999994</v>
      </c>
      <c r="F9" s="13">
        <f>F10</f>
        <v>33939.780660000004</v>
      </c>
      <c r="G9" s="14">
        <f t="shared" si="0"/>
        <v>69.236385665593986</v>
      </c>
      <c r="H9" s="15">
        <f t="shared" ref="H9:H25" si="1">E9-D9</f>
        <v>-16156.127340000006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36360.872659999994</v>
      </c>
      <c r="F10" s="21">
        <f>F11+F12+F13</f>
        <v>33939.780660000004</v>
      </c>
      <c r="G10" s="22">
        <f t="shared" si="0"/>
        <v>69.236385665593986</v>
      </c>
      <c r="H10" s="23">
        <f t="shared" si="1"/>
        <v>-16156.127340000006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36114.664559999997</v>
      </c>
      <c r="F11" s="26">
        <v>33637.447990000001</v>
      </c>
      <c r="G11" s="22">
        <f>E11/D11*100</f>
        <v>69.365904578979709</v>
      </c>
      <c r="H11" s="27">
        <f t="shared" si="1"/>
        <v>-15949.335440000003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47.268680000000003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130.26721000000001</v>
      </c>
      <c r="F13" s="50">
        <v>255.06398999999999</v>
      </c>
      <c r="G13" s="47">
        <f t="shared" si="0"/>
        <v>57.38643612334802</v>
      </c>
      <c r="H13" s="51">
        <f t="shared" si="1"/>
        <v>-96.732789999999994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10.068819999999999</v>
      </c>
      <c r="F14" s="79">
        <f t="shared" si="2"/>
        <v>0</v>
      </c>
      <c r="G14" s="110">
        <f t="shared" si="0"/>
        <v>64.437355006959649</v>
      </c>
      <c r="H14" s="33">
        <f t="shared" si="1"/>
        <v>-5.556930000000003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10.068819999999999</v>
      </c>
      <c r="F15" s="21">
        <f t="shared" si="3"/>
        <v>0</v>
      </c>
      <c r="G15" s="22">
        <f t="shared" si="0"/>
        <v>64.437355006959649</v>
      </c>
      <c r="H15" s="23">
        <f t="shared" si="1"/>
        <v>-5.556930000000003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4.5506099999999998</v>
      </c>
      <c r="F16" s="190"/>
      <c r="G16" s="22">
        <f t="shared" si="0"/>
        <v>63.425080629649969</v>
      </c>
      <c r="H16" s="27">
        <f t="shared" si="1"/>
        <v>-2.6241700000000003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3.3910000000000003E-2</v>
      </c>
      <c r="F17" s="190"/>
      <c r="G17" s="22">
        <f t="shared" si="0"/>
        <v>82.929811689899736</v>
      </c>
      <c r="H17" s="27">
        <f t="shared" si="1"/>
        <v>-6.9800000000000001E-3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6.31569</v>
      </c>
      <c r="F18" s="190"/>
      <c r="G18" s="22">
        <f t="shared" si="0"/>
        <v>66.917602333542774</v>
      </c>
      <c r="H18" s="27">
        <f t="shared" si="1"/>
        <v>-3.1223200000000002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-0.83138999999999996</v>
      </c>
      <c r="F19" s="192"/>
      <c r="G19" s="47">
        <f t="shared" si="0"/>
        <v>80.880021013103999</v>
      </c>
      <c r="H19" s="51">
        <f t="shared" si="1"/>
        <v>0.19654000000000005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17945.397720000004</v>
      </c>
      <c r="F20" s="13">
        <f>F21+F25+F27+F28+F29+F26</f>
        <v>17236.678470000003</v>
      </c>
      <c r="G20" s="32">
        <f t="shared" si="0"/>
        <v>79.117351732651457</v>
      </c>
      <c r="H20" s="33">
        <f t="shared" si="1"/>
        <v>-4736.6022799999955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14383.371920000001</v>
      </c>
      <c r="F21" s="21">
        <f>F22+F23+F24</f>
        <v>14531.508600000001</v>
      </c>
      <c r="G21" s="36">
        <f t="shared" si="0"/>
        <v>75.44386005769735</v>
      </c>
      <c r="H21" s="37">
        <f t="shared" si="1"/>
        <v>-4681.6280799999986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9507.4873000000007</v>
      </c>
      <c r="F22" s="26">
        <v>12211.21329</v>
      </c>
      <c r="G22" s="41">
        <f t="shared" si="0"/>
        <v>65.72753059108193</v>
      </c>
      <c r="H22" s="27">
        <f t="shared" si="1"/>
        <v>-4957.5126999999993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4875.8839200000002</v>
      </c>
      <c r="F23" s="26">
        <v>2319.7031000000002</v>
      </c>
      <c r="G23" s="41">
        <f t="shared" si="0"/>
        <v>105.99747652173915</v>
      </c>
      <c r="H23" s="27">
        <f t="shared" si="1"/>
        <v>275.88392000000022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177.69068999999999</v>
      </c>
      <c r="F25" s="26">
        <v>808.76036999999997</v>
      </c>
      <c r="G25" s="41">
        <f t="shared" si="0"/>
        <v>128.76136956521736</v>
      </c>
      <c r="H25" s="27">
        <f t="shared" si="1"/>
        <v>39.690689999999989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2900.2067299999999</v>
      </c>
      <c r="F27" s="26">
        <v>1573.6840199999999</v>
      </c>
      <c r="G27" s="41">
        <f>E27/D27*100</f>
        <v>106.3905623624358</v>
      </c>
      <c r="H27" s="27">
        <f t="shared" ref="H27:H40" si="4">E27-D27</f>
        <v>174.20672999999988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483.12092999999999</v>
      </c>
      <c r="F28" s="50">
        <v>322.72548</v>
      </c>
      <c r="G28" s="41">
        <f>E28/D28*100</f>
        <v>64.159486055776895</v>
      </c>
      <c r="H28" s="51">
        <f t="shared" si="4"/>
        <v>-269.87907000000001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1045.1378299999999</v>
      </c>
      <c r="F30" s="13">
        <f t="shared" si="5"/>
        <v>1429.6342100000002</v>
      </c>
      <c r="G30" s="14">
        <f t="shared" ref="G30:G38" si="6">E30/D30*100</f>
        <v>103.84914844992051</v>
      </c>
      <c r="H30" s="52">
        <f t="shared" si="4"/>
        <v>38.737829999999917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1045.1378299999999</v>
      </c>
      <c r="F31" s="21">
        <f>F32</f>
        <v>1006.43586</v>
      </c>
      <c r="G31" s="22">
        <f t="shared" si="6"/>
        <v>104.36766826442978</v>
      </c>
      <c r="H31" s="23">
        <f t="shared" si="4"/>
        <v>43.737829999999917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1045.1378299999999</v>
      </c>
      <c r="F32" s="26">
        <v>1006.43586</v>
      </c>
      <c r="G32" s="41">
        <f t="shared" si="6"/>
        <v>104.36766826442978</v>
      </c>
      <c r="H32" s="27">
        <f t="shared" si="4"/>
        <v>43.737829999999917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423.19835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222.04835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51.15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150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4" t="s">
        <v>60</v>
      </c>
      <c r="B40" s="266" t="s">
        <v>61</v>
      </c>
      <c r="C40" s="268">
        <f>C42+C50</f>
        <v>10138.07425</v>
      </c>
      <c r="D40" s="268">
        <f>D42+D50</f>
        <v>10153.700000000001</v>
      </c>
      <c r="E40" s="268">
        <f>E42+E50</f>
        <v>1967.8715500000001</v>
      </c>
      <c r="F40" s="268">
        <f>F44+F45+F47+F50</f>
        <v>2397.3457100000001</v>
      </c>
      <c r="G40" s="274">
        <f>E40/D40*100</f>
        <v>19.380832110462194</v>
      </c>
      <c r="H40" s="270">
        <f t="shared" si="4"/>
        <v>-8185.8284500000009</v>
      </c>
    </row>
    <row r="41" spans="1:8" ht="12.75" thickBot="1" x14ac:dyDescent="0.25">
      <c r="A41" s="265"/>
      <c r="B41" s="267"/>
      <c r="C41" s="269"/>
      <c r="D41" s="269"/>
      <c r="E41" s="269"/>
      <c r="F41" s="269"/>
      <c r="G41" s="275"/>
      <c r="H41" s="27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1687.21523</v>
      </c>
      <c r="F42" s="21">
        <f t="shared" ref="F42" si="8">F43+F45+F47+F49</f>
        <v>2252.84782</v>
      </c>
      <c r="G42" s="41">
        <f t="shared" ref="G42:G55" si="9">E42/D42*100</f>
        <v>17.14005130184788</v>
      </c>
      <c r="H42" s="23">
        <f t="shared" ref="H42:H76" si="10">E42-D42</f>
        <v>-8156.4847700000009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1624.7203</v>
      </c>
      <c r="F43" s="26">
        <f>F44</f>
        <v>2141.68334</v>
      </c>
      <c r="G43" s="41">
        <f t="shared" si="9"/>
        <v>18.283428423528353</v>
      </c>
      <c r="H43" s="27">
        <f t="shared" si="10"/>
        <v>-7261.5796999999993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1624.7203</v>
      </c>
      <c r="F44" s="65">
        <v>2141.68334</v>
      </c>
      <c r="G44" s="66">
        <f t="shared" si="9"/>
        <v>18.283428423528353</v>
      </c>
      <c r="H44" s="67">
        <f t="shared" si="10"/>
        <v>-7261.5796999999993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62.494929999999997</v>
      </c>
      <c r="F47" s="26">
        <f>F48</f>
        <v>111.16448</v>
      </c>
      <c r="G47" s="41">
        <f t="shared" si="9"/>
        <v>45.918390889052169</v>
      </c>
      <c r="H47" s="67">
        <f t="shared" si="10"/>
        <v>-73.605069999999998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62.494929999999997</v>
      </c>
      <c r="F48" s="71">
        <v>111.16448</v>
      </c>
      <c r="G48" s="41">
        <f t="shared" si="9"/>
        <v>45.918390889052169</v>
      </c>
      <c r="H48" s="27">
        <f t="shared" si="10"/>
        <v>-73.605069999999998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280.65631999999999</v>
      </c>
      <c r="F50" s="79">
        <f t="shared" si="11"/>
        <v>144.49789000000001</v>
      </c>
      <c r="G50" s="32">
        <f t="shared" si="9"/>
        <v>90.53429677419355</v>
      </c>
      <c r="H50" s="33">
        <f t="shared" si="10"/>
        <v>-29.343680000000006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272.40078</v>
      </c>
      <c r="F51" s="85">
        <v>144.49789000000001</v>
      </c>
      <c r="G51" s="47">
        <f t="shared" si="9"/>
        <v>90.800259999999994</v>
      </c>
      <c r="H51" s="37">
        <f t="shared" si="10"/>
        <v>-27.599220000000003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8.2555399999999999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69.117340000000013</v>
      </c>
      <c r="F53" s="13">
        <f>F54</f>
        <v>48.55686</v>
      </c>
      <c r="G53" s="32">
        <f t="shared" si="9"/>
        <v>61.182030627600255</v>
      </c>
      <c r="H53" s="33">
        <f t="shared" si="10"/>
        <v>-43.852659999999986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69.117340000000013</v>
      </c>
      <c r="F54" s="23">
        <f>F55+F56+F57+F58+F59</f>
        <v>48.55686</v>
      </c>
      <c r="G54" s="22">
        <f t="shared" si="9"/>
        <v>61.182030627600255</v>
      </c>
      <c r="H54" s="23">
        <f t="shared" si="10"/>
        <v>-43.852659999999986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38.50873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10.83764</v>
      </c>
      <c r="F57" s="26">
        <v>9.6972400000000007</v>
      </c>
      <c r="G57" s="22">
        <f>E57/D57*100</f>
        <v>106.14730656219393</v>
      </c>
      <c r="H57" s="27">
        <f t="shared" si="10"/>
        <v>0.62763999999999953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0.35088999999999998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42.894089999999998</v>
      </c>
      <c r="G60" s="247" t="e">
        <f t="shared" ref="G60:G62" si="13">E60/D60*100</f>
        <v>#DIV/0!</v>
      </c>
      <c r="H60" s="246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42.894089999999998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42.894089999999998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303.24142999999998</v>
      </c>
      <c r="F63" s="99">
        <f>F64+F65+F66</f>
        <v>989.10039999999992</v>
      </c>
      <c r="G63" s="100">
        <f>E63/D63*100</f>
        <v>242.593144</v>
      </c>
      <c r="H63" s="246">
        <f t="shared" si="10"/>
        <v>178.24142999999998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303.24142999999998</v>
      </c>
      <c r="F65" s="50">
        <v>933.00784999999996</v>
      </c>
      <c r="G65" s="22">
        <f t="shared" ref="G65:G70" si="14">E65/D65*100</f>
        <v>242.593144</v>
      </c>
      <c r="H65" s="51">
        <f t="shared" si="10"/>
        <v>178.24142999999998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</f>
        <v>519</v>
      </c>
      <c r="E67" s="109">
        <f>E68+E71+E74+E76+E80+E82+E84+E86+E88+E97+E78+E100+E91+E93+E95</f>
        <v>534.24813000000006</v>
      </c>
      <c r="F67" s="109">
        <f>F68+F71+F74+F76+F80+F82+F84+F86+F88+F97+F78</f>
        <v>338.06612000000001</v>
      </c>
      <c r="G67" s="110">
        <f t="shared" si="14"/>
        <v>102.93798265895956</v>
      </c>
      <c r="H67" s="33">
        <f t="shared" si="10"/>
        <v>15.24813000000006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4.8499999999999996</v>
      </c>
      <c r="F68" s="21">
        <f t="shared" ref="F68" si="15">F69</f>
        <v>1.175</v>
      </c>
      <c r="G68" s="22">
        <f t="shared" si="14"/>
        <v>60.624999999999993</v>
      </c>
      <c r="H68" s="23">
        <f t="shared" si="10"/>
        <v>-3.1500000000000004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2.5499999999999998</v>
      </c>
      <c r="F69" s="71">
        <v>1.175</v>
      </c>
      <c r="G69" s="22">
        <f t="shared" si="14"/>
        <v>85</v>
      </c>
      <c r="H69" s="27">
        <f t="shared" si="10"/>
        <v>-0.45000000000000018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2.2999999999999998</v>
      </c>
      <c r="F70" s="208"/>
      <c r="G70" s="22">
        <f t="shared" si="14"/>
        <v>46</v>
      </c>
      <c r="H70" s="27">
        <f t="shared" si="10"/>
        <v>-2.7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37.493810000000003</v>
      </c>
      <c r="F71" s="21">
        <f>F72</f>
        <v>40</v>
      </c>
      <c r="G71" s="41"/>
      <c r="H71" s="27">
        <f t="shared" si="10"/>
        <v>2.4938100000000034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37.493810000000003</v>
      </c>
      <c r="F72" s="26">
        <v>40</v>
      </c>
      <c r="G72" s="41">
        <f>E72/D72*100</f>
        <v>117.16815625000001</v>
      </c>
      <c r="H72" s="117">
        <f t="shared" si="10"/>
        <v>5.4938100000000034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0.84097999999999995</v>
      </c>
      <c r="F74" s="21">
        <f>F75</f>
        <v>0.65</v>
      </c>
      <c r="G74" s="22"/>
      <c r="H74" s="117">
        <f t="shared" si="10"/>
        <v>-3.1590199999999999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0.84097999999999995</v>
      </c>
      <c r="F75" s="26">
        <v>0.65</v>
      </c>
      <c r="G75" s="41"/>
      <c r="H75" s="117">
        <f t="shared" si="10"/>
        <v>-3.1590199999999999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0.55000000000000004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7">E87</f>
        <v>2</v>
      </c>
      <c r="F86" s="21">
        <f t="shared" si="17"/>
        <v>54.001069999999999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54.001069999999999</v>
      </c>
      <c r="G87" s="41">
        <f t="shared" ref="G87:G102" si="18">E87/D87*100</f>
        <v>4.1666666666666661</v>
      </c>
      <c r="H87" s="27">
        <f t="shared" ref="H87:H122" si="19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82.973429999999993</v>
      </c>
      <c r="F88" s="21">
        <f t="shared" ref="F88" si="20">F89</f>
        <v>42.217570000000002</v>
      </c>
      <c r="G88" s="41">
        <f t="shared" si="18"/>
        <v>192.96146511627904</v>
      </c>
      <c r="H88" s="27">
        <f t="shared" si="19"/>
        <v>39.973429999999993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82.973429999999993</v>
      </c>
      <c r="F89" s="26">
        <v>42.217570000000002</v>
      </c>
      <c r="G89" s="41">
        <f t="shared" si="18"/>
        <v>218.35113157894733</v>
      </c>
      <c r="H89" s="27">
        <f t="shared" si="19"/>
        <v>44.973429999999993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0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1"/>
      <c r="E92" s="21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0</v>
      </c>
      <c r="E93" s="21">
        <f>E94</f>
        <v>9</v>
      </c>
      <c r="F93" s="26"/>
      <c r="G93" s="41" t="e">
        <f t="shared" si="18"/>
        <v>#DIV/0!</v>
      </c>
      <c r="H93" s="27">
        <f t="shared" si="19"/>
        <v>9</v>
      </c>
    </row>
    <row r="94" spans="1:8" ht="36" x14ac:dyDescent="0.2">
      <c r="A94" s="125" t="s">
        <v>305</v>
      </c>
      <c r="B94" s="126" t="s">
        <v>306</v>
      </c>
      <c r="C94" s="21"/>
      <c r="D94" s="21"/>
      <c r="E94" s="21">
        <v>9</v>
      </c>
      <c r="F94" s="26"/>
      <c r="G94" s="41" t="e">
        <f t="shared" si="18"/>
        <v>#DIV/0!</v>
      </c>
      <c r="H94" s="27">
        <f t="shared" si="19"/>
        <v>9</v>
      </c>
    </row>
    <row r="95" spans="1:8" ht="24" x14ac:dyDescent="0.2">
      <c r="A95" s="123" t="s">
        <v>144</v>
      </c>
      <c r="B95" s="124" t="s">
        <v>145</v>
      </c>
      <c r="C95" s="44"/>
      <c r="D95" s="44"/>
      <c r="E95" s="21">
        <f>E96</f>
        <v>7.1500000000000001E-3</v>
      </c>
      <c r="F95" s="26"/>
      <c r="G95" s="41" t="e">
        <f>E95/D95*100</f>
        <v>#DIV/0!</v>
      </c>
      <c r="H95" s="27">
        <f>E95-D95</f>
        <v>7.1500000000000001E-3</v>
      </c>
    </row>
    <row r="96" spans="1:8" ht="36" x14ac:dyDescent="0.2">
      <c r="A96" s="125" t="s">
        <v>146</v>
      </c>
      <c r="B96" s="126" t="s">
        <v>147</v>
      </c>
      <c r="C96" s="21"/>
      <c r="D96" s="21"/>
      <c r="E96" s="21">
        <v>7.1500000000000001E-3</v>
      </c>
      <c r="F96" s="26"/>
      <c r="G96" s="41" t="e">
        <f>E96/D96*100</f>
        <v>#DIV/0!</v>
      </c>
      <c r="H96" s="27">
        <f>E96-D96</f>
        <v>7.1500000000000001E-3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13.976609999999999</v>
      </c>
      <c r="F97" s="26">
        <f>F98+F99</f>
        <v>197.97248000000002</v>
      </c>
      <c r="G97" s="41" t="e">
        <f t="shared" si="18"/>
        <v>#DIV/0!</v>
      </c>
      <c r="H97" s="27">
        <f t="shared" si="19"/>
        <v>13.976609999999999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11.9056</v>
      </c>
      <c r="F98" s="50">
        <v>193.75879</v>
      </c>
      <c r="G98" s="41" t="e">
        <f t="shared" si="18"/>
        <v>#DIV/0!</v>
      </c>
      <c r="H98" s="27">
        <f t="shared" si="19"/>
        <v>11.9056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2.0710099999999998</v>
      </c>
      <c r="F99" s="50">
        <v>4.2136899999999997</v>
      </c>
      <c r="G99" s="66" t="e">
        <f t="shared" si="18"/>
        <v>#DIV/0!</v>
      </c>
      <c r="H99" s="51">
        <f t="shared" si="19"/>
        <v>2.0710099999999998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0</v>
      </c>
      <c r="E102" s="79">
        <f t="shared" ref="E102:F102" si="21">E103+E104</f>
        <v>174.46037999999999</v>
      </c>
      <c r="F102" s="79">
        <f t="shared" si="21"/>
        <v>113.50708</v>
      </c>
      <c r="G102" s="110" t="e">
        <f t="shared" si="18"/>
        <v>#DIV/0!</v>
      </c>
      <c r="H102" s="33">
        <f t="shared" si="19"/>
        <v>174.46037999999999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/>
      <c r="E104" s="51">
        <v>174.46037999999999</v>
      </c>
      <c r="F104" s="50">
        <v>113.50708</v>
      </c>
      <c r="G104" s="66" t="e">
        <f t="shared" ref="G104:G110" si="22">E104/D104*100</f>
        <v>#DIV/0!</v>
      </c>
      <c r="H104" s="51">
        <f t="shared" si="19"/>
        <v>174.46037999999999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376040.429</v>
      </c>
      <c r="E105" s="131">
        <f>E106+E160+E157+E155+E149+E153</f>
        <v>244679.71053000001</v>
      </c>
      <c r="F105" s="131">
        <f>F106+F160+F157+F155</f>
        <v>264392.59557999996</v>
      </c>
      <c r="G105" s="132">
        <f t="shared" si="22"/>
        <v>65.067394795999462</v>
      </c>
      <c r="H105" s="133">
        <f t="shared" si="19"/>
        <v>-131360.71846999999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336099</v>
      </c>
      <c r="E106" s="135">
        <f>E107+E110+E126</f>
        <v>223028.28492000001</v>
      </c>
      <c r="F106" s="135">
        <f>F107+F110+F126+F149</f>
        <v>264392.59557999996</v>
      </c>
      <c r="G106" s="136">
        <f t="shared" si="22"/>
        <v>66.35791386466488</v>
      </c>
      <c r="H106" s="137">
        <f t="shared" si="19"/>
        <v>-113070.71507999999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96219.4</v>
      </c>
      <c r="F107" s="139">
        <f>SUM(F108+F109)</f>
        <v>114874.91022999999</v>
      </c>
      <c r="G107" s="141">
        <f t="shared" si="22"/>
        <v>68.827943375036654</v>
      </c>
      <c r="H107" s="142">
        <f t="shared" si="19"/>
        <v>-43577.600000000006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96219.4</v>
      </c>
      <c r="F108" s="21">
        <v>114665</v>
      </c>
      <c r="G108" s="22">
        <f t="shared" si="22"/>
        <v>68.827943375036654</v>
      </c>
      <c r="H108" s="23">
        <f t="shared" si="19"/>
        <v>-43577.600000000006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209.91023000000001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9205.5766000000003</v>
      </c>
      <c r="F110" s="79">
        <f>F112+F115+F116+F117+F114</f>
        <v>21103.843199999999</v>
      </c>
      <c r="G110" s="110">
        <f t="shared" si="22"/>
        <v>63.924507836424617</v>
      </c>
      <c r="H110" s="33">
        <f t="shared" si="19"/>
        <v>-5195.1234000000004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2666.6370000000002</v>
      </c>
      <c r="F113" s="26"/>
      <c r="G113" s="41">
        <v>0</v>
      </c>
      <c r="H113" s="27">
        <f>E113-D113</f>
        <v>-3309.8629999999998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3302.4395999999997</v>
      </c>
      <c r="F117" s="79">
        <f>F118+F119+F120+F121+F123+F122+F124+F125</f>
        <v>14646.11796</v>
      </c>
      <c r="G117" s="110">
        <f t="shared" si="23"/>
        <v>63.659031940937219</v>
      </c>
      <c r="H117" s="33">
        <f t="shared" si="19"/>
        <v>-1885.2604000000001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550.41080999999997</v>
      </c>
      <c r="F118" s="21">
        <v>508.26297</v>
      </c>
      <c r="G118" s="22">
        <f t="shared" si="23"/>
        <v>60.631285525446131</v>
      </c>
      <c r="H118" s="23">
        <f t="shared" si="19"/>
        <v>-357.38918999999999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536.32600000000002</v>
      </c>
      <c r="F119" s="26">
        <v>1153.992</v>
      </c>
      <c r="G119" s="41">
        <f t="shared" si="23"/>
        <v>46.722362575137204</v>
      </c>
      <c r="H119" s="27">
        <f t="shared" si="19"/>
        <v>-611.57400000000007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930.59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2215.7027899999998</v>
      </c>
      <c r="F124" s="26">
        <v>2025.47299</v>
      </c>
      <c r="G124" s="41">
        <v>0</v>
      </c>
      <c r="H124" s="27">
        <f>E124-C124</f>
        <v>-916.29721000000018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181901.3</v>
      </c>
      <c r="E126" s="131">
        <f>E127+E139+E141+E143+E145+E146+E147+E140+E142+E144</f>
        <v>117603.30832000001</v>
      </c>
      <c r="F126" s="131">
        <f>F127+F139+F141+F143+F145+F146+F147+F140+F142</f>
        <v>117832.82833999998</v>
      </c>
      <c r="G126" s="132">
        <f t="shared" ref="G126:G133" si="24">E126/D126*100</f>
        <v>64.652263793606764</v>
      </c>
      <c r="H126" s="133">
        <f t="shared" ref="H126:H133" si="25">E126-D126</f>
        <v>-64297.991679999977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134798.39999999999</v>
      </c>
      <c r="E127" s="139">
        <f>E130+E134+E129+E128+E131+E136+E132+E133+E137+E138+E135</f>
        <v>86283.079630000007</v>
      </c>
      <c r="F127" s="139">
        <f t="shared" ref="F127" si="26">F130+F134+F129+F128+F131+F136+F132+F133+F137+F138</f>
        <v>88029.496089999971</v>
      </c>
      <c r="G127" s="141">
        <f t="shared" si="24"/>
        <v>64.008979060582334</v>
      </c>
      <c r="H127" s="142">
        <f t="shared" si="25"/>
        <v>-48515.320369999987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4"/>
        <v>0</v>
      </c>
      <c r="H129" s="27">
        <f t="shared" si="25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61610</v>
      </c>
      <c r="F130" s="26">
        <v>63351</v>
      </c>
      <c r="G130" s="41">
        <f t="shared" si="24"/>
        <v>63.772262326440284</v>
      </c>
      <c r="H130" s="27">
        <f t="shared" si="25"/>
        <v>-34999.399999999994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17169.3</v>
      </c>
      <c r="E131" s="27">
        <v>10477</v>
      </c>
      <c r="F131" s="26">
        <v>10987</v>
      </c>
      <c r="G131" s="41">
        <f t="shared" si="24"/>
        <v>61.021707349746357</v>
      </c>
      <c r="H131" s="27">
        <f t="shared" si="25"/>
        <v>-6692.2999999999993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176.97984</v>
      </c>
      <c r="F132" s="26">
        <v>172.43529000000001</v>
      </c>
      <c r="G132" s="41">
        <f t="shared" si="24"/>
        <v>32.580972017673041</v>
      </c>
      <c r="H132" s="27">
        <f t="shared" si="25"/>
        <v>-366.22016000000008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225</v>
      </c>
      <c r="F133" s="26"/>
      <c r="G133" s="41">
        <f t="shared" si="24"/>
        <v>62.534741523068369</v>
      </c>
      <c r="H133" s="27">
        <f t="shared" si="25"/>
        <v>-134.80000000000001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41.311999999999998</v>
      </c>
      <c r="F134" s="26">
        <v>25.43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440.67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1320.2</v>
      </c>
      <c r="E136" s="27">
        <v>1008.49217</v>
      </c>
      <c r="F136" s="26">
        <v>695.08199999999999</v>
      </c>
      <c r="G136" s="41">
        <f t="shared" ref="G136:G152" si="27">E136/D136*100</f>
        <v>76.389347826086947</v>
      </c>
      <c r="H136" s="27">
        <f t="shared" ref="H136:H152" si="28">E136-D136</f>
        <v>-311.70783000000006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6989.2969999999996</v>
      </c>
      <c r="F137" s="26">
        <v>7296.62</v>
      </c>
      <c r="G137" s="41">
        <f t="shared" si="27"/>
        <v>61.238178265707553</v>
      </c>
      <c r="H137" s="27">
        <f t="shared" si="28"/>
        <v>-4424.0029999999997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4589.3</v>
      </c>
      <c r="E138" s="75">
        <v>3934.4575100000002</v>
      </c>
      <c r="F138" s="74">
        <v>5501.9287999999997</v>
      </c>
      <c r="G138" s="96">
        <f t="shared" si="27"/>
        <v>85.73110300045758</v>
      </c>
      <c r="H138" s="75">
        <f t="shared" si="28"/>
        <v>-654.84249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638.60699999999997</v>
      </c>
      <c r="F139" s="21">
        <v>476.41</v>
      </c>
      <c r="G139" s="22">
        <f t="shared" si="27"/>
        <v>36.163259527719575</v>
      </c>
      <c r="H139" s="23">
        <f t="shared" si="28"/>
        <v>-1127.2930000000001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7"/>
        <v>75</v>
      </c>
      <c r="H141" s="27">
        <f t="shared" si="28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24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41.409480000000002</v>
      </c>
      <c r="G143" s="41">
        <f t="shared" si="27"/>
        <v>99.972965716646016</v>
      </c>
      <c r="H143" s="27">
        <f t="shared" si="28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432.81756999999999</v>
      </c>
      <c r="F145" s="26">
        <v>409</v>
      </c>
      <c r="G145" s="41">
        <f t="shared" si="27"/>
        <v>56.275850994669085</v>
      </c>
      <c r="H145" s="27">
        <f t="shared" si="28"/>
        <v>-336.28243000000003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1111.29457</v>
      </c>
      <c r="F146" s="26">
        <v>982.88777000000005</v>
      </c>
      <c r="G146" s="41">
        <f t="shared" si="27"/>
        <v>70.477839294774228</v>
      </c>
      <c r="H146" s="27">
        <f t="shared" si="28"/>
        <v>-465.50542999999993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26422</v>
      </c>
      <c r="F147" s="79">
        <f>F148</f>
        <v>25507</v>
      </c>
      <c r="G147" s="110">
        <f t="shared" si="27"/>
        <v>66.671713348473389</v>
      </c>
      <c r="H147" s="33">
        <f t="shared" si="28"/>
        <v>-13208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26422</v>
      </c>
      <c r="F148" s="83">
        <v>25507</v>
      </c>
      <c r="G148" s="47">
        <f t="shared" si="27"/>
        <v>66.671713348473389</v>
      </c>
      <c r="H148" s="84">
        <f t="shared" si="28"/>
        <v>-13208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20317.152760000001</v>
      </c>
      <c r="F149" s="79">
        <f t="shared" ref="F149" si="29">F150</f>
        <v>10581.01381</v>
      </c>
      <c r="G149" s="110">
        <f t="shared" si="27"/>
        <v>52.578678599075616</v>
      </c>
      <c r="H149" s="33">
        <f t="shared" si="28"/>
        <v>-18324.276240000003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11949.562760000001</v>
      </c>
      <c r="F150" s="55">
        <v>10581.01381</v>
      </c>
      <c r="G150" s="162">
        <f t="shared" si="27"/>
        <v>45.37757693783869</v>
      </c>
      <c r="H150" s="161">
        <f t="shared" si="28"/>
        <v>-14384.06624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8367.59</v>
      </c>
      <c r="F151" s="50"/>
      <c r="G151" s="66">
        <f t="shared" si="27"/>
        <v>67.98607387185362</v>
      </c>
      <c r="H151" s="51">
        <f t="shared" si="28"/>
        <v>-3940.2099999999991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46">
        <f t="shared" ref="H153:H160" si="30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30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30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30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30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463172.12475000002</v>
      </c>
      <c r="E162" s="80">
        <f>E105+E8</f>
        <v>303099.39231000002</v>
      </c>
      <c r="F162" s="79">
        <f>F8+F105</f>
        <v>320928.15917999996</v>
      </c>
      <c r="G162" s="110">
        <f>E162/D162*100</f>
        <v>65.43990368021386</v>
      </c>
      <c r="H162" s="33">
        <f>E162-D162</f>
        <v>-160072.73243999999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245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" right="0" top="0" bottom="0" header="0" footer="0"/>
  <pageSetup paperSize="9" scale="7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topLeftCell="A61" workbookViewId="0">
      <selection activeCell="A154"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365</v>
      </c>
      <c r="C4" s="3"/>
      <c r="D4" s="3"/>
      <c r="G4" s="9"/>
      <c r="H4" s="9"/>
    </row>
    <row r="5" spans="1:8" s="10" customFormat="1" ht="12.75" thickBot="1" x14ac:dyDescent="0.25">
      <c r="A5" s="252" t="s">
        <v>3</v>
      </c>
      <c r="B5" s="255" t="s">
        <v>4</v>
      </c>
      <c r="C5" s="258" t="s">
        <v>281</v>
      </c>
      <c r="D5" s="258" t="s">
        <v>288</v>
      </c>
      <c r="E5" s="261" t="s">
        <v>366</v>
      </c>
      <c r="F5" s="258" t="s">
        <v>367</v>
      </c>
      <c r="G5" s="272" t="s">
        <v>5</v>
      </c>
      <c r="H5" s="273"/>
    </row>
    <row r="6" spans="1:8" s="10" customFormat="1" x14ac:dyDescent="0.2">
      <c r="A6" s="253"/>
      <c r="B6" s="256"/>
      <c r="C6" s="259"/>
      <c r="D6" s="259"/>
      <c r="E6" s="262"/>
      <c r="F6" s="259"/>
      <c r="G6" s="255" t="s">
        <v>6</v>
      </c>
      <c r="H6" s="255" t="s">
        <v>7</v>
      </c>
    </row>
    <row r="7" spans="1:8" ht="12.75" thickBot="1" x14ac:dyDescent="0.25">
      <c r="A7" s="254"/>
      <c r="B7" s="257"/>
      <c r="C7" s="260"/>
      <c r="D7" s="260"/>
      <c r="E7" s="263"/>
      <c r="F7" s="260"/>
      <c r="G7" s="257"/>
      <c r="H7" s="257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D9+D20+D30+D53+D67+D102+D40+D63+D14+D60</f>
        <v>88443.695749999999</v>
      </c>
      <c r="E8" s="13">
        <f>E9+E20+E30+E53+E67+E102+E40+E63+E14+E60</f>
        <v>68522.721379999988</v>
      </c>
      <c r="F8" s="13">
        <f>F9+F20+F30+F53+F67+F102+F40+F63+F14+F60</f>
        <v>63958.601770000008</v>
      </c>
      <c r="G8" s="14">
        <f t="shared" ref="G8:G25" si="0">E8/D8*100</f>
        <v>77.476094592078354</v>
      </c>
      <c r="H8" s="15">
        <f>E8-D8</f>
        <v>-19920.974370000011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41282.999380000001</v>
      </c>
      <c r="F9" s="13">
        <f>F10</f>
        <v>38454.436869999998</v>
      </c>
      <c r="G9" s="14">
        <f t="shared" si="0"/>
        <v>78.608830245444338</v>
      </c>
      <c r="H9" s="15">
        <f t="shared" ref="H9:H25" si="1">E9-D9</f>
        <v>-11234.000619999999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41282.999380000001</v>
      </c>
      <c r="F10" s="21">
        <f>F11+F12+F13</f>
        <v>38454.436869999998</v>
      </c>
      <c r="G10" s="22">
        <f t="shared" si="0"/>
        <v>78.608830245444338</v>
      </c>
      <c r="H10" s="23">
        <f t="shared" si="1"/>
        <v>-11234.000619999999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41026.381300000001</v>
      </c>
      <c r="F11" s="26">
        <v>38159.750319999999</v>
      </c>
      <c r="G11" s="22">
        <f>E11/D11*100</f>
        <v>78.799902619852489</v>
      </c>
      <c r="H11" s="27">
        <f t="shared" si="1"/>
        <v>-11037.618699999999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50.636060000000001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140.67719</v>
      </c>
      <c r="F13" s="50">
        <v>244.05049</v>
      </c>
      <c r="G13" s="47">
        <f t="shared" si="0"/>
        <v>61.972330396475769</v>
      </c>
      <c r="H13" s="51">
        <f t="shared" si="1"/>
        <v>-86.322810000000004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11.58704</v>
      </c>
      <c r="F14" s="79">
        <f t="shared" si="2"/>
        <v>0</v>
      </c>
      <c r="G14" s="110">
        <f t="shared" si="0"/>
        <v>74.153496632161648</v>
      </c>
      <c r="H14" s="33">
        <f t="shared" si="1"/>
        <v>-4.0387100000000018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11.58704</v>
      </c>
      <c r="F15" s="21">
        <f t="shared" si="3"/>
        <v>0</v>
      </c>
      <c r="G15" s="22">
        <f t="shared" si="0"/>
        <v>74.153496632161648</v>
      </c>
      <c r="H15" s="23">
        <f t="shared" si="1"/>
        <v>-4.0387100000000018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5.2555500000000004</v>
      </c>
      <c r="F16" s="190"/>
      <c r="G16" s="22">
        <f t="shared" si="0"/>
        <v>73.250329626831771</v>
      </c>
      <c r="H16" s="27">
        <f t="shared" si="1"/>
        <v>-1.9192299999999998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3.7560000000000003E-2</v>
      </c>
      <c r="F17" s="190"/>
      <c r="G17" s="22">
        <f t="shared" si="0"/>
        <v>91.856199559794575</v>
      </c>
      <c r="H17" s="27">
        <f t="shared" si="1"/>
        <v>-3.3299999999999996E-3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7.2217000000000002</v>
      </c>
      <c r="F18" s="190"/>
      <c r="G18" s="22">
        <f t="shared" si="0"/>
        <v>76.517189534658257</v>
      </c>
      <c r="H18" s="27">
        <f t="shared" si="1"/>
        <v>-2.21631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-0.92776999999999998</v>
      </c>
      <c r="F19" s="192"/>
      <c r="G19" s="47">
        <f t="shared" si="0"/>
        <v>90.256145846507053</v>
      </c>
      <c r="H19" s="51">
        <f t="shared" si="1"/>
        <v>0.10016000000000003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23205.4</v>
      </c>
      <c r="E20" s="13">
        <f>E21+E27+E28+E29+E25+E26</f>
        <v>18285.163070000002</v>
      </c>
      <c r="F20" s="13">
        <f>F21+F25+F27+F28+F29+F26</f>
        <v>17771.641660000001</v>
      </c>
      <c r="G20" s="32">
        <f t="shared" si="0"/>
        <v>78.797017375266108</v>
      </c>
      <c r="H20" s="33">
        <f t="shared" si="1"/>
        <v>-4920.2369299999991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19373.400000000001</v>
      </c>
      <c r="E21" s="21">
        <f>E22+E23+E24</f>
        <v>14576.883010000001</v>
      </c>
      <c r="F21" s="21">
        <f>F22+F23+F24</f>
        <v>14979.622430000001</v>
      </c>
      <c r="G21" s="36">
        <f t="shared" si="0"/>
        <v>75.241738724230132</v>
      </c>
      <c r="H21" s="37">
        <f t="shared" si="1"/>
        <v>-4796.5169900000001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9672.5775400000002</v>
      </c>
      <c r="F22" s="26">
        <v>12085.05493</v>
      </c>
      <c r="G22" s="41">
        <f t="shared" si="0"/>
        <v>66.868838852402362</v>
      </c>
      <c r="H22" s="27">
        <f t="shared" si="1"/>
        <v>-4792.4224599999998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4908.3999999999996</v>
      </c>
      <c r="E23" s="27">
        <v>4904.3047699999997</v>
      </c>
      <c r="F23" s="26">
        <v>2893.9752899999999</v>
      </c>
      <c r="G23" s="41">
        <f t="shared" si="0"/>
        <v>99.916566905712656</v>
      </c>
      <c r="H23" s="27">
        <f t="shared" si="1"/>
        <v>-4.0952299999999013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178</v>
      </c>
      <c r="E25" s="27">
        <v>176.69041000000001</v>
      </c>
      <c r="F25" s="26">
        <v>836.11869999999999</v>
      </c>
      <c r="G25" s="41">
        <f t="shared" si="0"/>
        <v>99.264275280898886</v>
      </c>
      <c r="H25" s="27">
        <f t="shared" si="1"/>
        <v>-1.3095899999999858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2901</v>
      </c>
      <c r="E27" s="27">
        <v>3001.8075800000001</v>
      </c>
      <c r="F27" s="26">
        <v>1631.9000799999999</v>
      </c>
      <c r="G27" s="41">
        <f>E27/D27*100</f>
        <v>103.47492519820752</v>
      </c>
      <c r="H27" s="27">
        <f t="shared" ref="H27:H40" si="4">E27-D27</f>
        <v>100.80758000000014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528.77462000000003</v>
      </c>
      <c r="F28" s="50">
        <v>324.00045</v>
      </c>
      <c r="G28" s="41">
        <f>E28/D28*100</f>
        <v>70.222393094289515</v>
      </c>
      <c r="H28" s="51">
        <f t="shared" si="4"/>
        <v>-224.22537999999997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1051.4000000000001</v>
      </c>
      <c r="E30" s="13">
        <f t="shared" ref="E30:F30" si="5">E31+E33+E34</f>
        <v>1236.15311</v>
      </c>
      <c r="F30" s="13">
        <f t="shared" si="5"/>
        <v>1611.6538500000001</v>
      </c>
      <c r="G30" s="14">
        <f t="shared" ref="G30:G38" si="6">E30/D30*100</f>
        <v>117.57210481263076</v>
      </c>
      <c r="H30" s="52">
        <f t="shared" si="4"/>
        <v>184.75310999999988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1046.4000000000001</v>
      </c>
      <c r="E31" s="55">
        <f>E32</f>
        <v>1236.15311</v>
      </c>
      <c r="F31" s="21">
        <f>F32</f>
        <v>1149.50134</v>
      </c>
      <c r="G31" s="22">
        <f t="shared" si="6"/>
        <v>118.1338981269113</v>
      </c>
      <c r="H31" s="23">
        <f t="shared" si="4"/>
        <v>189.75310999999988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1046.4000000000001</v>
      </c>
      <c r="E32" s="27">
        <v>1236.15311</v>
      </c>
      <c r="F32" s="26">
        <v>1149.50134</v>
      </c>
      <c r="G32" s="41">
        <f t="shared" si="6"/>
        <v>118.1338981269113</v>
      </c>
      <c r="H32" s="27">
        <f t="shared" si="4"/>
        <v>189.75310999999988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462.15251000000001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247.00251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57.15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158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64" t="s">
        <v>60</v>
      </c>
      <c r="B40" s="266" t="s">
        <v>61</v>
      </c>
      <c r="C40" s="268">
        <f>C42+C50</f>
        <v>10138.07425</v>
      </c>
      <c r="D40" s="268">
        <f>D42+D50</f>
        <v>10465.700000000001</v>
      </c>
      <c r="E40" s="268">
        <f>E42+E50</f>
        <v>6591.1743099999994</v>
      </c>
      <c r="F40" s="268">
        <f>F44+F45+F47+F50</f>
        <v>4732.9264800000001</v>
      </c>
      <c r="G40" s="274">
        <f>E40/D40*100</f>
        <v>62.978819476958051</v>
      </c>
      <c r="H40" s="270">
        <f t="shared" si="4"/>
        <v>-3874.5256900000013</v>
      </c>
    </row>
    <row r="41" spans="1:8" ht="12.75" thickBot="1" x14ac:dyDescent="0.25">
      <c r="A41" s="265"/>
      <c r="B41" s="267"/>
      <c r="C41" s="269"/>
      <c r="D41" s="269"/>
      <c r="E41" s="269"/>
      <c r="F41" s="269"/>
      <c r="G41" s="275"/>
      <c r="H41" s="271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10155.700000000001</v>
      </c>
      <c r="E42" s="21">
        <f>E43+E45+E47+E49</f>
        <v>6287.8537399999996</v>
      </c>
      <c r="F42" s="21">
        <f t="shared" ref="F42" si="8">F43+F45+F47+F49</f>
        <v>4507.7910000000002</v>
      </c>
      <c r="G42" s="41">
        <f t="shared" ref="G42:G55" si="9">E42/D42*100</f>
        <v>61.914528195988453</v>
      </c>
      <c r="H42" s="23">
        <f t="shared" ref="H42:H76" si="10">E42-D42</f>
        <v>-3867.8462600000012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9198.2999999999993</v>
      </c>
      <c r="E43" s="27">
        <f>E44</f>
        <v>5684.1842299999998</v>
      </c>
      <c r="F43" s="26">
        <f>F44</f>
        <v>4173.8424299999997</v>
      </c>
      <c r="G43" s="41">
        <f t="shared" si="9"/>
        <v>61.796030027287649</v>
      </c>
      <c r="H43" s="27">
        <f t="shared" si="10"/>
        <v>-3514.1157699999994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9198.2999999999993</v>
      </c>
      <c r="E44" s="51">
        <v>5684.1842299999998</v>
      </c>
      <c r="F44" s="65">
        <v>4173.8424299999997</v>
      </c>
      <c r="G44" s="66">
        <f t="shared" si="9"/>
        <v>61.796030027287649</v>
      </c>
      <c r="H44" s="67">
        <f t="shared" si="10"/>
        <v>-3514.1157699999994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527.63058000000001</v>
      </c>
      <c r="F45" s="26">
        <f>F46</f>
        <v>203.64377999999999</v>
      </c>
      <c r="G45" s="41">
        <f t="shared" si="9"/>
        <v>85.349495308961494</v>
      </c>
      <c r="H45" s="27">
        <f t="shared" si="10"/>
        <v>-90.569420000000036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527.63058000000001</v>
      </c>
      <c r="F46" s="26">
        <v>203.64377999999999</v>
      </c>
      <c r="G46" s="41">
        <f t="shared" si="9"/>
        <v>85.349495308961494</v>
      </c>
      <c r="H46" s="27">
        <f t="shared" si="10"/>
        <v>-90.569420000000036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76.038929999999993</v>
      </c>
      <c r="F47" s="26">
        <f>F48</f>
        <v>130.30479</v>
      </c>
      <c r="G47" s="41">
        <f t="shared" si="9"/>
        <v>55.869897134459954</v>
      </c>
      <c r="H47" s="67">
        <f t="shared" si="10"/>
        <v>-60.061070000000001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76.038929999999993</v>
      </c>
      <c r="F48" s="71">
        <v>130.30479</v>
      </c>
      <c r="G48" s="41">
        <f t="shared" si="9"/>
        <v>55.869897134459954</v>
      </c>
      <c r="H48" s="27">
        <f t="shared" si="10"/>
        <v>-60.061070000000001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303.32056999999998</v>
      </c>
      <c r="F50" s="79">
        <f t="shared" si="11"/>
        <v>225.13548</v>
      </c>
      <c r="G50" s="32">
        <f t="shared" si="9"/>
        <v>97.845345161290311</v>
      </c>
      <c r="H50" s="33">
        <f t="shared" si="10"/>
        <v>-6.6794300000000248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284.76375999999999</v>
      </c>
      <c r="F51" s="85">
        <v>225.13548</v>
      </c>
      <c r="G51" s="47">
        <f t="shared" si="9"/>
        <v>94.92125333333334</v>
      </c>
      <c r="H51" s="37">
        <f t="shared" si="10"/>
        <v>-15.236240000000009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18.556809999999999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69.117340000000013</v>
      </c>
      <c r="F53" s="13">
        <f>F54</f>
        <v>-373.78315999999995</v>
      </c>
      <c r="G53" s="32">
        <f t="shared" si="9"/>
        <v>61.182030627600255</v>
      </c>
      <c r="H53" s="33">
        <f t="shared" si="10"/>
        <v>-43.852659999999986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69.117340000000013</v>
      </c>
      <c r="F54" s="23">
        <f>F55+F56+F57+F58+F59</f>
        <v>-373.78315999999995</v>
      </c>
      <c r="G54" s="22">
        <f t="shared" si="9"/>
        <v>61.182030627600255</v>
      </c>
      <c r="H54" s="23">
        <f t="shared" si="10"/>
        <v>-43.852659999999986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38.508710000000001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10.83764</v>
      </c>
      <c r="F57" s="26">
        <v>9.6972400000000007</v>
      </c>
      <c r="G57" s="22">
        <f>E57/D57*100</f>
        <v>106.14730656219393</v>
      </c>
      <c r="H57" s="27">
        <f t="shared" si="10"/>
        <v>0.62763999999999953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-421.98910999999998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10</v>
      </c>
      <c r="E60" s="207">
        <f t="shared" si="12"/>
        <v>9.2659199999999995</v>
      </c>
      <c r="F60" s="207">
        <f t="shared" si="12"/>
        <v>42.894089999999998</v>
      </c>
      <c r="G60" s="249">
        <f t="shared" ref="G60:G62" si="13">E60/D60*100</f>
        <v>92.659199999999998</v>
      </c>
      <c r="H60" s="248">
        <f t="shared" si="10"/>
        <v>-0.73408000000000051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10</v>
      </c>
      <c r="E61" s="23">
        <f t="shared" si="12"/>
        <v>9.2659199999999995</v>
      </c>
      <c r="F61" s="23">
        <f t="shared" si="12"/>
        <v>42.894089999999998</v>
      </c>
      <c r="G61" s="22">
        <f t="shared" si="13"/>
        <v>92.659199999999998</v>
      </c>
      <c r="H61" s="27">
        <f t="shared" si="10"/>
        <v>-0.73408000000000051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>
        <v>10</v>
      </c>
      <c r="E62" s="75">
        <v>9.2659199999999995</v>
      </c>
      <c r="F62" s="74">
        <v>42.894089999999998</v>
      </c>
      <c r="G62" s="96">
        <f t="shared" si="13"/>
        <v>92.659199999999998</v>
      </c>
      <c r="H62" s="75">
        <f t="shared" si="10"/>
        <v>-0.73408000000000051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304</v>
      </c>
      <c r="E63" s="99">
        <f>E64+E65+E66</f>
        <v>303.24142999999998</v>
      </c>
      <c r="F63" s="99">
        <f>F64+F65+F66</f>
        <v>1245.73432</v>
      </c>
      <c r="G63" s="100">
        <f>E63/D63*100</f>
        <v>99.750470394736837</v>
      </c>
      <c r="H63" s="248">
        <f t="shared" si="10"/>
        <v>-0.75857000000002017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304</v>
      </c>
      <c r="E65" s="51">
        <v>303.24142999999998</v>
      </c>
      <c r="F65" s="50">
        <v>1189.64177</v>
      </c>
      <c r="G65" s="22">
        <f t="shared" ref="G65:G70" si="14">E65/D65*100</f>
        <v>99.750470394736837</v>
      </c>
      <c r="H65" s="51">
        <f t="shared" si="10"/>
        <v>-0.75857000000002017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D68+D71+D74+D76+D80+D82+D84+D86+D88+D97+D78+D100+D91+D93</f>
        <v>587.1</v>
      </c>
      <c r="E67" s="109">
        <f>E68+E71+E74+E76+E80+E82+E84+E86+E88+E97+E78+E100+E91+E93+E95</f>
        <v>559.55939999999998</v>
      </c>
      <c r="F67" s="109">
        <f>F68+F71+F74+F76+F80+F82+F84+F86+F88+F97+F78</f>
        <v>358.43858</v>
      </c>
      <c r="G67" s="110">
        <f t="shared" si="14"/>
        <v>95.309044455799679</v>
      </c>
      <c r="H67" s="33">
        <f t="shared" si="10"/>
        <v>-27.54060000000004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5.9749999999999996</v>
      </c>
      <c r="F68" s="21">
        <f t="shared" ref="F68" si="15">F69</f>
        <v>1.325</v>
      </c>
      <c r="G68" s="22">
        <f t="shared" si="14"/>
        <v>74.6875</v>
      </c>
      <c r="H68" s="23">
        <f t="shared" si="10"/>
        <v>-2.0250000000000004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</v>
      </c>
      <c r="F69" s="71">
        <v>1.325</v>
      </c>
      <c r="G69" s="22">
        <f t="shared" si="14"/>
        <v>83.333333333333343</v>
      </c>
      <c r="H69" s="27">
        <f t="shared" si="10"/>
        <v>-0.5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3.4750000000000001</v>
      </c>
      <c r="F70" s="208"/>
      <c r="G70" s="22">
        <f t="shared" si="14"/>
        <v>69.5</v>
      </c>
      <c r="H70" s="27">
        <f t="shared" si="10"/>
        <v>-1.5249999999999999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41</v>
      </c>
      <c r="E71" s="21">
        <f>E72+E73</f>
        <v>39.493830000000003</v>
      </c>
      <c r="F71" s="21">
        <f>F72</f>
        <v>45.08634</v>
      </c>
      <c r="G71" s="41"/>
      <c r="H71" s="27">
        <f t="shared" si="10"/>
        <v>-1.5061699999999973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38</v>
      </c>
      <c r="E72" s="23">
        <v>39.493830000000003</v>
      </c>
      <c r="F72" s="26">
        <v>45.08634</v>
      </c>
      <c r="G72" s="41">
        <f>E72/D72*100</f>
        <v>103.93113157894737</v>
      </c>
      <c r="H72" s="117">
        <f t="shared" si="10"/>
        <v>1.4938300000000027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3.31257</v>
      </c>
      <c r="F74" s="21">
        <f>F75</f>
        <v>0.4</v>
      </c>
      <c r="G74" s="22"/>
      <c r="H74" s="117">
        <f t="shared" si="10"/>
        <v>-0.68742999999999999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3.31257</v>
      </c>
      <c r="F75" s="26">
        <v>0.4</v>
      </c>
      <c r="G75" s="41"/>
      <c r="H75" s="117">
        <f t="shared" si="10"/>
        <v>-0.68742999999999999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-8.5522600000000004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1.44774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1.44774</v>
      </c>
      <c r="F83" s="26">
        <v>0.55000000000000004</v>
      </c>
      <c r="G83" s="41">
        <f>E83/D83*100</f>
        <v>72.387</v>
      </c>
      <c r="H83" s="27">
        <f>E83-D83</f>
        <v>-0.55225999999999997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1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1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7">E87</f>
        <v>2</v>
      </c>
      <c r="F86" s="21">
        <f t="shared" si="17"/>
        <v>54.107840000000003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54.107840000000003</v>
      </c>
      <c r="G87" s="41">
        <f t="shared" ref="G87:G102" si="18">E87/D87*100</f>
        <v>4.1666666666666661</v>
      </c>
      <c r="H87" s="27">
        <f t="shared" ref="H87:H122" si="19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88</v>
      </c>
      <c r="E88" s="21">
        <f>E89+E90</f>
        <v>101.53807999999999</v>
      </c>
      <c r="F88" s="21">
        <f t="shared" ref="F88" si="20">F89</f>
        <v>48.330739999999999</v>
      </c>
      <c r="G88" s="41">
        <f t="shared" si="18"/>
        <v>115.38418181818182</v>
      </c>
      <c r="H88" s="27">
        <f t="shared" si="19"/>
        <v>13.538079999999994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83</v>
      </c>
      <c r="E89" s="23">
        <v>101.53807999999999</v>
      </c>
      <c r="F89" s="26">
        <v>48.330739999999999</v>
      </c>
      <c r="G89" s="41">
        <f t="shared" si="18"/>
        <v>122.3350361445783</v>
      </c>
      <c r="H89" s="27">
        <f t="shared" si="19"/>
        <v>18.538079999999994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7.5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1">
        <v>7.5</v>
      </c>
      <c r="E92" s="21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9.6</v>
      </c>
      <c r="E93" s="21">
        <f>E94</f>
        <v>10</v>
      </c>
      <c r="F93" s="26"/>
      <c r="G93" s="41">
        <f t="shared" si="18"/>
        <v>104.16666666666667</v>
      </c>
      <c r="H93" s="27">
        <f t="shared" si="19"/>
        <v>0.40000000000000036</v>
      </c>
    </row>
    <row r="94" spans="1:8" ht="36" x14ac:dyDescent="0.2">
      <c r="A94" s="125" t="s">
        <v>305</v>
      </c>
      <c r="B94" s="126" t="s">
        <v>306</v>
      </c>
      <c r="C94" s="21"/>
      <c r="D94" s="21">
        <v>9.6</v>
      </c>
      <c r="E94" s="21">
        <v>10</v>
      </c>
      <c r="F94" s="26"/>
      <c r="G94" s="41">
        <f t="shared" si="18"/>
        <v>104.16666666666667</v>
      </c>
      <c r="H94" s="27">
        <f t="shared" si="19"/>
        <v>0.40000000000000036</v>
      </c>
    </row>
    <row r="95" spans="1:8" ht="24" x14ac:dyDescent="0.2">
      <c r="A95" s="123" t="s">
        <v>144</v>
      </c>
      <c r="B95" s="124" t="s">
        <v>145</v>
      </c>
      <c r="C95" s="44"/>
      <c r="D95" s="44"/>
      <c r="E95" s="21">
        <f>E96</f>
        <v>7.1500000000000001E-3</v>
      </c>
      <c r="F95" s="26"/>
      <c r="G95" s="41" t="e">
        <f>E95/D95*100</f>
        <v>#DIV/0!</v>
      </c>
      <c r="H95" s="27">
        <f>E95-D95</f>
        <v>7.1500000000000001E-3</v>
      </c>
    </row>
    <row r="96" spans="1:8" ht="36" x14ac:dyDescent="0.2">
      <c r="A96" s="125" t="s">
        <v>146</v>
      </c>
      <c r="B96" s="126" t="s">
        <v>147</v>
      </c>
      <c r="C96" s="21"/>
      <c r="D96" s="21"/>
      <c r="E96" s="21">
        <v>7.1500000000000001E-3</v>
      </c>
      <c r="F96" s="26"/>
      <c r="G96" s="41" t="e">
        <f>E96/D96*100</f>
        <v>#DIV/0!</v>
      </c>
      <c r="H96" s="27">
        <f>E96-D96</f>
        <v>7.1500000000000001E-3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13.97662</v>
      </c>
      <c r="F97" s="26">
        <f>F98+F99</f>
        <v>206.63866000000002</v>
      </c>
      <c r="G97" s="41" t="e">
        <f t="shared" si="18"/>
        <v>#DIV/0!</v>
      </c>
      <c r="H97" s="27">
        <f t="shared" si="19"/>
        <v>13.97662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11.9056</v>
      </c>
      <c r="F98" s="50">
        <v>202.34871000000001</v>
      </c>
      <c r="G98" s="41" t="e">
        <f t="shared" si="18"/>
        <v>#DIV/0!</v>
      </c>
      <c r="H98" s="27">
        <f t="shared" si="19"/>
        <v>11.9056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2.0710199999999999</v>
      </c>
      <c r="F99" s="50">
        <v>4.2899500000000002</v>
      </c>
      <c r="G99" s="66" t="e">
        <f t="shared" si="18"/>
        <v>#DIV/0!</v>
      </c>
      <c r="H99" s="51">
        <f t="shared" si="19"/>
        <v>2.0710199999999999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174.5</v>
      </c>
      <c r="E102" s="79">
        <f t="shared" ref="E102:F102" si="21">E103+E104</f>
        <v>174.46037999999999</v>
      </c>
      <c r="F102" s="79">
        <f t="shared" si="21"/>
        <v>114.65908</v>
      </c>
      <c r="G102" s="110">
        <f t="shared" si="18"/>
        <v>99.977295128939829</v>
      </c>
      <c r="H102" s="33">
        <f t="shared" si="19"/>
        <v>-3.9620000000013533E-2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>
        <v>174.5</v>
      </c>
      <c r="E104" s="51">
        <v>174.46037999999999</v>
      </c>
      <c r="F104" s="50">
        <v>114.65908</v>
      </c>
      <c r="G104" s="66">
        <f t="shared" ref="G104:G110" si="22">E104/D104*100</f>
        <v>99.977295128939829</v>
      </c>
      <c r="H104" s="51">
        <f t="shared" si="19"/>
        <v>-3.9620000000013533E-2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375076.82900000003</v>
      </c>
      <c r="E105" s="131">
        <f>E106+E160+E157+E155+E149+E153</f>
        <v>296788.86391000001</v>
      </c>
      <c r="F105" s="131">
        <f>F106+F160+F157+F155</f>
        <v>300059.95090999996</v>
      </c>
      <c r="G105" s="132">
        <f t="shared" si="22"/>
        <v>79.127485614420607</v>
      </c>
      <c r="H105" s="133">
        <f t="shared" si="19"/>
        <v>-78287.965090000012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335135.40000000002</v>
      </c>
      <c r="E106" s="135">
        <f>E107+E110+E126</f>
        <v>272475.49774000002</v>
      </c>
      <c r="F106" s="135">
        <f>F107+F110+F126+F149</f>
        <v>300059.95090999996</v>
      </c>
      <c r="G106" s="136">
        <f t="shared" si="22"/>
        <v>81.303108457059452</v>
      </c>
      <c r="H106" s="137">
        <f t="shared" si="19"/>
        <v>-62659.902260000003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117558.39999999999</v>
      </c>
      <c r="F107" s="139">
        <f>SUM(F108+F109)</f>
        <v>125349.51023</v>
      </c>
      <c r="G107" s="141">
        <f t="shared" si="22"/>
        <v>84.092219432462784</v>
      </c>
      <c r="H107" s="142">
        <f t="shared" si="19"/>
        <v>-22238.600000000006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117558.39999999999</v>
      </c>
      <c r="F108" s="21">
        <v>125144</v>
      </c>
      <c r="G108" s="22">
        <f t="shared" si="22"/>
        <v>84.092219432462784</v>
      </c>
      <c r="H108" s="23">
        <f t="shared" si="19"/>
        <v>-22238.600000000006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205.51023000000001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10352.251319999999</v>
      </c>
      <c r="F110" s="79">
        <f>F112+F115+F116+F117+F114+F113</f>
        <v>22355.936900000001</v>
      </c>
      <c r="G110" s="110">
        <f t="shared" si="22"/>
        <v>71.887139652933527</v>
      </c>
      <c r="H110" s="33">
        <f t="shared" si="19"/>
        <v>-4048.4486800000013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3231.9989999999998</v>
      </c>
      <c r="F113" s="26">
        <v>706.01998000000003</v>
      </c>
      <c r="G113" s="41">
        <v>0</v>
      </c>
      <c r="H113" s="27">
        <f>E113-D113</f>
        <v>-2744.5010000000002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3883.7523200000001</v>
      </c>
      <c r="F117" s="79">
        <f>F118+F119+F120+F121+F123+F122+F124+F125</f>
        <v>15192.191679999998</v>
      </c>
      <c r="G117" s="110">
        <f t="shared" si="23"/>
        <v>74.864628255296182</v>
      </c>
      <c r="H117" s="33">
        <f t="shared" si="19"/>
        <v>-1303.9476799999998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621.44314999999995</v>
      </c>
      <c r="F118" s="21">
        <v>575.06814999999995</v>
      </c>
      <c r="G118" s="22">
        <f t="shared" si="23"/>
        <v>68.455953954615552</v>
      </c>
      <c r="H118" s="23">
        <f t="shared" si="19"/>
        <v>-286.35685000000001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684.69399999999996</v>
      </c>
      <c r="F119" s="26">
        <v>1305.8920000000001</v>
      </c>
      <c r="G119" s="41">
        <f t="shared" si="23"/>
        <v>59.647530272671823</v>
      </c>
      <c r="H119" s="27">
        <f t="shared" si="19"/>
        <v>-463.20600000000013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930.59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2577.61517</v>
      </c>
      <c r="F124" s="26">
        <v>2352.8415300000001</v>
      </c>
      <c r="G124" s="41">
        <v>0</v>
      </c>
      <c r="H124" s="27">
        <f>E124-C124</f>
        <v>-554.38482999999997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180937.7</v>
      </c>
      <c r="E126" s="131">
        <f>E127+E139+E141+E143+E145+E146+E147+E140+E142+E144</f>
        <v>144564.84642000002</v>
      </c>
      <c r="F126" s="131">
        <f>F127+F139+F141+F143+F145+F146+F147+F140+F142</f>
        <v>138452.62485999998</v>
      </c>
      <c r="G126" s="132">
        <f t="shared" ref="G126:G133" si="24">E126/D126*100</f>
        <v>79.897581554314002</v>
      </c>
      <c r="H126" s="133">
        <f t="shared" ref="H126:H133" si="25">E126-D126</f>
        <v>-36372.853579999995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133834.80000000002</v>
      </c>
      <c r="E127" s="139">
        <f>E130+E134+E129+E128+E131+E136+E132+E133+E137+E138+E135</f>
        <v>109469.74163000002</v>
      </c>
      <c r="F127" s="139">
        <f t="shared" ref="F127" si="26">F130+F134+F129+F128+F131+F136+F132+F133+F137+F138</f>
        <v>104618.53826</v>
      </c>
      <c r="G127" s="141">
        <f t="shared" si="24"/>
        <v>81.79467644439265</v>
      </c>
      <c r="H127" s="142">
        <f t="shared" si="25"/>
        <v>-24365.058369999999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4"/>
        <v>0</v>
      </c>
      <c r="H129" s="27">
        <f t="shared" si="25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80457</v>
      </c>
      <c r="F130" s="26">
        <v>76910</v>
      </c>
      <c r="G130" s="41">
        <f t="shared" si="24"/>
        <v>83.280715955176206</v>
      </c>
      <c r="H130" s="27">
        <f t="shared" si="25"/>
        <v>-16152.399999999994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17169.3</v>
      </c>
      <c r="E131" s="27">
        <v>13866</v>
      </c>
      <c r="F131" s="26">
        <v>12955</v>
      </c>
      <c r="G131" s="41">
        <f t="shared" si="24"/>
        <v>80.760427041288821</v>
      </c>
      <c r="H131" s="27">
        <f t="shared" si="25"/>
        <v>-3303.2999999999993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176.97984</v>
      </c>
      <c r="F132" s="26">
        <v>172.43529000000001</v>
      </c>
      <c r="G132" s="41">
        <f t="shared" si="24"/>
        <v>32.580972017673041</v>
      </c>
      <c r="H132" s="27">
        <f t="shared" si="25"/>
        <v>-366.22016000000008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225</v>
      </c>
      <c r="F133" s="26"/>
      <c r="G133" s="41">
        <f t="shared" si="24"/>
        <v>62.534741523068369</v>
      </c>
      <c r="H133" s="27">
        <f t="shared" si="25"/>
        <v>-134.80000000000001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41.311999999999998</v>
      </c>
      <c r="F134" s="26">
        <v>94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552.21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1008.5</v>
      </c>
      <c r="E136" s="27">
        <v>1008.49217</v>
      </c>
      <c r="F136" s="26">
        <v>705.50800000000004</v>
      </c>
      <c r="G136" s="41">
        <f t="shared" ref="G136:G152" si="27">E136/D136*100</f>
        <v>99.999223599405056</v>
      </c>
      <c r="H136" s="27">
        <f t="shared" ref="H136:H152" si="28">E136-D136</f>
        <v>-7.8300000000126602E-3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7828.4189999999999</v>
      </c>
      <c r="F137" s="26">
        <v>8191.77</v>
      </c>
      <c r="G137" s="41">
        <f t="shared" si="27"/>
        <v>68.5903200651871</v>
      </c>
      <c r="H137" s="27">
        <f t="shared" si="28"/>
        <v>-3584.8809999999994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3937.4</v>
      </c>
      <c r="E138" s="75">
        <v>3934.4575100000002</v>
      </c>
      <c r="F138" s="74">
        <v>5589.8249699999997</v>
      </c>
      <c r="G138" s="96">
        <f t="shared" si="27"/>
        <v>99.925268197287551</v>
      </c>
      <c r="H138" s="75">
        <f t="shared" si="28"/>
        <v>-2.942489999999907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834.59699999999998</v>
      </c>
      <c r="F139" s="21">
        <v>505.45</v>
      </c>
      <c r="G139" s="22">
        <f t="shared" si="27"/>
        <v>47.261849481850611</v>
      </c>
      <c r="H139" s="23">
        <f t="shared" si="28"/>
        <v>-931.30300000000011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7"/>
        <v>75</v>
      </c>
      <c r="H141" s="27">
        <f t="shared" si="28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24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62.114220000000003</v>
      </c>
      <c r="G143" s="41">
        <f t="shared" si="27"/>
        <v>99.972965716646016</v>
      </c>
      <c r="H143" s="27">
        <f t="shared" si="28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610.26900000000001</v>
      </c>
      <c r="F145" s="26">
        <v>460.125</v>
      </c>
      <c r="G145" s="41">
        <f t="shared" si="27"/>
        <v>79.348459238070461</v>
      </c>
      <c r="H145" s="27">
        <f t="shared" si="28"/>
        <v>-158.83100000000002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1210.7292399999999</v>
      </c>
      <c r="F146" s="26">
        <v>1124.7723800000001</v>
      </c>
      <c r="G146" s="41">
        <f t="shared" si="27"/>
        <v>76.783944698122781</v>
      </c>
      <c r="H146" s="27">
        <f t="shared" si="28"/>
        <v>-366.07076000000006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29724</v>
      </c>
      <c r="F147" s="79">
        <f>F148</f>
        <v>29295</v>
      </c>
      <c r="G147" s="110">
        <f t="shared" si="27"/>
        <v>75.003785011355035</v>
      </c>
      <c r="H147" s="33">
        <f t="shared" si="28"/>
        <v>-9906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29724</v>
      </c>
      <c r="F148" s="83">
        <v>29295</v>
      </c>
      <c r="G148" s="47">
        <f t="shared" si="27"/>
        <v>75.003785011355035</v>
      </c>
      <c r="H148" s="84">
        <f t="shared" si="28"/>
        <v>-9906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22979.09332</v>
      </c>
      <c r="F149" s="79">
        <f>F150+F151</f>
        <v>13901.878920000001</v>
      </c>
      <c r="G149" s="110">
        <f t="shared" si="27"/>
        <v>59.467503957992854</v>
      </c>
      <c r="H149" s="33">
        <f t="shared" si="28"/>
        <v>-15662.335680000004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13545.784320000001</v>
      </c>
      <c r="F150" s="55">
        <v>12823.822920000001</v>
      </c>
      <c r="G150" s="162">
        <f t="shared" si="27"/>
        <v>51.439109740628609</v>
      </c>
      <c r="H150" s="161">
        <f t="shared" si="28"/>
        <v>-12787.84468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9433.3089999999993</v>
      </c>
      <c r="F151" s="50">
        <v>1078.056</v>
      </c>
      <c r="G151" s="66">
        <f t="shared" si="27"/>
        <v>76.644964981556413</v>
      </c>
      <c r="H151" s="51">
        <f t="shared" si="28"/>
        <v>-2874.491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48">
        <f t="shared" ref="H153:H160" si="29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29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29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29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29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463520.52475000004</v>
      </c>
      <c r="E162" s="80">
        <f>E105+E8</f>
        <v>365311.58529000002</v>
      </c>
      <c r="F162" s="79">
        <f>F8+F105</f>
        <v>364018.55267999996</v>
      </c>
      <c r="G162" s="110">
        <f>E162/D162*100</f>
        <v>78.812386029082731</v>
      </c>
      <c r="H162" s="33">
        <f>E162-D162</f>
        <v>-98208.939460000023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368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369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2021-11-10T06:39:22Z</dcterms:modified>
</cp:coreProperties>
</file>