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calcPr calcId="144525"/>
</workbook>
</file>

<file path=xl/calcChain.xml><?xml version="1.0" encoding="utf-8"?>
<calcChain xmlns="http://schemas.openxmlformats.org/spreadsheetml/2006/main">
  <c r="D104" i="7" l="1"/>
  <c r="E104" i="7"/>
  <c r="H142" i="7" l="1"/>
  <c r="H141" i="7"/>
  <c r="F140" i="7"/>
  <c r="E140" i="7"/>
  <c r="H140" i="7" s="1"/>
  <c r="H139" i="7"/>
  <c r="H138" i="7"/>
  <c r="G138" i="7"/>
  <c r="G137" i="7" s="1"/>
  <c r="H137" i="7"/>
  <c r="F137" i="7"/>
  <c r="E137" i="7"/>
  <c r="D137" i="7"/>
  <c r="C137" i="7"/>
  <c r="H136" i="7"/>
  <c r="G136" i="7"/>
  <c r="G135" i="7" s="1"/>
  <c r="H135" i="7"/>
  <c r="F135" i="7"/>
  <c r="E135" i="7"/>
  <c r="D135" i="7"/>
  <c r="C135" i="7"/>
  <c r="H134" i="7"/>
  <c r="G134" i="7"/>
  <c r="F133" i="7"/>
  <c r="F114" i="7" s="1"/>
  <c r="E133" i="7"/>
  <c r="H133" i="7" s="1"/>
  <c r="D133" i="7"/>
  <c r="C133" i="7"/>
  <c r="H132" i="7"/>
  <c r="G132" i="7"/>
  <c r="H131" i="7"/>
  <c r="G131" i="7"/>
  <c r="H130" i="7"/>
  <c r="G130" i="7"/>
  <c r="H129" i="7"/>
  <c r="G129" i="7"/>
  <c r="H128" i="7"/>
  <c r="G128" i="7"/>
  <c r="H127" i="7"/>
  <c r="G127" i="7"/>
  <c r="H126" i="7"/>
  <c r="G126" i="7"/>
  <c r="H125" i="7"/>
  <c r="G125" i="7"/>
  <c r="H124" i="7"/>
  <c r="G124" i="7"/>
  <c r="H123" i="7"/>
  <c r="G123" i="7"/>
  <c r="H122" i="7"/>
  <c r="G122" i="7"/>
  <c r="H121" i="7"/>
  <c r="G121" i="7"/>
  <c r="H120" i="7"/>
  <c r="G120" i="7"/>
  <c r="H119" i="7"/>
  <c r="G119" i="7"/>
  <c r="H118" i="7"/>
  <c r="G118" i="7"/>
  <c r="H117" i="7"/>
  <c r="G117" i="7"/>
  <c r="H116" i="7"/>
  <c r="G116" i="7"/>
  <c r="F115" i="7"/>
  <c r="E115" i="7"/>
  <c r="H115" i="7" s="1"/>
  <c r="D115" i="7"/>
  <c r="D114" i="7" s="1"/>
  <c r="C115" i="7"/>
  <c r="C114" i="7"/>
  <c r="H113" i="7"/>
  <c r="H111" i="7"/>
  <c r="G111" i="7"/>
  <c r="H110" i="7"/>
  <c r="G110" i="7"/>
  <c r="H108" i="7"/>
  <c r="G108" i="7"/>
  <c r="H107" i="7"/>
  <c r="G107" i="7"/>
  <c r="H106" i="7"/>
  <c r="G106" i="7"/>
  <c r="H105" i="7"/>
  <c r="G105" i="7"/>
  <c r="F104" i="7"/>
  <c r="F97" i="7" s="1"/>
  <c r="G104" i="7"/>
  <c r="C104" i="7"/>
  <c r="H103" i="7"/>
  <c r="G103" i="7"/>
  <c r="H102" i="7"/>
  <c r="G102" i="7"/>
  <c r="H101" i="7"/>
  <c r="H100" i="7"/>
  <c r="H99" i="7"/>
  <c r="G99" i="7"/>
  <c r="H98" i="7"/>
  <c r="G98" i="7"/>
  <c r="D97" i="7"/>
  <c r="C97" i="7"/>
  <c r="H96" i="7"/>
  <c r="G96" i="7"/>
  <c r="H95" i="7"/>
  <c r="G95" i="7"/>
  <c r="F94" i="7"/>
  <c r="E94" i="7"/>
  <c r="G94" i="7" s="1"/>
  <c r="D94" i="7"/>
  <c r="C94" i="7"/>
  <c r="C93" i="7" s="1"/>
  <c r="C92" i="7" s="1"/>
  <c r="H91" i="7"/>
  <c r="G91" i="7"/>
  <c r="H89" i="7"/>
  <c r="G89" i="7"/>
  <c r="H88" i="7"/>
  <c r="G88" i="7"/>
  <c r="F87" i="7"/>
  <c r="E87" i="7"/>
  <c r="G87" i="7" s="1"/>
  <c r="D87" i="7"/>
  <c r="C87" i="7"/>
  <c r="H86" i="7"/>
  <c r="G86" i="7"/>
  <c r="F84" i="7"/>
  <c r="E84" i="7"/>
  <c r="G84" i="7" s="1"/>
  <c r="D84" i="7"/>
  <c r="C84" i="7"/>
  <c r="H83" i="7"/>
  <c r="G83" i="7"/>
  <c r="H82" i="7"/>
  <c r="G82" i="7"/>
  <c r="E82" i="7"/>
  <c r="D82" i="7"/>
  <c r="C82" i="7"/>
  <c r="H81" i="7"/>
  <c r="G81" i="7"/>
  <c r="E80" i="7"/>
  <c r="D80" i="7"/>
  <c r="C80" i="7"/>
  <c r="H79" i="7"/>
  <c r="G79" i="7"/>
  <c r="E78" i="7"/>
  <c r="H78" i="7" s="1"/>
  <c r="D78" i="7"/>
  <c r="C78" i="7"/>
  <c r="H77" i="7"/>
  <c r="G77" i="7"/>
  <c r="E76" i="7"/>
  <c r="H75" i="7" s="1"/>
  <c r="D76" i="7"/>
  <c r="C76" i="7"/>
  <c r="G75" i="7"/>
  <c r="E74" i="7"/>
  <c r="H74" i="7" s="1"/>
  <c r="D74" i="7"/>
  <c r="C74" i="7"/>
  <c r="H73" i="7"/>
  <c r="G73" i="7"/>
  <c r="E72" i="7"/>
  <c r="D72" i="7"/>
  <c r="C72" i="7"/>
  <c r="E70" i="7"/>
  <c r="D70" i="7"/>
  <c r="C70" i="7"/>
  <c r="H69" i="7"/>
  <c r="G69" i="7"/>
  <c r="E68" i="7"/>
  <c r="D68" i="7"/>
  <c r="D65" i="7" s="1"/>
  <c r="C68" i="7"/>
  <c r="H67" i="7"/>
  <c r="G67" i="7"/>
  <c r="H66" i="7"/>
  <c r="G66" i="7"/>
  <c r="E66" i="7"/>
  <c r="D66" i="7"/>
  <c r="C66" i="7"/>
  <c r="C65" i="7"/>
  <c r="H64" i="7"/>
  <c r="G64" i="7"/>
  <c r="H63" i="7"/>
  <c r="G63" i="7"/>
  <c r="H62" i="7"/>
  <c r="G62" i="7"/>
  <c r="H61" i="7"/>
  <c r="G61" i="7"/>
  <c r="F60" i="7"/>
  <c r="E60" i="7"/>
  <c r="G60" i="7" s="1"/>
  <c r="D60" i="7"/>
  <c r="C60" i="7"/>
  <c r="F57" i="7"/>
  <c r="F56" i="7" s="1"/>
  <c r="E57" i="7"/>
  <c r="E56" i="7" s="1"/>
  <c r="D57" i="7"/>
  <c r="D56" i="7"/>
  <c r="H55" i="7"/>
  <c r="G55" i="7"/>
  <c r="H54" i="7"/>
  <c r="G54" i="7"/>
  <c r="H53" i="7"/>
  <c r="H52" i="7"/>
  <c r="G52" i="7"/>
  <c r="F51" i="7"/>
  <c r="E51" i="7"/>
  <c r="G51" i="7" s="1"/>
  <c r="D51" i="7"/>
  <c r="D50" i="7" s="1"/>
  <c r="C51" i="7"/>
  <c r="F50" i="7"/>
  <c r="C50" i="7"/>
  <c r="H49" i="7"/>
  <c r="G49" i="7"/>
  <c r="G48" i="7"/>
  <c r="F48" i="7"/>
  <c r="E48" i="7"/>
  <c r="H48" i="7" s="1"/>
  <c r="D48" i="7"/>
  <c r="C48" i="7"/>
  <c r="H47" i="7"/>
  <c r="G47" i="7"/>
  <c r="H46" i="7"/>
  <c r="G46" i="7"/>
  <c r="G45" i="7"/>
  <c r="G44" i="7"/>
  <c r="F44" i="7"/>
  <c r="E44" i="7"/>
  <c r="H44" i="7" s="1"/>
  <c r="H45" i="7" s="1"/>
  <c r="D44" i="7"/>
  <c r="C44" i="7"/>
  <c r="H43" i="7"/>
  <c r="G43" i="7"/>
  <c r="G42" i="7"/>
  <c r="F42" i="7"/>
  <c r="E42" i="7"/>
  <c r="H42" i="7" s="1"/>
  <c r="D42" i="7"/>
  <c r="C42" i="7"/>
  <c r="H41" i="7"/>
  <c r="G41" i="7"/>
  <c r="G40" i="7"/>
  <c r="F40" i="7"/>
  <c r="F39" i="7" s="1"/>
  <c r="F38" i="7" s="1"/>
  <c r="E40" i="7"/>
  <c r="H40" i="7" s="1"/>
  <c r="D40" i="7"/>
  <c r="C40" i="7"/>
  <c r="C39" i="7" s="1"/>
  <c r="C38" i="7" s="1"/>
  <c r="D39" i="7"/>
  <c r="D38" i="7" s="1"/>
  <c r="H37" i="7"/>
  <c r="G37" i="7"/>
  <c r="H36" i="7"/>
  <c r="G36" i="7"/>
  <c r="H35" i="7"/>
  <c r="G35" i="7"/>
  <c r="H34" i="7"/>
  <c r="G34" i="7"/>
  <c r="F33" i="7"/>
  <c r="E33" i="7"/>
  <c r="G33" i="7" s="1"/>
  <c r="D33" i="7"/>
  <c r="D32" i="7" s="1"/>
  <c r="C33" i="7"/>
  <c r="F32" i="7"/>
  <c r="C32" i="7"/>
  <c r="H31" i="7"/>
  <c r="G31" i="7"/>
  <c r="H30" i="7"/>
  <c r="G30" i="7"/>
  <c r="F29" i="7"/>
  <c r="E29" i="7"/>
  <c r="G29" i="7" s="1"/>
  <c r="D29" i="7"/>
  <c r="H29" i="7" s="1"/>
  <c r="C29" i="7"/>
  <c r="H28" i="7"/>
  <c r="G28" i="7"/>
  <c r="H27" i="7"/>
  <c r="H26" i="7"/>
  <c r="G26" i="7"/>
  <c r="H25" i="7"/>
  <c r="G25" i="7"/>
  <c r="H24" i="7"/>
  <c r="G24" i="7"/>
  <c r="H23" i="7"/>
  <c r="G23" i="7"/>
  <c r="H22" i="7"/>
  <c r="G22" i="7"/>
  <c r="F21" i="7"/>
  <c r="F20" i="7" s="1"/>
  <c r="E21" i="7"/>
  <c r="E20" i="7" s="1"/>
  <c r="D21" i="7"/>
  <c r="C21" i="7"/>
  <c r="C20" i="7" s="1"/>
  <c r="H19" i="7"/>
  <c r="G19" i="7"/>
  <c r="H18" i="7"/>
  <c r="G18" i="7"/>
  <c r="H17" i="7"/>
  <c r="G17" i="7"/>
  <c r="H16" i="7"/>
  <c r="G16" i="7"/>
  <c r="F15" i="7"/>
  <c r="F14" i="7" s="1"/>
  <c r="E15" i="7"/>
  <c r="G15" i="7" s="1"/>
  <c r="D15" i="7"/>
  <c r="C15" i="7"/>
  <c r="C14" i="7" s="1"/>
  <c r="H13" i="7"/>
  <c r="G13" i="7"/>
  <c r="H12" i="7"/>
  <c r="G12" i="7"/>
  <c r="H11" i="7"/>
  <c r="G11" i="7"/>
  <c r="F10" i="7"/>
  <c r="F9" i="7" s="1"/>
  <c r="E10" i="7"/>
  <c r="G10" i="7" s="1"/>
  <c r="D10" i="7"/>
  <c r="C10" i="7"/>
  <c r="D9" i="7"/>
  <c r="C9" i="7"/>
  <c r="C8" i="7" s="1"/>
  <c r="C143" i="7" s="1"/>
  <c r="H87" i="7" l="1"/>
  <c r="H84" i="7"/>
  <c r="E65" i="7"/>
  <c r="H65" i="7" s="1"/>
  <c r="E39" i="7"/>
  <c r="G39" i="7" s="1"/>
  <c r="G21" i="7"/>
  <c r="H21" i="7"/>
  <c r="E14" i="7"/>
  <c r="H15" i="7"/>
  <c r="E97" i="7"/>
  <c r="G97" i="7" s="1"/>
  <c r="H94" i="7"/>
  <c r="F93" i="7"/>
  <c r="F92" i="7" s="1"/>
  <c r="F8" i="7"/>
  <c r="F143" i="7" s="1"/>
  <c r="H10" i="7"/>
  <c r="D14" i="7"/>
  <c r="D20" i="7"/>
  <c r="G20" i="7" s="1"/>
  <c r="H20" i="7"/>
  <c r="E32" i="7"/>
  <c r="E38" i="7"/>
  <c r="E50" i="7"/>
  <c r="H60" i="7"/>
  <c r="H68" i="7"/>
  <c r="D93" i="7"/>
  <c r="D92" i="7" s="1"/>
  <c r="H97" i="7"/>
  <c r="H104" i="7"/>
  <c r="E114" i="7"/>
  <c r="G115" i="7"/>
  <c r="G133" i="7"/>
  <c r="H51" i="7"/>
  <c r="H33" i="7"/>
  <c r="G74" i="7"/>
  <c r="H39" i="7"/>
  <c r="E9" i="7"/>
  <c r="E97" i="6"/>
  <c r="D8" i="6"/>
  <c r="D56" i="6"/>
  <c r="D57" i="6"/>
  <c r="F57" i="6"/>
  <c r="F56" i="6"/>
  <c r="E57" i="6"/>
  <c r="H14" i="7" l="1"/>
  <c r="G65" i="7"/>
  <c r="H114" i="7"/>
  <c r="G114" i="7"/>
  <c r="E93" i="7"/>
  <c r="H32" i="7"/>
  <c r="G32" i="7"/>
  <c r="E8" i="7"/>
  <c r="H9" i="7"/>
  <c r="G9" i="7"/>
  <c r="D8" i="7"/>
  <c r="D143" i="7" s="1"/>
  <c r="H50" i="7"/>
  <c r="G50" i="7"/>
  <c r="G14" i="7"/>
  <c r="H38" i="7"/>
  <c r="G38" i="7"/>
  <c r="H142" i="6"/>
  <c r="H141" i="6"/>
  <c r="F140" i="6"/>
  <c r="E140" i="6"/>
  <c r="H140" i="6" s="1"/>
  <c r="H139" i="6"/>
  <c r="H138" i="6"/>
  <c r="G138" i="6"/>
  <c r="G137" i="6" s="1"/>
  <c r="H137" i="6"/>
  <c r="F137" i="6"/>
  <c r="E137" i="6"/>
  <c r="D137" i="6"/>
  <c r="C137" i="6"/>
  <c r="H136" i="6"/>
  <c r="H135" i="6" s="1"/>
  <c r="G136" i="6"/>
  <c r="G135" i="6" s="1"/>
  <c r="F135" i="6"/>
  <c r="E135" i="6"/>
  <c r="D135" i="6"/>
  <c r="C135" i="6"/>
  <c r="H134" i="6"/>
  <c r="G134" i="6"/>
  <c r="F133" i="6"/>
  <c r="E133" i="6"/>
  <c r="H133" i="6" s="1"/>
  <c r="D133" i="6"/>
  <c r="C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F115" i="6"/>
  <c r="F114" i="6" s="1"/>
  <c r="E115" i="6"/>
  <c r="D115" i="6"/>
  <c r="D114" i="6" s="1"/>
  <c r="C115" i="6"/>
  <c r="C114" i="6"/>
  <c r="H113" i="6"/>
  <c r="H111" i="6"/>
  <c r="G111" i="6"/>
  <c r="H110" i="6"/>
  <c r="G110" i="6"/>
  <c r="H108" i="6"/>
  <c r="G108" i="6"/>
  <c r="H107" i="6"/>
  <c r="G107" i="6"/>
  <c r="H106" i="6"/>
  <c r="G106" i="6"/>
  <c r="H105" i="6"/>
  <c r="G105" i="6"/>
  <c r="F104" i="6"/>
  <c r="F97" i="6" s="1"/>
  <c r="E104" i="6"/>
  <c r="D104" i="6"/>
  <c r="D97" i="6" s="1"/>
  <c r="C104" i="6"/>
  <c r="H103" i="6"/>
  <c r="G103" i="6"/>
  <c r="H102" i="6"/>
  <c r="G102" i="6"/>
  <c r="H101" i="6"/>
  <c r="H100" i="6"/>
  <c r="H99" i="6"/>
  <c r="G99" i="6"/>
  <c r="H98" i="6"/>
  <c r="G98" i="6"/>
  <c r="C97" i="6"/>
  <c r="H96" i="6"/>
  <c r="G96" i="6"/>
  <c r="H95" i="6"/>
  <c r="G95" i="6"/>
  <c r="F94" i="6"/>
  <c r="E94" i="6"/>
  <c r="D94" i="6"/>
  <c r="C94" i="6"/>
  <c r="C93" i="6" s="1"/>
  <c r="C92" i="6" s="1"/>
  <c r="H91" i="6"/>
  <c r="G91" i="6"/>
  <c r="H89" i="6"/>
  <c r="G89" i="6"/>
  <c r="H88" i="6"/>
  <c r="G88" i="6"/>
  <c r="F87" i="6"/>
  <c r="E87" i="6"/>
  <c r="D87" i="6"/>
  <c r="C87" i="6"/>
  <c r="H86" i="6"/>
  <c r="G86" i="6"/>
  <c r="F84" i="6"/>
  <c r="E84" i="6"/>
  <c r="D84" i="6"/>
  <c r="C84" i="6"/>
  <c r="H83" i="6"/>
  <c r="G83" i="6"/>
  <c r="H82" i="6"/>
  <c r="G82" i="6"/>
  <c r="E82" i="6"/>
  <c r="D82" i="6"/>
  <c r="C82" i="6"/>
  <c r="H81" i="6"/>
  <c r="G81" i="6"/>
  <c r="E80" i="6"/>
  <c r="D80" i="6"/>
  <c r="C80" i="6"/>
  <c r="H79" i="6"/>
  <c r="G79" i="6"/>
  <c r="E78" i="6"/>
  <c r="H78" i="6" s="1"/>
  <c r="D78" i="6"/>
  <c r="C78" i="6"/>
  <c r="H77" i="6"/>
  <c r="G77" i="6"/>
  <c r="E76" i="6"/>
  <c r="D76" i="6"/>
  <c r="C76" i="6"/>
  <c r="H75" i="6"/>
  <c r="G75" i="6"/>
  <c r="G74" i="6"/>
  <c r="E74" i="6"/>
  <c r="H74" i="6" s="1"/>
  <c r="D74" i="6"/>
  <c r="C74" i="6"/>
  <c r="H73" i="6"/>
  <c r="G73" i="6"/>
  <c r="E72" i="6"/>
  <c r="D72" i="6"/>
  <c r="C72" i="6"/>
  <c r="E70" i="6"/>
  <c r="D70" i="6"/>
  <c r="C70" i="6"/>
  <c r="H69" i="6"/>
  <c r="G69" i="6"/>
  <c r="E68" i="6"/>
  <c r="H68" i="6" s="1"/>
  <c r="D68" i="6"/>
  <c r="C68" i="6"/>
  <c r="H67" i="6"/>
  <c r="G67" i="6"/>
  <c r="H66" i="6"/>
  <c r="G66" i="6"/>
  <c r="E66" i="6"/>
  <c r="D66" i="6"/>
  <c r="C66" i="6"/>
  <c r="C65" i="6" s="1"/>
  <c r="H64" i="6"/>
  <c r="G64" i="6"/>
  <c r="H63" i="6"/>
  <c r="G63" i="6"/>
  <c r="H62" i="6"/>
  <c r="G62" i="6"/>
  <c r="H61" i="6"/>
  <c r="G61" i="6"/>
  <c r="F60" i="6"/>
  <c r="E60" i="6"/>
  <c r="G60" i="6" s="1"/>
  <c r="D60" i="6"/>
  <c r="C60" i="6"/>
  <c r="E56" i="6"/>
  <c r="H55" i="6"/>
  <c r="G55" i="6"/>
  <c r="H54" i="6"/>
  <c r="G54" i="6"/>
  <c r="H53" i="6"/>
  <c r="H52" i="6"/>
  <c r="G52" i="6"/>
  <c r="F51" i="6"/>
  <c r="E51" i="6"/>
  <c r="H51" i="6" s="1"/>
  <c r="D51" i="6"/>
  <c r="D50" i="6" s="1"/>
  <c r="C51" i="6"/>
  <c r="F50" i="6"/>
  <c r="C50" i="6"/>
  <c r="H49" i="6"/>
  <c r="G49" i="6"/>
  <c r="G48" i="6"/>
  <c r="F48" i="6"/>
  <c r="E48" i="6"/>
  <c r="H48" i="6" s="1"/>
  <c r="D48" i="6"/>
  <c r="C48" i="6"/>
  <c r="H47" i="6"/>
  <c r="G47" i="6"/>
  <c r="H46" i="6"/>
  <c r="G46" i="6"/>
  <c r="G45" i="6"/>
  <c r="G44" i="6"/>
  <c r="F44" i="6"/>
  <c r="E44" i="6"/>
  <c r="H44" i="6" s="1"/>
  <c r="H45" i="6" s="1"/>
  <c r="D44" i="6"/>
  <c r="C44" i="6"/>
  <c r="H43" i="6"/>
  <c r="G43" i="6"/>
  <c r="G42" i="6" s="1"/>
  <c r="F42" i="6"/>
  <c r="E42" i="6"/>
  <c r="D42" i="6"/>
  <c r="D39" i="6" s="1"/>
  <c r="D38" i="6" s="1"/>
  <c r="C42" i="6"/>
  <c r="H41" i="6"/>
  <c r="G41" i="6"/>
  <c r="G40" i="6"/>
  <c r="F40" i="6"/>
  <c r="E40" i="6"/>
  <c r="H40" i="6" s="1"/>
  <c r="D40" i="6"/>
  <c r="C40" i="6"/>
  <c r="C39" i="6" s="1"/>
  <c r="C38" i="6" s="1"/>
  <c r="H37" i="6"/>
  <c r="G37" i="6"/>
  <c r="H36" i="6"/>
  <c r="G36" i="6"/>
  <c r="H35" i="6"/>
  <c r="G35" i="6"/>
  <c r="H34" i="6"/>
  <c r="G34" i="6"/>
  <c r="F33" i="6"/>
  <c r="E33" i="6"/>
  <c r="H33" i="6" s="1"/>
  <c r="D33" i="6"/>
  <c r="D32" i="6" s="1"/>
  <c r="C33" i="6"/>
  <c r="F32" i="6"/>
  <c r="C32" i="6"/>
  <c r="H31" i="6"/>
  <c r="G31" i="6"/>
  <c r="H30" i="6"/>
  <c r="G30" i="6"/>
  <c r="F29" i="6"/>
  <c r="E29" i="6"/>
  <c r="H29" i="6" s="1"/>
  <c r="D29" i="6"/>
  <c r="C29" i="6"/>
  <c r="H28" i="6"/>
  <c r="G28" i="6"/>
  <c r="H27" i="6"/>
  <c r="H26" i="6"/>
  <c r="G26" i="6"/>
  <c r="H25" i="6"/>
  <c r="G25" i="6"/>
  <c r="H24" i="6"/>
  <c r="G24" i="6"/>
  <c r="H23" i="6"/>
  <c r="G23" i="6"/>
  <c r="H22" i="6"/>
  <c r="G22" i="6"/>
  <c r="F21" i="6"/>
  <c r="F20" i="6" s="1"/>
  <c r="E21" i="6"/>
  <c r="E20" i="6" s="1"/>
  <c r="D21" i="6"/>
  <c r="H21" i="6" s="1"/>
  <c r="C21" i="6"/>
  <c r="C20" i="6" s="1"/>
  <c r="H19" i="6"/>
  <c r="G19" i="6"/>
  <c r="H18" i="6"/>
  <c r="G18" i="6"/>
  <c r="H17" i="6"/>
  <c r="G17" i="6"/>
  <c r="H16" i="6"/>
  <c r="G16" i="6"/>
  <c r="F15" i="6"/>
  <c r="E15" i="6"/>
  <c r="D15" i="6"/>
  <c r="C15" i="6"/>
  <c r="C14" i="6" s="1"/>
  <c r="F14" i="6"/>
  <c r="E14" i="6"/>
  <c r="H13" i="6"/>
  <c r="G13" i="6"/>
  <c r="H12" i="6"/>
  <c r="G12" i="6"/>
  <c r="H11" i="6"/>
  <c r="G11" i="6"/>
  <c r="F10" i="6"/>
  <c r="F9" i="6" s="1"/>
  <c r="E10" i="6"/>
  <c r="D10" i="6"/>
  <c r="D9" i="6" s="1"/>
  <c r="C10" i="6"/>
  <c r="C9" i="6"/>
  <c r="G93" i="7" l="1"/>
  <c r="E92" i="7"/>
  <c r="H93" i="7"/>
  <c r="G8" i="7"/>
  <c r="H8" i="7"/>
  <c r="H94" i="6"/>
  <c r="H87" i="6"/>
  <c r="H84" i="6"/>
  <c r="E65" i="6"/>
  <c r="H65" i="6" s="1"/>
  <c r="E39" i="6"/>
  <c r="G39" i="6" s="1"/>
  <c r="G15" i="6"/>
  <c r="H115" i="6"/>
  <c r="G104" i="6"/>
  <c r="G97" i="6"/>
  <c r="D65" i="6"/>
  <c r="H42" i="6"/>
  <c r="G10" i="6"/>
  <c r="F93" i="6"/>
  <c r="F92" i="6" s="1"/>
  <c r="F39" i="6"/>
  <c r="F38" i="6" s="1"/>
  <c r="F8" i="6" s="1"/>
  <c r="F143" i="6" s="1"/>
  <c r="C8" i="6"/>
  <c r="C143" i="6" s="1"/>
  <c r="H15" i="6"/>
  <c r="H10" i="6"/>
  <c r="D14" i="6"/>
  <c r="G14" i="6" s="1"/>
  <c r="D20" i="6"/>
  <c r="H20" i="6" s="1"/>
  <c r="G29" i="6"/>
  <c r="E32" i="6"/>
  <c r="G33" i="6"/>
  <c r="E50" i="6"/>
  <c r="G51" i="6"/>
  <c r="H60" i="6"/>
  <c r="D93" i="6"/>
  <c r="D92" i="6" s="1"/>
  <c r="H97" i="6"/>
  <c r="H104" i="6"/>
  <c r="E114" i="6"/>
  <c r="G115" i="6"/>
  <c r="G133" i="6"/>
  <c r="G21" i="6"/>
  <c r="G84" i="6"/>
  <c r="G87" i="6"/>
  <c r="G94" i="6"/>
  <c r="E9" i="6"/>
  <c r="E57" i="5"/>
  <c r="E56" i="5" s="1"/>
  <c r="H92" i="7" l="1"/>
  <c r="G92" i="7"/>
  <c r="E143" i="7"/>
  <c r="G65" i="6"/>
  <c r="E38" i="6"/>
  <c r="G38" i="6" s="1"/>
  <c r="H39" i="6"/>
  <c r="G20" i="6"/>
  <c r="H114" i="6"/>
  <c r="G114" i="6"/>
  <c r="E93" i="6"/>
  <c r="D143" i="6"/>
  <c r="G9" i="6"/>
  <c r="H9" i="6"/>
  <c r="H50" i="6"/>
  <c r="G50" i="6"/>
  <c r="H32" i="6"/>
  <c r="G32" i="6"/>
  <c r="H14" i="6"/>
  <c r="H141" i="5"/>
  <c r="H140" i="5"/>
  <c r="H139" i="5"/>
  <c r="F139" i="5"/>
  <c r="E139" i="5"/>
  <c r="H138" i="5"/>
  <c r="H137" i="5"/>
  <c r="H136" i="5" s="1"/>
  <c r="G137" i="5"/>
  <c r="G136" i="5" s="1"/>
  <c r="F136" i="5"/>
  <c r="E136" i="5"/>
  <c r="D136" i="5"/>
  <c r="C136" i="5"/>
  <c r="H135" i="5"/>
  <c r="H134" i="5" s="1"/>
  <c r="G135" i="5"/>
  <c r="G134" i="5" s="1"/>
  <c r="F134" i="5"/>
  <c r="E134" i="5"/>
  <c r="D134" i="5"/>
  <c r="C134" i="5"/>
  <c r="H133" i="5"/>
  <c r="G133" i="5"/>
  <c r="F132" i="5"/>
  <c r="E132" i="5"/>
  <c r="H132" i="5" s="1"/>
  <c r="D132" i="5"/>
  <c r="C132" i="5"/>
  <c r="H131" i="5"/>
  <c r="G131" i="5"/>
  <c r="H130" i="5"/>
  <c r="G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H123" i="5"/>
  <c r="G123" i="5"/>
  <c r="H122" i="5"/>
  <c r="G122" i="5"/>
  <c r="H121" i="5"/>
  <c r="G121" i="5"/>
  <c r="H120" i="5"/>
  <c r="G120" i="5"/>
  <c r="H119" i="5"/>
  <c r="G119" i="5"/>
  <c r="H118" i="5"/>
  <c r="G118" i="5"/>
  <c r="H117" i="5"/>
  <c r="G117" i="5"/>
  <c r="H116" i="5"/>
  <c r="G116" i="5"/>
  <c r="H115" i="5"/>
  <c r="G115" i="5"/>
  <c r="F114" i="5"/>
  <c r="F113" i="5" s="1"/>
  <c r="E114" i="5"/>
  <c r="H114" i="5" s="1"/>
  <c r="D114" i="5"/>
  <c r="C114" i="5"/>
  <c r="D113" i="5"/>
  <c r="C113" i="5"/>
  <c r="C92" i="5" s="1"/>
  <c r="C91" i="5" s="1"/>
  <c r="H112" i="5"/>
  <c r="H110" i="5"/>
  <c r="G110" i="5"/>
  <c r="H109" i="5"/>
  <c r="G109" i="5"/>
  <c r="H107" i="5"/>
  <c r="G107" i="5"/>
  <c r="H106" i="5"/>
  <c r="G106" i="5"/>
  <c r="H105" i="5"/>
  <c r="G105" i="5"/>
  <c r="H104" i="5"/>
  <c r="G104" i="5"/>
  <c r="G103" i="5"/>
  <c r="F103" i="5"/>
  <c r="E103" i="5"/>
  <c r="H103" i="5" s="1"/>
  <c r="D103" i="5"/>
  <c r="C103" i="5"/>
  <c r="H102" i="5"/>
  <c r="G102" i="5"/>
  <c r="H101" i="5"/>
  <c r="G101" i="5"/>
  <c r="H100" i="5"/>
  <c r="H99" i="5"/>
  <c r="H98" i="5"/>
  <c r="G98" i="5"/>
  <c r="H97" i="5"/>
  <c r="G97" i="5"/>
  <c r="F96" i="5"/>
  <c r="E96" i="5"/>
  <c r="H96" i="5" s="1"/>
  <c r="D96" i="5"/>
  <c r="C96" i="5"/>
  <c r="H95" i="5"/>
  <c r="G95" i="5"/>
  <c r="H94" i="5"/>
  <c r="G94" i="5"/>
  <c r="F93" i="5"/>
  <c r="E93" i="5"/>
  <c r="G93" i="5" s="1"/>
  <c r="D93" i="5"/>
  <c r="C93" i="5"/>
  <c r="H90" i="5"/>
  <c r="G90" i="5"/>
  <c r="H88" i="5"/>
  <c r="G88" i="5"/>
  <c r="H87" i="5"/>
  <c r="G87" i="5"/>
  <c r="F86" i="5"/>
  <c r="E86" i="5"/>
  <c r="G86" i="5" s="1"/>
  <c r="D86" i="5"/>
  <c r="H86" i="5" s="1"/>
  <c r="C86" i="5"/>
  <c r="H85" i="5"/>
  <c r="G85" i="5"/>
  <c r="F83" i="5"/>
  <c r="E83" i="5"/>
  <c r="G83" i="5" s="1"/>
  <c r="D83" i="5"/>
  <c r="C83" i="5"/>
  <c r="H82" i="5"/>
  <c r="G82" i="5"/>
  <c r="E81" i="5"/>
  <c r="H81" i="5" s="1"/>
  <c r="D81" i="5"/>
  <c r="G81" i="5" s="1"/>
  <c r="C81" i="5"/>
  <c r="H80" i="5"/>
  <c r="G80" i="5"/>
  <c r="E79" i="5"/>
  <c r="D79" i="5"/>
  <c r="C79" i="5"/>
  <c r="H78" i="5"/>
  <c r="G78" i="5"/>
  <c r="H77" i="5"/>
  <c r="E77" i="5"/>
  <c r="D77" i="5"/>
  <c r="C77" i="5"/>
  <c r="H76" i="5"/>
  <c r="G76" i="5"/>
  <c r="E75" i="5"/>
  <c r="D75" i="5"/>
  <c r="C75" i="5"/>
  <c r="H74" i="5"/>
  <c r="G74" i="5"/>
  <c r="H73" i="5"/>
  <c r="G73" i="5"/>
  <c r="E73" i="5"/>
  <c r="D73" i="5"/>
  <c r="C73" i="5"/>
  <c r="H72" i="5"/>
  <c r="G72" i="5"/>
  <c r="E71" i="5"/>
  <c r="D71" i="5"/>
  <c r="C71" i="5"/>
  <c r="E69" i="5"/>
  <c r="D69" i="5"/>
  <c r="C69" i="5"/>
  <c r="H68" i="5"/>
  <c r="G68" i="5"/>
  <c r="E67" i="5"/>
  <c r="H67" i="5" s="1"/>
  <c r="D67" i="5"/>
  <c r="C67" i="5"/>
  <c r="H66" i="5"/>
  <c r="G66" i="5"/>
  <c r="E65" i="5"/>
  <c r="H65" i="5" s="1"/>
  <c r="D65" i="5"/>
  <c r="C65" i="5"/>
  <c r="C64" i="5" s="1"/>
  <c r="D64" i="5"/>
  <c r="H63" i="5"/>
  <c r="G63" i="5"/>
  <c r="H62" i="5"/>
  <c r="G62" i="5"/>
  <c r="H61" i="5"/>
  <c r="G61" i="5"/>
  <c r="H60" i="5"/>
  <c r="G60" i="5"/>
  <c r="F59" i="5"/>
  <c r="E59" i="5"/>
  <c r="H59" i="5" s="1"/>
  <c r="D59" i="5"/>
  <c r="C59" i="5"/>
  <c r="H55" i="5"/>
  <c r="G55" i="5"/>
  <c r="H54" i="5"/>
  <c r="G54" i="5"/>
  <c r="H53" i="5"/>
  <c r="H52" i="5"/>
  <c r="G52" i="5"/>
  <c r="F51" i="5"/>
  <c r="F50" i="5" s="1"/>
  <c r="E51" i="5"/>
  <c r="G51" i="5" s="1"/>
  <c r="D51" i="5"/>
  <c r="H51" i="5" s="1"/>
  <c r="C51" i="5"/>
  <c r="C50" i="5" s="1"/>
  <c r="H49" i="5"/>
  <c r="G49" i="5"/>
  <c r="F48" i="5"/>
  <c r="E48" i="5"/>
  <c r="H48" i="5" s="1"/>
  <c r="D48" i="5"/>
  <c r="C48" i="5"/>
  <c r="H47" i="5"/>
  <c r="G47" i="5"/>
  <c r="H46" i="5"/>
  <c r="G46" i="5"/>
  <c r="G45" i="5"/>
  <c r="G44" i="5" s="1"/>
  <c r="F44" i="5"/>
  <c r="E44" i="5"/>
  <c r="H44" i="5" s="1"/>
  <c r="H45" i="5" s="1"/>
  <c r="D44" i="5"/>
  <c r="C44" i="5"/>
  <c r="H43" i="5"/>
  <c r="G43" i="5"/>
  <c r="G42" i="5" s="1"/>
  <c r="F42" i="5"/>
  <c r="E42" i="5"/>
  <c r="H42" i="5" s="1"/>
  <c r="D42" i="5"/>
  <c r="C42" i="5"/>
  <c r="H41" i="5"/>
  <c r="G41" i="5"/>
  <c r="F40" i="5"/>
  <c r="E40" i="5"/>
  <c r="H40" i="5" s="1"/>
  <c r="D40" i="5"/>
  <c r="C40" i="5"/>
  <c r="D39" i="5"/>
  <c r="D38" i="5" s="1"/>
  <c r="C39" i="5"/>
  <c r="C38" i="5" s="1"/>
  <c r="H37" i="5"/>
  <c r="G37" i="5"/>
  <c r="H36" i="5"/>
  <c r="G36" i="5"/>
  <c r="H35" i="5"/>
  <c r="G35" i="5"/>
  <c r="H34" i="5"/>
  <c r="G34" i="5"/>
  <c r="G33" i="5"/>
  <c r="F33" i="5"/>
  <c r="F32" i="5" s="1"/>
  <c r="E33" i="5"/>
  <c r="E32" i="5" s="1"/>
  <c r="D33" i="5"/>
  <c r="H33" i="5" s="1"/>
  <c r="C33" i="5"/>
  <c r="C32" i="5" s="1"/>
  <c r="H31" i="5"/>
  <c r="G31" i="5"/>
  <c r="H30" i="5"/>
  <c r="G30" i="5"/>
  <c r="F29" i="5"/>
  <c r="E29" i="5"/>
  <c r="G29" i="5" s="1"/>
  <c r="D29" i="5"/>
  <c r="C29" i="5"/>
  <c r="H28" i="5"/>
  <c r="G28" i="5"/>
  <c r="H27" i="5"/>
  <c r="H26" i="5"/>
  <c r="G26" i="5"/>
  <c r="H25" i="5"/>
  <c r="G25" i="5"/>
  <c r="H24" i="5"/>
  <c r="G24" i="5"/>
  <c r="H23" i="5"/>
  <c r="G23" i="5"/>
  <c r="H22" i="5"/>
  <c r="G22" i="5"/>
  <c r="G21" i="5"/>
  <c r="F21" i="5"/>
  <c r="F20" i="5" s="1"/>
  <c r="E21" i="5"/>
  <c r="H21" i="5" s="1"/>
  <c r="D21" i="5"/>
  <c r="C21" i="5"/>
  <c r="C20" i="5" s="1"/>
  <c r="D20" i="5"/>
  <c r="H19" i="5"/>
  <c r="G19" i="5"/>
  <c r="H18" i="5"/>
  <c r="G18" i="5"/>
  <c r="H17" i="5"/>
  <c r="G17" i="5"/>
  <c r="H16" i="5"/>
  <c r="G16" i="5"/>
  <c r="G15" i="5"/>
  <c r="F15" i="5"/>
  <c r="F14" i="5" s="1"/>
  <c r="E15" i="5"/>
  <c r="H15" i="5" s="1"/>
  <c r="D15" i="5"/>
  <c r="C15" i="5"/>
  <c r="C14" i="5" s="1"/>
  <c r="E14" i="5"/>
  <c r="G14" i="5" s="1"/>
  <c r="D14" i="5"/>
  <c r="H13" i="5"/>
  <c r="G13" i="5"/>
  <c r="H12" i="5"/>
  <c r="G12" i="5"/>
  <c r="H11" i="5"/>
  <c r="G11" i="5"/>
  <c r="F10" i="5"/>
  <c r="F9" i="5" s="1"/>
  <c r="E10" i="5"/>
  <c r="G10" i="5" s="1"/>
  <c r="D10" i="5"/>
  <c r="H10" i="5" s="1"/>
  <c r="C10" i="5"/>
  <c r="C9" i="5" s="1"/>
  <c r="C8" i="5" s="1"/>
  <c r="C142" i="5" s="1"/>
  <c r="E9" i="5"/>
  <c r="H143" i="7" l="1"/>
  <c r="G143" i="7"/>
  <c r="H38" i="6"/>
  <c r="E8" i="6"/>
  <c r="H8" i="6" s="1"/>
  <c r="G93" i="6"/>
  <c r="E92" i="6"/>
  <c r="H93" i="6"/>
  <c r="G96" i="5"/>
  <c r="H93" i="5"/>
  <c r="H83" i="5"/>
  <c r="E64" i="5"/>
  <c r="H64" i="5" s="1"/>
  <c r="G65" i="5"/>
  <c r="G59" i="5"/>
  <c r="E50" i="5"/>
  <c r="H29" i="5"/>
  <c r="E20" i="5"/>
  <c r="G20" i="5" s="1"/>
  <c r="H14" i="5"/>
  <c r="F92" i="5"/>
  <c r="F91" i="5" s="1"/>
  <c r="F39" i="5"/>
  <c r="F38" i="5" s="1"/>
  <c r="H50" i="5"/>
  <c r="F8" i="5"/>
  <c r="D9" i="5"/>
  <c r="E39" i="5"/>
  <c r="G40" i="5"/>
  <c r="G48" i="5"/>
  <c r="G50" i="5"/>
  <c r="G64" i="5"/>
  <c r="D92" i="5"/>
  <c r="D91" i="5" s="1"/>
  <c r="E113" i="5"/>
  <c r="E92" i="5" s="1"/>
  <c r="G114" i="5"/>
  <c r="G132" i="5"/>
  <c r="D32" i="5"/>
  <c r="H32" i="5" s="1"/>
  <c r="D50" i="5"/>
  <c r="H138" i="4"/>
  <c r="H137" i="4"/>
  <c r="F136" i="4"/>
  <c r="E136" i="4"/>
  <c r="H136" i="4" s="1"/>
  <c r="H135" i="4"/>
  <c r="H134" i="4"/>
  <c r="G134" i="4"/>
  <c r="G133" i="4" s="1"/>
  <c r="H133" i="4"/>
  <c r="F133" i="4"/>
  <c r="E133" i="4"/>
  <c r="D133" i="4"/>
  <c r="C133" i="4"/>
  <c r="H132" i="4"/>
  <c r="G132" i="4"/>
  <c r="G131" i="4" s="1"/>
  <c r="H131" i="4"/>
  <c r="F131" i="4"/>
  <c r="E131" i="4"/>
  <c r="D131" i="4"/>
  <c r="C131" i="4"/>
  <c r="H130" i="4"/>
  <c r="G130" i="4"/>
  <c r="F129" i="4"/>
  <c r="E129" i="4"/>
  <c r="H129" i="4" s="1"/>
  <c r="D129" i="4"/>
  <c r="C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F111" i="4"/>
  <c r="E111" i="4"/>
  <c r="D111" i="4"/>
  <c r="D110" i="4" s="1"/>
  <c r="C111" i="4"/>
  <c r="C110" i="4"/>
  <c r="H109" i="4"/>
  <c r="H107" i="4"/>
  <c r="G107" i="4"/>
  <c r="H106" i="4"/>
  <c r="G106" i="4"/>
  <c r="H104" i="4"/>
  <c r="G104" i="4"/>
  <c r="H103" i="4"/>
  <c r="G103" i="4"/>
  <c r="H102" i="4"/>
  <c r="G102" i="4"/>
  <c r="H101" i="4"/>
  <c r="G101" i="4"/>
  <c r="F100" i="4"/>
  <c r="F93" i="4" s="1"/>
  <c r="E100" i="4"/>
  <c r="E93" i="4" s="1"/>
  <c r="D100" i="4"/>
  <c r="D93" i="4" s="1"/>
  <c r="C100" i="4"/>
  <c r="H99" i="4"/>
  <c r="G99" i="4"/>
  <c r="H98" i="4"/>
  <c r="G98" i="4"/>
  <c r="H97" i="4"/>
  <c r="H96" i="4"/>
  <c r="H95" i="4"/>
  <c r="G95" i="4"/>
  <c r="H94" i="4"/>
  <c r="G94" i="4"/>
  <c r="C93" i="4"/>
  <c r="H92" i="4"/>
  <c r="G92" i="4"/>
  <c r="H91" i="4"/>
  <c r="G91" i="4"/>
  <c r="F90" i="4"/>
  <c r="E90" i="4"/>
  <c r="D90" i="4"/>
  <c r="H90" i="4" s="1"/>
  <c r="C90" i="4"/>
  <c r="C89" i="4" s="1"/>
  <c r="C88" i="4" s="1"/>
  <c r="H87" i="4"/>
  <c r="G87" i="4"/>
  <c r="H85" i="4"/>
  <c r="G85" i="4"/>
  <c r="H84" i="4"/>
  <c r="G84" i="4"/>
  <c r="F83" i="4"/>
  <c r="E83" i="4"/>
  <c r="H83" i="4" s="1"/>
  <c r="D83" i="4"/>
  <c r="C83" i="4"/>
  <c r="H82" i="4"/>
  <c r="G82" i="4"/>
  <c r="H80" i="4"/>
  <c r="F80" i="4"/>
  <c r="E80" i="4"/>
  <c r="D80" i="4"/>
  <c r="G80" i="4" s="1"/>
  <c r="C80" i="4"/>
  <c r="H79" i="4"/>
  <c r="G79" i="4"/>
  <c r="H78" i="4"/>
  <c r="G78" i="4"/>
  <c r="E78" i="4"/>
  <c r="D78" i="4"/>
  <c r="C78" i="4"/>
  <c r="H77" i="4"/>
  <c r="G77" i="4"/>
  <c r="E76" i="4"/>
  <c r="D76" i="4"/>
  <c r="C76" i="4"/>
  <c r="H75" i="4"/>
  <c r="G75" i="4"/>
  <c r="H74" i="4"/>
  <c r="E74" i="4"/>
  <c r="D74" i="4"/>
  <c r="C74" i="4"/>
  <c r="H73" i="4"/>
  <c r="G73" i="4"/>
  <c r="E72" i="4"/>
  <c r="D72" i="4"/>
  <c r="C72" i="4"/>
  <c r="H71" i="4"/>
  <c r="G71" i="4"/>
  <c r="G70" i="4"/>
  <c r="E70" i="4"/>
  <c r="H70" i="4" s="1"/>
  <c r="D70" i="4"/>
  <c r="C70" i="4"/>
  <c r="H69" i="4"/>
  <c r="G69" i="4"/>
  <c r="E68" i="4"/>
  <c r="D68" i="4"/>
  <c r="C68" i="4"/>
  <c r="E66" i="4"/>
  <c r="D66" i="4"/>
  <c r="C66" i="4"/>
  <c r="H65" i="4"/>
  <c r="G65" i="4"/>
  <c r="E64" i="4"/>
  <c r="D64" i="4"/>
  <c r="C64" i="4"/>
  <c r="H63" i="4"/>
  <c r="G63" i="4"/>
  <c r="E62" i="4"/>
  <c r="H62" i="4" s="1"/>
  <c r="D62" i="4"/>
  <c r="C62" i="4"/>
  <c r="C61" i="4" s="1"/>
  <c r="D61" i="4"/>
  <c r="H60" i="4"/>
  <c r="G60" i="4"/>
  <c r="H59" i="4"/>
  <c r="G59" i="4"/>
  <c r="H58" i="4"/>
  <c r="G58" i="4"/>
  <c r="H57" i="4"/>
  <c r="G57" i="4"/>
  <c r="F56" i="4"/>
  <c r="E56" i="4"/>
  <c r="G56" i="4" s="1"/>
  <c r="D56" i="4"/>
  <c r="C56" i="4"/>
  <c r="H55" i="4"/>
  <c r="G55" i="4"/>
  <c r="H54" i="4"/>
  <c r="G54" i="4"/>
  <c r="H53" i="4"/>
  <c r="H52" i="4"/>
  <c r="G52" i="4"/>
  <c r="F51" i="4"/>
  <c r="F50" i="4" s="1"/>
  <c r="E51" i="4"/>
  <c r="H51" i="4" s="1"/>
  <c r="D51" i="4"/>
  <c r="C51" i="4"/>
  <c r="C50" i="4" s="1"/>
  <c r="D50" i="4"/>
  <c r="H49" i="4"/>
  <c r="G49" i="4"/>
  <c r="F48" i="4"/>
  <c r="E48" i="4"/>
  <c r="H48" i="4" s="1"/>
  <c r="D48" i="4"/>
  <c r="C48" i="4"/>
  <c r="H47" i="4"/>
  <c r="G47" i="4"/>
  <c r="H46" i="4"/>
  <c r="G46" i="4"/>
  <c r="G45" i="4"/>
  <c r="G44" i="4" s="1"/>
  <c r="F44" i="4"/>
  <c r="E44" i="4"/>
  <c r="H44" i="4" s="1"/>
  <c r="H45" i="4" s="1"/>
  <c r="D44" i="4"/>
  <c r="C44" i="4"/>
  <c r="H43" i="4"/>
  <c r="G43" i="4"/>
  <c r="G42" i="4" s="1"/>
  <c r="F42" i="4"/>
  <c r="E42" i="4"/>
  <c r="D42" i="4"/>
  <c r="C42" i="4"/>
  <c r="H41" i="4"/>
  <c r="G41" i="4"/>
  <c r="F40" i="4"/>
  <c r="E40" i="4"/>
  <c r="G40" i="4" s="1"/>
  <c r="D40" i="4"/>
  <c r="C40" i="4"/>
  <c r="C39" i="4"/>
  <c r="C38" i="4" s="1"/>
  <c r="H37" i="4"/>
  <c r="G37" i="4"/>
  <c r="H36" i="4"/>
  <c r="G36" i="4"/>
  <c r="H35" i="4"/>
  <c r="G35" i="4"/>
  <c r="H34" i="4"/>
  <c r="G34" i="4"/>
  <c r="G33" i="4"/>
  <c r="F33" i="4"/>
  <c r="F32" i="4" s="1"/>
  <c r="E33" i="4"/>
  <c r="H33" i="4" s="1"/>
  <c r="D33" i="4"/>
  <c r="C33" i="4"/>
  <c r="C32" i="4" s="1"/>
  <c r="D32" i="4"/>
  <c r="H31" i="4"/>
  <c r="G31" i="4"/>
  <c r="H30" i="4"/>
  <c r="G30" i="4"/>
  <c r="F29" i="4"/>
  <c r="E29" i="4"/>
  <c r="H29" i="4" s="1"/>
  <c r="D29" i="4"/>
  <c r="C29" i="4"/>
  <c r="H28" i="4"/>
  <c r="G28" i="4"/>
  <c r="H27" i="4"/>
  <c r="H26" i="4"/>
  <c r="G26" i="4"/>
  <c r="H25" i="4"/>
  <c r="G25" i="4"/>
  <c r="H24" i="4"/>
  <c r="G24" i="4"/>
  <c r="H23" i="4"/>
  <c r="G23" i="4"/>
  <c r="H22" i="4"/>
  <c r="G22" i="4"/>
  <c r="F21" i="4"/>
  <c r="F20" i="4" s="1"/>
  <c r="E21" i="4"/>
  <c r="G21" i="4" s="1"/>
  <c r="D21" i="4"/>
  <c r="C21" i="4"/>
  <c r="D20" i="4"/>
  <c r="C20" i="4"/>
  <c r="H19" i="4"/>
  <c r="G19" i="4"/>
  <c r="H18" i="4"/>
  <c r="G18" i="4"/>
  <c r="H17" i="4"/>
  <c r="G17" i="4"/>
  <c r="H16" i="4"/>
  <c r="G16" i="4"/>
  <c r="F15" i="4"/>
  <c r="F14" i="4" s="1"/>
  <c r="E15" i="4"/>
  <c r="G15" i="4" s="1"/>
  <c r="D15" i="4"/>
  <c r="C15" i="4"/>
  <c r="D14" i="4"/>
  <c r="C14" i="4"/>
  <c r="H13" i="4"/>
  <c r="G13" i="4"/>
  <c r="H12" i="4"/>
  <c r="G12" i="4"/>
  <c r="H11" i="4"/>
  <c r="G11" i="4"/>
  <c r="F10" i="4"/>
  <c r="F9" i="4" s="1"/>
  <c r="E10" i="4"/>
  <c r="E9" i="4" s="1"/>
  <c r="D10" i="4"/>
  <c r="H10" i="4" s="1"/>
  <c r="C10" i="4"/>
  <c r="C9" i="4" s="1"/>
  <c r="E143" i="6" l="1"/>
  <c r="G143" i="6" s="1"/>
  <c r="G8" i="6"/>
  <c r="H92" i="6"/>
  <c r="G92" i="6"/>
  <c r="H20" i="5"/>
  <c r="F142" i="5"/>
  <c r="H39" i="5"/>
  <c r="E38" i="5"/>
  <c r="E8" i="5" s="1"/>
  <c r="G39" i="5"/>
  <c r="G92" i="5"/>
  <c r="E91" i="5"/>
  <c r="H92" i="5"/>
  <c r="G32" i="5"/>
  <c r="D8" i="5"/>
  <c r="D142" i="5" s="1"/>
  <c r="G9" i="5"/>
  <c r="H113" i="5"/>
  <c r="G113" i="5"/>
  <c r="H9" i="5"/>
  <c r="G83" i="4"/>
  <c r="H64" i="4"/>
  <c r="E61" i="4"/>
  <c r="G61" i="4" s="1"/>
  <c r="G62" i="4"/>
  <c r="G51" i="4"/>
  <c r="E50" i="4"/>
  <c r="H50" i="4" s="1"/>
  <c r="E32" i="4"/>
  <c r="H32" i="4" s="1"/>
  <c r="G29" i="4"/>
  <c r="G10" i="4"/>
  <c r="H42" i="4"/>
  <c r="D39" i="4"/>
  <c r="D38" i="4" s="1"/>
  <c r="G32" i="4"/>
  <c r="F110" i="4"/>
  <c r="F89" i="4"/>
  <c r="F88" i="4" s="1"/>
  <c r="F39" i="4"/>
  <c r="F38" i="4" s="1"/>
  <c r="F8" i="4" s="1"/>
  <c r="H111" i="4"/>
  <c r="G100" i="4"/>
  <c r="G93" i="4"/>
  <c r="H61" i="4"/>
  <c r="C8" i="4"/>
  <c r="C139" i="4" s="1"/>
  <c r="D9" i="4"/>
  <c r="H9" i="4"/>
  <c r="H15" i="4"/>
  <c r="H21" i="4"/>
  <c r="E39" i="4"/>
  <c r="G48" i="4"/>
  <c r="H56" i="4"/>
  <c r="D89" i="4"/>
  <c r="D88" i="4" s="1"/>
  <c r="H93" i="4"/>
  <c r="H100" i="4"/>
  <c r="E110" i="4"/>
  <c r="G111" i="4"/>
  <c r="G129" i="4"/>
  <c r="H40" i="4"/>
  <c r="G90" i="4"/>
  <c r="E14" i="4"/>
  <c r="E20" i="4"/>
  <c r="H138" i="3"/>
  <c r="H137" i="3"/>
  <c r="F136" i="3"/>
  <c r="E136" i="3"/>
  <c r="H136" i="3" s="1"/>
  <c r="H135" i="3"/>
  <c r="H133" i="3" s="1"/>
  <c r="H134" i="3"/>
  <c r="G134" i="3"/>
  <c r="G133" i="3" s="1"/>
  <c r="F133" i="3"/>
  <c r="E133" i="3"/>
  <c r="D133" i="3"/>
  <c r="C133" i="3"/>
  <c r="H132" i="3"/>
  <c r="G132" i="3"/>
  <c r="G131" i="3" s="1"/>
  <c r="H131" i="3"/>
  <c r="F131" i="3"/>
  <c r="E131" i="3"/>
  <c r="D131" i="3"/>
  <c r="C131" i="3"/>
  <c r="H130" i="3"/>
  <c r="G130" i="3"/>
  <c r="F129" i="3"/>
  <c r="E129" i="3"/>
  <c r="H129" i="3" s="1"/>
  <c r="D129" i="3"/>
  <c r="C129" i="3"/>
  <c r="H128" i="3"/>
  <c r="G128" i="3"/>
  <c r="H127" i="3"/>
  <c r="G127" i="3"/>
  <c r="H126" i="3"/>
  <c r="G126" i="3"/>
  <c r="H125" i="3"/>
  <c r="G125" i="3"/>
  <c r="H124" i="3"/>
  <c r="G124" i="3"/>
  <c r="H123" i="3"/>
  <c r="G123" i="3"/>
  <c r="H122" i="3"/>
  <c r="G122" i="3"/>
  <c r="H121" i="3"/>
  <c r="G121" i="3"/>
  <c r="H120" i="3"/>
  <c r="G120" i="3"/>
  <c r="H119" i="3"/>
  <c r="G119" i="3"/>
  <c r="H118" i="3"/>
  <c r="G118" i="3"/>
  <c r="H117" i="3"/>
  <c r="G117" i="3"/>
  <c r="H116" i="3"/>
  <c r="G116" i="3"/>
  <c r="H115" i="3"/>
  <c r="G115" i="3"/>
  <c r="H114" i="3"/>
  <c r="G114" i="3"/>
  <c r="H113" i="3"/>
  <c r="G113" i="3"/>
  <c r="H112" i="3"/>
  <c r="G112" i="3"/>
  <c r="F111" i="3"/>
  <c r="F110" i="3" s="1"/>
  <c r="E111" i="3"/>
  <c r="H111" i="3" s="1"/>
  <c r="D111" i="3"/>
  <c r="C111" i="3"/>
  <c r="D110" i="3"/>
  <c r="C110" i="3"/>
  <c r="C89" i="3" s="1"/>
  <c r="C88" i="3" s="1"/>
  <c r="H109" i="3"/>
  <c r="H107" i="3"/>
  <c r="G107" i="3"/>
  <c r="H106" i="3"/>
  <c r="G106" i="3"/>
  <c r="H104" i="3"/>
  <c r="G104" i="3"/>
  <c r="H103" i="3"/>
  <c r="G103" i="3"/>
  <c r="H102" i="3"/>
  <c r="G102" i="3"/>
  <c r="H101" i="3"/>
  <c r="G101" i="3"/>
  <c r="F100" i="3"/>
  <c r="F93" i="3" s="1"/>
  <c r="E100" i="3"/>
  <c r="E93" i="3" s="1"/>
  <c r="D100" i="3"/>
  <c r="C100" i="3"/>
  <c r="H99" i="3"/>
  <c r="G99" i="3"/>
  <c r="H98" i="3"/>
  <c r="G98" i="3"/>
  <c r="H97" i="3"/>
  <c r="H96" i="3"/>
  <c r="H95" i="3"/>
  <c r="G95" i="3"/>
  <c r="H94" i="3"/>
  <c r="G94" i="3"/>
  <c r="D93" i="3"/>
  <c r="C93" i="3"/>
  <c r="H92" i="3"/>
  <c r="G92" i="3"/>
  <c r="H91" i="3"/>
  <c r="G91" i="3"/>
  <c r="F90" i="3"/>
  <c r="E90" i="3"/>
  <c r="G90" i="3" s="1"/>
  <c r="D90" i="3"/>
  <c r="H90" i="3" s="1"/>
  <c r="C90" i="3"/>
  <c r="H87" i="3"/>
  <c r="G87" i="3"/>
  <c r="H85" i="3"/>
  <c r="G85" i="3"/>
  <c r="H84" i="3"/>
  <c r="G84" i="3"/>
  <c r="F83" i="3"/>
  <c r="E83" i="3"/>
  <c r="D83" i="3"/>
  <c r="C83" i="3"/>
  <c r="H82" i="3"/>
  <c r="G82" i="3"/>
  <c r="F80" i="3"/>
  <c r="E80" i="3"/>
  <c r="D80" i="3"/>
  <c r="H80" i="3" s="1"/>
  <c r="C80" i="3"/>
  <c r="H79" i="3"/>
  <c r="G79" i="3"/>
  <c r="H78" i="3"/>
  <c r="E78" i="3"/>
  <c r="G78" i="3" s="1"/>
  <c r="D78" i="3"/>
  <c r="C78" i="3"/>
  <c r="H77" i="3"/>
  <c r="G77" i="3"/>
  <c r="E76" i="3"/>
  <c r="D76" i="3"/>
  <c r="C76" i="3"/>
  <c r="H75" i="3"/>
  <c r="G75" i="3"/>
  <c r="H74" i="3"/>
  <c r="E74" i="3"/>
  <c r="D74" i="3"/>
  <c r="C74" i="3"/>
  <c r="H73" i="3"/>
  <c r="G73" i="3"/>
  <c r="E72" i="3"/>
  <c r="H71" i="3" s="1"/>
  <c r="D72" i="3"/>
  <c r="C72" i="3"/>
  <c r="G71" i="3"/>
  <c r="E70" i="3"/>
  <c r="G70" i="3" s="1"/>
  <c r="D70" i="3"/>
  <c r="C70" i="3"/>
  <c r="H69" i="3"/>
  <c r="G69" i="3"/>
  <c r="E68" i="3"/>
  <c r="D68" i="3"/>
  <c r="C68" i="3"/>
  <c r="E66" i="3"/>
  <c r="D66" i="3"/>
  <c r="C66" i="3"/>
  <c r="H65" i="3"/>
  <c r="G65" i="3"/>
  <c r="E64" i="3"/>
  <c r="D64" i="3"/>
  <c r="H64" i="3" s="1"/>
  <c r="C64" i="3"/>
  <c r="H63" i="3"/>
  <c r="G63" i="3"/>
  <c r="H62" i="3"/>
  <c r="E62" i="3"/>
  <c r="D62" i="3"/>
  <c r="C62" i="3"/>
  <c r="C61" i="3" s="1"/>
  <c r="H60" i="3"/>
  <c r="G60" i="3"/>
  <c r="H59" i="3"/>
  <c r="G59" i="3"/>
  <c r="H58" i="3"/>
  <c r="G58" i="3"/>
  <c r="H57" i="3"/>
  <c r="G57" i="3"/>
  <c r="F56" i="3"/>
  <c r="E56" i="3"/>
  <c r="D56" i="3"/>
  <c r="C56" i="3"/>
  <c r="H55" i="3"/>
  <c r="G55" i="3"/>
  <c r="H54" i="3"/>
  <c r="G54" i="3"/>
  <c r="H53" i="3"/>
  <c r="H52" i="3"/>
  <c r="G52" i="3"/>
  <c r="F51" i="3"/>
  <c r="F50" i="3" s="1"/>
  <c r="E51" i="3"/>
  <c r="H51" i="3" s="1"/>
  <c r="D51" i="3"/>
  <c r="C51" i="3"/>
  <c r="C50" i="3" s="1"/>
  <c r="D50" i="3"/>
  <c r="H49" i="3"/>
  <c r="G49" i="3"/>
  <c r="F48" i="3"/>
  <c r="E48" i="3"/>
  <c r="H48" i="3" s="1"/>
  <c r="D48" i="3"/>
  <c r="C48" i="3"/>
  <c r="H47" i="3"/>
  <c r="G47" i="3"/>
  <c r="H46" i="3"/>
  <c r="G46" i="3"/>
  <c r="G45" i="3"/>
  <c r="G44" i="3" s="1"/>
  <c r="F44" i="3"/>
  <c r="E44" i="3"/>
  <c r="D44" i="3"/>
  <c r="C44" i="3"/>
  <c r="H43" i="3"/>
  <c r="G43" i="3"/>
  <c r="G42" i="3" s="1"/>
  <c r="F42" i="3"/>
  <c r="F39" i="3" s="1"/>
  <c r="E42" i="3"/>
  <c r="H42" i="3" s="1"/>
  <c r="D42" i="3"/>
  <c r="C42" i="3"/>
  <c r="H41" i="3"/>
  <c r="G41" i="3"/>
  <c r="F40" i="3"/>
  <c r="E40" i="3"/>
  <c r="H40" i="3" s="1"/>
  <c r="D40" i="3"/>
  <c r="D39" i="3" s="1"/>
  <c r="D38" i="3" s="1"/>
  <c r="C40" i="3"/>
  <c r="C39" i="3"/>
  <c r="C38" i="3" s="1"/>
  <c r="H37" i="3"/>
  <c r="G37" i="3"/>
  <c r="H36" i="3"/>
  <c r="G36" i="3"/>
  <c r="H35" i="3"/>
  <c r="G35" i="3"/>
  <c r="H34" i="3"/>
  <c r="G34" i="3"/>
  <c r="G33" i="3"/>
  <c r="F33" i="3"/>
  <c r="F32" i="3" s="1"/>
  <c r="E33" i="3"/>
  <c r="H33" i="3" s="1"/>
  <c r="D33" i="3"/>
  <c r="C33" i="3"/>
  <c r="E32" i="3"/>
  <c r="D32" i="3"/>
  <c r="C32" i="3"/>
  <c r="H31" i="3"/>
  <c r="G31" i="3"/>
  <c r="H30" i="3"/>
  <c r="G30" i="3"/>
  <c r="F29" i="3"/>
  <c r="E29" i="3"/>
  <c r="H29" i="3" s="1"/>
  <c r="D29" i="3"/>
  <c r="C29" i="3"/>
  <c r="H28" i="3"/>
  <c r="G28" i="3"/>
  <c r="H27" i="3"/>
  <c r="H26" i="3"/>
  <c r="G26" i="3"/>
  <c r="H25" i="3"/>
  <c r="G25" i="3"/>
  <c r="H24" i="3"/>
  <c r="G24" i="3"/>
  <c r="H23" i="3"/>
  <c r="G23" i="3"/>
  <c r="H22" i="3"/>
  <c r="G22" i="3"/>
  <c r="F21" i="3"/>
  <c r="F20" i="3" s="1"/>
  <c r="E21" i="3"/>
  <c r="G21" i="3" s="1"/>
  <c r="D21" i="3"/>
  <c r="D20" i="3" s="1"/>
  <c r="C21" i="3"/>
  <c r="C20" i="3"/>
  <c r="H19" i="3"/>
  <c r="G19" i="3"/>
  <c r="H18" i="3"/>
  <c r="G18" i="3"/>
  <c r="H17" i="3"/>
  <c r="G17" i="3"/>
  <c r="H16" i="3"/>
  <c r="G16" i="3"/>
  <c r="F15" i="3"/>
  <c r="E15" i="3"/>
  <c r="G15" i="3" s="1"/>
  <c r="D15" i="3"/>
  <c r="D14" i="3" s="1"/>
  <c r="C15" i="3"/>
  <c r="F14" i="3"/>
  <c r="C14" i="3"/>
  <c r="H13" i="3"/>
  <c r="G13" i="3"/>
  <c r="H12" i="3"/>
  <c r="G12" i="3"/>
  <c r="H11" i="3"/>
  <c r="G11" i="3"/>
  <c r="F10" i="3"/>
  <c r="F9" i="3" s="1"/>
  <c r="E10" i="3"/>
  <c r="E9" i="3" s="1"/>
  <c r="G9" i="3" s="1"/>
  <c r="D10" i="3"/>
  <c r="C10" i="3"/>
  <c r="C9" i="3" s="1"/>
  <c r="D9" i="3"/>
  <c r="H143" i="6" l="1"/>
  <c r="H38" i="5"/>
  <c r="G38" i="5"/>
  <c r="H91" i="5"/>
  <c r="G91" i="5"/>
  <c r="G50" i="4"/>
  <c r="D8" i="4"/>
  <c r="F139" i="4"/>
  <c r="H14" i="4"/>
  <c r="G14" i="4"/>
  <c r="H110" i="4"/>
  <c r="G110" i="4"/>
  <c r="E89" i="4"/>
  <c r="H20" i="4"/>
  <c r="G20" i="4"/>
  <c r="G9" i="4"/>
  <c r="H39" i="4"/>
  <c r="G39" i="4"/>
  <c r="E38" i="4"/>
  <c r="D139" i="4"/>
  <c r="G83" i="3"/>
  <c r="D61" i="3"/>
  <c r="G80" i="3"/>
  <c r="G56" i="3"/>
  <c r="H44" i="3"/>
  <c r="H45" i="3" s="1"/>
  <c r="H32" i="3"/>
  <c r="D8" i="3"/>
  <c r="D139" i="3" s="1"/>
  <c r="G100" i="3"/>
  <c r="G93" i="3"/>
  <c r="H83" i="3"/>
  <c r="E61" i="3"/>
  <c r="H61" i="3" s="1"/>
  <c r="H70" i="3"/>
  <c r="H56" i="3"/>
  <c r="E50" i="3"/>
  <c r="H50" i="3" s="1"/>
  <c r="G51" i="3"/>
  <c r="H10" i="3"/>
  <c r="F89" i="3"/>
  <c r="F88" i="3" s="1"/>
  <c r="F38" i="3"/>
  <c r="F8" i="3" s="1"/>
  <c r="C8" i="3"/>
  <c r="C139" i="3" s="1"/>
  <c r="G32" i="3"/>
  <c r="E39" i="3"/>
  <c r="G40" i="3"/>
  <c r="G48" i="3"/>
  <c r="G50" i="3"/>
  <c r="D89" i="3"/>
  <c r="D88" i="3" s="1"/>
  <c r="H93" i="3"/>
  <c r="H100" i="3"/>
  <c r="E110" i="3"/>
  <c r="G111" i="3"/>
  <c r="G129" i="3"/>
  <c r="H15" i="3"/>
  <c r="H21" i="3"/>
  <c r="G10" i="3"/>
  <c r="G62" i="3"/>
  <c r="H9" i="3"/>
  <c r="G29" i="3"/>
  <c r="E14" i="3"/>
  <c r="E20" i="3"/>
  <c r="H97" i="2"/>
  <c r="D93" i="2"/>
  <c r="H8" i="5" l="1"/>
  <c r="G8" i="5"/>
  <c r="E142" i="5"/>
  <c r="H38" i="4"/>
  <c r="G38" i="4"/>
  <c r="E8" i="4"/>
  <c r="G89" i="4"/>
  <c r="E88" i="4"/>
  <c r="H89" i="4"/>
  <c r="G61" i="3"/>
  <c r="F139" i="3"/>
  <c r="H20" i="3"/>
  <c r="G20" i="3"/>
  <c r="H110" i="3"/>
  <c r="G110" i="3"/>
  <c r="H14" i="3"/>
  <c r="G14" i="3"/>
  <c r="E89" i="3"/>
  <c r="E8" i="3"/>
  <c r="H39" i="3"/>
  <c r="G39" i="3"/>
  <c r="E38" i="3"/>
  <c r="C133" i="2"/>
  <c r="C131" i="2"/>
  <c r="C129" i="2"/>
  <c r="C111" i="2"/>
  <c r="C110" i="2"/>
  <c r="C100" i="2"/>
  <c r="C93" i="2" s="1"/>
  <c r="C89" i="2" s="1"/>
  <c r="C88" i="2" s="1"/>
  <c r="C90" i="2"/>
  <c r="C83" i="2"/>
  <c r="C80" i="2"/>
  <c r="C78" i="2"/>
  <c r="C76" i="2"/>
  <c r="C74" i="2"/>
  <c r="C72" i="2"/>
  <c r="C70" i="2"/>
  <c r="C68" i="2"/>
  <c r="C66" i="2"/>
  <c r="C64" i="2"/>
  <c r="C62" i="2"/>
  <c r="C61" i="2"/>
  <c r="C8" i="2" s="1"/>
  <c r="C56" i="2"/>
  <c r="C51" i="2"/>
  <c r="C50" i="2"/>
  <c r="C48" i="2"/>
  <c r="C44" i="2"/>
  <c r="C42" i="2"/>
  <c r="C40" i="2"/>
  <c r="C39" i="2"/>
  <c r="C38" i="2" s="1"/>
  <c r="C33" i="2"/>
  <c r="C32" i="2"/>
  <c r="C29" i="2"/>
  <c r="C21" i="2"/>
  <c r="C20" i="2"/>
  <c r="C15" i="2"/>
  <c r="C14" i="2"/>
  <c r="C10" i="2"/>
  <c r="C9" i="2"/>
  <c r="H138" i="2"/>
  <c r="H137" i="2"/>
  <c r="H136" i="2"/>
  <c r="F136" i="2"/>
  <c r="E136" i="2"/>
  <c r="H135" i="2"/>
  <c r="H134" i="2"/>
  <c r="H133" i="2" s="1"/>
  <c r="G134" i="2"/>
  <c r="G133" i="2" s="1"/>
  <c r="F133" i="2"/>
  <c r="E133" i="2"/>
  <c r="D133" i="2"/>
  <c r="H132" i="2"/>
  <c r="H131" i="2" s="1"/>
  <c r="G132" i="2"/>
  <c r="G131" i="2" s="1"/>
  <c r="F131" i="2"/>
  <c r="E131" i="2"/>
  <c r="D131" i="2"/>
  <c r="H130" i="2"/>
  <c r="G130" i="2"/>
  <c r="F129" i="2"/>
  <c r="E129" i="2"/>
  <c r="H129" i="2" s="1"/>
  <c r="D129" i="2"/>
  <c r="H128" i="2"/>
  <c r="G128" i="2"/>
  <c r="H127" i="2"/>
  <c r="G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G113" i="2"/>
  <c r="H112" i="2"/>
  <c r="G112" i="2"/>
  <c r="F111" i="2"/>
  <c r="E111" i="2"/>
  <c r="H111" i="2" s="1"/>
  <c r="D111" i="2"/>
  <c r="D110" i="2"/>
  <c r="H109" i="2"/>
  <c r="H107" i="2"/>
  <c r="G107" i="2"/>
  <c r="H106" i="2"/>
  <c r="G106" i="2"/>
  <c r="H104" i="2"/>
  <c r="G104" i="2"/>
  <c r="H103" i="2"/>
  <c r="G103" i="2"/>
  <c r="H102" i="2"/>
  <c r="G102" i="2"/>
  <c r="H101" i="2"/>
  <c r="G101" i="2"/>
  <c r="F100" i="2"/>
  <c r="F93" i="2" s="1"/>
  <c r="E100" i="2"/>
  <c r="E93" i="2" s="1"/>
  <c r="D100" i="2"/>
  <c r="H99" i="2"/>
  <c r="G99" i="2"/>
  <c r="H98" i="2"/>
  <c r="G98" i="2"/>
  <c r="H96" i="2"/>
  <c r="H95" i="2"/>
  <c r="G95" i="2"/>
  <c r="H94" i="2"/>
  <c r="G94" i="2"/>
  <c r="H92" i="2"/>
  <c r="G92" i="2"/>
  <c r="H91" i="2"/>
  <c r="G91" i="2"/>
  <c r="G90" i="2"/>
  <c r="F90" i="2"/>
  <c r="E90" i="2"/>
  <c r="H90" i="2" s="1"/>
  <c r="D90" i="2"/>
  <c r="H87" i="2"/>
  <c r="G87" i="2"/>
  <c r="H85" i="2"/>
  <c r="G85" i="2"/>
  <c r="H84" i="2"/>
  <c r="G84" i="2"/>
  <c r="G83" i="2"/>
  <c r="F83" i="2"/>
  <c r="E83" i="2"/>
  <c r="H83" i="2" s="1"/>
  <c r="D83" i="2"/>
  <c r="H82" i="2"/>
  <c r="G82" i="2"/>
  <c r="G80" i="2"/>
  <c r="F80" i="2"/>
  <c r="E80" i="2"/>
  <c r="H80" i="2" s="1"/>
  <c r="D80" i="2"/>
  <c r="H79" i="2"/>
  <c r="G79" i="2"/>
  <c r="E78" i="2"/>
  <c r="G78" i="2" s="1"/>
  <c r="D78" i="2"/>
  <c r="H77" i="2"/>
  <c r="G77" i="2"/>
  <c r="E76" i="2"/>
  <c r="D76" i="2"/>
  <c r="H75" i="2"/>
  <c r="G75" i="2"/>
  <c r="E74" i="2"/>
  <c r="H74" i="2" s="1"/>
  <c r="D74" i="2"/>
  <c r="H73" i="2"/>
  <c r="G73" i="2"/>
  <c r="E72" i="2"/>
  <c r="D72" i="2"/>
  <c r="H71" i="2"/>
  <c r="G71" i="2"/>
  <c r="E70" i="2"/>
  <c r="H70" i="2" s="1"/>
  <c r="D70" i="2"/>
  <c r="G70" i="2" s="1"/>
  <c r="H69" i="2"/>
  <c r="G69" i="2"/>
  <c r="E68" i="2"/>
  <c r="D68" i="2"/>
  <c r="E66" i="2"/>
  <c r="D66" i="2"/>
  <c r="H65" i="2"/>
  <c r="G65" i="2"/>
  <c r="E64" i="2"/>
  <c r="D64" i="2"/>
  <c r="H64" i="2" s="1"/>
  <c r="H63" i="2"/>
  <c r="G63" i="2"/>
  <c r="G62" i="2"/>
  <c r="E62" i="2"/>
  <c r="D62" i="2"/>
  <c r="H62" i="2" s="1"/>
  <c r="H60" i="2"/>
  <c r="G60" i="2"/>
  <c r="H59" i="2"/>
  <c r="G59" i="2"/>
  <c r="H58" i="2"/>
  <c r="G58" i="2"/>
  <c r="H57" i="2"/>
  <c r="G57" i="2"/>
  <c r="F56" i="2"/>
  <c r="E56" i="2"/>
  <c r="G56" i="2" s="1"/>
  <c r="D56" i="2"/>
  <c r="H55" i="2"/>
  <c r="G55" i="2"/>
  <c r="H54" i="2"/>
  <c r="G54" i="2"/>
  <c r="H53" i="2"/>
  <c r="H52" i="2"/>
  <c r="G52" i="2"/>
  <c r="F51" i="2"/>
  <c r="F50" i="2" s="1"/>
  <c r="E51" i="2"/>
  <c r="H51" i="2" s="1"/>
  <c r="D51" i="2"/>
  <c r="D50" i="2"/>
  <c r="H49" i="2"/>
  <c r="G49" i="2"/>
  <c r="G48" i="2"/>
  <c r="F48" i="2"/>
  <c r="E48" i="2"/>
  <c r="H48" i="2" s="1"/>
  <c r="D48" i="2"/>
  <c r="H47" i="2"/>
  <c r="G47" i="2"/>
  <c r="H46" i="2"/>
  <c r="G46" i="2"/>
  <c r="G45" i="2"/>
  <c r="G44" i="2" s="1"/>
  <c r="F44" i="2"/>
  <c r="E44" i="2"/>
  <c r="H44" i="2" s="1"/>
  <c r="H45" i="2" s="1"/>
  <c r="D44" i="2"/>
  <c r="H43" i="2"/>
  <c r="G43" i="2"/>
  <c r="G42" i="2" s="1"/>
  <c r="F42" i="2"/>
  <c r="E42" i="2"/>
  <c r="H42" i="2" s="1"/>
  <c r="D42" i="2"/>
  <c r="H41" i="2"/>
  <c r="G41" i="2"/>
  <c r="G40" i="2"/>
  <c r="F40" i="2"/>
  <c r="E40" i="2"/>
  <c r="H40" i="2" s="1"/>
  <c r="D40" i="2"/>
  <c r="D39" i="2" s="1"/>
  <c r="D38" i="2" s="1"/>
  <c r="F39" i="2"/>
  <c r="F38" i="2" s="1"/>
  <c r="H37" i="2"/>
  <c r="G37" i="2"/>
  <c r="H36" i="2"/>
  <c r="G36" i="2"/>
  <c r="H35" i="2"/>
  <c r="G35" i="2"/>
  <c r="H34" i="2"/>
  <c r="G34" i="2"/>
  <c r="F33" i="2"/>
  <c r="F32" i="2" s="1"/>
  <c r="E33" i="2"/>
  <c r="H33" i="2" s="1"/>
  <c r="D33" i="2"/>
  <c r="D32" i="2"/>
  <c r="H31" i="2"/>
  <c r="G31" i="2"/>
  <c r="H30" i="2"/>
  <c r="G30" i="2"/>
  <c r="F29" i="2"/>
  <c r="E29" i="2"/>
  <c r="H29" i="2" s="1"/>
  <c r="D29" i="2"/>
  <c r="H28" i="2"/>
  <c r="G28" i="2"/>
  <c r="H27" i="2"/>
  <c r="H26" i="2"/>
  <c r="G26" i="2"/>
  <c r="H25" i="2"/>
  <c r="G25" i="2"/>
  <c r="H24" i="2"/>
  <c r="G24" i="2"/>
  <c r="H23" i="2"/>
  <c r="G23" i="2"/>
  <c r="H22" i="2"/>
  <c r="G22" i="2"/>
  <c r="F21" i="2"/>
  <c r="E21" i="2"/>
  <c r="G21" i="2" s="1"/>
  <c r="D21" i="2"/>
  <c r="H21" i="2" s="1"/>
  <c r="F20" i="2"/>
  <c r="H19" i="2"/>
  <c r="G19" i="2"/>
  <c r="H18" i="2"/>
  <c r="G18" i="2"/>
  <c r="H17" i="2"/>
  <c r="G17" i="2"/>
  <c r="H16" i="2"/>
  <c r="G16" i="2"/>
  <c r="F15" i="2"/>
  <c r="E15" i="2"/>
  <c r="G15" i="2" s="1"/>
  <c r="D15" i="2"/>
  <c r="D14" i="2" s="1"/>
  <c r="F14" i="2"/>
  <c r="H13" i="2"/>
  <c r="G13" i="2"/>
  <c r="H12" i="2"/>
  <c r="G12" i="2"/>
  <c r="H11" i="2"/>
  <c r="G11" i="2"/>
  <c r="F10" i="2"/>
  <c r="F9" i="2" s="1"/>
  <c r="E10" i="2"/>
  <c r="G10" i="2" s="1"/>
  <c r="D10" i="2"/>
  <c r="H10" i="2" s="1"/>
  <c r="E9" i="2"/>
  <c r="G9" i="2" s="1"/>
  <c r="D9" i="2"/>
  <c r="H142" i="5" l="1"/>
  <c r="G142" i="5"/>
  <c r="H8" i="4"/>
  <c r="E139" i="4"/>
  <c r="G8" i="4"/>
  <c r="H88" i="4"/>
  <c r="G88" i="4"/>
  <c r="H8" i="3"/>
  <c r="G8" i="3"/>
  <c r="H38" i="3"/>
  <c r="G38" i="3"/>
  <c r="G89" i="3"/>
  <c r="E88" i="3"/>
  <c r="H89" i="3"/>
  <c r="F110" i="2"/>
  <c r="F89" i="2"/>
  <c r="F88" i="2" s="1"/>
  <c r="G100" i="2"/>
  <c r="E61" i="2"/>
  <c r="H56" i="2"/>
  <c r="E39" i="2"/>
  <c r="H39" i="2" s="1"/>
  <c r="C139" i="2"/>
  <c r="G61" i="2"/>
  <c r="F8" i="2"/>
  <c r="H9" i="2"/>
  <c r="H15" i="2"/>
  <c r="D20" i="2"/>
  <c r="D8" i="2" s="1"/>
  <c r="G29" i="2"/>
  <c r="E32" i="2"/>
  <c r="G33" i="2"/>
  <c r="E50" i="2"/>
  <c r="G51" i="2"/>
  <c r="D61" i="2"/>
  <c r="H78" i="2"/>
  <c r="H100" i="2"/>
  <c r="E110" i="2"/>
  <c r="G111" i="2"/>
  <c r="G129" i="2"/>
  <c r="E14" i="2"/>
  <c r="E20" i="2"/>
  <c r="G93" i="2"/>
  <c r="E93" i="1"/>
  <c r="F93" i="1"/>
  <c r="D93" i="1"/>
  <c r="H139" i="4" l="1"/>
  <c r="G139" i="4"/>
  <c r="H88" i="3"/>
  <c r="G88" i="3"/>
  <c r="E139" i="3"/>
  <c r="H61" i="2"/>
  <c r="G39" i="2"/>
  <c r="E38" i="2"/>
  <c r="H38" i="2" s="1"/>
  <c r="F139" i="2"/>
  <c r="H93" i="2"/>
  <c r="G20" i="2"/>
  <c r="E8" i="2"/>
  <c r="H20" i="2"/>
  <c r="H110" i="2"/>
  <c r="G110" i="2"/>
  <c r="E89" i="2"/>
  <c r="D89" i="2"/>
  <c r="D88" i="2" s="1"/>
  <c r="D139" i="2" s="1"/>
  <c r="G14" i="2"/>
  <c r="H14" i="2"/>
  <c r="H50" i="2"/>
  <c r="G50" i="2"/>
  <c r="H32" i="2"/>
  <c r="G32" i="2"/>
  <c r="F110" i="1"/>
  <c r="F99" i="1"/>
  <c r="F50" i="1"/>
  <c r="F51" i="1"/>
  <c r="H139" i="3" l="1"/>
  <c r="G139" i="3"/>
  <c r="G38" i="2"/>
  <c r="H89" i="2"/>
  <c r="G89" i="2"/>
  <c r="E88" i="2"/>
  <c r="G8" i="2"/>
  <c r="H8" i="2"/>
  <c r="E110" i="1"/>
  <c r="D110" i="1"/>
  <c r="D99" i="1"/>
  <c r="E99" i="1"/>
  <c r="H88" i="2" l="1"/>
  <c r="G88" i="2"/>
  <c r="E139" i="2"/>
  <c r="G94" i="1"/>
  <c r="H94" i="1"/>
  <c r="G95" i="1"/>
  <c r="H95" i="1"/>
  <c r="H96" i="1"/>
  <c r="G97" i="1"/>
  <c r="H97" i="1"/>
  <c r="G98" i="1"/>
  <c r="H98" i="1"/>
  <c r="C99" i="1"/>
  <c r="C93" i="1" s="1"/>
  <c r="G100" i="1"/>
  <c r="H100" i="1"/>
  <c r="G101" i="1"/>
  <c r="H101" i="1"/>
  <c r="H82" i="1"/>
  <c r="G82" i="1"/>
  <c r="F80" i="1"/>
  <c r="E80" i="1"/>
  <c r="D80" i="1"/>
  <c r="H79" i="1"/>
  <c r="G79" i="1"/>
  <c r="E78" i="1"/>
  <c r="D78" i="1"/>
  <c r="H77" i="1"/>
  <c r="G77" i="1"/>
  <c r="E76" i="1"/>
  <c r="D76" i="1"/>
  <c r="H75" i="1"/>
  <c r="G75" i="1"/>
  <c r="E74" i="1"/>
  <c r="D74" i="1"/>
  <c r="H73" i="1"/>
  <c r="G73" i="1"/>
  <c r="E72" i="1"/>
  <c r="H71" i="1" s="1"/>
  <c r="D72" i="1"/>
  <c r="G71" i="1"/>
  <c r="E70" i="1"/>
  <c r="D70" i="1"/>
  <c r="H69" i="1"/>
  <c r="G69" i="1"/>
  <c r="E68" i="1"/>
  <c r="D68" i="1"/>
  <c r="E66" i="1"/>
  <c r="D66" i="1"/>
  <c r="H65" i="1"/>
  <c r="G65" i="1"/>
  <c r="E64" i="1"/>
  <c r="D64" i="1"/>
  <c r="H63" i="1"/>
  <c r="G63" i="1"/>
  <c r="E62" i="1"/>
  <c r="D62" i="1"/>
  <c r="H139" i="2" l="1"/>
  <c r="G139" i="2"/>
  <c r="H74" i="1"/>
  <c r="H78" i="1"/>
  <c r="D61" i="1"/>
  <c r="H80" i="1"/>
  <c r="H64" i="1"/>
  <c r="H62" i="1"/>
  <c r="G80" i="1"/>
  <c r="E61" i="1"/>
  <c r="H70" i="1"/>
  <c r="H99" i="1"/>
  <c r="G99" i="1"/>
  <c r="G62" i="1"/>
  <c r="G78" i="1"/>
  <c r="G70" i="1"/>
  <c r="H137" i="1"/>
  <c r="H136" i="1"/>
  <c r="F135" i="1"/>
  <c r="E135" i="1"/>
  <c r="H135" i="1" s="1"/>
  <c r="H134" i="1"/>
  <c r="H133" i="1"/>
  <c r="G133" i="1"/>
  <c r="G132" i="1" s="1"/>
  <c r="F132" i="1"/>
  <c r="E132" i="1"/>
  <c r="D132" i="1"/>
  <c r="C132" i="1"/>
  <c r="H131" i="1"/>
  <c r="H130" i="1" s="1"/>
  <c r="G131" i="1"/>
  <c r="G130" i="1" s="1"/>
  <c r="F130" i="1"/>
  <c r="E130" i="1"/>
  <c r="D130" i="1"/>
  <c r="C130" i="1"/>
  <c r="H129" i="1"/>
  <c r="G129" i="1"/>
  <c r="F128" i="1"/>
  <c r="F109" i="1" s="1"/>
  <c r="E128" i="1"/>
  <c r="D128" i="1"/>
  <c r="C128" i="1"/>
  <c r="H124" i="1"/>
  <c r="G124" i="1"/>
  <c r="H127" i="1"/>
  <c r="G127" i="1"/>
  <c r="H126" i="1"/>
  <c r="G126" i="1"/>
  <c r="H125" i="1"/>
  <c r="G125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D109" i="1"/>
  <c r="C110" i="1"/>
  <c r="C109" i="1" s="1"/>
  <c r="H108" i="1"/>
  <c r="H106" i="1"/>
  <c r="G106" i="1"/>
  <c r="H105" i="1"/>
  <c r="G105" i="1"/>
  <c r="H103" i="1"/>
  <c r="G103" i="1"/>
  <c r="H102" i="1"/>
  <c r="G102" i="1"/>
  <c r="H92" i="1"/>
  <c r="G92" i="1"/>
  <c r="H91" i="1"/>
  <c r="G91" i="1"/>
  <c r="F90" i="1"/>
  <c r="E90" i="1"/>
  <c r="D90" i="1"/>
  <c r="C90" i="1"/>
  <c r="H87" i="1"/>
  <c r="G87" i="1"/>
  <c r="H85" i="1"/>
  <c r="G85" i="1"/>
  <c r="H84" i="1"/>
  <c r="G84" i="1"/>
  <c r="F83" i="1"/>
  <c r="E83" i="1"/>
  <c r="D83" i="1"/>
  <c r="C83" i="1"/>
  <c r="C67" i="1"/>
  <c r="C61" i="1" s="1"/>
  <c r="H60" i="1"/>
  <c r="G60" i="1"/>
  <c r="H59" i="1"/>
  <c r="G59" i="1"/>
  <c r="H58" i="1"/>
  <c r="G58" i="1"/>
  <c r="H57" i="1"/>
  <c r="G57" i="1"/>
  <c r="F56" i="1"/>
  <c r="E56" i="1"/>
  <c r="D56" i="1"/>
  <c r="C56" i="1"/>
  <c r="H55" i="1"/>
  <c r="G55" i="1"/>
  <c r="H54" i="1"/>
  <c r="G54" i="1"/>
  <c r="H53" i="1"/>
  <c r="H52" i="1"/>
  <c r="G52" i="1"/>
  <c r="E51" i="1"/>
  <c r="E50" i="1" s="1"/>
  <c r="D51" i="1"/>
  <c r="C51" i="1"/>
  <c r="C50" i="1" s="1"/>
  <c r="H49" i="1"/>
  <c r="G49" i="1"/>
  <c r="F48" i="1"/>
  <c r="E48" i="1"/>
  <c r="D48" i="1"/>
  <c r="C48" i="1"/>
  <c r="H47" i="1"/>
  <c r="G47" i="1"/>
  <c r="H46" i="1"/>
  <c r="G46" i="1"/>
  <c r="G45" i="1"/>
  <c r="G44" i="1" s="1"/>
  <c r="F44" i="1"/>
  <c r="E44" i="1"/>
  <c r="D44" i="1"/>
  <c r="C44" i="1"/>
  <c r="H43" i="1"/>
  <c r="G43" i="1"/>
  <c r="G42" i="1" s="1"/>
  <c r="F42" i="1"/>
  <c r="E42" i="1"/>
  <c r="D42" i="1"/>
  <c r="C42" i="1"/>
  <c r="H41" i="1"/>
  <c r="G41" i="1"/>
  <c r="F40" i="1"/>
  <c r="E40" i="1"/>
  <c r="D40" i="1"/>
  <c r="C40" i="1"/>
  <c r="H37" i="1"/>
  <c r="G37" i="1"/>
  <c r="H36" i="1"/>
  <c r="G36" i="1"/>
  <c r="H35" i="1"/>
  <c r="G35" i="1"/>
  <c r="H34" i="1"/>
  <c r="G34" i="1"/>
  <c r="F33" i="1"/>
  <c r="E33" i="1"/>
  <c r="E32" i="1" s="1"/>
  <c r="D33" i="1"/>
  <c r="C33" i="1"/>
  <c r="C32" i="1" s="1"/>
  <c r="F32" i="1"/>
  <c r="H31" i="1"/>
  <c r="G31" i="1"/>
  <c r="H30" i="1"/>
  <c r="G30" i="1"/>
  <c r="F29" i="1"/>
  <c r="E29" i="1"/>
  <c r="D29" i="1"/>
  <c r="C29" i="1"/>
  <c r="H28" i="1"/>
  <c r="G28" i="1"/>
  <c r="H27" i="1"/>
  <c r="H26" i="1"/>
  <c r="G26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D14" i="1" s="1"/>
  <c r="C15" i="1"/>
  <c r="C14" i="1" s="1"/>
  <c r="H13" i="1"/>
  <c r="G13" i="1"/>
  <c r="H12" i="1"/>
  <c r="G12" i="1"/>
  <c r="H11" i="1"/>
  <c r="G11" i="1"/>
  <c r="F10" i="1"/>
  <c r="F9" i="1" s="1"/>
  <c r="E10" i="1"/>
  <c r="D10" i="1"/>
  <c r="D9" i="1" s="1"/>
  <c r="C10" i="1"/>
  <c r="C9" i="1" s="1"/>
  <c r="H61" i="1" l="1"/>
  <c r="F89" i="1"/>
  <c r="F88" i="1" s="1"/>
  <c r="H40" i="1"/>
  <c r="H90" i="1"/>
  <c r="G128" i="1"/>
  <c r="C39" i="1"/>
  <c r="C38" i="1" s="1"/>
  <c r="C8" i="1" s="1"/>
  <c r="G56" i="1"/>
  <c r="G21" i="1"/>
  <c r="G15" i="1"/>
  <c r="G93" i="1"/>
  <c r="H93" i="1"/>
  <c r="E39" i="1"/>
  <c r="E38" i="1" s="1"/>
  <c r="H48" i="1"/>
  <c r="H44" i="1"/>
  <c r="H45" i="1" s="1"/>
  <c r="H10" i="1"/>
  <c r="H15" i="1"/>
  <c r="H20" i="1"/>
  <c r="H21" i="1"/>
  <c r="D39" i="1"/>
  <c r="D38" i="1" s="1"/>
  <c r="H83" i="1"/>
  <c r="H110" i="1"/>
  <c r="H128" i="1"/>
  <c r="F39" i="1"/>
  <c r="F38" i="1" s="1"/>
  <c r="F8" i="1" s="1"/>
  <c r="G48" i="1"/>
  <c r="H132" i="1"/>
  <c r="H42" i="1"/>
  <c r="G33" i="1"/>
  <c r="C89" i="1"/>
  <c r="C88" i="1" s="1"/>
  <c r="G90" i="1"/>
  <c r="G83" i="1"/>
  <c r="G29" i="1"/>
  <c r="G40" i="1"/>
  <c r="H51" i="1"/>
  <c r="D89" i="1"/>
  <c r="D88" i="1" s="1"/>
  <c r="G61" i="1"/>
  <c r="H14" i="1"/>
  <c r="H29" i="1"/>
  <c r="H56" i="1"/>
  <c r="H33" i="1"/>
  <c r="E9" i="1"/>
  <c r="G10" i="1"/>
  <c r="G20" i="1"/>
  <c r="D32" i="1"/>
  <c r="H32" i="1" s="1"/>
  <c r="D50" i="1"/>
  <c r="H50" i="1" s="1"/>
  <c r="G51" i="1"/>
  <c r="E109" i="1"/>
  <c r="G110" i="1"/>
  <c r="G14" i="1"/>
  <c r="G38" i="1" l="1"/>
  <c r="C138" i="1"/>
  <c r="F138" i="1"/>
  <c r="H38" i="1"/>
  <c r="H39" i="1"/>
  <c r="G39" i="1"/>
  <c r="G50" i="1"/>
  <c r="G32" i="1"/>
  <c r="H109" i="1"/>
  <c r="G109" i="1"/>
  <c r="E89" i="1"/>
  <c r="E88" i="1" s="1"/>
  <c r="G9" i="1"/>
  <c r="H9" i="1"/>
  <c r="E8" i="1"/>
  <c r="D8" i="1"/>
  <c r="D138" i="1" s="1"/>
  <c r="H89" i="1" l="1"/>
  <c r="G89" i="1"/>
  <c r="E138" i="1"/>
  <c r="H8" i="1"/>
  <c r="G8" i="1"/>
  <c r="H138" i="1" l="1"/>
  <c r="G138" i="1"/>
  <c r="H88" i="1"/>
  <c r="G88" i="1"/>
</calcChain>
</file>

<file path=xl/sharedStrings.xml><?xml version="1.0" encoding="utf-8"?>
<sst xmlns="http://schemas.openxmlformats.org/spreadsheetml/2006/main" count="1989" uniqueCount="294">
  <si>
    <r>
      <rPr>
        <sz val="8"/>
        <rFont val="Times New Roman"/>
        <family val="1"/>
        <charset val="204"/>
      </rPr>
      <t>СПРАВКА ОБ ИСПОЛНЕНИИ</t>
    </r>
    <r>
      <rPr>
        <b/>
        <sz val="8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КОНСОЛИДИРОВАННОГО</t>
    </r>
    <r>
      <rPr>
        <b/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БЮДЖЕТА</t>
    </r>
  </si>
  <si>
    <t>первоначальный</t>
  </si>
  <si>
    <t>Отклонение</t>
  </si>
  <si>
    <t>Наименование доходов</t>
  </si>
  <si>
    <t>план</t>
  </si>
  <si>
    <t>годовой</t>
  </si>
  <si>
    <t>в %</t>
  </si>
  <si>
    <t>в сумме</t>
  </si>
  <si>
    <t>000 1 00 0000 00 0000 000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</si>
  <si>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</si>
  <si>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</si>
  <si>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</si>
  <si>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</si>
  <si>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</si>
  <si>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</si>
  <si>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ст.228 НК РФ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</si>
  <si>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</si>
  <si>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</si>
  <si>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</si>
  <si>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</si>
  <si>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</si>
  <si>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</si>
  <si>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</si>
  <si>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</si>
  <si>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системы налогообложения</t>
  </si>
  <si>
    <t>000 1 05 01011 01 0000 110</t>
  </si>
  <si>
    <t>Налог,взимаемый с плательщиков,выбравших в качестве обьекта налогообложения доходы</t>
  </si>
  <si>
    <t>000 1 05 01021 01 0000 110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</si>
  <si>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</si>
  <si>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000 1 05 01022 01 0000 110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</si>
  <si>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</si>
  <si>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</si>
  <si>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</si>
  <si>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</si>
  <si>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</si>
  <si>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</si>
  <si>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</si>
  <si>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</si>
  <si>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</si>
  <si>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</si>
  <si>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</si>
  <si>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</si>
  <si>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</si>
  <si>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</si>
  <si>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</si>
  <si>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</si>
  <si>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</si>
  <si>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</si>
  <si>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</si>
  <si>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</si>
  <si>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</si>
  <si>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</si>
  <si>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</si>
  <si>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</si>
  <si>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</si>
  <si>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</si>
  <si>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выдачу и обмен паспорта гражданина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</si>
  <si>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</si>
  <si>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</si>
  <si>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</si>
  <si>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</si>
  <si>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</si>
  <si>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</si>
  <si>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</si>
  <si>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</si>
  <si>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</si>
  <si>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</si>
  <si>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</si>
  <si>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</si>
  <si>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</si>
  <si>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</si>
  <si>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</si>
  <si>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000 1 11 09045 05 0000 120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</si>
  <si>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</si>
  <si>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</si>
  <si>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</si>
  <si>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</si>
  <si>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</si>
  <si>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</si>
  <si>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</si>
  <si>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</si>
  <si>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</si>
  <si>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</si>
  <si>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</si>
  <si>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</si>
  <si>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000 1 14 000 00 0000 000</t>
  </si>
  <si>
    <t>Доходы от продажи земельных участков</t>
  </si>
  <si>
    <t>000 1 14 02052 10 0000 440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</si>
  <si>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</si>
  <si>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</si>
  <si>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</si>
  <si>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</si>
  <si>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</si>
  <si>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</si>
  <si>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</si>
  <si>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000 1 17 00000 00 0000 000</t>
  </si>
  <si>
    <t>Прочие неналоговые доходы</t>
  </si>
  <si>
    <t>Невыясненные поступления,зачисляемые в местные б-ты района</t>
  </si>
  <si>
    <t>000 1 17 01050 10 0000 180</t>
  </si>
  <si>
    <t>Невыясненные поступления,зачисляемые в местные б-ты поселений</t>
  </si>
  <si>
    <t>Прочие неналоговые доходы района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</si>
  <si>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</si>
  <si>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</si>
  <si>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</si>
  <si>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</si>
  <si>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</si>
  <si>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</si>
  <si>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</si>
  <si>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</si>
  <si>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</si>
  <si>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</si>
  <si>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</si>
  <si>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</si>
  <si>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</si>
  <si>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000 2 02 25497 05 0000 150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</si>
  <si>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</si>
  <si>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000 2 02 20216 10 0000 150</t>
  </si>
  <si>
    <t>Субсид.на проведение текущего ремонта дорожной сети</t>
  </si>
  <si>
    <t>000 2 02 25519 05 0000 150</t>
  </si>
  <si>
    <t>Субсидии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</si>
  <si>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</si>
  <si>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</si>
  <si>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</si>
  <si>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</si>
  <si>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000 2 02 29999 10 0000 150</t>
  </si>
  <si>
    <t>000 2 02 29999 10 9000 150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</si>
  <si>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</si>
  <si>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Судсидия на организацию подвоза обучающихся в муниципальных общеобразовательных организациях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</si>
  <si>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</si>
  <si>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</si>
  <si>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</si>
  <si>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</si>
  <si>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</si>
  <si>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</si>
  <si>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</si>
  <si>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</si>
  <si>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</si>
  <si>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</si>
  <si>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Единая субвенция по содержанию детей в замещающих семьях</t>
  </si>
  <si>
    <t>000 2 02 30029 05 0000 150</t>
  </si>
  <si>
    <t>Выплата компенсации части родительской платы</t>
  </si>
  <si>
    <t>000 2 02 35082 05 0000 150</t>
  </si>
  <si>
    <t>000 2 02 35118 05 0000 150</t>
  </si>
  <si>
    <t>Субвенции на осущ. полном. по перв.воин. Учету</t>
  </si>
  <si>
    <t>000 2 02 35260 05 0000 150</t>
  </si>
  <si>
    <t>000 2 02 35930 05 0000 150</t>
  </si>
  <si>
    <t>000 2 02 39998 05 0000 150</t>
  </si>
  <si>
    <t>Единая субвенция на осуществление отдельных гос.полномочий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</si>
  <si>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</si>
  <si>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</si>
  <si>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</si>
  <si>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</si>
  <si>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</si>
  <si>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</si>
  <si>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</si>
  <si>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</si>
  <si>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</si>
  <si>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000 2 07 00 000 00 0000 000</t>
  </si>
  <si>
    <t>Прочие безвозмездные поступления</t>
  </si>
  <si>
    <t>000 2 07 05030 10 9000 150</t>
  </si>
  <si>
    <t>000 2 07 05030 10 0000 150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</si>
  <si>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</si>
  <si>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</si>
  <si>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</si>
  <si>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</si>
  <si>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</si>
  <si>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</si>
  <si>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>Начальник финансового отдела</t>
  </si>
  <si>
    <t>администрации Александровского района</t>
  </si>
  <si>
    <t>Н.А.Данилова</t>
  </si>
  <si>
    <t>(2-17-99)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</si>
  <si>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</si>
  <si>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</si>
  <si>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</si>
  <si>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</si>
  <si>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</si>
  <si>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</si>
  <si>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</si>
  <si>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</si>
  <si>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</si>
  <si>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</si>
  <si>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</si>
  <si>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</si>
  <si>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</si>
  <si>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</si>
  <si>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</si>
  <si>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</si>
  <si>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</si>
  <si>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</si>
  <si>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</si>
  <si>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</si>
  <si>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</si>
  <si>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</si>
  <si>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</si>
  <si>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</si>
  <si>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</si>
  <si>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</si>
  <si>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</si>
  <si>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</si>
  <si>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</si>
  <si>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</si>
  <si>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</si>
  <si>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</si>
  <si>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</si>
  <si>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</si>
  <si>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посягаю-щие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</si>
  <si>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</si>
  <si>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</si>
  <si>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</si>
  <si>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</si>
  <si>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</si>
  <si>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</si>
  <si>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000 2 02 25097 05 0000 150</t>
  </si>
  <si>
    <t>Субс.на создание в общеобраз.орг.,условий для занятия физ.культурой</t>
  </si>
  <si>
    <t>000 1 11 05035 00 0000 120</t>
  </si>
  <si>
    <t>Плата по соглашениям об установлении сервитута, в отношении земельных участков, государственная собственность на которые не разграничена</t>
  </si>
  <si>
    <t>000 1 11 05310 00 0000 120</t>
  </si>
  <si>
    <t>Субсидии бюджетам сельских поселений на софинансирование кап вложений в объекты муниц собств</t>
  </si>
  <si>
    <t>Субсидии для центров образования цифрового и гуманитарного профилей "Точка роста"</t>
  </si>
  <si>
    <t>Субсидии на проведение кап роемонта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</si>
  <si>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</si>
  <si>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мо на создание условитй для развития с/х производства, расширения рынка с/х продукции, сырья и продовольствия</t>
  </si>
  <si>
    <t xml:space="preserve">Субсидии на софинан мероприятий по капит ремонту объектов коммунальной инфраструктуры </t>
  </si>
  <si>
    <t xml:space="preserve">Субвенции на водоснабжение, водоотведение и в области обращения с твердыми коммунальными отходами </t>
  </si>
  <si>
    <t>Субвенции на обучение детей-инвалидов</t>
  </si>
  <si>
    <t>000 1 11 05020 00 0000 120</t>
  </si>
  <si>
    <t>000 1 11 05025 00 0000 120</t>
  </si>
  <si>
    <t>000 1 01 02010 01 0000 110</t>
  </si>
  <si>
    <t>000 1 01 02020 01 0000 110</t>
  </si>
  <si>
    <t>000 1 01 02030 01 0000 110</t>
  </si>
  <si>
    <t>Безвозмездные поступления от негосударственных организаций основанных на местных инициативах (организации)</t>
  </si>
  <si>
    <t>Прочие безвозмездные поступления в бюджеты сельских поселений основанных на местных инициативах (физ.лица, ИП)</t>
  </si>
  <si>
    <t>Прочие безвозмездные поступления в бюджеты сельских поселений</t>
  </si>
  <si>
    <t xml:space="preserve">Исполнитель: Е.М. Горяинова </t>
  </si>
  <si>
    <t>000 1 03 00000 00 0000 110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</si>
  <si>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</si>
  <si>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</si>
  <si>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</si>
  <si>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</si>
  <si>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</si>
  <si>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 xml:space="preserve"> Всего доходов</t>
  </si>
  <si>
    <t xml:space="preserve"> по доходам </t>
  </si>
  <si>
    <t xml:space="preserve"> Александровского района</t>
  </si>
  <si>
    <t xml:space="preserve"> на 1 февраля 2020 года</t>
  </si>
  <si>
    <t xml:space="preserve"> Налоговые и неналоговые доходы</t>
  </si>
  <si>
    <t xml:space="preserve">1 16 01060 01 0000 140 </t>
  </si>
  <si>
    <t>000 1 12 01030 01 0000 120</t>
  </si>
  <si>
    <t>000 1 17 01050 05 0000 180</t>
  </si>
  <si>
    <t>000 1 17 05000 05 0000 180</t>
  </si>
  <si>
    <t>000 1 17 05000 10 0000 180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</si>
  <si>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(80500)</t>
    </r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</si>
  <si>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sz val="9"/>
        <rFont val="Times New Roman"/>
        <family val="1"/>
        <charset val="204"/>
      </rPr>
      <t>(80510)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</si>
  <si>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sz val="9"/>
        <rFont val="Times New Roman"/>
        <family val="1"/>
        <charset val="204"/>
      </rPr>
      <t>Ф(R0820)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</si>
  <si>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</si>
  <si>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</si>
  <si>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 xml:space="preserve">Налоги на товары (работы,услуги) реализуемые на территории РФ </t>
  </si>
  <si>
    <t>000 2 02 20077 10 0000 150</t>
  </si>
  <si>
    <t>000 1 14 03051 05 0000 430</t>
  </si>
  <si>
    <t xml:space="preserve"> код бюджетной классификации</t>
  </si>
  <si>
    <t>план годовой</t>
  </si>
  <si>
    <t>факт на 1 февраля 2020</t>
  </si>
  <si>
    <t>факт на 1 февраля 2019</t>
  </si>
  <si>
    <t xml:space="preserve"> на 1 марта 2020 года</t>
  </si>
  <si>
    <t>факт на 1 марта 2020</t>
  </si>
  <si>
    <t>факт на 1 марта 2019</t>
  </si>
  <si>
    <t>Первоначальный план годовой</t>
  </si>
  <si>
    <t>Уточненный план годовой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</si>
  <si>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</si>
  <si>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</si>
  <si>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 xml:space="preserve"> на 1 апреля 2020 года</t>
  </si>
  <si>
    <t>факт на 1 апреля 2020</t>
  </si>
  <si>
    <t>факт на 1 апреля 2019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</si>
  <si>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</si>
  <si>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</si>
  <si>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на 1 мая 2020 года</t>
  </si>
  <si>
    <t>факт на 1 мая 2020</t>
  </si>
  <si>
    <t>факт на 1 мая 2019</t>
  </si>
  <si>
    <t xml:space="preserve"> на 1 июня 2020 года</t>
  </si>
  <si>
    <t>факт на 1 июня 2020</t>
  </si>
  <si>
    <t>факт на 1 июня 2019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</si>
  <si>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</si>
  <si>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</si>
  <si>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</si>
  <si>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</si>
  <si>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</si>
  <si>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</si>
  <si>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 xml:space="preserve"> на 1 июля 2020 года</t>
  </si>
  <si>
    <t>факт на 1 июля 2020</t>
  </si>
  <si>
    <t>факт на 1 июля 2019</t>
  </si>
  <si>
    <t>000 1 13 02995 10 0000 130</t>
  </si>
  <si>
    <t>Прочие доходы от компенсации затрат бюджетов сельских поселений</t>
  </si>
  <si>
    <t xml:space="preserve"> на 1 августа 2020 года</t>
  </si>
  <si>
    <t>факт на 1 августа 2020</t>
  </si>
  <si>
    <t>факт на 1 августа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</si>
</sst>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00"/>
    <numFmt numFmtId="166" formatCode="0.0"/>
    <numFmt numFmtId="167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98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6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 vertical="top"/>
    </xf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0" borderId="0" xfId="0" applyFont="1" applyBorder="1"/>
    <xf numFmtId="0" fontId="2" fillId="0" borderId="10" xfId="0" applyFont="1" applyBorder="1" applyAlignment="1">
      <alignment horizontal="center"/>
    </xf>
    <xf numFmtId="164" fontId="7" fillId="2" borderId="11" xfId="0" applyNumberFormat="1" applyFont="1" applyFill="1" applyBorder="1"/>
    <xf numFmtId="164" fontId="7" fillId="0" borderId="10" xfId="0" applyNumberFormat="1" applyFont="1" applyFill="1" applyBorder="1"/>
    <xf numFmtId="0" fontId="7" fillId="0" borderId="0" xfId="0" applyFont="1" applyBorder="1"/>
    <xf numFmtId="49" fontId="1" fillId="0" borderId="12" xfId="0" applyNumberFormat="1" applyFont="1" applyBorder="1"/>
    <xf numFmtId="0" fontId="1" fillId="0" borderId="12" xfId="0" applyFont="1" applyBorder="1"/>
    <xf numFmtId="164" fontId="1" fillId="2" borderId="13" xfId="0" applyNumberFormat="1" applyFont="1" applyFill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9" fontId="1" fillId="0" borderId="16" xfId="1" applyNumberFormat="1" applyFont="1" applyBorder="1" applyAlignment="1">
      <alignment vertical="center"/>
    </xf>
    <xf numFmtId="0" fontId="1" fillId="0" borderId="16" xfId="1" applyFont="1" applyBorder="1" applyAlignment="1">
      <alignment horizontal="left" wrapText="1"/>
    </xf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164" fontId="1" fillId="0" borderId="16" xfId="0" applyNumberFormat="1" applyFont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164" fontId="1" fillId="0" borderId="13" xfId="0" applyNumberFormat="1" applyFont="1" applyBorder="1"/>
    <xf numFmtId="0" fontId="1" fillId="0" borderId="16" xfId="1" applyFont="1" applyBorder="1" applyAlignment="1">
      <alignment horizontal="left" vertical="distributed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4" fontId="1" fillId="0" borderId="18" xfId="0" applyNumberFormat="1" applyFont="1" applyBorder="1"/>
    <xf numFmtId="164" fontId="1" fillId="0" borderId="11" xfId="0" applyNumberFormat="1" applyFont="1" applyBorder="1"/>
    <xf numFmtId="49" fontId="2" fillId="0" borderId="19" xfId="1" applyNumberFormat="1" applyFont="1" applyBorder="1" applyAlignment="1">
      <alignment vertical="center"/>
    </xf>
    <xf numFmtId="0" fontId="2" fillId="0" borderId="6" xfId="1" applyFont="1" applyBorder="1" applyAlignment="1">
      <alignment horizontal="center" vertical="distributed" wrapText="1"/>
    </xf>
    <xf numFmtId="164" fontId="2" fillId="2" borderId="6" xfId="0" applyNumberFormat="1" applyFont="1" applyFill="1" applyBorder="1"/>
    <xf numFmtId="164" fontId="2" fillId="0" borderId="5" xfId="0" applyNumberFormat="1" applyFont="1" applyFill="1" applyBorder="1"/>
    <xf numFmtId="164" fontId="2" fillId="0" borderId="11" xfId="0" applyNumberFormat="1" applyFont="1" applyBorder="1"/>
    <xf numFmtId="49" fontId="1" fillId="0" borderId="20" xfId="1" applyNumberFormat="1" applyFont="1" applyBorder="1" applyAlignment="1"/>
    <xf numFmtId="164" fontId="1" fillId="2" borderId="20" xfId="0" applyNumberFormat="1" applyFont="1" applyFill="1" applyBorder="1"/>
    <xf numFmtId="164" fontId="1" fillId="0" borderId="21" xfId="0" applyNumberFormat="1" applyFont="1" applyFill="1" applyBorder="1"/>
    <xf numFmtId="49" fontId="10" fillId="0" borderId="20" xfId="1" applyNumberFormat="1" applyFont="1" applyBorder="1" applyAlignment="1"/>
    <xf numFmtId="0" fontId="10" fillId="0" borderId="22" xfId="1" applyFont="1" applyBorder="1" applyAlignment="1">
      <alignment horizontal="left" wrapText="1"/>
    </xf>
    <xf numFmtId="164" fontId="10" fillId="2" borderId="16" xfId="0" applyNumberFormat="1" applyFont="1" applyFill="1" applyBorder="1"/>
    <xf numFmtId="164" fontId="10" fillId="0" borderId="16" xfId="0" applyNumberFormat="1" applyFont="1" applyFill="1" applyBorder="1"/>
    <xf numFmtId="164" fontId="10" fillId="0" borderId="16" xfId="0" applyNumberFormat="1" applyFont="1" applyBorder="1"/>
    <xf numFmtId="0" fontId="10" fillId="0" borderId="0" xfId="0" applyFont="1"/>
    <xf numFmtId="164" fontId="1" fillId="0" borderId="20" xfId="0" applyNumberFormat="1" applyFont="1" applyBorder="1"/>
    <xf numFmtId="49" fontId="10" fillId="0" borderId="13" xfId="1" applyNumberFormat="1" applyFont="1" applyBorder="1" applyAlignment="1"/>
    <xf numFmtId="0" fontId="10" fillId="0" borderId="17" xfId="1" applyFont="1" applyBorder="1" applyAlignment="1">
      <alignment horizontal="left" wrapText="1"/>
    </xf>
    <xf numFmtId="164" fontId="10" fillId="2" borderId="23" xfId="0" applyNumberFormat="1" applyFont="1" applyFill="1" applyBorder="1"/>
    <xf numFmtId="164" fontId="10" fillId="0" borderId="23" xfId="0" applyNumberFormat="1" applyFont="1" applyFill="1" applyBorder="1"/>
    <xf numFmtId="164" fontId="7" fillId="2" borderId="7" xfId="0" applyNumberFormat="1" applyFont="1" applyFill="1" applyBorder="1"/>
    <xf numFmtId="164" fontId="2" fillId="0" borderId="24" xfId="0" applyNumberFormat="1" applyFont="1" applyBorder="1"/>
    <xf numFmtId="0" fontId="7" fillId="0" borderId="0" xfId="0" applyFont="1"/>
    <xf numFmtId="0" fontId="1" fillId="0" borderId="20" xfId="0" applyFont="1" applyBorder="1"/>
    <xf numFmtId="0" fontId="1" fillId="0" borderId="15" xfId="0" applyFont="1" applyBorder="1" applyAlignment="1">
      <alignment wrapText="1"/>
    </xf>
    <xf numFmtId="0" fontId="1" fillId="0" borderId="22" xfId="0" applyFont="1" applyBorder="1" applyAlignment="1">
      <alignment vertical="center"/>
    </xf>
    <xf numFmtId="0" fontId="10" fillId="0" borderId="20" xfId="0" applyFont="1" applyBorder="1" applyAlignment="1">
      <alignment vertical="top" wrapText="1"/>
    </xf>
    <xf numFmtId="0" fontId="1" fillId="0" borderId="16" xfId="0" applyFont="1" applyBorder="1" applyAlignment="1">
      <alignment vertical="center"/>
    </xf>
    <xf numFmtId="0" fontId="10" fillId="0" borderId="2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" fillId="0" borderId="16" xfId="0" applyFont="1" applyBorder="1"/>
    <xf numFmtId="164" fontId="1" fillId="0" borderId="23" xfId="0" applyNumberFormat="1" applyFont="1" applyFill="1" applyBorder="1"/>
    <xf numFmtId="0" fontId="1" fillId="0" borderId="21" xfId="0" applyFont="1" applyBorder="1"/>
    <xf numFmtId="164" fontId="1" fillId="2" borderId="22" xfId="0" applyNumberFormat="1" applyFont="1" applyFill="1" applyBorder="1"/>
    <xf numFmtId="164" fontId="1" fillId="0" borderId="22" xfId="0" applyNumberFormat="1" applyFont="1" applyFill="1" applyBorder="1"/>
    <xf numFmtId="0" fontId="10" fillId="0" borderId="21" xfId="0" applyFont="1" applyBorder="1"/>
    <xf numFmtId="164" fontId="10" fillId="2" borderId="22" xfId="0" applyNumberFormat="1" applyFont="1" applyFill="1" applyBorder="1"/>
    <xf numFmtId="164" fontId="10" fillId="0" borderId="22" xfId="0" applyNumberFormat="1" applyFont="1" applyFill="1" applyBorder="1"/>
    <xf numFmtId="164" fontId="1" fillId="0" borderId="23" xfId="0" applyNumberFormat="1" applyFont="1" applyBorder="1"/>
    <xf numFmtId="0" fontId="2" fillId="0" borderId="24" xfId="0" applyFont="1" applyBorder="1" applyAlignment="1">
      <alignment horizontal="center"/>
    </xf>
    <xf numFmtId="164" fontId="2" fillId="0" borderId="6" xfId="0" applyNumberFormat="1" applyFon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0" borderId="13" xfId="0" applyNumberFormat="1" applyFont="1" applyFill="1" applyBorder="1"/>
    <xf numFmtId="0" fontId="1" fillId="0" borderId="17" xfId="0" applyFont="1" applyBorder="1"/>
    <xf numFmtId="164" fontId="1" fillId="2" borderId="23" xfId="0" applyNumberFormat="1" applyFont="1" applyFill="1" applyBorder="1"/>
    <xf numFmtId="0" fontId="2" fillId="0" borderId="6" xfId="0" applyFont="1" applyBorder="1" applyAlignment="1">
      <alignment horizontal="center"/>
    </xf>
    <xf numFmtId="0" fontId="1" fillId="0" borderId="22" xfId="0" applyFont="1" applyBorder="1"/>
    <xf numFmtId="0" fontId="1" fillId="2" borderId="22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" fillId="2" borderId="17" xfId="0" applyFont="1" applyFill="1" applyBorder="1"/>
    <xf numFmtId="0" fontId="2" fillId="0" borderId="5" xfId="0" applyFont="1" applyBorder="1" applyAlignment="1">
      <alignment vertical="center"/>
    </xf>
    <xf numFmtId="0" fontId="2" fillId="0" borderId="19" xfId="0" applyFont="1" applyBorder="1" applyAlignment="1">
      <alignment horizontal="center" wrapText="1"/>
    </xf>
    <xf numFmtId="164" fontId="7" fillId="0" borderId="7" xfId="0" applyNumberFormat="1" applyFont="1" applyBorder="1"/>
    <xf numFmtId="164" fontId="7" fillId="0" borderId="7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" fillId="2" borderId="0" xfId="0" applyFont="1" applyFill="1"/>
    <xf numFmtId="0" fontId="1" fillId="2" borderId="27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left" vertical="top" wrapText="1"/>
    </xf>
    <xf numFmtId="164" fontId="1" fillId="0" borderId="16" xfId="0" applyNumberFormat="1" applyFont="1" applyFill="1" applyBorder="1"/>
    <xf numFmtId="164" fontId="1" fillId="0" borderId="23" xfId="0" applyNumberFormat="1" applyFont="1" applyFill="1" applyBorder="1" applyAlignment="1">
      <alignment horizontal="right"/>
    </xf>
    <xf numFmtId="164" fontId="1" fillId="2" borderId="23" xfId="0" applyNumberFormat="1" applyFont="1" applyFill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164" fontId="1" fillId="2" borderId="20" xfId="0" applyNumberFormat="1" applyFont="1" applyFill="1" applyBorder="1"/>
    <xf numFmtId="164" fontId="1" fillId="0" borderId="20" xfId="0" applyNumberFormat="1" applyFont="1" applyBorder="1"/>
    <xf numFmtId="0" fontId="1" fillId="2" borderId="28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0" fillId="2" borderId="16" xfId="0" applyFont="1" applyFill="1" applyBorder="1" applyAlignment="1">
      <alignment wrapText="1"/>
    </xf>
    <xf numFmtId="0" fontId="10" fillId="2" borderId="0" xfId="0" applyFont="1" applyFill="1"/>
    <xf numFmtId="164" fontId="1" fillId="0" borderId="23" xfId="0" applyNumberFormat="1" applyFont="1" applyFill="1" applyBorder="1"/>
    <xf numFmtId="164" fontId="1" fillId="2" borderId="16" xfId="0" applyNumberFormat="1" applyFont="1" applyFill="1" applyBorder="1"/>
    <xf numFmtId="164" fontId="1" fillId="0" borderId="20" xfId="0" applyNumberFormat="1" applyFont="1" applyFill="1" applyBorder="1"/>
    <xf numFmtId="0" fontId="1" fillId="0" borderId="23" xfId="0" applyFont="1" applyBorder="1" applyAlignment="1">
      <alignment vertical="center"/>
    </xf>
    <xf numFmtId="0" fontId="1" fillId="0" borderId="17" xfId="0" applyFont="1" applyBorder="1" applyAlignment="1">
      <alignment wrapText="1"/>
    </xf>
    <xf numFmtId="0" fontId="1" fillId="0" borderId="30" xfId="0" applyFont="1" applyBorder="1" applyAlignment="1">
      <alignment vertical="center"/>
    </xf>
    <xf numFmtId="164" fontId="1" fillId="2" borderId="18" xfId="0" applyNumberFormat="1" applyFont="1" applyFill="1" applyBorder="1"/>
    <xf numFmtId="164" fontId="10" fillId="2" borderId="18" xfId="0" applyNumberFormat="1" applyFont="1" applyFill="1" applyBorder="1"/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164" fontId="10" fillId="2" borderId="13" xfId="0" applyNumberFormat="1" applyFont="1" applyFill="1" applyBorder="1"/>
    <xf numFmtId="164" fontId="10" fillId="0" borderId="13" xfId="0" applyNumberFormat="1" applyFont="1" applyFill="1" applyBorder="1"/>
    <xf numFmtId="164" fontId="7" fillId="0" borderId="19" xfId="0" applyNumberFormat="1" applyFont="1" applyBorder="1"/>
    <xf numFmtId="0" fontId="1" fillId="0" borderId="17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1" xfId="0" applyFont="1" applyBorder="1" applyAlignment="1">
      <alignment horizontal="left" vertical="top" wrapText="1"/>
    </xf>
    <xf numFmtId="164" fontId="1" fillId="2" borderId="31" xfId="0" applyNumberFormat="1" applyFont="1" applyFill="1" applyBorder="1"/>
    <xf numFmtId="164" fontId="1" fillId="0" borderId="31" xfId="0" applyNumberFormat="1" applyFont="1" applyFill="1" applyBorder="1"/>
    <xf numFmtId="0" fontId="1" fillId="0" borderId="16" xfId="0" applyFont="1" applyBorder="1" applyAlignment="1">
      <alignment horizontal="left" vertical="top" wrapText="1"/>
    </xf>
    <xf numFmtId="164" fontId="10" fillId="2" borderId="16" xfId="0" applyNumberFormat="1" applyFont="1" applyFill="1" applyBorder="1" applyAlignment="1">
      <alignment wrapText="1"/>
    </xf>
    <xf numFmtId="0" fontId="1" fillId="0" borderId="32" xfId="0" applyFont="1" applyBorder="1" applyAlignment="1">
      <alignment vertical="center"/>
    </xf>
    <xf numFmtId="0" fontId="1" fillId="0" borderId="12" xfId="0" applyFont="1" applyBorder="1" applyAlignment="1">
      <alignment horizontal="left" vertical="top" wrapText="1"/>
    </xf>
    <xf numFmtId="164" fontId="10" fillId="2" borderId="12" xfId="0" applyNumberFormat="1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wrapText="1"/>
    </xf>
    <xf numFmtId="164" fontId="1" fillId="0" borderId="18" xfId="0" applyNumberFormat="1" applyFont="1" applyFill="1" applyBorder="1"/>
    <xf numFmtId="165" fontId="1" fillId="2" borderId="12" xfId="0" applyNumberFormat="1" applyFont="1" applyFill="1" applyBorder="1"/>
    <xf numFmtId="0" fontId="2" fillId="2" borderId="0" xfId="0" applyFont="1" applyFill="1"/>
    <xf numFmtId="0" fontId="1" fillId="0" borderId="17" xfId="0" applyFont="1" applyBorder="1" applyAlignment="1">
      <alignment vertical="center"/>
    </xf>
    <xf numFmtId="164" fontId="1" fillId="2" borderId="0" xfId="0" applyNumberFormat="1" applyFont="1" applyFill="1" applyBorder="1"/>
    <xf numFmtId="0" fontId="1" fillId="0" borderId="21" xfId="0" applyFont="1" applyBorder="1" applyAlignment="1">
      <alignment vertical="center"/>
    </xf>
    <xf numFmtId="164" fontId="1" fillId="2" borderId="21" xfId="0" applyNumberFormat="1" applyFont="1" applyFill="1" applyBorder="1"/>
    <xf numFmtId="164" fontId="1" fillId="0" borderId="33" xfId="0" applyNumberFormat="1" applyFont="1" applyFill="1" applyBorder="1"/>
    <xf numFmtId="164" fontId="1" fillId="2" borderId="33" xfId="0" applyNumberFormat="1" applyFont="1" applyFill="1" applyBorder="1"/>
    <xf numFmtId="0" fontId="2" fillId="0" borderId="9" xfId="0" applyFont="1" applyBorder="1"/>
    <xf numFmtId="0" fontId="2" fillId="0" borderId="34" xfId="0" applyFont="1" applyBorder="1" applyAlignment="1">
      <alignment horizontal="center"/>
    </xf>
    <xf numFmtId="164" fontId="2" fillId="0" borderId="34" xfId="0" applyNumberFormat="1" applyFont="1" applyBorder="1"/>
    <xf numFmtId="0" fontId="10" fillId="0" borderId="15" xfId="0" applyFont="1" applyBorder="1"/>
    <xf numFmtId="164" fontId="10" fillId="2" borderId="15" xfId="0" applyNumberFormat="1" applyFont="1" applyFill="1" applyBorder="1"/>
    <xf numFmtId="164" fontId="1" fillId="2" borderId="15" xfId="0" applyNumberFormat="1" applyFont="1" applyFill="1" applyBorder="1"/>
    <xf numFmtId="164" fontId="1" fillId="0" borderId="15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0" fillId="0" borderId="18" xfId="0" applyFont="1" applyBorder="1" applyAlignment="1">
      <alignment wrapText="1"/>
    </xf>
    <xf numFmtId="164" fontId="10" fillId="2" borderId="18" xfId="0" applyNumberFormat="1" applyFont="1" applyFill="1" applyBorder="1" applyAlignment="1">
      <alignment wrapText="1"/>
    </xf>
    <xf numFmtId="164" fontId="10" fillId="2" borderId="35" xfId="0" applyNumberFormat="1" applyFont="1" applyFill="1" applyBorder="1"/>
    <xf numFmtId="164" fontId="1" fillId="0" borderId="36" xfId="0" applyNumberFormat="1" applyFont="1" applyFill="1" applyBorder="1"/>
    <xf numFmtId="0" fontId="1" fillId="0" borderId="17" xfId="0" applyFont="1" applyFill="1" applyBorder="1"/>
    <xf numFmtId="0" fontId="10" fillId="0" borderId="16" xfId="0" applyFont="1" applyBorder="1"/>
    <xf numFmtId="164" fontId="10" fillId="2" borderId="37" xfId="0" applyNumberFormat="1" applyFont="1" applyFill="1" applyBorder="1"/>
    <xf numFmtId="164" fontId="1" fillId="0" borderId="38" xfId="0" applyNumberFormat="1" applyFont="1" applyFill="1" applyBorder="1"/>
    <xf numFmtId="164" fontId="10" fillId="2" borderId="39" xfId="0" applyNumberFormat="1" applyFont="1" applyFill="1" applyBorder="1"/>
    <xf numFmtId="0" fontId="10" fillId="0" borderId="13" xfId="0" applyFont="1" applyBorder="1"/>
    <xf numFmtId="164" fontId="10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30" xfId="0" applyFont="1" applyFill="1" applyBorder="1" applyAlignment="1">
      <alignment vertical="center"/>
    </xf>
    <xf numFmtId="164" fontId="10" fillId="2" borderId="40" xfId="0" applyNumberFormat="1" applyFont="1" applyFill="1" applyBorder="1"/>
    <xf numFmtId="0" fontId="2" fillId="0" borderId="24" xfId="0" applyFont="1" applyBorder="1"/>
    <xf numFmtId="164" fontId="1" fillId="2" borderId="37" xfId="0" applyNumberFormat="1" applyFont="1" applyFill="1" applyBorder="1"/>
    <xf numFmtId="0" fontId="1" fillId="0" borderId="23" xfId="0" applyFont="1" applyBorder="1"/>
    <xf numFmtId="164" fontId="1" fillId="0" borderId="41" xfId="0" applyNumberFormat="1" applyFont="1" applyFill="1" applyBorder="1"/>
    <xf numFmtId="164" fontId="2" fillId="2" borderId="24" xfId="0" applyNumberFormat="1" applyFont="1" applyFill="1" applyBorder="1"/>
    <xf numFmtId="164" fontId="1" fillId="2" borderId="42" xfId="0" applyNumberFormat="1" applyFont="1" applyFill="1" applyBorder="1"/>
    <xf numFmtId="164" fontId="1" fillId="2" borderId="39" xfId="0" applyNumberFormat="1" applyFont="1" applyFill="1" applyBorder="1"/>
    <xf numFmtId="0" fontId="10" fillId="2" borderId="22" xfId="0" applyFont="1" applyFill="1" applyBorder="1" applyAlignment="1">
      <alignment wrapText="1"/>
    </xf>
    <xf numFmtId="164" fontId="2" fillId="0" borderId="24" xfId="0" applyNumberFormat="1" applyFont="1" applyFill="1" applyBorder="1"/>
    <xf numFmtId="0" fontId="1" fillId="0" borderId="19" xfId="0" applyFont="1" applyBorder="1"/>
    <xf numFmtId="0" fontId="10" fillId="0" borderId="43" xfId="0" applyFont="1" applyBorder="1"/>
    <xf numFmtId="164" fontId="1" fillId="2" borderId="44" xfId="0" applyNumberFormat="1" applyFont="1" applyFill="1" applyBorder="1"/>
    <xf numFmtId="164" fontId="1" fillId="2" borderId="7" xfId="0" applyNumberFormat="1" applyFont="1" applyFill="1" applyBorder="1"/>
    <xf numFmtId="164" fontId="1" fillId="0" borderId="45" xfId="0" applyNumberFormat="1" applyFont="1" applyFill="1" applyBorder="1"/>
    <xf numFmtId="164" fontId="1" fillId="0" borderId="7" xfId="0" applyNumberFormat="1" applyFont="1" applyBorder="1"/>
    <xf numFmtId="0" fontId="2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164" fontId="10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0" borderId="11" xfId="0" applyNumberFormat="1" applyFont="1" applyFill="1" applyBorder="1"/>
    <xf numFmtId="164" fontId="2" fillId="2" borderId="34" xfId="0" applyNumberFormat="1" applyFont="1" applyFill="1" applyBorder="1"/>
    <xf numFmtId="0" fontId="1" fillId="0" borderId="46" xfId="0" applyFont="1" applyBorder="1"/>
    <xf numFmtId="0" fontId="1" fillId="0" borderId="18" xfId="0" applyFont="1" applyBorder="1" applyAlignment="1">
      <alignment horizontal="left"/>
    </xf>
    <xf numFmtId="164" fontId="1" fillId="0" borderId="47" xfId="0" applyNumberFormat="1" applyFont="1" applyBorder="1"/>
    <xf numFmtId="165" fontId="2" fillId="2" borderId="24" xfId="0" applyNumberFormat="1" applyFont="1" applyFill="1" applyBorder="1"/>
    <xf numFmtId="166" fontId="2" fillId="0" borderId="47" xfId="0" applyNumberFormat="1" applyFont="1" applyBorder="1"/>
    <xf numFmtId="1" fontId="2" fillId="0" borderId="48" xfId="0" applyNumberFormat="1" applyFont="1" applyBorder="1"/>
    <xf numFmtId="0" fontId="1" fillId="0" borderId="7" xfId="0" applyFont="1" applyBorder="1"/>
    <xf numFmtId="165" fontId="1" fillId="2" borderId="43" xfId="0" applyNumberFormat="1" applyFont="1" applyFill="1" applyBorder="1"/>
    <xf numFmtId="165" fontId="1" fillId="2" borderId="0" xfId="0" applyNumberFormat="1" applyFont="1" applyFill="1" applyBorder="1"/>
    <xf numFmtId="166" fontId="1" fillId="0" borderId="7" xfId="0" applyNumberFormat="1" applyFont="1" applyBorder="1"/>
    <xf numFmtId="1" fontId="1" fillId="0" borderId="7" xfId="0" applyNumberFormat="1" applyFont="1" applyBorder="1"/>
    <xf numFmtId="164" fontId="2" fillId="0" borderId="43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2" fontId="1" fillId="0" borderId="0" xfId="0" applyNumberFormat="1" applyFont="1" applyFill="1" applyBorder="1"/>
    <xf numFmtId="166" fontId="2" fillId="0" borderId="0" xfId="0" applyNumberFormat="1" applyFont="1" applyBorder="1"/>
    <xf numFmtId="167" fontId="2" fillId="2" borderId="0" xfId="0" applyNumberFormat="1" applyFont="1" applyFill="1" applyBorder="1"/>
    <xf numFmtId="165" fontId="2" fillId="2" borderId="0" xfId="0" applyNumberFormat="1" applyFont="1" applyFill="1" applyBorder="1"/>
    <xf numFmtId="166" fontId="2" fillId="0" borderId="0" xfId="0" applyNumberFormat="1" applyFont="1" applyFill="1" applyBorder="1"/>
    <xf numFmtId="165" fontId="2" fillId="0" borderId="0" xfId="0" applyNumberFormat="1" applyFont="1" applyFill="1" applyBorder="1"/>
    <xf numFmtId="0" fontId="7" fillId="2" borderId="0" xfId="0" applyFont="1" applyFill="1" applyBorder="1"/>
    <xf numFmtId="2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" fillId="2" borderId="0" xfId="0" applyFont="1" applyFill="1" applyBorder="1"/>
    <xf numFmtId="165" fontId="2" fillId="2" borderId="0" xfId="0" applyNumberFormat="1" applyFont="1" applyFill="1"/>
    <xf numFmtId="0" fontId="2" fillId="0" borderId="0" xfId="0" applyFont="1" applyFill="1"/>
    <xf numFmtId="165" fontId="2" fillId="0" borderId="0" xfId="0" applyNumberFormat="1" applyFont="1" applyFill="1"/>
    <xf numFmtId="0" fontId="1" fillId="2" borderId="0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top" wrapText="1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wrapText="1"/>
    </xf>
    <xf numFmtId="164" fontId="1" fillId="0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0" fontId="9" fillId="0" borderId="0" xfId="0" applyFont="1" applyAlignment="1">
      <alignment horizontal="distributed" vertical="distributed"/>
    </xf>
    <xf numFmtId="0" fontId="1" fillId="0" borderId="40" xfId="0" applyFont="1" applyBorder="1" applyAlignment="1">
      <alignment vertical="center"/>
    </xf>
    <xf numFmtId="164" fontId="1" fillId="2" borderId="49" xfId="0" applyNumberFormat="1" applyFont="1" applyFill="1" applyBorder="1"/>
    <xf numFmtId="0" fontId="1" fillId="2" borderId="16" xfId="0" applyFont="1" applyFill="1" applyBorder="1" applyAlignment="1">
      <alignment wrapText="1"/>
    </xf>
    <xf numFmtId="0" fontId="1" fillId="2" borderId="18" xfId="0" applyFont="1" applyFill="1" applyBorder="1"/>
    <xf numFmtId="0" fontId="1" fillId="2" borderId="2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0" borderId="15" xfId="0" applyFont="1" applyBorder="1"/>
    <xf numFmtId="164" fontId="1" fillId="2" borderId="14" xfId="0" applyNumberFormat="1" applyFont="1" applyFill="1" applyBorder="1"/>
    <xf numFmtId="0" fontId="1" fillId="0" borderId="23" xfId="0" applyFont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1" fillId="0" borderId="2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wrapText="1"/>
    </xf>
    <xf numFmtId="164" fontId="1" fillId="2" borderId="15" xfId="0" applyNumberFormat="1" applyFont="1" applyFill="1" applyBorder="1" applyAlignment="1">
      <alignment wrapText="1"/>
    </xf>
    <xf numFmtId="164" fontId="1" fillId="2" borderId="20" xfId="0" applyNumberFormat="1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164" fontId="1" fillId="2" borderId="16" xfId="0" applyNumberFormat="1" applyFont="1" applyFill="1" applyBorder="1" applyAlignment="1">
      <alignment wrapText="1"/>
    </xf>
    <xf numFmtId="164" fontId="1" fillId="2" borderId="33" xfId="0" applyNumberFormat="1" applyFont="1" applyFill="1" applyBorder="1" applyAlignment="1">
      <alignment wrapText="1"/>
    </xf>
    <xf numFmtId="164" fontId="1" fillId="2" borderId="23" xfId="0" applyNumberFormat="1" applyFont="1" applyFill="1" applyBorder="1" applyAlignment="1">
      <alignment wrapText="1"/>
    </xf>
    <xf numFmtId="0" fontId="1" fillId="0" borderId="43" xfId="0" applyFont="1" applyBorder="1"/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164" fontId="2" fillId="2" borderId="11" xfId="0" applyNumberFormat="1" applyFont="1" applyFill="1" applyBorder="1"/>
    <xf numFmtId="164" fontId="2" fillId="0" borderId="10" xfId="0" applyNumberFormat="1" applyFont="1" applyFill="1" applyBorder="1"/>
    <xf numFmtId="0" fontId="2" fillId="2" borderId="19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/>
    <xf numFmtId="164" fontId="2" fillId="2" borderId="7" xfId="0" applyNumberFormat="1" applyFont="1" applyFill="1" applyBorder="1"/>
    <xf numFmtId="164" fontId="2" fillId="2" borderId="8" xfId="0" applyNumberFormat="1" applyFont="1" applyFill="1" applyBorder="1"/>
    <xf numFmtId="0" fontId="1" fillId="2" borderId="20" xfId="0" applyFont="1" applyFill="1" applyBorder="1" applyAlignment="1">
      <alignment vertical="center"/>
    </xf>
    <xf numFmtId="0" fontId="9" fillId="0" borderId="0" xfId="0" applyFont="1"/>
    <xf numFmtId="0" fontId="1" fillId="2" borderId="18" xfId="0" applyFont="1" applyFill="1" applyBorder="1" applyAlignment="1">
      <alignment vertical="center"/>
    </xf>
    <xf numFmtId="0" fontId="1" fillId="2" borderId="18" xfId="0" applyFont="1" applyFill="1" applyBorder="1" applyAlignment="1">
      <alignment wrapText="1"/>
    </xf>
    <xf numFmtId="0" fontId="1" fillId="2" borderId="11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11" xfId="0" applyFont="1" applyFill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6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3" width="13.85546875" style="217" hidden="1" customWidth="1"/>
    <col min="4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243</v>
      </c>
      <c r="C4" s="3"/>
      <c r="D4" s="3"/>
      <c r="E4" s="4"/>
      <c r="F4" s="5"/>
      <c r="G4" s="8"/>
      <c r="H4" s="8"/>
    </row>
    <row r="5" spans="1:8" s="10" customFormat="1" ht="24.75" customHeight="1" thickBot="1" x14ac:dyDescent="0.25">
      <c r="A5" s="281" t="s">
        <v>258</v>
      </c>
      <c r="B5" s="284" t="s">
        <v>3</v>
      </c>
      <c r="C5" s="9" t="s">
        <v>1</v>
      </c>
      <c r="D5" s="287" t="s">
        <v>259</v>
      </c>
      <c r="E5" s="290" t="s">
        <v>260</v>
      </c>
      <c r="F5" s="293" t="s">
        <v>261</v>
      </c>
      <c r="G5" s="279" t="s">
        <v>2</v>
      </c>
      <c r="H5" s="280"/>
    </row>
    <row r="6" spans="1:8" s="10" customFormat="1" ht="15" customHeight="1" x14ac:dyDescent="0.2">
      <c r="A6" s="282"/>
      <c r="B6" s="285"/>
      <c r="C6" s="11" t="s">
        <v>4</v>
      </c>
      <c r="D6" s="288"/>
      <c r="E6" s="291"/>
      <c r="F6" s="294"/>
      <c r="G6" s="296" t="s">
        <v>6</v>
      </c>
      <c r="H6" s="296" t="s">
        <v>7</v>
      </c>
    </row>
    <row r="7" spans="1:8" ht="7.5" customHeight="1" thickBot="1" x14ac:dyDescent="0.25">
      <c r="A7" s="283"/>
      <c r="B7" s="286"/>
      <c r="C7" s="11" t="s">
        <v>5</v>
      </c>
      <c r="D7" s="289"/>
      <c r="E7" s="292"/>
      <c r="F7" s="295"/>
      <c r="G7" s="297"/>
      <c r="H7" s="297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115710.31668</v>
      </c>
      <c r="D8" s="14">
        <f>D9+D20+D32+D50+D61+D83+D38+D29+D14+D56</f>
        <v>131994.74546999999</v>
      </c>
      <c r="E8" s="14">
        <f>E9+E20+E32+E50+E61+E83+E38+E29+E14+E56</f>
        <v>7670.1757100000004</v>
      </c>
      <c r="F8" s="14">
        <f>F9+F20+F32+F50+F61+F83+F38+F29+F14+F56</f>
        <v>7227.479110000002</v>
      </c>
      <c r="G8" s="14">
        <f t="shared" ref="G8:G26" si="0">E8/D8*100</f>
        <v>5.8109704918089271</v>
      </c>
      <c r="H8" s="15">
        <f t="shared" ref="H8:H41" si="1">E8-D8</f>
        <v>-124324.56976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60074.928</v>
      </c>
      <c r="D9" s="18">
        <f>D10</f>
        <v>65699.994299999991</v>
      </c>
      <c r="E9" s="18">
        <f>E10</f>
        <v>5616.2995000000001</v>
      </c>
      <c r="F9" s="19">
        <f>F10</f>
        <v>4419.9379600000002</v>
      </c>
      <c r="G9" s="14">
        <f t="shared" si="0"/>
        <v>8.548401807091178</v>
      </c>
      <c r="H9" s="15">
        <f t="shared" si="1"/>
        <v>-60083.69479999999</v>
      </c>
    </row>
    <row r="10" spans="1:8" x14ac:dyDescent="0.2">
      <c r="A10" s="21" t="s">
        <v>11</v>
      </c>
      <c r="B10" s="22" t="s">
        <v>12</v>
      </c>
      <c r="C10" s="23">
        <f>C11+C12+C13</f>
        <v>60074.928</v>
      </c>
      <c r="D10" s="23">
        <f>D11+D12+D13</f>
        <v>65699.994299999991</v>
      </c>
      <c r="E10" s="23">
        <f>E11+E12+E13</f>
        <v>5616.2995000000001</v>
      </c>
      <c r="F10" s="23">
        <f>F11+F12+F13</f>
        <v>4419.9379600000002</v>
      </c>
      <c r="G10" s="24">
        <f t="shared" si="0"/>
        <v>8.548401807091178</v>
      </c>
      <c r="H10" s="25">
        <f t="shared" si="1"/>
        <v>-60083.69479999999</v>
      </c>
    </row>
    <row r="11" spans="1:8" ht="24" x14ac:dyDescent="0.2">
      <c r="A11" s="26" t="s">
        <v>227</v>
      </c>
      <c r="B11" s="27" t="s">
        <v>13</v>
      </c>
      <c r="C11" s="28">
        <v>59776.928</v>
      </c>
      <c r="D11" s="28">
        <v>65175.994299999998</v>
      </c>
      <c r="E11" s="28">
        <v>5609.1290399999998</v>
      </c>
      <c r="F11" s="29">
        <v>4405.6064900000001</v>
      </c>
      <c r="G11" s="30">
        <f t="shared" si="0"/>
        <v>8.6061273023033866</v>
      </c>
      <c r="H11" s="30">
        <f t="shared" si="1"/>
        <v>-59566.865259999999</v>
      </c>
    </row>
    <row r="12" spans="1:8" ht="60" x14ac:dyDescent="0.2">
      <c r="A12" s="26" t="s">
        <v>228</v>
      </c>
      <c r="B12" s="239" t="s">
        <v>14</v>
      </c>
      <c r="C12" s="31">
        <v>152</v>
      </c>
      <c r="D12" s="31">
        <v>276</v>
      </c>
      <c r="E12" s="31">
        <v>0</v>
      </c>
      <c r="F12" s="32">
        <v>14.30513</v>
      </c>
      <c r="G12" s="33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146</v>
      </c>
      <c r="D13" s="35">
        <v>248</v>
      </c>
      <c r="E13" s="35">
        <v>7.1704600000000003</v>
      </c>
      <c r="F13" s="36">
        <v>2.6339999999999999E-2</v>
      </c>
      <c r="G13" s="37">
        <f t="shared" si="0"/>
        <v>2.8913145161290323</v>
      </c>
      <c r="H13" s="38">
        <f t="shared" si="1"/>
        <v>-240.82954000000001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8655.5395100000005</v>
      </c>
      <c r="D14" s="41">
        <f>D15</f>
        <v>10048.58274</v>
      </c>
      <c r="E14" s="41">
        <f>E15</f>
        <v>785.32409999999993</v>
      </c>
      <c r="F14" s="42">
        <f>F15</f>
        <v>906.38697999999999</v>
      </c>
      <c r="G14" s="43">
        <f t="shared" si="0"/>
        <v>7.8152722659474261</v>
      </c>
      <c r="H14" s="15">
        <f t="shared" si="1"/>
        <v>-9263.25864</v>
      </c>
    </row>
    <row r="15" spans="1:8" x14ac:dyDescent="0.2">
      <c r="A15" s="44" t="s">
        <v>235</v>
      </c>
      <c r="B15" s="6" t="s">
        <v>16</v>
      </c>
      <c r="C15" s="45">
        <f>C16+C17+C18+C19</f>
        <v>8655.5395100000005</v>
      </c>
      <c r="D15" s="45">
        <f>D16+D17+D18+D19</f>
        <v>10048.58274</v>
      </c>
      <c r="E15" s="45">
        <f>E16+E17+E18+E19</f>
        <v>785.32409999999993</v>
      </c>
      <c r="F15" s="46">
        <f>F16+F17+F18+F19</f>
        <v>906.38697999999999</v>
      </c>
      <c r="G15" s="25">
        <f t="shared" si="0"/>
        <v>7.8152722659474261</v>
      </c>
      <c r="H15" s="25">
        <f t="shared" si="1"/>
        <v>-9263.25864</v>
      </c>
    </row>
    <row r="16" spans="1:8" s="52" customFormat="1" x14ac:dyDescent="0.2">
      <c r="A16" s="47" t="s">
        <v>236</v>
      </c>
      <c r="B16" s="48" t="s">
        <v>17</v>
      </c>
      <c r="C16" s="49">
        <v>3138.7247299999999</v>
      </c>
      <c r="D16" s="49">
        <v>4604.6117299999996</v>
      </c>
      <c r="E16" s="49">
        <v>357.75889999999998</v>
      </c>
      <c r="F16" s="50">
        <v>395.82434000000001</v>
      </c>
      <c r="G16" s="30">
        <f t="shared" si="0"/>
        <v>7.7695780008795667</v>
      </c>
      <c r="H16" s="51">
        <f t="shared" si="1"/>
        <v>-4246.8528299999998</v>
      </c>
    </row>
    <row r="17" spans="1:8" s="52" customFormat="1" x14ac:dyDescent="0.2">
      <c r="A17" s="47" t="s">
        <v>237</v>
      </c>
      <c r="B17" s="48" t="s">
        <v>18</v>
      </c>
      <c r="C17" s="49">
        <v>21.99173</v>
      </c>
      <c r="D17" s="49">
        <v>23.717680000000001</v>
      </c>
      <c r="E17" s="49">
        <v>2.4340199999999999</v>
      </c>
      <c r="F17" s="50">
        <v>2.9556200000000001</v>
      </c>
      <c r="G17" s="30">
        <f t="shared" si="0"/>
        <v>10.26247086561586</v>
      </c>
      <c r="H17" s="51">
        <f t="shared" si="1"/>
        <v>-21.283660000000001</v>
      </c>
    </row>
    <row r="18" spans="1:8" s="52" customFormat="1" x14ac:dyDescent="0.2">
      <c r="A18" s="47" t="s">
        <v>238</v>
      </c>
      <c r="B18" s="48" t="s">
        <v>19</v>
      </c>
      <c r="C18" s="49">
        <v>6078.4753700000001</v>
      </c>
      <c r="D18" s="49">
        <v>6014.4879300000002</v>
      </c>
      <c r="E18" s="49">
        <v>490.89990999999998</v>
      </c>
      <c r="F18" s="50">
        <v>576.10522000000003</v>
      </c>
      <c r="G18" s="53">
        <f t="shared" si="0"/>
        <v>8.1619568567327718</v>
      </c>
      <c r="H18" s="51">
        <f t="shared" si="1"/>
        <v>-5523.5880200000001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-583.65232000000003</v>
      </c>
      <c r="D19" s="56">
        <v>-594.2346</v>
      </c>
      <c r="E19" s="56">
        <v>-65.768730000000005</v>
      </c>
      <c r="F19" s="57">
        <v>-68.498199999999997</v>
      </c>
      <c r="G19" s="33">
        <f t="shared" si="0"/>
        <v>11.067805543467177</v>
      </c>
      <c r="H19" s="51">
        <f t="shared" si="1"/>
        <v>528.46587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19685.705000000002</v>
      </c>
      <c r="D20" s="58">
        <f>D21+D25+D26+D28+D27</f>
        <v>24895.834999999999</v>
      </c>
      <c r="E20" s="58">
        <f>E21+E25+E26+E28+E27</f>
        <v>641.41088999999999</v>
      </c>
      <c r="F20" s="58">
        <f>F21+F25+F26+F28+F27</f>
        <v>766.12919000000011</v>
      </c>
      <c r="G20" s="59">
        <f t="shared" si="0"/>
        <v>2.5763782978156788</v>
      </c>
      <c r="H20" s="15">
        <f t="shared" si="1"/>
        <v>-24254.42411</v>
      </c>
    </row>
    <row r="21" spans="1:8" s="10" customFormat="1" x14ac:dyDescent="0.2">
      <c r="A21" s="61" t="s">
        <v>23</v>
      </c>
      <c r="B21" s="62" t="s">
        <v>24</v>
      </c>
      <c r="C21" s="45">
        <f>C22+C23+C24</f>
        <v>13821</v>
      </c>
      <c r="D21" s="45">
        <f>D22+D23+D24</f>
        <v>19088</v>
      </c>
      <c r="E21" s="45">
        <f>E22+E23+E24</f>
        <v>268.31943999999999</v>
      </c>
      <c r="F21" s="45">
        <f>F22+F23+F24</f>
        <v>401.60593</v>
      </c>
      <c r="G21" s="53">
        <f t="shared" si="0"/>
        <v>1.4056969823973178</v>
      </c>
      <c r="H21" s="25">
        <f t="shared" si="1"/>
        <v>-18819.680560000001</v>
      </c>
    </row>
    <row r="22" spans="1:8" s="60" customFormat="1" ht="24" x14ac:dyDescent="0.2">
      <c r="A22" s="63" t="s">
        <v>25</v>
      </c>
      <c r="B22" s="64" t="s">
        <v>26</v>
      </c>
      <c r="C22" s="49">
        <v>7308</v>
      </c>
      <c r="D22" s="49">
        <v>13617</v>
      </c>
      <c r="E22" s="49">
        <v>248.96986000000001</v>
      </c>
      <c r="F22" s="50">
        <v>284.96778999999998</v>
      </c>
      <c r="G22" s="30">
        <f t="shared" si="0"/>
        <v>1.8283752662113535</v>
      </c>
      <c r="H22" s="30">
        <f t="shared" si="1"/>
        <v>-13368.030140000001</v>
      </c>
    </row>
    <row r="23" spans="1:8" s="60" customFormat="1" ht="24" x14ac:dyDescent="0.2">
      <c r="A23" s="65" t="s">
        <v>27</v>
      </c>
      <c r="B23" s="66" t="s">
        <v>28</v>
      </c>
      <c r="C23" s="49">
        <v>6513</v>
      </c>
      <c r="D23" s="49">
        <v>5471</v>
      </c>
      <c r="E23" s="49">
        <v>19.34958</v>
      </c>
      <c r="F23" s="50">
        <v>116.59577</v>
      </c>
      <c r="G23" s="30">
        <f t="shared" si="0"/>
        <v>0.3536753792725279</v>
      </c>
      <c r="H23" s="30">
        <f t="shared" si="1"/>
        <v>-5451.6504199999999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4.2369999999999998E-2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28">
        <v>1323</v>
      </c>
      <c r="D25" s="35">
        <v>506</v>
      </c>
      <c r="E25" s="35">
        <v>287.62277999999998</v>
      </c>
      <c r="F25" s="69">
        <v>166.85415</v>
      </c>
      <c r="G25" s="30">
        <f t="shared" si="0"/>
        <v>56.842446640316204</v>
      </c>
      <c r="H25" s="30">
        <f t="shared" si="1"/>
        <v>-218.37722000000002</v>
      </c>
    </row>
    <row r="26" spans="1:8" x14ac:dyDescent="0.2">
      <c r="A26" s="70" t="s">
        <v>33</v>
      </c>
      <c r="B26" s="70" t="s">
        <v>34</v>
      </c>
      <c r="C26" s="71">
        <v>3715.7049999999999</v>
      </c>
      <c r="D26" s="71">
        <v>4464.085</v>
      </c>
      <c r="E26" s="71">
        <v>50.567300000000003</v>
      </c>
      <c r="F26" s="72">
        <v>103.64309</v>
      </c>
      <c r="G26" s="30">
        <f t="shared" si="0"/>
        <v>1.132758448819859</v>
      </c>
      <c r="H26" s="30">
        <f t="shared" si="1"/>
        <v>-4413.5177000000003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826</v>
      </c>
      <c r="D28" s="35">
        <v>837.75</v>
      </c>
      <c r="E28" s="35">
        <v>34.90137</v>
      </c>
      <c r="F28" s="36">
        <v>94.026020000000003</v>
      </c>
      <c r="G28" s="76">
        <f t="shared" ref="G28:G41" si="2">E28/D28*100</f>
        <v>4.1660841539838849</v>
      </c>
      <c r="H28" s="30">
        <f t="shared" si="1"/>
        <v>-802.84862999999996</v>
      </c>
    </row>
    <row r="29" spans="1:8" ht="12.75" thickBot="1" x14ac:dyDescent="0.25">
      <c r="A29" s="12" t="s">
        <v>39</v>
      </c>
      <c r="B29" s="77" t="s">
        <v>40</v>
      </c>
      <c r="C29" s="78">
        <f>C30+C31</f>
        <v>8083.6059999999998</v>
      </c>
      <c r="D29" s="59">
        <f>D30+D31</f>
        <v>10100.566340000001</v>
      </c>
      <c r="E29" s="79">
        <f>E30+E31</f>
        <v>223.88696999999999</v>
      </c>
      <c r="F29" s="14">
        <f>F30+F31</f>
        <v>427.34054000000003</v>
      </c>
      <c r="G29" s="80">
        <f t="shared" si="2"/>
        <v>2.2165783824751353</v>
      </c>
      <c r="H29" s="15">
        <f t="shared" si="1"/>
        <v>-9876.6793700000017</v>
      </c>
    </row>
    <row r="30" spans="1:8" x14ac:dyDescent="0.2">
      <c r="A30" s="22" t="s">
        <v>41</v>
      </c>
      <c r="B30" s="61" t="s">
        <v>42</v>
      </c>
      <c r="C30" s="31">
        <v>965.322</v>
      </c>
      <c r="D30" s="31">
        <v>794.27949999999998</v>
      </c>
      <c r="E30" s="23">
        <v>41.805489999999999</v>
      </c>
      <c r="F30" s="81">
        <v>27.963049999999999</v>
      </c>
      <c r="G30" s="25">
        <f t="shared" si="2"/>
        <v>5.263322293978379</v>
      </c>
      <c r="H30" s="25">
        <f t="shared" si="1"/>
        <v>-752.47401000000002</v>
      </c>
    </row>
    <row r="31" spans="1:8" ht="12.75" thickBot="1" x14ac:dyDescent="0.25">
      <c r="A31" s="82" t="s">
        <v>43</v>
      </c>
      <c r="B31" s="82" t="s">
        <v>44</v>
      </c>
      <c r="C31" s="35">
        <v>7118.2839999999997</v>
      </c>
      <c r="D31" s="35">
        <v>9306.2868400000007</v>
      </c>
      <c r="E31" s="83">
        <v>182.08148</v>
      </c>
      <c r="F31" s="69">
        <v>399.37749000000002</v>
      </c>
      <c r="G31" s="38">
        <f t="shared" si="2"/>
        <v>1.956542745033206</v>
      </c>
      <c r="H31" s="38">
        <f t="shared" si="1"/>
        <v>-9124.2053599999999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2870.55</v>
      </c>
      <c r="D32" s="14">
        <f>D33+D35+D37+D36</f>
        <v>1924.1518999999998</v>
      </c>
      <c r="E32" s="14">
        <f>E33+E35+E37+E36</f>
        <v>180.99351000000001</v>
      </c>
      <c r="F32" s="14">
        <f>F33+F35+F37+F36</f>
        <v>174.38551999999999</v>
      </c>
      <c r="G32" s="59">
        <f t="shared" si="2"/>
        <v>9.4064044527877471</v>
      </c>
      <c r="H32" s="15">
        <f t="shared" si="1"/>
        <v>-1743.1583899999998</v>
      </c>
    </row>
    <row r="33" spans="1:9" x14ac:dyDescent="0.2">
      <c r="A33" s="22" t="s">
        <v>47</v>
      </c>
      <c r="B33" s="22" t="s">
        <v>48</v>
      </c>
      <c r="C33" s="31">
        <f>C34</f>
        <v>1240</v>
      </c>
      <c r="D33" s="31">
        <f>D34</f>
        <v>1057.8</v>
      </c>
      <c r="E33" s="31">
        <f>E34</f>
        <v>139.37351000000001</v>
      </c>
      <c r="F33" s="32">
        <f>F34</f>
        <v>79.248019999999997</v>
      </c>
      <c r="G33" s="53">
        <f t="shared" si="2"/>
        <v>13.175790319531103</v>
      </c>
      <c r="H33" s="25">
        <f t="shared" si="1"/>
        <v>-918.42648999999994</v>
      </c>
    </row>
    <row r="34" spans="1:9" x14ac:dyDescent="0.2">
      <c r="A34" s="82" t="s">
        <v>49</v>
      </c>
      <c r="B34" s="85" t="s">
        <v>50</v>
      </c>
      <c r="C34" s="71">
        <v>1240</v>
      </c>
      <c r="D34" s="35">
        <v>1057.8</v>
      </c>
      <c r="E34" s="83">
        <v>139.37351000000001</v>
      </c>
      <c r="F34" s="69">
        <v>79.248019999999997</v>
      </c>
      <c r="G34" s="53">
        <f t="shared" si="2"/>
        <v>13.175790319531103</v>
      </c>
      <c r="H34" s="30">
        <f t="shared" si="1"/>
        <v>-918.42648999999994</v>
      </c>
    </row>
    <row r="35" spans="1:9" x14ac:dyDescent="0.2">
      <c r="A35" s="82" t="s">
        <v>51</v>
      </c>
      <c r="B35" s="82" t="s">
        <v>52</v>
      </c>
      <c r="C35" s="35">
        <v>100.55</v>
      </c>
      <c r="D35" s="35">
        <v>126.3519</v>
      </c>
      <c r="E35" s="71">
        <v>2.44</v>
      </c>
      <c r="F35" s="72">
        <v>4.5999999999999996</v>
      </c>
      <c r="G35" s="53">
        <f t="shared" si="2"/>
        <v>1.9311146092777394</v>
      </c>
      <c r="H35" s="30">
        <f t="shared" si="1"/>
        <v>-123.9119</v>
      </c>
    </row>
    <row r="36" spans="1:9" ht="24" x14ac:dyDescent="0.2">
      <c r="A36" s="86" t="s">
        <v>53</v>
      </c>
      <c r="B36" s="242" t="s">
        <v>54</v>
      </c>
      <c r="C36" s="35">
        <v>0</v>
      </c>
      <c r="D36" s="35">
        <v>58</v>
      </c>
      <c r="E36" s="35">
        <v>0</v>
      </c>
      <c r="F36" s="36">
        <v>12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1530</v>
      </c>
      <c r="D37" s="35">
        <v>682</v>
      </c>
      <c r="E37" s="35">
        <v>39.18</v>
      </c>
      <c r="F37" s="36">
        <v>78.537499999999994</v>
      </c>
      <c r="G37" s="103">
        <f t="shared" si="2"/>
        <v>5.7448680351906161</v>
      </c>
      <c r="H37" s="101">
        <f t="shared" si="1"/>
        <v>-642.82000000000005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14644.542170000001</v>
      </c>
      <c r="D38" s="91">
        <f>D39+D47+D48+D46</f>
        <v>18608.722189999997</v>
      </c>
      <c r="E38" s="92">
        <f>E39+E47+E48</f>
        <v>114.70841999999999</v>
      </c>
      <c r="F38" s="91">
        <f>F39+F47+F48+F46</f>
        <v>449.98342000000008</v>
      </c>
      <c r="G38" s="14">
        <f t="shared" si="2"/>
        <v>0.61642287325694134</v>
      </c>
      <c r="H38" s="15">
        <f t="shared" si="1"/>
        <v>-18494.013769999998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14041.095800000001</v>
      </c>
      <c r="D39" s="110">
        <f>D40+D42+D44</f>
        <v>17577.762189999998</v>
      </c>
      <c r="E39" s="110">
        <f>E40+E42+E44+E46</f>
        <v>49.988569999999996</v>
      </c>
      <c r="F39" s="102">
        <f>F40+F42+F44</f>
        <v>338.31819000000002</v>
      </c>
      <c r="G39" s="24">
        <f t="shared" si="2"/>
        <v>0.28438529011638652</v>
      </c>
      <c r="H39" s="24">
        <f t="shared" si="1"/>
        <v>-17527.773619999996</v>
      </c>
    </row>
    <row r="40" spans="1:9" s="94" customFormat="1" ht="24" customHeight="1" x14ac:dyDescent="0.2">
      <c r="A40" s="86" t="s">
        <v>61</v>
      </c>
      <c r="B40" s="245" t="s">
        <v>62</v>
      </c>
      <c r="C40" s="97">
        <f>C41</f>
        <v>4305.6000000000004</v>
      </c>
      <c r="D40" s="97">
        <f>D41</f>
        <v>8214.2999999999993</v>
      </c>
      <c r="E40" s="109">
        <f>E41</f>
        <v>23.661079999999998</v>
      </c>
      <c r="F40" s="109">
        <f>F41</f>
        <v>273.36002999999999</v>
      </c>
      <c r="G40" s="30">
        <f t="shared" si="2"/>
        <v>0.28804742948273132</v>
      </c>
      <c r="H40" s="30">
        <f t="shared" si="1"/>
        <v>-8190.6389199999994</v>
      </c>
    </row>
    <row r="41" spans="1:9" s="94" customFormat="1" ht="27" customHeight="1" x14ac:dyDescent="0.2">
      <c r="A41" s="95" t="s">
        <v>63</v>
      </c>
      <c r="B41" s="96" t="s">
        <v>62</v>
      </c>
      <c r="C41" s="97">
        <v>4305.6000000000004</v>
      </c>
      <c r="D41" s="98">
        <v>8214.2999999999993</v>
      </c>
      <c r="E41" s="99">
        <v>23.661079999999998</v>
      </c>
      <c r="F41" s="99">
        <v>273.36002999999999</v>
      </c>
      <c r="G41" s="100">
        <f t="shared" si="2"/>
        <v>0.28804742948273132</v>
      </c>
      <c r="H41" s="101">
        <f t="shared" si="1"/>
        <v>-8190.6389199999994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9318.3678</v>
      </c>
      <c r="D42" s="97">
        <f>D43</f>
        <v>9060.1651899999997</v>
      </c>
      <c r="E42" s="109">
        <f>E43</f>
        <v>9.3451400000000007</v>
      </c>
      <c r="F42" s="99">
        <f>F43</f>
        <v>58.415480000000002</v>
      </c>
      <c r="G42" s="97">
        <f>G43</f>
        <v>0.10314535997991005</v>
      </c>
      <c r="H42" s="109">
        <f>E42-D42</f>
        <v>-9050.8200500000003</v>
      </c>
    </row>
    <row r="43" spans="1:9" s="94" customFormat="1" ht="24" x14ac:dyDescent="0.2">
      <c r="A43" s="105" t="s">
        <v>226</v>
      </c>
      <c r="B43" s="87" t="s">
        <v>64</v>
      </c>
      <c r="C43" s="29">
        <v>9318.3678</v>
      </c>
      <c r="D43" s="29">
        <v>9060.1651899999997</v>
      </c>
      <c r="E43" s="28">
        <v>9.3451400000000007</v>
      </c>
      <c r="F43" s="28">
        <v>58.415480000000002</v>
      </c>
      <c r="G43" s="29">
        <f>E43/D43*100</f>
        <v>0.10314535997991005</v>
      </c>
      <c r="H43" s="28">
        <f>E43-D43</f>
        <v>-9050.8200500000003</v>
      </c>
    </row>
    <row r="44" spans="1:9" s="94" customFormat="1" ht="51" customHeight="1" x14ac:dyDescent="0.2">
      <c r="A44" s="95" t="s">
        <v>65</v>
      </c>
      <c r="B44" s="242" t="s">
        <v>66</v>
      </c>
      <c r="C44" s="97">
        <f>C45</f>
        <v>417.12799999999999</v>
      </c>
      <c r="D44" s="97">
        <f>D45</f>
        <v>303.29700000000003</v>
      </c>
      <c r="E44" s="109">
        <f>E45</f>
        <v>16.98235</v>
      </c>
      <c r="F44" s="99">
        <f>F45</f>
        <v>6.5426799999999998</v>
      </c>
      <c r="G44" s="97">
        <f>G45</f>
        <v>5.5992476021853168</v>
      </c>
      <c r="H44" s="99">
        <f>E44-D44</f>
        <v>-286.31465000000003</v>
      </c>
      <c r="I44" s="139"/>
    </row>
    <row r="45" spans="1:9" s="107" customFormat="1" ht="36" customHeight="1" x14ac:dyDescent="0.2">
      <c r="A45" s="95" t="s">
        <v>214</v>
      </c>
      <c r="B45" s="106" t="s">
        <v>67</v>
      </c>
      <c r="C45" s="97">
        <v>417.12799999999999</v>
      </c>
      <c r="D45" s="108">
        <v>303.29700000000003</v>
      </c>
      <c r="E45" s="109">
        <v>16.98235</v>
      </c>
      <c r="F45" s="99">
        <v>6.5426799999999998</v>
      </c>
      <c r="G45" s="97">
        <f>E45/D45*100</f>
        <v>5.5992476021853168</v>
      </c>
      <c r="H45" s="109">
        <f>H44</f>
        <v>-286.31465000000003</v>
      </c>
    </row>
    <row r="46" spans="1:9" s="52" customFormat="1" ht="24" x14ac:dyDescent="0.2">
      <c r="A46" s="111" t="s">
        <v>68</v>
      </c>
      <c r="B46" s="112" t="s">
        <v>69</v>
      </c>
      <c r="C46" s="83">
        <v>11.75137</v>
      </c>
      <c r="D46" s="83">
        <v>181.27799999999999</v>
      </c>
      <c r="E46" s="56">
        <v>0</v>
      </c>
      <c r="F46" s="83">
        <v>4.5540500000000002</v>
      </c>
      <c r="G46" s="76">
        <f t="shared" ref="G46:G52" si="3">E46/D46*100</f>
        <v>0</v>
      </c>
      <c r="H46" s="76">
        <f t="shared" ref="H46:H111" si="4">E46-D46</f>
        <v>-181.27799999999999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340.42099999999999</v>
      </c>
      <c r="D47" s="114">
        <v>561.50800000000004</v>
      </c>
      <c r="E47" s="115">
        <v>52.222999999999999</v>
      </c>
      <c r="F47" s="114">
        <v>81.096760000000003</v>
      </c>
      <c r="G47" s="76">
        <f t="shared" si="3"/>
        <v>9.3004908211459139</v>
      </c>
      <c r="H47" s="76">
        <f t="shared" si="4"/>
        <v>-509.28500000000003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251.274</v>
      </c>
      <c r="D48" s="14">
        <f>D49</f>
        <v>288.17399999999998</v>
      </c>
      <c r="E48" s="14">
        <f>E49</f>
        <v>12.49685</v>
      </c>
      <c r="F48" s="14">
        <f>F49</f>
        <v>26.014420000000001</v>
      </c>
      <c r="G48" s="14">
        <f t="shared" si="3"/>
        <v>4.3365640203488178</v>
      </c>
      <c r="H48" s="15">
        <f t="shared" si="4"/>
        <v>-275.67714999999998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251.274</v>
      </c>
      <c r="D49" s="23">
        <v>288.17399999999998</v>
      </c>
      <c r="E49" s="118">
        <v>12.49685</v>
      </c>
      <c r="F49" s="119">
        <v>26.014420000000001</v>
      </c>
      <c r="G49" s="33">
        <f t="shared" si="3"/>
        <v>4.3365640203488178</v>
      </c>
      <c r="H49" s="38">
        <f t="shared" si="4"/>
        <v>-275.67714999999998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184.476</v>
      </c>
      <c r="D50" s="120">
        <f>D51</f>
        <v>115.893</v>
      </c>
      <c r="E50" s="120">
        <f>+E51</f>
        <v>0</v>
      </c>
      <c r="F50" s="120">
        <f>+F51</f>
        <v>4.1070099999999998</v>
      </c>
      <c r="G50" s="14">
        <f t="shared" si="3"/>
        <v>0</v>
      </c>
      <c r="H50" s="15">
        <f t="shared" si="4"/>
        <v>-115.893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184.476</v>
      </c>
      <c r="D51" s="31">
        <f>D52+D53+D54+D55</f>
        <v>115.893</v>
      </c>
      <c r="E51" s="31">
        <f>E52+E53+E54+E55</f>
        <v>0</v>
      </c>
      <c r="F51" s="31">
        <f>F52+F53+F54+F55</f>
        <v>4.1070099999999998</v>
      </c>
      <c r="G51" s="25">
        <f t="shared" si="3"/>
        <v>0</v>
      </c>
      <c r="H51" s="25">
        <f t="shared" si="4"/>
        <v>-115.893</v>
      </c>
    </row>
    <row r="52" spans="1:9" s="52" customFormat="1" ht="13.5" customHeight="1" x14ac:dyDescent="0.2">
      <c r="A52" s="121" t="s">
        <v>78</v>
      </c>
      <c r="B52" s="122" t="s">
        <v>79</v>
      </c>
      <c r="C52" s="28">
        <v>80.34</v>
      </c>
      <c r="D52" s="28">
        <v>8.6370000000000005</v>
      </c>
      <c r="E52" s="49"/>
      <c r="F52" s="50">
        <v>0.76212000000000002</v>
      </c>
      <c r="G52" s="30">
        <f t="shared" si="3"/>
        <v>0</v>
      </c>
      <c r="H52" s="53">
        <f t="shared" si="4"/>
        <v>-8.6370000000000005</v>
      </c>
    </row>
    <row r="53" spans="1:9" s="52" customFormat="1" x14ac:dyDescent="0.2">
      <c r="A53" s="82" t="s">
        <v>246</v>
      </c>
      <c r="B53" s="123" t="s">
        <v>80</v>
      </c>
      <c r="C53" s="28"/>
      <c r="D53" s="28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28">
        <v>104.136</v>
      </c>
      <c r="D54" s="28">
        <v>107.256</v>
      </c>
      <c r="E54" s="49"/>
      <c r="F54" s="50">
        <v>3.3448899999999999</v>
      </c>
      <c r="G54" s="30">
        <f t="shared" ref="G54:G61" si="5">E54/D54*100</f>
        <v>0</v>
      </c>
      <c r="H54" s="30">
        <f t="shared" si="4"/>
        <v>-107.256</v>
      </c>
    </row>
    <row r="55" spans="1:9" s="52" customFormat="1" ht="24.75" thickBot="1" x14ac:dyDescent="0.25">
      <c r="A55" s="65" t="s">
        <v>83</v>
      </c>
      <c r="B55" s="122" t="s">
        <v>84</v>
      </c>
      <c r="C55" s="28"/>
      <c r="D55" s="28"/>
      <c r="E55" s="49"/>
      <c r="F55" s="50"/>
      <c r="G55" s="5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</f>
        <v>239</v>
      </c>
      <c r="D56" s="41">
        <f>D57+D58+D59+D60</f>
        <v>239</v>
      </c>
      <c r="E56" s="41">
        <f>E57+E58+E59+E60</f>
        <v>99.837940000000003</v>
      </c>
      <c r="F56" s="41">
        <f>F57+F58+F59+F60</f>
        <v>4.7368800000000002</v>
      </c>
      <c r="G56" s="14">
        <f t="shared" si="5"/>
        <v>41.773196652719669</v>
      </c>
      <c r="H56" s="15">
        <f t="shared" si="4"/>
        <v>-139.16206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28"/>
      <c r="F58" s="29"/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>
        <v>239</v>
      </c>
      <c r="D59" s="134"/>
      <c r="E59" s="31">
        <v>99.837940000000003</v>
      </c>
      <c r="F59" s="32">
        <v>4.7368800000000002</v>
      </c>
      <c r="G59" s="30" t="e">
        <f t="shared" si="5"/>
        <v>#DIV/0!</v>
      </c>
      <c r="H59" s="30">
        <f t="shared" si="4"/>
        <v>99.837940000000003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/>
      <c r="D60" s="137">
        <v>239</v>
      </c>
      <c r="E60" s="114"/>
      <c r="F60" s="114"/>
      <c r="G60" s="33">
        <f t="shared" si="5"/>
        <v>0</v>
      </c>
      <c r="H60" s="5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1">
        <f>C62+C65+C67+C72+C76+C78+C80+C81</f>
        <v>998</v>
      </c>
      <c r="D61" s="92">
        <f>D62+D64+D66+D68+D70+D72+D74+D76+D78+D80</f>
        <v>88</v>
      </c>
      <c r="E61" s="92">
        <f>E62+E64+E66+E68+E70+E72+E74+E76+E78+E80</f>
        <v>7.7143800000000002</v>
      </c>
      <c r="F61" s="91">
        <v>21.53772</v>
      </c>
      <c r="G61" s="78">
        <f t="shared" si="5"/>
        <v>8.7663409090909106</v>
      </c>
      <c r="H61" s="59">
        <f>E61-D61</f>
        <v>-80.285619999999994</v>
      </c>
    </row>
    <row r="62" spans="1:9" s="10" customFormat="1" ht="36" x14ac:dyDescent="0.2">
      <c r="A62" s="224" t="s">
        <v>171</v>
      </c>
      <c r="B62" s="225" t="s">
        <v>172</v>
      </c>
      <c r="C62" s="31">
        <v>150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28"/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35"/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35">
        <v>20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31"/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35">
        <f>C68+C69+C70</f>
        <v>125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71"/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35">
        <v>30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36.75" customHeight="1" x14ac:dyDescent="0.2">
      <c r="A70" s="224" t="s">
        <v>186</v>
      </c>
      <c r="B70" s="123" t="s">
        <v>187</v>
      </c>
      <c r="C70" s="35">
        <v>95</v>
      </c>
      <c r="D70" s="110">
        <f>D71</f>
        <v>3</v>
      </c>
      <c r="E70" s="110">
        <f>E71</f>
        <v>0</v>
      </c>
      <c r="F70" s="97"/>
      <c r="G70" s="109">
        <f>E70/D70*100</f>
        <v>0</v>
      </c>
      <c r="H70" s="109">
        <f>E70-D70</f>
        <v>-3</v>
      </c>
    </row>
    <row r="71" spans="1:8" ht="60" x14ac:dyDescent="0.2">
      <c r="A71" s="226" t="s">
        <v>188</v>
      </c>
      <c r="B71" s="67" t="s">
        <v>189</v>
      </c>
      <c r="C71" s="35"/>
      <c r="D71" s="110">
        <v>3</v>
      </c>
      <c r="E71" s="102"/>
      <c r="F71" s="97"/>
      <c r="G71" s="109">
        <f>E71/D71*100</f>
        <v>0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35"/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41"/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41"/>
      <c r="D74" s="110">
        <f>D75</f>
        <v>2</v>
      </c>
      <c r="E74" s="110">
        <f>E75</f>
        <v>0</v>
      </c>
      <c r="F74" s="97"/>
      <c r="G74" s="109"/>
      <c r="H74" s="109">
        <f>E74-D74</f>
        <v>-2</v>
      </c>
    </row>
    <row r="75" spans="1:8" ht="48" x14ac:dyDescent="0.2">
      <c r="A75" s="226" t="s">
        <v>196</v>
      </c>
      <c r="B75" s="67" t="s">
        <v>197</v>
      </c>
      <c r="C75" s="141"/>
      <c r="D75" s="110">
        <v>2</v>
      </c>
      <c r="E75" s="102"/>
      <c r="F75" s="97"/>
      <c r="G75" s="109">
        <f>E75/D75*100</f>
        <v>0</v>
      </c>
      <c r="H75" s="237">
        <f>E75-D75</f>
        <v>-2</v>
      </c>
    </row>
    <row r="76" spans="1:8" ht="36" x14ac:dyDescent="0.2">
      <c r="A76" s="224" t="s">
        <v>198</v>
      </c>
      <c r="B76" s="123" t="s">
        <v>199</v>
      </c>
      <c r="C76" s="28"/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43"/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71">
        <v>30</v>
      </c>
      <c r="D78" s="110">
        <f>D79</f>
        <v>19</v>
      </c>
      <c r="E78" s="110">
        <f>E79</f>
        <v>0</v>
      </c>
      <c r="F78" s="97"/>
      <c r="G78" s="109">
        <f t="shared" si="7"/>
        <v>0</v>
      </c>
      <c r="H78" s="109">
        <f t="shared" si="8"/>
        <v>-19</v>
      </c>
    </row>
    <row r="79" spans="1:8" ht="49.5" customHeight="1" x14ac:dyDescent="0.2">
      <c r="A79" s="229" t="s">
        <v>204</v>
      </c>
      <c r="B79" s="230" t="s">
        <v>205</v>
      </c>
      <c r="C79" s="28"/>
      <c r="D79" s="110">
        <v>19</v>
      </c>
      <c r="E79" s="102"/>
      <c r="F79" s="97"/>
      <c r="G79" s="109">
        <f t="shared" si="7"/>
        <v>0</v>
      </c>
      <c r="H79" s="109">
        <f t="shared" si="8"/>
        <v>-19</v>
      </c>
    </row>
    <row r="80" spans="1:8" ht="48" x14ac:dyDescent="0.2">
      <c r="A80" s="231" t="s">
        <v>206</v>
      </c>
      <c r="B80" s="175" t="s">
        <v>207</v>
      </c>
      <c r="C80" s="28">
        <v>70</v>
      </c>
      <c r="D80" s="97">
        <f>D81+D82</f>
        <v>0</v>
      </c>
      <c r="E80" s="97">
        <f t="shared" ref="E80:F80" si="9">E81+E82</f>
        <v>7.7143800000000002</v>
      </c>
      <c r="F80" s="97">
        <f t="shared" si="9"/>
        <v>0</v>
      </c>
      <c r="G80" s="109" t="e">
        <f t="shared" si="7"/>
        <v>#DIV/0!</v>
      </c>
      <c r="H80" s="109">
        <f t="shared" si="8"/>
        <v>7.7143800000000002</v>
      </c>
    </row>
    <row r="81" spans="1:8" ht="48" x14ac:dyDescent="0.2">
      <c r="A81" s="232" t="s">
        <v>208</v>
      </c>
      <c r="B81" s="233" t="s">
        <v>209</v>
      </c>
      <c r="C81" s="45">
        <v>603</v>
      </c>
      <c r="D81" s="108"/>
      <c r="E81" s="108">
        <v>5.5018799999999999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35"/>
      <c r="D82" s="108"/>
      <c r="E82" s="99">
        <v>2.2124999999999999</v>
      </c>
      <c r="F82" s="108"/>
      <c r="G82" s="109" t="e">
        <f t="shared" si="7"/>
        <v>#DIV/0!</v>
      </c>
      <c r="H82" s="99">
        <f t="shared" si="8"/>
        <v>2.2124999999999999</v>
      </c>
    </row>
    <row r="83" spans="1:8" ht="12.75" thickBot="1" x14ac:dyDescent="0.25">
      <c r="A83" s="12" t="s">
        <v>95</v>
      </c>
      <c r="B83" s="84" t="s">
        <v>96</v>
      </c>
      <c r="C83" s="91">
        <f>C84+C85+C87</f>
        <v>273.97000000000003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52.933889999999998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0.10499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33"/>
    </row>
    <row r="87" spans="1:8" ht="12.75" thickBot="1" x14ac:dyDescent="0.25">
      <c r="A87" s="82" t="s">
        <v>249</v>
      </c>
      <c r="B87" s="82" t="s">
        <v>101</v>
      </c>
      <c r="C87" s="35">
        <v>273.97000000000003</v>
      </c>
      <c r="D87" s="35">
        <v>274</v>
      </c>
      <c r="E87" s="83"/>
      <c r="F87" s="69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 t="e">
        <f>C89+C130+C132</f>
        <v>#REF!</v>
      </c>
      <c r="D88" s="59">
        <f>D89+D130+D132</f>
        <v>518067.54134999996</v>
      </c>
      <c r="E88" s="59">
        <f>E89+E130+E132</f>
        <v>31139.19959</v>
      </c>
      <c r="F88" s="59">
        <f>F89+F130+F132</f>
        <v>27342.653200000001</v>
      </c>
      <c r="G88" s="14">
        <f t="shared" si="11"/>
        <v>6.0106447720805471</v>
      </c>
      <c r="H88" s="15">
        <f t="shared" si="4"/>
        <v>-486928.34175999998</v>
      </c>
    </row>
    <row r="89" spans="1:8" ht="12.75" thickBot="1" x14ac:dyDescent="0.25">
      <c r="A89" s="146" t="s">
        <v>104</v>
      </c>
      <c r="B89" s="147" t="s">
        <v>105</v>
      </c>
      <c r="C89" s="148" t="e">
        <f>C90+C93+C109</f>
        <v>#REF!</v>
      </c>
      <c r="D89" s="148">
        <f>D90+D93+D109</f>
        <v>517945.79999999993</v>
      </c>
      <c r="E89" s="148">
        <f>E90+E93+E109</f>
        <v>31139.19959</v>
      </c>
      <c r="F89" s="148">
        <f>F90+F93+F109</f>
        <v>27342.653200000001</v>
      </c>
      <c r="G89" s="14">
        <f t="shared" si="11"/>
        <v>6.0120575531262164</v>
      </c>
      <c r="H89" s="15">
        <f t="shared" si="4"/>
        <v>-486806.60040999996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141422.6</v>
      </c>
      <c r="D90" s="59">
        <f>D91+D92</f>
        <v>154122</v>
      </c>
      <c r="E90" s="59">
        <f>E91+E92</f>
        <v>16421</v>
      </c>
      <c r="F90" s="59">
        <f>F91+F92</f>
        <v>15166</v>
      </c>
      <c r="G90" s="14">
        <f t="shared" si="11"/>
        <v>10.654546398307833</v>
      </c>
      <c r="H90" s="15">
        <f t="shared" si="4"/>
        <v>-137701</v>
      </c>
    </row>
    <row r="91" spans="1:8" x14ac:dyDescent="0.2">
      <c r="A91" s="70" t="s">
        <v>108</v>
      </c>
      <c r="B91" s="149" t="s">
        <v>109</v>
      </c>
      <c r="C91" s="150">
        <v>140004</v>
      </c>
      <c r="D91" s="150">
        <v>154122</v>
      </c>
      <c r="E91" s="151">
        <v>16421</v>
      </c>
      <c r="F91" s="152">
        <v>15166</v>
      </c>
      <c r="G91" s="25">
        <f t="shared" si="11"/>
        <v>10.654546398307833</v>
      </c>
      <c r="H91" s="25">
        <f t="shared" si="4"/>
        <v>-137701</v>
      </c>
    </row>
    <row r="92" spans="1:8" ht="24.75" thickBot="1" x14ac:dyDescent="0.25">
      <c r="A92" s="153" t="s">
        <v>110</v>
      </c>
      <c r="B92" s="154" t="s">
        <v>111</v>
      </c>
      <c r="C92" s="155">
        <v>1418.6</v>
      </c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C95+C99+C94+C96+C97+C98</f>
        <v>28312.200000000004</v>
      </c>
      <c r="D93" s="59">
        <f>D95+D99+D94+D96+D97+D98</f>
        <v>183607.6</v>
      </c>
      <c r="E93" s="59">
        <f t="shared" ref="E93:F93" si="12">E95+E99+E94+E96+E97+E98</f>
        <v>382.36662000000001</v>
      </c>
      <c r="F93" s="59">
        <f t="shared" si="12"/>
        <v>193.7</v>
      </c>
      <c r="G93" s="14">
        <f t="shared" si="11"/>
        <v>0.20825206581862624</v>
      </c>
      <c r="H93" s="15">
        <f t="shared" si="4"/>
        <v>-183225.23338000002</v>
      </c>
    </row>
    <row r="94" spans="1:8" x14ac:dyDescent="0.2">
      <c r="A94" s="70" t="s">
        <v>114</v>
      </c>
      <c r="B94" s="149" t="s">
        <v>115</v>
      </c>
      <c r="C94" s="156">
        <v>2508.4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160">
        <v>3268.9</v>
      </c>
      <c r="D95" s="56">
        <v>3247.7</v>
      </c>
      <c r="E95" s="83"/>
      <c r="F95" s="161"/>
      <c r="G95" s="30">
        <f>E95/D95*100</f>
        <v>0</v>
      </c>
      <c r="H95" s="5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162"/>
      <c r="D96" s="49">
        <v>441.5</v>
      </c>
      <c r="E96" s="28"/>
      <c r="F96" s="144"/>
      <c r="G96" s="30"/>
      <c r="H96" s="53">
        <f t="shared" si="4"/>
        <v>-441.5</v>
      </c>
    </row>
    <row r="97" spans="1:8" s="10" customFormat="1" x14ac:dyDescent="0.2">
      <c r="A97" s="158" t="s">
        <v>118</v>
      </c>
      <c r="B97" s="163" t="s">
        <v>119</v>
      </c>
      <c r="C97" s="164"/>
      <c r="D97" s="118">
        <v>89</v>
      </c>
      <c r="E97" s="23"/>
      <c r="F97" s="165"/>
      <c r="G97" s="30">
        <f>E97/D97*100</f>
        <v>0</v>
      </c>
      <c r="H97" s="53">
        <f t="shared" si="4"/>
        <v>-89</v>
      </c>
    </row>
    <row r="98" spans="1:8" s="10" customFormat="1" ht="24.75" thickBot="1" x14ac:dyDescent="0.25">
      <c r="A98" s="166" t="s">
        <v>256</v>
      </c>
      <c r="B98" s="154" t="s">
        <v>217</v>
      </c>
      <c r="C98" s="167">
        <v>9248</v>
      </c>
      <c r="D98" s="115">
        <v>87643.4</v>
      </c>
      <c r="E98" s="114"/>
      <c r="F98" s="137"/>
      <c r="G98" s="53">
        <f>E98/D98*100</f>
        <v>0</v>
      </c>
      <c r="H98" s="53">
        <f t="shared" si="4"/>
        <v>-87643.4</v>
      </c>
    </row>
    <row r="99" spans="1:8" ht="15.75" customHeight="1" thickBot="1" x14ac:dyDescent="0.25">
      <c r="A99" s="168" t="s">
        <v>120</v>
      </c>
      <c r="B99" s="183" t="s">
        <v>121</v>
      </c>
      <c r="C99" s="59">
        <f>C100+C101+C102+C103+C105+C106</f>
        <v>13286.900000000001</v>
      </c>
      <c r="D99" s="59">
        <f>D100+D101+D102+D103+D105+D106+D107+D108+D104</f>
        <v>89242.700000000012</v>
      </c>
      <c r="E99" s="59">
        <f t="shared" ref="E99:F99" si="13">E100+E101+E102+E103+E105+E106+E107+E108</f>
        <v>382.36662000000001</v>
      </c>
      <c r="F99" s="59">
        <f t="shared" si="13"/>
        <v>193.7</v>
      </c>
      <c r="G99" s="14">
        <f t="shared" ref="G99:G106" si="14">E99/D99*100</f>
        <v>0.42845702785774076</v>
      </c>
      <c r="H99" s="15">
        <f t="shared" si="4"/>
        <v>-88860.333380000011</v>
      </c>
    </row>
    <row r="100" spans="1:8" x14ac:dyDescent="0.2">
      <c r="A100" s="22" t="s">
        <v>120</v>
      </c>
      <c r="B100" s="246" t="s">
        <v>122</v>
      </c>
      <c r="C100" s="247">
        <v>959.3</v>
      </c>
      <c r="D100" s="151">
        <v>990</v>
      </c>
      <c r="E100" s="169"/>
      <c r="F100" s="152"/>
      <c r="G100" s="25">
        <f t="shared" si="14"/>
        <v>0</v>
      </c>
      <c r="H100" s="25">
        <f t="shared" si="4"/>
        <v>-990</v>
      </c>
    </row>
    <row r="101" spans="1:8" ht="24" x14ac:dyDescent="0.2">
      <c r="A101" s="140" t="s">
        <v>120</v>
      </c>
      <c r="B101" s="248" t="s">
        <v>123</v>
      </c>
      <c r="C101" s="99">
        <v>2182.3000000000002</v>
      </c>
      <c r="D101" s="109">
        <v>2097.1</v>
      </c>
      <c r="E101" s="169">
        <v>186.12</v>
      </c>
      <c r="F101" s="108">
        <v>193.7</v>
      </c>
      <c r="G101" s="30">
        <f t="shared" si="14"/>
        <v>8.8751132516332092</v>
      </c>
      <c r="H101" s="103">
        <f t="shared" si="4"/>
        <v>-1910.98</v>
      </c>
    </row>
    <row r="102" spans="1:8" ht="13.5" customHeight="1" x14ac:dyDescent="0.2">
      <c r="A102" s="82" t="s">
        <v>120</v>
      </c>
      <c r="B102" s="249" t="s">
        <v>218</v>
      </c>
      <c r="C102" s="109">
        <v>1322.5</v>
      </c>
      <c r="D102" s="109">
        <v>4220</v>
      </c>
      <c r="E102" s="169"/>
      <c r="F102" s="108"/>
      <c r="G102" s="30">
        <f t="shared" si="14"/>
        <v>0</v>
      </c>
      <c r="H102" s="103">
        <f t="shared" si="4"/>
        <v>-4220</v>
      </c>
    </row>
    <row r="103" spans="1:8" ht="24" x14ac:dyDescent="0.2">
      <c r="A103" s="82" t="s">
        <v>124</v>
      </c>
      <c r="B103" s="249" t="s">
        <v>219</v>
      </c>
      <c r="C103" s="99">
        <v>4662.8</v>
      </c>
      <c r="D103" s="35">
        <v>1894.8</v>
      </c>
      <c r="E103" s="35"/>
      <c r="F103" s="97"/>
      <c r="G103" s="30">
        <f t="shared" si="14"/>
        <v>0</v>
      </c>
      <c r="H103" s="103">
        <f t="shared" si="4"/>
        <v>-1894.8</v>
      </c>
    </row>
    <row r="104" spans="1:8" ht="24" x14ac:dyDescent="0.2">
      <c r="A104" s="111" t="s">
        <v>125</v>
      </c>
      <c r="B104" s="250" t="s">
        <v>222</v>
      </c>
      <c r="C104" s="99"/>
      <c r="D104" s="35">
        <v>1480</v>
      </c>
      <c r="E104" s="35"/>
      <c r="F104" s="108"/>
      <c r="G104" s="30"/>
      <c r="H104" s="103"/>
    </row>
    <row r="105" spans="1:8" ht="24" x14ac:dyDescent="0.2">
      <c r="A105" s="111" t="s">
        <v>125</v>
      </c>
      <c r="B105" s="250" t="s">
        <v>126</v>
      </c>
      <c r="C105" s="99"/>
      <c r="D105" s="99">
        <v>568.20000000000005</v>
      </c>
      <c r="E105" s="99"/>
      <c r="F105" s="108"/>
      <c r="G105" s="30">
        <f t="shared" si="14"/>
        <v>0</v>
      </c>
      <c r="H105" s="103">
        <f t="shared" si="4"/>
        <v>-568.20000000000005</v>
      </c>
    </row>
    <row r="106" spans="1:8" ht="24" x14ac:dyDescent="0.2">
      <c r="A106" s="68" t="s">
        <v>120</v>
      </c>
      <c r="B106" s="251" t="s">
        <v>127</v>
      </c>
      <c r="C106" s="109">
        <v>4160</v>
      </c>
      <c r="D106" s="109">
        <v>2000</v>
      </c>
      <c r="E106" s="109"/>
      <c r="F106" s="97"/>
      <c r="G106" s="30">
        <f t="shared" si="14"/>
        <v>0</v>
      </c>
      <c r="H106" s="103">
        <f t="shared" si="4"/>
        <v>-2000</v>
      </c>
    </row>
    <row r="107" spans="1:8" ht="24" x14ac:dyDescent="0.2">
      <c r="A107" s="68" t="s">
        <v>120</v>
      </c>
      <c r="B107" s="252" t="s">
        <v>221</v>
      </c>
      <c r="C107" s="99"/>
      <c r="D107" s="99">
        <v>3132</v>
      </c>
      <c r="E107" s="99">
        <v>196.24662000000001</v>
      </c>
      <c r="F107" s="97"/>
      <c r="G107" s="30"/>
      <c r="H107" s="103"/>
    </row>
    <row r="108" spans="1:8" ht="24.75" thickBot="1" x14ac:dyDescent="0.25">
      <c r="A108" s="170" t="s">
        <v>120</v>
      </c>
      <c r="B108" s="253" t="s">
        <v>220</v>
      </c>
      <c r="C108" s="99"/>
      <c r="D108" s="99">
        <v>72860.600000000006</v>
      </c>
      <c r="E108" s="99"/>
      <c r="F108" s="171"/>
      <c r="G108" s="38"/>
      <c r="H108" s="103">
        <f t="shared" si="4"/>
        <v>-72860.600000000006</v>
      </c>
    </row>
    <row r="109" spans="1:8" ht="12.75" thickBot="1" x14ac:dyDescent="0.25">
      <c r="A109" s="12" t="s">
        <v>128</v>
      </c>
      <c r="B109" s="77" t="s">
        <v>129</v>
      </c>
      <c r="C109" s="59" t="e">
        <f>C110+C121+C123+C125+C126+C127+C128+C124+C122</f>
        <v>#REF!</v>
      </c>
      <c r="D109" s="59">
        <f>D110+D121+D123+D125+D126+D127+D128+D124+D122</f>
        <v>180216.19999999995</v>
      </c>
      <c r="E109" s="59">
        <f>E110+E121+E123+E125+E126+E127+E128+E124+E122</f>
        <v>14335.832969999999</v>
      </c>
      <c r="F109" s="59">
        <f>F110+F121+F123+F125+F126+F127+F128+F124+F122</f>
        <v>11982.9532</v>
      </c>
      <c r="G109" s="14">
        <f>E109/D109*100</f>
        <v>7.9547970548707632</v>
      </c>
      <c r="H109" s="15">
        <f t="shared" si="4"/>
        <v>-165880.36702999996</v>
      </c>
    </row>
    <row r="110" spans="1:8" ht="12.75" thickBot="1" x14ac:dyDescent="0.25">
      <c r="A110" s="12" t="s">
        <v>130</v>
      </c>
      <c r="B110" s="77" t="s">
        <v>131</v>
      </c>
      <c r="C110" s="172" t="e">
        <f>#REF!+C113+C117+#REF!+#REF!+C112+C111+#REF!+C114+C118+C115+C116+C119+C120</f>
        <v>#REF!</v>
      </c>
      <c r="D110" s="172">
        <f>D113+D117+D112+D111+D114+D118+D115+D116+D119+D120</f>
        <v>135077.79999999999</v>
      </c>
      <c r="E110" s="172">
        <f>E113+E117+E112+E111+E114+E118+E115+E116+E119+E120</f>
        <v>10290.84</v>
      </c>
      <c r="F110" s="172">
        <f>F113+F117+F112+F111+F114+F118+F115+F116+F119+F120</f>
        <v>10253.469999999999</v>
      </c>
      <c r="G110" s="14">
        <f>E110/D110*100</f>
        <v>7.6184539576451504</v>
      </c>
      <c r="H110" s="15">
        <f t="shared" si="4"/>
        <v>-124786.95999999999</v>
      </c>
    </row>
    <row r="111" spans="1:8" ht="24" x14ac:dyDescent="0.2">
      <c r="A111" s="142" t="s">
        <v>132</v>
      </c>
      <c r="B111" s="62" t="s">
        <v>133</v>
      </c>
      <c r="C111" s="254">
        <v>1442</v>
      </c>
      <c r="D111" s="254">
        <v>2220.6999999999998</v>
      </c>
      <c r="E111" s="173"/>
      <c r="F111" s="152"/>
      <c r="G111" s="25">
        <f>E111/D111*100</f>
        <v>0</v>
      </c>
      <c r="H111" s="25">
        <f t="shared" si="4"/>
        <v>-2220.6999999999998</v>
      </c>
    </row>
    <row r="112" spans="1:8" ht="24" x14ac:dyDescent="0.2">
      <c r="A112" s="70" t="s">
        <v>132</v>
      </c>
      <c r="B112" s="249" t="s">
        <v>223</v>
      </c>
      <c r="C112" s="255">
        <v>18.2</v>
      </c>
      <c r="D112" s="255">
        <v>19</v>
      </c>
      <c r="E112" s="173"/>
      <c r="F112" s="110"/>
      <c r="G112" s="30">
        <f t="shared" ref="G112:G127" si="15">E112/D112*100</f>
        <v>0</v>
      </c>
      <c r="H112" s="103">
        <f t="shared" ref="H112:H127" si="16">E112-D112</f>
        <v>-19</v>
      </c>
    </row>
    <row r="113" spans="1:8" x14ac:dyDescent="0.2">
      <c r="A113" s="70" t="s">
        <v>132</v>
      </c>
      <c r="B113" s="68" t="s">
        <v>134</v>
      </c>
      <c r="C113" s="109">
        <v>95816.9</v>
      </c>
      <c r="D113" s="109">
        <v>96521.1</v>
      </c>
      <c r="E113" s="174">
        <v>8035</v>
      </c>
      <c r="F113" s="97">
        <v>7977</v>
      </c>
      <c r="G113" s="30">
        <f t="shared" si="15"/>
        <v>8.3246046719318354</v>
      </c>
      <c r="H113" s="103">
        <f t="shared" si="16"/>
        <v>-88486.1</v>
      </c>
    </row>
    <row r="114" spans="1:8" x14ac:dyDescent="0.2">
      <c r="A114" s="70" t="s">
        <v>132</v>
      </c>
      <c r="B114" s="68" t="s">
        <v>135</v>
      </c>
      <c r="C114" s="109">
        <v>15571.9</v>
      </c>
      <c r="D114" s="109">
        <v>16398</v>
      </c>
      <c r="E114" s="174">
        <v>1365</v>
      </c>
      <c r="F114" s="97">
        <v>1296</v>
      </c>
      <c r="G114" s="30">
        <f t="shared" si="15"/>
        <v>8.3241858763263821</v>
      </c>
      <c r="H114" s="103">
        <f t="shared" si="16"/>
        <v>-15033</v>
      </c>
    </row>
    <row r="115" spans="1:8" x14ac:dyDescent="0.2">
      <c r="A115" s="70" t="s">
        <v>132</v>
      </c>
      <c r="B115" s="68" t="s">
        <v>136</v>
      </c>
      <c r="C115" s="109">
        <v>543.20000000000005</v>
      </c>
      <c r="D115" s="109">
        <v>543.20000000000005</v>
      </c>
      <c r="E115" s="174"/>
      <c r="F115" s="97"/>
      <c r="G115" s="103">
        <f t="shared" si="15"/>
        <v>0</v>
      </c>
      <c r="H115" s="103">
        <f t="shared" si="16"/>
        <v>-543.20000000000005</v>
      </c>
    </row>
    <row r="116" spans="1:8" ht="17.25" customHeight="1" x14ac:dyDescent="0.2">
      <c r="A116" s="70" t="s">
        <v>132</v>
      </c>
      <c r="B116" s="123" t="s">
        <v>137</v>
      </c>
      <c r="C116" s="109">
        <v>150.5</v>
      </c>
      <c r="D116" s="109">
        <v>150.9</v>
      </c>
      <c r="E116" s="174"/>
      <c r="F116" s="97"/>
      <c r="G116" s="30">
        <f t="shared" si="15"/>
        <v>0</v>
      </c>
      <c r="H116" s="103">
        <f t="shared" si="16"/>
        <v>-150.9</v>
      </c>
    </row>
    <row r="117" spans="1:8" x14ac:dyDescent="0.2">
      <c r="A117" s="70" t="s">
        <v>132</v>
      </c>
      <c r="B117" s="68" t="s">
        <v>224</v>
      </c>
      <c r="C117" s="109"/>
      <c r="D117" s="109">
        <v>305.10000000000002</v>
      </c>
      <c r="E117" s="174">
        <v>25.43</v>
      </c>
      <c r="F117" s="97"/>
      <c r="G117" s="103">
        <f t="shared" si="15"/>
        <v>8.3349721402818737</v>
      </c>
      <c r="H117" s="103">
        <f t="shared" si="16"/>
        <v>-279.67</v>
      </c>
    </row>
    <row r="118" spans="1:8" ht="34.5" customHeight="1" x14ac:dyDescent="0.2">
      <c r="A118" s="142" t="s">
        <v>132</v>
      </c>
      <c r="B118" s="123" t="s">
        <v>250</v>
      </c>
      <c r="C118" s="102">
        <v>3289.3</v>
      </c>
      <c r="D118" s="109">
        <v>2640.4</v>
      </c>
      <c r="E118" s="169"/>
      <c r="F118" s="108"/>
      <c r="G118" s="103">
        <f t="shared" si="15"/>
        <v>0</v>
      </c>
      <c r="H118" s="103">
        <f t="shared" si="16"/>
        <v>-2640.4</v>
      </c>
    </row>
    <row r="119" spans="1:8" x14ac:dyDescent="0.2">
      <c r="A119" s="70" t="s">
        <v>132</v>
      </c>
      <c r="B119" s="68" t="s">
        <v>138</v>
      </c>
      <c r="C119" s="102">
        <v>12629.4</v>
      </c>
      <c r="D119" s="109">
        <v>10575.3</v>
      </c>
      <c r="E119" s="169">
        <v>865.41</v>
      </c>
      <c r="F119" s="108">
        <v>980.47</v>
      </c>
      <c r="G119" s="30">
        <f t="shared" si="15"/>
        <v>8.1833139485404676</v>
      </c>
      <c r="H119" s="103">
        <f t="shared" si="16"/>
        <v>-9709.89</v>
      </c>
    </row>
    <row r="120" spans="1:8" ht="36.75" thickBot="1" x14ac:dyDescent="0.25">
      <c r="A120" s="240" t="s">
        <v>132</v>
      </c>
      <c r="B120" s="256" t="s">
        <v>251</v>
      </c>
      <c r="C120" s="114">
        <v>2601.4</v>
      </c>
      <c r="D120" s="114">
        <v>5704.1</v>
      </c>
      <c r="E120" s="241"/>
      <c r="F120" s="137"/>
      <c r="G120" s="37">
        <f t="shared" si="15"/>
        <v>0</v>
      </c>
      <c r="H120" s="37">
        <f t="shared" si="16"/>
        <v>-5704.1</v>
      </c>
    </row>
    <row r="121" spans="1:8" ht="16.5" customHeight="1" x14ac:dyDescent="0.2">
      <c r="A121" s="70" t="s">
        <v>139</v>
      </c>
      <c r="B121" s="257" t="s">
        <v>140</v>
      </c>
      <c r="C121" s="102">
        <v>1453.2</v>
      </c>
      <c r="D121" s="102">
        <v>1765.9</v>
      </c>
      <c r="E121" s="141"/>
      <c r="F121" s="110"/>
      <c r="G121" s="103">
        <f t="shared" si="15"/>
        <v>0</v>
      </c>
      <c r="H121" s="103">
        <f t="shared" si="16"/>
        <v>-1765.9</v>
      </c>
    </row>
    <row r="122" spans="1:8" ht="36" x14ac:dyDescent="0.2">
      <c r="A122" s="142" t="s">
        <v>141</v>
      </c>
      <c r="B122" s="257" t="s">
        <v>252</v>
      </c>
      <c r="C122" s="102">
        <v>1252.8</v>
      </c>
      <c r="D122" s="109">
        <v>1211.3</v>
      </c>
      <c r="E122" s="169"/>
      <c r="F122" s="97"/>
      <c r="G122" s="30">
        <f t="shared" si="15"/>
        <v>0</v>
      </c>
      <c r="H122" s="103">
        <f t="shared" si="16"/>
        <v>-1211.3</v>
      </c>
    </row>
    <row r="123" spans="1:8" x14ac:dyDescent="0.2">
      <c r="A123" s="85" t="s">
        <v>142</v>
      </c>
      <c r="B123" s="68" t="s">
        <v>143</v>
      </c>
      <c r="C123" s="109">
        <v>1528.9</v>
      </c>
      <c r="D123" s="145">
        <v>1567.1</v>
      </c>
      <c r="E123" s="145">
        <v>391.77499999999998</v>
      </c>
      <c r="F123" s="110"/>
      <c r="G123" s="30">
        <f t="shared" si="15"/>
        <v>25</v>
      </c>
      <c r="H123" s="103">
        <f t="shared" si="16"/>
        <v>-1175.3249999999998</v>
      </c>
    </row>
    <row r="124" spans="1:8" ht="24" x14ac:dyDescent="0.2">
      <c r="A124" s="63" t="s">
        <v>148</v>
      </c>
      <c r="B124" s="248" t="s">
        <v>149</v>
      </c>
      <c r="C124" s="260"/>
      <c r="D124" s="260">
        <v>7</v>
      </c>
      <c r="E124" s="99"/>
      <c r="F124" s="108"/>
      <c r="G124" s="103">
        <f>E124/D124*100</f>
        <v>0</v>
      </c>
      <c r="H124" s="103">
        <f>E124-D124</f>
        <v>-7</v>
      </c>
    </row>
    <row r="125" spans="1:8" ht="24" x14ac:dyDescent="0.2">
      <c r="A125" s="63" t="s">
        <v>144</v>
      </c>
      <c r="B125" s="123" t="s">
        <v>253</v>
      </c>
      <c r="C125" s="258">
        <v>442.2</v>
      </c>
      <c r="D125" s="259">
        <v>245.3</v>
      </c>
      <c r="E125" s="145"/>
      <c r="F125" s="97"/>
      <c r="G125" s="103">
        <f t="shared" si="15"/>
        <v>0</v>
      </c>
      <c r="H125" s="103">
        <f t="shared" si="16"/>
        <v>-245.3</v>
      </c>
    </row>
    <row r="126" spans="1:8" x14ac:dyDescent="0.2">
      <c r="A126" s="85" t="s">
        <v>145</v>
      </c>
      <c r="B126" s="123" t="s">
        <v>254</v>
      </c>
      <c r="C126" s="258">
        <v>814.6</v>
      </c>
      <c r="D126" s="259">
        <v>613.5</v>
      </c>
      <c r="E126" s="145">
        <v>50.157940000000004</v>
      </c>
      <c r="F126" s="97">
        <v>67.882999999999996</v>
      </c>
      <c r="G126" s="30">
        <f t="shared" si="15"/>
        <v>8.1757033414832918</v>
      </c>
      <c r="H126" s="103">
        <f t="shared" si="16"/>
        <v>-563.34205999999995</v>
      </c>
    </row>
    <row r="127" spans="1:8" ht="12.75" thickBot="1" x14ac:dyDescent="0.25">
      <c r="A127" s="85" t="s">
        <v>146</v>
      </c>
      <c r="B127" s="68" t="s">
        <v>147</v>
      </c>
      <c r="C127" s="109">
        <v>1233.8</v>
      </c>
      <c r="D127" s="145">
        <v>1469.3</v>
      </c>
      <c r="E127" s="145">
        <v>92.060029999999998</v>
      </c>
      <c r="F127" s="97">
        <v>79.600200000000001</v>
      </c>
      <c r="G127" s="30">
        <f t="shared" si="15"/>
        <v>6.2655706799156068</v>
      </c>
      <c r="H127" s="103">
        <f t="shared" si="16"/>
        <v>-1377.2399699999999</v>
      </c>
    </row>
    <row r="128" spans="1:8" ht="12.75" thickBot="1" x14ac:dyDescent="0.25">
      <c r="A128" s="168" t="s">
        <v>150</v>
      </c>
      <c r="B128" s="77" t="s">
        <v>151</v>
      </c>
      <c r="C128" s="172">
        <f>C129</f>
        <v>36287</v>
      </c>
      <c r="D128" s="172">
        <f>D129</f>
        <v>38259</v>
      </c>
      <c r="E128" s="172">
        <f>E129</f>
        <v>3511</v>
      </c>
      <c r="F128" s="176">
        <f>F129</f>
        <v>1582</v>
      </c>
      <c r="G128" s="14">
        <f>E128/D128*100</f>
        <v>9.1769256906871579</v>
      </c>
      <c r="H128" s="15">
        <f>E128-D128</f>
        <v>-34748</v>
      </c>
    </row>
    <row r="129" spans="1:8" ht="12.75" thickBot="1" x14ac:dyDescent="0.25">
      <c r="A129" s="177" t="s">
        <v>152</v>
      </c>
      <c r="B129" s="261" t="s">
        <v>153</v>
      </c>
      <c r="C129" s="179">
        <v>36287</v>
      </c>
      <c r="D129" s="23">
        <v>38259</v>
      </c>
      <c r="E129" s="180">
        <v>3511</v>
      </c>
      <c r="F129" s="181">
        <v>1582</v>
      </c>
      <c r="G129" s="182">
        <f>E129/D129*100</f>
        <v>9.1769256906871579</v>
      </c>
      <c r="H129" s="182">
        <f>E129-D129</f>
        <v>-34748</v>
      </c>
    </row>
    <row r="130" spans="1:8" ht="12.75" thickBot="1" x14ac:dyDescent="0.25">
      <c r="A130" s="168" t="s">
        <v>154</v>
      </c>
      <c r="B130" s="183" t="s">
        <v>155</v>
      </c>
      <c r="C130" s="172">
        <f t="shared" ref="C130:H130" si="17">C131</f>
        <v>0</v>
      </c>
      <c r="D130" s="172">
        <f t="shared" si="17"/>
        <v>121.74135</v>
      </c>
      <c r="E130" s="172">
        <f t="shared" si="17"/>
        <v>0</v>
      </c>
      <c r="F130" s="172">
        <f t="shared" si="17"/>
        <v>0</v>
      </c>
      <c r="G130" s="172">
        <f t="shared" si="17"/>
        <v>0</v>
      </c>
      <c r="H130" s="172">
        <f t="shared" si="17"/>
        <v>-121.74135</v>
      </c>
    </row>
    <row r="131" spans="1:8" ht="24.75" thickBot="1" x14ac:dyDescent="0.25">
      <c r="A131" s="184" t="s">
        <v>156</v>
      </c>
      <c r="B131" s="185" t="s">
        <v>230</v>
      </c>
      <c r="C131" s="186"/>
      <c r="D131" s="186">
        <v>121.74135</v>
      </c>
      <c r="E131" s="187"/>
      <c r="F131" s="188"/>
      <c r="G131" s="38">
        <f>E131/D131*100</f>
        <v>0</v>
      </c>
      <c r="H131" s="38">
        <f>E131-D131</f>
        <v>-121.74135</v>
      </c>
    </row>
    <row r="132" spans="1:8" ht="12.75" thickBot="1" x14ac:dyDescent="0.25">
      <c r="A132" s="146" t="s">
        <v>157</v>
      </c>
      <c r="B132" s="147" t="s">
        <v>158</v>
      </c>
      <c r="C132" s="189">
        <f t="shared" ref="C132:H132" si="18">C133+C134</f>
        <v>45</v>
      </c>
      <c r="D132" s="189">
        <f t="shared" si="18"/>
        <v>0</v>
      </c>
      <c r="E132" s="189">
        <f t="shared" si="18"/>
        <v>0</v>
      </c>
      <c r="F132" s="189">
        <f t="shared" si="18"/>
        <v>0</v>
      </c>
      <c r="G132" s="189" t="e">
        <f t="shared" si="18"/>
        <v>#DIV/0!</v>
      </c>
      <c r="H132" s="189">
        <f t="shared" si="18"/>
        <v>0</v>
      </c>
    </row>
    <row r="133" spans="1:8" ht="24" x14ac:dyDescent="0.2">
      <c r="A133" s="65" t="s">
        <v>159</v>
      </c>
      <c r="B133" s="130" t="s">
        <v>231</v>
      </c>
      <c r="C133" s="28">
        <v>45</v>
      </c>
      <c r="D133" s="28"/>
      <c r="E133" s="28"/>
      <c r="F133" s="29"/>
      <c r="G133" s="30" t="e">
        <f>E133/D133*100</f>
        <v>#DIV/0!</v>
      </c>
      <c r="H133" s="30">
        <f>E133-D133</f>
        <v>0</v>
      </c>
    </row>
    <row r="134" spans="1:8" ht="12.75" thickBot="1" x14ac:dyDescent="0.25">
      <c r="A134" s="190" t="s">
        <v>160</v>
      </c>
      <c r="B134" s="191" t="s">
        <v>232</v>
      </c>
      <c r="C134" s="114"/>
      <c r="D134" s="114"/>
      <c r="E134" s="114"/>
      <c r="F134" s="137"/>
      <c r="G134" s="192">
        <v>0</v>
      </c>
      <c r="H134" s="37">
        <f>E134-C134</f>
        <v>0</v>
      </c>
    </row>
    <row r="135" spans="1:8" ht="12.75" thickBot="1" x14ac:dyDescent="0.25">
      <c r="A135" s="168" t="s">
        <v>161</v>
      </c>
      <c r="B135" s="77" t="s">
        <v>162</v>
      </c>
      <c r="C135" s="193"/>
      <c r="D135" s="193"/>
      <c r="E135" s="193">
        <f>E136</f>
        <v>0</v>
      </c>
      <c r="F135" s="193">
        <f>F136</f>
        <v>0</v>
      </c>
      <c r="G135" s="194">
        <v>0</v>
      </c>
      <c r="H135" s="195">
        <f>E135-D135</f>
        <v>0</v>
      </c>
    </row>
    <row r="136" spans="1:8" ht="12.75" thickBot="1" x14ac:dyDescent="0.25">
      <c r="A136" s="196" t="s">
        <v>163</v>
      </c>
      <c r="B136" s="178" t="s">
        <v>164</v>
      </c>
      <c r="C136" s="197"/>
      <c r="D136" s="197"/>
      <c r="E136" s="197"/>
      <c r="F136" s="198"/>
      <c r="G136" s="199">
        <v>0</v>
      </c>
      <c r="H136" s="200">
        <f>E136-D136</f>
        <v>0</v>
      </c>
    </row>
    <row r="137" spans="1:8" ht="12.75" thickBot="1" x14ac:dyDescent="0.25">
      <c r="A137" s="168" t="s">
        <v>165</v>
      </c>
      <c r="B137" s="77" t="s">
        <v>166</v>
      </c>
      <c r="C137" s="172"/>
      <c r="D137" s="172"/>
      <c r="E137" s="172"/>
      <c r="F137" s="176"/>
      <c r="G137" s="201">
        <v>0</v>
      </c>
      <c r="H137" s="15">
        <f>E137-C137</f>
        <v>0</v>
      </c>
    </row>
    <row r="138" spans="1:8" ht="12.75" thickBot="1" x14ac:dyDescent="0.25">
      <c r="A138" s="12"/>
      <c r="B138" s="77" t="s">
        <v>240</v>
      </c>
      <c r="C138" s="172" t="e">
        <f>C8+C88</f>
        <v>#REF!</v>
      </c>
      <c r="D138" s="172">
        <f>D8+D88</f>
        <v>650062.28681999992</v>
      </c>
      <c r="E138" s="172">
        <f>E8+E88</f>
        <v>38809.3753</v>
      </c>
      <c r="F138" s="172">
        <f>F8+F88</f>
        <v>34570.132310000001</v>
      </c>
      <c r="G138" s="14">
        <f>E138/D138*100</f>
        <v>5.9701010329101258</v>
      </c>
      <c r="H138" s="15">
        <f>E138-D138</f>
        <v>-611252.91151999997</v>
      </c>
    </row>
    <row r="139" spans="1:8" x14ac:dyDescent="0.2">
      <c r="A139" s="1"/>
      <c r="B139" s="202"/>
      <c r="C139" s="203"/>
      <c r="D139" s="203"/>
      <c r="E139" s="198"/>
      <c r="F139" s="204"/>
      <c r="G139" s="204"/>
      <c r="H139" s="205"/>
    </row>
    <row r="140" spans="1:8" x14ac:dyDescent="0.2">
      <c r="A140" s="16" t="s">
        <v>167</v>
      </c>
      <c r="B140" s="16"/>
      <c r="C140" s="206"/>
      <c r="D140" s="206"/>
      <c r="E140" s="207"/>
      <c r="F140" s="208"/>
      <c r="G140" s="209"/>
      <c r="H140" s="16"/>
    </row>
    <row r="141" spans="1:8" x14ac:dyDescent="0.2">
      <c r="A141" s="16" t="s">
        <v>168</v>
      </c>
      <c r="B141" s="20"/>
      <c r="C141" s="210"/>
      <c r="D141" s="210"/>
      <c r="E141" s="207" t="s">
        <v>169</v>
      </c>
      <c r="F141" s="211"/>
      <c r="G141" s="211"/>
      <c r="H141" s="16"/>
    </row>
    <row r="142" spans="1:8" x14ac:dyDescent="0.2">
      <c r="A142" s="16"/>
      <c r="B142" s="20"/>
      <c r="C142" s="210"/>
      <c r="D142" s="210"/>
      <c r="E142" s="207"/>
      <c r="F142" s="211"/>
      <c r="G142" s="211"/>
      <c r="H142" s="16"/>
    </row>
    <row r="143" spans="1:8" x14ac:dyDescent="0.2">
      <c r="A143" s="212" t="s">
        <v>233</v>
      </c>
      <c r="B143" s="16"/>
      <c r="C143" s="213"/>
      <c r="D143" s="213"/>
      <c r="E143" s="214"/>
      <c r="F143" s="215"/>
      <c r="G143" s="216"/>
      <c r="H143" s="1"/>
    </row>
    <row r="144" spans="1:8" x14ac:dyDescent="0.2">
      <c r="A144" s="212" t="s">
        <v>170</v>
      </c>
      <c r="C144" s="213"/>
      <c r="D144" s="213"/>
      <c r="E144" s="214"/>
      <c r="F144" s="215"/>
      <c r="G144" s="215"/>
      <c r="H144" s="1"/>
    </row>
    <row r="145" spans="1:8" x14ac:dyDescent="0.2">
      <c r="A145" s="1"/>
      <c r="E145" s="198"/>
      <c r="F145" s="218"/>
      <c r="G145" s="219"/>
      <c r="H145" s="1"/>
    </row>
    <row r="146" spans="1:8" customFormat="1" ht="15" x14ac:dyDescent="0.25">
      <c r="C146" s="220"/>
      <c r="D146" s="220"/>
      <c r="E146" s="221"/>
      <c r="F146" s="222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</sheetData>
  <mergeCells count="8">
    <mergeCell ref="G5:H5"/>
    <mergeCell ref="A5:A7"/>
    <mergeCell ref="B5:B7"/>
    <mergeCell ref="D5:D7"/>
    <mergeCell ref="E5:E7"/>
    <mergeCell ref="F5:F7"/>
    <mergeCell ref="G6:G7"/>
    <mergeCell ref="H6:H7"/>
  </mergeCells>
  <pageMargins left="0" right="0" top="0.74803149606299213" bottom="0" header="0.31496062992125984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262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81" t="s">
        <v>258</v>
      </c>
      <c r="B5" s="284" t="s">
        <v>3</v>
      </c>
      <c r="C5" s="290" t="s">
        <v>265</v>
      </c>
      <c r="D5" s="290" t="s">
        <v>266</v>
      </c>
      <c r="E5" s="290" t="s">
        <v>263</v>
      </c>
      <c r="F5" s="293" t="s">
        <v>264</v>
      </c>
      <c r="G5" s="279" t="s">
        <v>2</v>
      </c>
      <c r="H5" s="280"/>
    </row>
    <row r="6" spans="1:8" s="10" customFormat="1" x14ac:dyDescent="0.2">
      <c r="A6" s="282"/>
      <c r="B6" s="285"/>
      <c r="C6" s="291"/>
      <c r="D6" s="291"/>
      <c r="E6" s="291"/>
      <c r="F6" s="294"/>
      <c r="G6" s="296" t="s">
        <v>6</v>
      </c>
      <c r="H6" s="296" t="s">
        <v>7</v>
      </c>
    </row>
    <row r="7" spans="1:8" ht="12.75" thickBot="1" x14ac:dyDescent="0.25">
      <c r="A7" s="283"/>
      <c r="B7" s="286"/>
      <c r="C7" s="292"/>
      <c r="D7" s="292"/>
      <c r="E7" s="292"/>
      <c r="F7" s="295"/>
      <c r="G7" s="297"/>
      <c r="H7" s="297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131994.74546999999</v>
      </c>
      <c r="E8" s="14">
        <f>E9+E20+E32+E50+E61+E83+E38+E29+E14+E56</f>
        <v>14779.30154</v>
      </c>
      <c r="F8" s="14">
        <f>F9+F20+F32+F50+F61+F83+F38+F29+F14+F56</f>
        <v>16777.473200000004</v>
      </c>
      <c r="G8" s="14">
        <f t="shared" ref="G8:G26" si="0">E8/D8*100</f>
        <v>11.196886275566982</v>
      </c>
      <c r="H8" s="15">
        <f t="shared" ref="H8:H41" si="1">E8-D8</f>
        <v>-117215.44392999999</v>
      </c>
    </row>
    <row r="9" spans="1:8" s="20" customFormat="1" ht="12.75" thickBot="1" x14ac:dyDescent="0.25">
      <c r="A9" s="146" t="s">
        <v>9</v>
      </c>
      <c r="B9" s="17" t="s">
        <v>10</v>
      </c>
      <c r="C9" s="18">
        <f>C10</f>
        <v>65699.994299999991</v>
      </c>
      <c r="D9" s="18">
        <f>D10</f>
        <v>65699.994299999991</v>
      </c>
      <c r="E9" s="18">
        <f>E10</f>
        <v>10649.183490000001</v>
      </c>
      <c r="F9" s="19">
        <f>F10</f>
        <v>10850.438390000001</v>
      </c>
      <c r="G9" s="14">
        <f t="shared" si="0"/>
        <v>16.208804282955626</v>
      </c>
      <c r="H9" s="15">
        <f t="shared" si="1"/>
        <v>-55050.810809999988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10649.183490000001</v>
      </c>
      <c r="F10" s="23">
        <f>F11+F12+F13</f>
        <v>10850.438390000001</v>
      </c>
      <c r="G10" s="24">
        <f t="shared" si="0"/>
        <v>16.208804282955626</v>
      </c>
      <c r="H10" s="25">
        <f t="shared" si="1"/>
        <v>-55050.810809999988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10602.19879</v>
      </c>
      <c r="F11" s="97">
        <v>10808.857330000001</v>
      </c>
      <c r="G11" s="30">
        <f t="shared" si="0"/>
        <v>16.267030375016468</v>
      </c>
      <c r="H11" s="30">
        <f t="shared" si="1"/>
        <v>-54573.795509999996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0</v>
      </c>
      <c r="F12" s="32">
        <v>14.30513</v>
      </c>
      <c r="G12" s="101">
        <f t="shared" si="0"/>
        <v>0</v>
      </c>
      <c r="H12" s="30">
        <f t="shared" si="1"/>
        <v>-276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46.984699999999997</v>
      </c>
      <c r="F13" s="36">
        <v>27.275929999999999</v>
      </c>
      <c r="G13" s="37">
        <f t="shared" si="0"/>
        <v>18.945443548387093</v>
      </c>
      <c r="H13" s="38">
        <f t="shared" si="1"/>
        <v>-201.0153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1484.6841899999999</v>
      </c>
      <c r="F14" s="42">
        <f>F15</f>
        <v>1622.31933</v>
      </c>
      <c r="G14" s="43">
        <f t="shared" si="0"/>
        <v>14.775060607203599</v>
      </c>
      <c r="H14" s="15">
        <f t="shared" si="1"/>
        <v>-8563.8985499999999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1484.6841899999999</v>
      </c>
      <c r="F15" s="46">
        <f>F16+F17+F18+F19</f>
        <v>1622.31933</v>
      </c>
      <c r="G15" s="25">
        <f t="shared" si="0"/>
        <v>14.775060607203599</v>
      </c>
      <c r="H15" s="25">
        <f t="shared" si="1"/>
        <v>-8563.8985499999999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662.07412999999997</v>
      </c>
      <c r="F16" s="50">
        <v>718.56257000000005</v>
      </c>
      <c r="G16" s="30">
        <f t="shared" si="0"/>
        <v>14.378500703684738</v>
      </c>
      <c r="H16" s="51">
        <f t="shared" si="1"/>
        <v>-3942.5375999999997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4.1487600000000002</v>
      </c>
      <c r="F17" s="50">
        <v>4.8756599999999999</v>
      </c>
      <c r="G17" s="30">
        <f t="shared" si="0"/>
        <v>17.492267371850872</v>
      </c>
      <c r="H17" s="51">
        <f t="shared" si="1"/>
        <v>-19.568920000000002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947.71622000000002</v>
      </c>
      <c r="F18" s="50">
        <v>1055.42552</v>
      </c>
      <c r="G18" s="103">
        <f t="shared" si="0"/>
        <v>15.75722207825596</v>
      </c>
      <c r="H18" s="51">
        <f t="shared" si="1"/>
        <v>-5066.77171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-129.25492</v>
      </c>
      <c r="F19" s="57">
        <v>-156.54442</v>
      </c>
      <c r="G19" s="101">
        <f t="shared" si="0"/>
        <v>21.751496799412216</v>
      </c>
      <c r="H19" s="51">
        <f t="shared" si="1"/>
        <v>464.97968000000003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24895.834999999999</v>
      </c>
      <c r="E20" s="58">
        <f>E21+E25+E26+E28+E27</f>
        <v>769.50254999999993</v>
      </c>
      <c r="F20" s="58">
        <f>F21+F25+F26+F28+F27</f>
        <v>1440.8904</v>
      </c>
      <c r="G20" s="59">
        <f t="shared" si="0"/>
        <v>3.0908886968442713</v>
      </c>
      <c r="H20" s="15">
        <f t="shared" si="1"/>
        <v>-24126.332449999998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289.33247</v>
      </c>
      <c r="F21" s="102">
        <f>F22+F23+F24</f>
        <v>951.11293000000001</v>
      </c>
      <c r="G21" s="103">
        <f t="shared" si="0"/>
        <v>1.5157820096395642</v>
      </c>
      <c r="H21" s="25">
        <f t="shared" si="1"/>
        <v>-18798.667529999999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251.10275999999999</v>
      </c>
      <c r="F22" s="50">
        <v>501.15134999999998</v>
      </c>
      <c r="G22" s="30">
        <f t="shared" si="0"/>
        <v>1.8440387750605862</v>
      </c>
      <c r="H22" s="30">
        <f t="shared" si="1"/>
        <v>-13365.89724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38.229709999999997</v>
      </c>
      <c r="F23" s="50">
        <v>455.07920999999999</v>
      </c>
      <c r="G23" s="30">
        <f t="shared" si="0"/>
        <v>0.69877006031804056</v>
      </c>
      <c r="H23" s="30">
        <f t="shared" si="1"/>
        <v>-5432.7702900000004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333.30282999999997</v>
      </c>
      <c r="F25" s="108">
        <v>188.39094</v>
      </c>
      <c r="G25" s="30">
        <f t="shared" si="0"/>
        <v>65.870124505928857</v>
      </c>
      <c r="H25" s="30">
        <f t="shared" si="1"/>
        <v>-172.69717000000003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4464.085</v>
      </c>
      <c r="E26" s="71">
        <v>67.887789999999995</v>
      </c>
      <c r="F26" s="72">
        <v>137.58439999999999</v>
      </c>
      <c r="G26" s="30">
        <f t="shared" si="0"/>
        <v>1.5207548691389163</v>
      </c>
      <c r="H26" s="30">
        <f t="shared" si="1"/>
        <v>-4396.1972100000003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78.979460000000003</v>
      </c>
      <c r="F28" s="36">
        <v>163.80213000000001</v>
      </c>
      <c r="G28" s="100">
        <f t="shared" ref="G28:G41" si="2">E28/D28*100</f>
        <v>9.4275690838555661</v>
      </c>
      <c r="H28" s="30">
        <f t="shared" si="1"/>
        <v>-758.77053999999998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510.21024</v>
      </c>
      <c r="F29" s="14">
        <f>F30+F31</f>
        <v>873.56678999999997</v>
      </c>
      <c r="G29" s="80">
        <f t="shared" si="2"/>
        <v>5.0513032915736478</v>
      </c>
      <c r="H29" s="15">
        <f t="shared" si="1"/>
        <v>-9590.3561000000009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62.46537</v>
      </c>
      <c r="F30" s="81">
        <v>59.149279999999997</v>
      </c>
      <c r="G30" s="25">
        <f t="shared" si="2"/>
        <v>7.8644066729658766</v>
      </c>
      <c r="H30" s="25">
        <f t="shared" si="1"/>
        <v>-731.81412999999998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447.74486999999999</v>
      </c>
      <c r="F31" s="108">
        <v>814.41750999999999</v>
      </c>
      <c r="G31" s="38">
        <f t="shared" si="2"/>
        <v>4.8112085700552072</v>
      </c>
      <c r="H31" s="38">
        <f t="shared" si="1"/>
        <v>-8858.5419700000002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1924.1518999999998</v>
      </c>
      <c r="E32" s="14">
        <f>E33+E35+E37+E36</f>
        <v>380.20684</v>
      </c>
      <c r="F32" s="14">
        <f>F33+F35+F37+F36</f>
        <v>387.72847000000002</v>
      </c>
      <c r="G32" s="59">
        <f t="shared" si="2"/>
        <v>19.759710239092872</v>
      </c>
      <c r="H32" s="15">
        <f t="shared" si="1"/>
        <v>-1543.9450599999998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265.98099999999999</v>
      </c>
      <c r="F33" s="32">
        <f>F34</f>
        <v>181.54722000000001</v>
      </c>
      <c r="G33" s="103">
        <f t="shared" si="2"/>
        <v>25.144734354320285</v>
      </c>
      <c r="H33" s="25">
        <f t="shared" si="1"/>
        <v>-791.81899999999996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265.98099999999999</v>
      </c>
      <c r="F34" s="108">
        <v>181.54722000000001</v>
      </c>
      <c r="G34" s="103">
        <f t="shared" si="2"/>
        <v>25.144734354320285</v>
      </c>
      <c r="H34" s="30">
        <f t="shared" si="1"/>
        <v>-791.81899999999996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4.99</v>
      </c>
      <c r="F35" s="72">
        <v>11.2</v>
      </c>
      <c r="G35" s="103">
        <f t="shared" si="2"/>
        <v>3.9492876640557046</v>
      </c>
      <c r="H35" s="30">
        <f t="shared" si="1"/>
        <v>-121.36190000000001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19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682</v>
      </c>
      <c r="E37" s="35">
        <v>109.23584</v>
      </c>
      <c r="F37" s="36">
        <v>175.98124999999999</v>
      </c>
      <c r="G37" s="103">
        <f t="shared" si="2"/>
        <v>16.016985337243401</v>
      </c>
      <c r="H37" s="101">
        <f t="shared" si="1"/>
        <v>-572.76415999999995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18608.722189999997</v>
      </c>
      <c r="E38" s="92">
        <f>E39+E47+E48</f>
        <v>827.30883000000006</v>
      </c>
      <c r="F38" s="91">
        <f>F39+F47+F48+F46</f>
        <v>1389.4809699999998</v>
      </c>
      <c r="G38" s="14">
        <f t="shared" si="2"/>
        <v>4.4458121388075824</v>
      </c>
      <c r="H38" s="15">
        <f t="shared" si="1"/>
        <v>-17781.413359999995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17577.762189999998</v>
      </c>
      <c r="E39" s="110">
        <f>E40+E42+E44+E46</f>
        <v>730.15021999999999</v>
      </c>
      <c r="F39" s="102">
        <f>F40+F42+F44</f>
        <v>1255.6470099999999</v>
      </c>
      <c r="G39" s="24">
        <f t="shared" si="2"/>
        <v>4.1538292082218691</v>
      </c>
      <c r="H39" s="24">
        <f t="shared" si="1"/>
        <v>-16847.611969999998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506.0034</v>
      </c>
      <c r="F40" s="109">
        <f>F41</f>
        <v>1121.1484399999999</v>
      </c>
      <c r="G40" s="30">
        <f t="shared" si="2"/>
        <v>6.1600306782075167</v>
      </c>
      <c r="H40" s="30">
        <f t="shared" si="1"/>
        <v>-7708.2965999999997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506.0034</v>
      </c>
      <c r="F41" s="99">
        <v>1121.1484399999999</v>
      </c>
      <c r="G41" s="100">
        <f t="shared" si="2"/>
        <v>6.1600306782075167</v>
      </c>
      <c r="H41" s="101">
        <f t="shared" si="1"/>
        <v>-7708.2965999999997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9060.1651899999997</v>
      </c>
      <c r="E42" s="109">
        <f>E43</f>
        <v>146.06056000000001</v>
      </c>
      <c r="F42" s="99">
        <f>F43</f>
        <v>119.30261</v>
      </c>
      <c r="G42" s="97">
        <f>G43</f>
        <v>1.6121180677943028</v>
      </c>
      <c r="H42" s="109">
        <f>E42-D42</f>
        <v>-8914.1046299999998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9060.1651899999997</v>
      </c>
      <c r="E43" s="109">
        <v>146.06056000000001</v>
      </c>
      <c r="F43" s="109">
        <v>119.30261</v>
      </c>
      <c r="G43" s="97">
        <f>E43/D43*100</f>
        <v>1.6121180677943028</v>
      </c>
      <c r="H43" s="109">
        <f>E43-D43</f>
        <v>-8914.1046299999998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303.29700000000003</v>
      </c>
      <c r="E44" s="109">
        <f>E45</f>
        <v>67.133260000000007</v>
      </c>
      <c r="F44" s="99">
        <f>F45</f>
        <v>15.195959999999999</v>
      </c>
      <c r="G44" s="97">
        <f>G45</f>
        <v>22.134495230747419</v>
      </c>
      <c r="H44" s="99">
        <f>E44-D44</f>
        <v>-236.16374000000002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303.29700000000003</v>
      </c>
      <c r="E45" s="109">
        <v>67.133260000000007</v>
      </c>
      <c r="F45" s="99">
        <v>15.195959999999999</v>
      </c>
      <c r="G45" s="97">
        <f>E45/D45*100</f>
        <v>22.134495230747419</v>
      </c>
      <c r="H45" s="109">
        <f>H44</f>
        <v>-236.16374000000002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10.952999999999999</v>
      </c>
      <c r="F46" s="99">
        <v>20.34778</v>
      </c>
      <c r="G46" s="100">
        <f t="shared" ref="G46:G52" si="3">E46/D46*100</f>
        <v>6.0421010823155594</v>
      </c>
      <c r="H46" s="100">
        <f t="shared" ref="H46:H112" si="4">E46-D46</f>
        <v>-170.32499999999999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53.261330000000001</v>
      </c>
      <c r="F47" s="114">
        <v>81.096760000000003</v>
      </c>
      <c r="G47" s="100">
        <f t="shared" si="3"/>
        <v>9.485408934512062</v>
      </c>
      <c r="H47" s="100">
        <f t="shared" si="4"/>
        <v>-508.24667000000005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43.897280000000002</v>
      </c>
      <c r="F48" s="14">
        <f>F49</f>
        <v>32.389420000000001</v>
      </c>
      <c r="G48" s="14">
        <f t="shared" si="3"/>
        <v>15.232907895923992</v>
      </c>
      <c r="H48" s="15">
        <f t="shared" si="4"/>
        <v>-244.27671999999998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43.897280000000002</v>
      </c>
      <c r="F49" s="119">
        <v>32.389420000000001</v>
      </c>
      <c r="G49" s="101">
        <f t="shared" si="3"/>
        <v>15.232907895923992</v>
      </c>
      <c r="H49" s="38">
        <f t="shared" si="4"/>
        <v>-244.27671999999998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1.26623</v>
      </c>
      <c r="F50" s="120">
        <f>+F51</f>
        <v>17.75047</v>
      </c>
      <c r="G50" s="14">
        <f t="shared" si="3"/>
        <v>1.0925854020518928</v>
      </c>
      <c r="H50" s="15">
        <f t="shared" si="4"/>
        <v>-114.62677000000001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1.26623</v>
      </c>
      <c r="F51" s="31">
        <f>F52+F53+F54+F55</f>
        <v>17.75047</v>
      </c>
      <c r="G51" s="25">
        <f t="shared" si="3"/>
        <v>1.0925854020518928</v>
      </c>
      <c r="H51" s="25">
        <f t="shared" si="4"/>
        <v>-114.62677000000001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0.14058000000000001</v>
      </c>
      <c r="F52" s="50">
        <v>5.8025099999999998</v>
      </c>
      <c r="G52" s="30">
        <f t="shared" si="3"/>
        <v>1.6276484890587011</v>
      </c>
      <c r="H52" s="103">
        <f t="shared" si="4"/>
        <v>-8.4964200000000005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1.12565</v>
      </c>
      <c r="F54" s="50">
        <v>11.94796</v>
      </c>
      <c r="G54" s="30">
        <f t="shared" ref="G54:G61" si="5">E54/D54*100</f>
        <v>1.0494983963601106</v>
      </c>
      <c r="H54" s="30">
        <f t="shared" si="4"/>
        <v>-106.13035000000001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239</v>
      </c>
      <c r="E56" s="41">
        <f>E57+E58+E59+E60</f>
        <v>123.2397</v>
      </c>
      <c r="F56" s="41">
        <f>F57+F58+F59+F60</f>
        <v>29.936879999999999</v>
      </c>
      <c r="G56" s="14">
        <f t="shared" si="5"/>
        <v>51.564728033472804</v>
      </c>
      <c r="H56" s="15">
        <f t="shared" si="4"/>
        <v>-115.7603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89</v>
      </c>
      <c r="B59" s="133" t="s">
        <v>90</v>
      </c>
      <c r="C59" s="134"/>
      <c r="D59" s="134"/>
      <c r="E59" s="31">
        <v>123.2397</v>
      </c>
      <c r="F59" s="32">
        <v>4.7368800000000002</v>
      </c>
      <c r="G59" s="30" t="e">
        <f t="shared" si="5"/>
        <v>#DIV/0!</v>
      </c>
      <c r="H59" s="30">
        <f t="shared" si="4"/>
        <v>123.2397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/>
      <c r="F60" s="114"/>
      <c r="G60" s="101">
        <f t="shared" si="5"/>
        <v>0</v>
      </c>
      <c r="H60" s="103">
        <f t="shared" si="4"/>
        <v>-239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88</v>
      </c>
      <c r="E61" s="92">
        <f>E62+E64+E66+E68+E70+E72+E74+E76+E78+E80</f>
        <v>33.699469999999998</v>
      </c>
      <c r="F61" s="91">
        <v>108.59309</v>
      </c>
      <c r="G61" s="78">
        <f t="shared" si="5"/>
        <v>38.294852272727269</v>
      </c>
      <c r="H61" s="59">
        <f>E61-D61</f>
        <v>-54.300530000000002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0.25</v>
      </c>
      <c r="F70" s="97"/>
      <c r="G70" s="109">
        <f>E70/D70*100</f>
        <v>8.3333333333333321</v>
      </c>
      <c r="H70" s="109">
        <f>E70-D70</f>
        <v>-2.75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0.25</v>
      </c>
      <c r="F71" s="97"/>
      <c r="G71" s="109">
        <f>E71/D71*100</f>
        <v>8.3333333333333321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0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/>
      <c r="F77" s="97"/>
      <c r="G77" s="109">
        <f t="shared" ref="G77:G82" si="7">E77/D77*100</f>
        <v>0</v>
      </c>
      <c r="H77" s="109">
        <f t="shared" ref="H77:H82" si="8">E77-D77</f>
        <v>-46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6.15</v>
      </c>
      <c r="F78" s="97"/>
      <c r="G78" s="109">
        <f t="shared" si="7"/>
        <v>32.368421052631582</v>
      </c>
      <c r="H78" s="109">
        <f t="shared" si="8"/>
        <v>-12.85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6.15</v>
      </c>
      <c r="F79" s="97"/>
      <c r="G79" s="109">
        <f t="shared" si="7"/>
        <v>32.368421052631582</v>
      </c>
      <c r="H79" s="109">
        <f t="shared" si="8"/>
        <v>-12.85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0</v>
      </c>
      <c r="E80" s="97">
        <f t="shared" ref="E80:F80" si="9">E81+E82</f>
        <v>27.049469999999999</v>
      </c>
      <c r="F80" s="97">
        <f t="shared" si="9"/>
        <v>0</v>
      </c>
      <c r="G80" s="109" t="e">
        <f t="shared" si="7"/>
        <v>#DIV/0!</v>
      </c>
      <c r="H80" s="109">
        <f t="shared" si="8"/>
        <v>27.049469999999999</v>
      </c>
    </row>
    <row r="81" spans="1:8" ht="48" x14ac:dyDescent="0.2">
      <c r="A81" s="232" t="s">
        <v>208</v>
      </c>
      <c r="B81" s="233" t="s">
        <v>209</v>
      </c>
      <c r="C81" s="108"/>
      <c r="D81" s="108"/>
      <c r="E81" s="108">
        <v>24.561969999999999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/>
      <c r="E82" s="99">
        <v>2.4874999999999998</v>
      </c>
      <c r="F82" s="108"/>
      <c r="G82" s="109" t="e">
        <f t="shared" si="7"/>
        <v>#DIV/0!</v>
      </c>
      <c r="H82" s="99">
        <f t="shared" si="8"/>
        <v>2.4874999999999998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274</v>
      </c>
      <c r="E83" s="91">
        <f t="shared" ref="E83:F83" si="10">E84+E85+E86+E87</f>
        <v>0</v>
      </c>
      <c r="F83" s="91">
        <f t="shared" si="10"/>
        <v>56.768410000000003</v>
      </c>
      <c r="G83" s="78">
        <f>E83/D83*100</f>
        <v>0</v>
      </c>
      <c r="H83" s="59">
        <f t="shared" si="4"/>
        <v>-274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2.1049899999999999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/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54.663420000000002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274</v>
      </c>
      <c r="E87" s="99"/>
      <c r="F87" s="108"/>
      <c r="G87" s="30">
        <f t="shared" si="11"/>
        <v>0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58200.91747</v>
      </c>
      <c r="F88" s="59">
        <f>F89+F131+F133</f>
        <v>53108.364249999999</v>
      </c>
      <c r="G88" s="14">
        <f t="shared" si="11"/>
        <v>11.158532547902579</v>
      </c>
      <c r="H88" s="15">
        <f t="shared" si="4"/>
        <v>-463381.26387999998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58200.91747</v>
      </c>
      <c r="F89" s="148">
        <f>F90+F93+F110</f>
        <v>53108.364249999999</v>
      </c>
      <c r="G89" s="14">
        <f t="shared" si="11"/>
        <v>11.16113764449706</v>
      </c>
      <c r="H89" s="15">
        <f t="shared" si="4"/>
        <v>-463259.52252999996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29225</v>
      </c>
      <c r="F90" s="59">
        <f>F91+F92</f>
        <v>26843</v>
      </c>
      <c r="G90" s="14">
        <f t="shared" si="11"/>
        <v>18.962250684522651</v>
      </c>
      <c r="H90" s="15">
        <f t="shared" si="4"/>
        <v>-124897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29225</v>
      </c>
      <c r="F91" s="152">
        <v>26843</v>
      </c>
      <c r="G91" s="25">
        <f t="shared" si="11"/>
        <v>18.962250684522651</v>
      </c>
      <c r="H91" s="25">
        <f t="shared" si="4"/>
        <v>-124897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699.81825000000003</v>
      </c>
      <c r="F93" s="59">
        <f t="shared" si="12"/>
        <v>387.4</v>
      </c>
      <c r="G93" s="14">
        <f t="shared" si="11"/>
        <v>0.37398988490090757</v>
      </c>
      <c r="H93" s="15">
        <f t="shared" si="4"/>
        <v>-186422.42175000001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699.81825000000003</v>
      </c>
      <c r="F100" s="59">
        <f t="shared" si="13"/>
        <v>387.4</v>
      </c>
      <c r="G100" s="14">
        <f t="shared" ref="G100:G107" si="14">E100/D100*100</f>
        <v>0.78417422377404533</v>
      </c>
      <c r="H100" s="15">
        <f t="shared" si="4"/>
        <v>-88542.881750000015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421.92</v>
      </c>
      <c r="F102" s="108">
        <v>387.4</v>
      </c>
      <c r="G102" s="30">
        <f t="shared" si="14"/>
        <v>20.119212245481858</v>
      </c>
      <c r="H102" s="103">
        <f t="shared" si="4"/>
        <v>-1675.1799999999998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/>
      <c r="F103" s="108"/>
      <c r="G103" s="30">
        <f t="shared" si="14"/>
        <v>0</v>
      </c>
      <c r="H103" s="103">
        <f t="shared" si="4"/>
        <v>-4220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277.89825000000002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28276.09922</v>
      </c>
      <c r="F110" s="59">
        <f>F111+F122+F124+F126+F127+F128+F129+F125+F123</f>
        <v>25877.964249999997</v>
      </c>
      <c r="G110" s="14">
        <f>E110/D110*100</f>
        <v>15.690098459516962</v>
      </c>
      <c r="H110" s="15">
        <f t="shared" si="4"/>
        <v>-151940.10077999995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20588.580000000002</v>
      </c>
      <c r="F111" s="172">
        <f>F114+F118+F113+F112+F115+F119+F116+F117+F120+F121</f>
        <v>20500.733</v>
      </c>
      <c r="G111" s="14">
        <f>E111/D111*100</f>
        <v>15.24201608258352</v>
      </c>
      <c r="H111" s="15">
        <f t="shared" si="4"/>
        <v>-114489.21999999999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16070</v>
      </c>
      <c r="F114" s="97">
        <v>15954</v>
      </c>
      <c r="G114" s="30">
        <f t="shared" si="15"/>
        <v>16.649209343863671</v>
      </c>
      <c r="H114" s="103">
        <f t="shared" si="16"/>
        <v>-80451.100000000006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2730</v>
      </c>
      <c r="F115" s="97">
        <v>2592</v>
      </c>
      <c r="G115" s="30">
        <f t="shared" si="15"/>
        <v>16.648371752652764</v>
      </c>
      <c r="H115" s="103">
        <f t="shared" si="16"/>
        <v>-13668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1763.15</v>
      </c>
      <c r="F120" s="108">
        <v>1954.7329999999999</v>
      </c>
      <c r="G120" s="30">
        <f t="shared" si="15"/>
        <v>16.672340264578782</v>
      </c>
      <c r="H120" s="103">
        <f t="shared" si="16"/>
        <v>-8812.15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1765.9</v>
      </c>
      <c r="E122" s="141"/>
      <c r="F122" s="110"/>
      <c r="G122" s="103">
        <f t="shared" si="15"/>
        <v>0</v>
      </c>
      <c r="H122" s="103">
        <f t="shared" si="16"/>
        <v>-1765.9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90.862669999999994</v>
      </c>
      <c r="F127" s="97">
        <v>105.93191</v>
      </c>
      <c r="G127" s="30">
        <f t="shared" si="15"/>
        <v>14.810541157294214</v>
      </c>
      <c r="H127" s="103">
        <f t="shared" si="16"/>
        <v>-522.63733000000002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185.88155</v>
      </c>
      <c r="F128" s="97">
        <v>132.80139</v>
      </c>
      <c r="G128" s="30">
        <f t="shared" si="15"/>
        <v>12.651027700265432</v>
      </c>
      <c r="H128" s="103">
        <f t="shared" si="16"/>
        <v>-1283.4184499999999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7019</v>
      </c>
      <c r="F129" s="176">
        <f>F130</f>
        <v>4737</v>
      </c>
      <c r="G129" s="14">
        <f>E129/D129*100</f>
        <v>18.346010089129354</v>
      </c>
      <c r="H129" s="15">
        <f>E129-D129</f>
        <v>-31240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7019</v>
      </c>
      <c r="F130" s="181">
        <v>4737</v>
      </c>
      <c r="G130" s="182">
        <f>E130/D130*100</f>
        <v>18.346010089129354</v>
      </c>
      <c r="H130" s="182">
        <f>E130-D130</f>
        <v>-31240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" si="18">C134+C135</f>
        <v>0</v>
      </c>
      <c r="D133" s="189">
        <f t="shared" ref="D133:H133" si="19">D134+D135</f>
        <v>0</v>
      </c>
      <c r="E133" s="189">
        <f t="shared" si="19"/>
        <v>0</v>
      </c>
      <c r="F133" s="189">
        <f t="shared" si="19"/>
        <v>0</v>
      </c>
      <c r="G133" s="189" t="e">
        <f t="shared" si="19"/>
        <v>#DIV/0!</v>
      </c>
      <c r="H133" s="189">
        <f t="shared" si="19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/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653576.92681999994</v>
      </c>
      <c r="E139" s="172">
        <f>E8+E88</f>
        <v>72980.219010000001</v>
      </c>
      <c r="F139" s="172">
        <f>F8+F88</f>
        <v>69885.837450000006</v>
      </c>
      <c r="G139" s="14">
        <f>E139/D139*100</f>
        <v>11.166278369875702</v>
      </c>
      <c r="H139" s="15">
        <f>E139-D139</f>
        <v>-580596.70780999993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C5:C7"/>
    <mergeCell ref="A5:A7"/>
    <mergeCell ref="B5:B7"/>
    <mergeCell ref="D5:D7"/>
    <mergeCell ref="E5:E7"/>
    <mergeCell ref="F5:F7"/>
  </mergeCells>
  <pageMargins left="0" right="0" top="0.74803149606299213" bottom="0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zoomScaleNormal="100"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269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81" t="s">
        <v>258</v>
      </c>
      <c r="B5" s="284" t="s">
        <v>3</v>
      </c>
      <c r="C5" s="290" t="s">
        <v>265</v>
      </c>
      <c r="D5" s="290" t="s">
        <v>266</v>
      </c>
      <c r="E5" s="290" t="s">
        <v>270</v>
      </c>
      <c r="F5" s="293" t="s">
        <v>271</v>
      </c>
      <c r="G5" s="279" t="s">
        <v>2</v>
      </c>
      <c r="H5" s="280"/>
    </row>
    <row r="6" spans="1:8" s="10" customFormat="1" x14ac:dyDescent="0.2">
      <c r="A6" s="282"/>
      <c r="B6" s="285"/>
      <c r="C6" s="291"/>
      <c r="D6" s="291"/>
      <c r="E6" s="291"/>
      <c r="F6" s="294"/>
      <c r="G6" s="296" t="s">
        <v>6</v>
      </c>
      <c r="H6" s="296" t="s">
        <v>7</v>
      </c>
    </row>
    <row r="7" spans="1:8" ht="12.75" thickBot="1" x14ac:dyDescent="0.25">
      <c r="A7" s="283"/>
      <c r="B7" s="286"/>
      <c r="C7" s="292"/>
      <c r="D7" s="292"/>
      <c r="E7" s="292"/>
      <c r="F7" s="295"/>
      <c r="G7" s="297"/>
      <c r="H7" s="297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133257.22267999998</v>
      </c>
      <c r="E8" s="14">
        <f>E9+E20+E32+E50+E61+E83+E38+E29+E14+E56</f>
        <v>27983.133120000002</v>
      </c>
      <c r="F8" s="14">
        <f>F9+F20+F32+F50+F61+F83+F38+F29+F14+F56</f>
        <v>29561.538620000007</v>
      </c>
      <c r="G8" s="14">
        <f t="shared" ref="G8:G26" si="0">E8/D8*100</f>
        <v>20.999336889376636</v>
      </c>
      <c r="H8" s="15">
        <f t="shared" ref="H8:H41" si="1">E8-D8</f>
        <v>-105274.08955999998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17182.549780000001</v>
      </c>
      <c r="F9" s="266">
        <f>F10</f>
        <v>16640.838860000003</v>
      </c>
      <c r="G9" s="14">
        <f t="shared" si="0"/>
        <v>26.153046074160773</v>
      </c>
      <c r="H9" s="15">
        <f t="shared" si="1"/>
        <v>-48517.44451999999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17182.549780000001</v>
      </c>
      <c r="F10" s="23">
        <f>F11+F12+F13</f>
        <v>16640.838860000003</v>
      </c>
      <c r="G10" s="24">
        <f t="shared" si="0"/>
        <v>26.153046074160773</v>
      </c>
      <c r="H10" s="25">
        <f t="shared" si="1"/>
        <v>-48517.44451999999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17107.304830000001</v>
      </c>
      <c r="F11" s="97">
        <v>16580.399460000001</v>
      </c>
      <c r="G11" s="30">
        <f t="shared" si="0"/>
        <v>26.247861676273654</v>
      </c>
      <c r="H11" s="30">
        <f t="shared" si="1"/>
        <v>-48068.689469999998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31.112130000000001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69.141490000000005</v>
      </c>
      <c r="F13" s="36">
        <v>29.327269999999999</v>
      </c>
      <c r="G13" s="37">
        <f t="shared" si="0"/>
        <v>27.879633064516128</v>
      </c>
      <c r="H13" s="38">
        <f t="shared" si="1"/>
        <v>-178.85851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2186.8498799999998</v>
      </c>
      <c r="F14" s="42">
        <f>F15</f>
        <v>2337.07008</v>
      </c>
      <c r="G14" s="43">
        <f t="shared" si="0"/>
        <v>21.762769303723719</v>
      </c>
      <c r="H14" s="15">
        <f t="shared" si="1"/>
        <v>-7861.7328600000001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2186.8498799999998</v>
      </c>
      <c r="F15" s="46">
        <f>F16+F17+F18+F19</f>
        <v>2337.07008</v>
      </c>
      <c r="G15" s="25">
        <f t="shared" si="0"/>
        <v>21.762769303723719</v>
      </c>
      <c r="H15" s="25">
        <f t="shared" si="1"/>
        <v>-7861.7328600000001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992.43696</v>
      </c>
      <c r="F16" s="50">
        <v>1026.65822</v>
      </c>
      <c r="G16" s="30">
        <f t="shared" si="0"/>
        <v>21.553108452859718</v>
      </c>
      <c r="H16" s="51">
        <f t="shared" si="1"/>
        <v>-3612.1747699999996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6.4696699999999998</v>
      </c>
      <c r="F17" s="50">
        <v>7.1732500000000003</v>
      </c>
      <c r="G17" s="30">
        <f t="shared" si="0"/>
        <v>27.277836618084063</v>
      </c>
      <c r="H17" s="51">
        <f t="shared" si="1"/>
        <v>-17.248010000000001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1392.9380699999999</v>
      </c>
      <c r="F18" s="50">
        <v>1505.29278</v>
      </c>
      <c r="G18" s="103">
        <f t="shared" si="0"/>
        <v>23.159711786137045</v>
      </c>
      <c r="H18" s="51">
        <f t="shared" si="1"/>
        <v>-4621.5498600000001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-204.99482</v>
      </c>
      <c r="F19" s="57">
        <v>-202.05417</v>
      </c>
      <c r="G19" s="101">
        <f t="shared" si="0"/>
        <v>34.497287771529969</v>
      </c>
      <c r="H19" s="51">
        <f t="shared" si="1"/>
        <v>389.23978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4046.02963</v>
      </c>
      <c r="F20" s="58">
        <f>F21+F25+F26+F28+F27</f>
        <v>5663.0111999999999</v>
      </c>
      <c r="G20" s="59">
        <f t="shared" si="0"/>
        <v>16.249875265248352</v>
      </c>
      <c r="H20" s="15">
        <f t="shared" si="1"/>
        <v>-20852.805369999998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1496.03676</v>
      </c>
      <c r="F21" s="102">
        <f>F22+F23+F24</f>
        <v>2475.89311</v>
      </c>
      <c r="G21" s="103">
        <f t="shared" si="0"/>
        <v>7.8375773260687343</v>
      </c>
      <c r="H21" s="25">
        <f t="shared" si="1"/>
        <v>-17591.963240000001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552.91417000000001</v>
      </c>
      <c r="F22" s="50">
        <v>770.40764999999999</v>
      </c>
      <c r="G22" s="30">
        <f t="shared" si="0"/>
        <v>4.0604697804215322</v>
      </c>
      <c r="H22" s="30">
        <f t="shared" si="1"/>
        <v>-13064.08583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943.12258999999995</v>
      </c>
      <c r="F23" s="50">
        <v>1710.6030900000001</v>
      </c>
      <c r="G23" s="30">
        <f t="shared" si="0"/>
        <v>17.238577773715953</v>
      </c>
      <c r="H23" s="30">
        <f t="shared" si="1"/>
        <v>-4527.8774100000001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362.56898000000001</v>
      </c>
      <c r="F25" s="108">
        <v>190.63564</v>
      </c>
      <c r="G25" s="30">
        <f t="shared" si="0"/>
        <v>71.653948616600786</v>
      </c>
      <c r="H25" s="30">
        <f t="shared" si="1"/>
        <v>-143.43101999999999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1963.3177900000001</v>
      </c>
      <c r="F26" s="72">
        <v>2742.5351099999998</v>
      </c>
      <c r="G26" s="30">
        <f t="shared" si="0"/>
        <v>43.950759611693087</v>
      </c>
      <c r="H26" s="30">
        <f t="shared" si="1"/>
        <v>-2503.76721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224.1061</v>
      </c>
      <c r="F28" s="36">
        <v>253.94734</v>
      </c>
      <c r="G28" s="100">
        <f t="shared" ref="G28:G41" si="2">E28/D28*100</f>
        <v>26.750951954640406</v>
      </c>
      <c r="H28" s="30">
        <f t="shared" si="1"/>
        <v>-613.64390000000003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1322.1007400000001</v>
      </c>
      <c r="F29" s="14">
        <f>F30+F31</f>
        <v>1407.2015799999999</v>
      </c>
      <c r="G29" s="80">
        <f t="shared" si="2"/>
        <v>13.089372372757465</v>
      </c>
      <c r="H29" s="15">
        <f t="shared" si="1"/>
        <v>-8778.4656000000014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94.565659999999994</v>
      </c>
      <c r="F30" s="81">
        <v>98.122749999999996</v>
      </c>
      <c r="G30" s="25">
        <f t="shared" si="2"/>
        <v>11.905841709373085</v>
      </c>
      <c r="H30" s="25">
        <f t="shared" si="1"/>
        <v>-699.71384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1227.5350800000001</v>
      </c>
      <c r="F31" s="108">
        <v>1309.0788299999999</v>
      </c>
      <c r="G31" s="38">
        <f t="shared" si="2"/>
        <v>13.190385178370454</v>
      </c>
      <c r="H31" s="38">
        <f t="shared" si="1"/>
        <v>-8078.751760000001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1997.1518999999998</v>
      </c>
      <c r="E32" s="14">
        <f>E33+E35+E37+E36</f>
        <v>606.16508999999996</v>
      </c>
      <c r="F32" s="14">
        <f>F33+F35+F37+F36</f>
        <v>596.8264999999999</v>
      </c>
      <c r="G32" s="59">
        <f t="shared" si="2"/>
        <v>30.351476520138505</v>
      </c>
      <c r="H32" s="15">
        <f t="shared" si="1"/>
        <v>-1390.9868099999999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425.91424999999998</v>
      </c>
      <c r="F33" s="32">
        <f>F34</f>
        <v>282.30149999999998</v>
      </c>
      <c r="G33" s="103">
        <f t="shared" si="2"/>
        <v>40.264156740404609</v>
      </c>
      <c r="H33" s="25">
        <f t="shared" si="1"/>
        <v>-631.88574999999992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425.91424999999998</v>
      </c>
      <c r="F34" s="108">
        <v>282.30149999999998</v>
      </c>
      <c r="G34" s="103">
        <f t="shared" si="2"/>
        <v>40.264156740404609</v>
      </c>
      <c r="H34" s="30">
        <f t="shared" si="1"/>
        <v>-631.88574999999992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126.3519</v>
      </c>
      <c r="E35" s="71">
        <v>8.0399999999999991</v>
      </c>
      <c r="F35" s="72">
        <v>29.7</v>
      </c>
      <c r="G35" s="103">
        <f t="shared" si="2"/>
        <v>6.3631809256528786</v>
      </c>
      <c r="H35" s="30">
        <f t="shared" si="1"/>
        <v>-118.31190000000001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26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172.21083999999999</v>
      </c>
      <c r="F37" s="36">
        <v>258.82499999999999</v>
      </c>
      <c r="G37" s="103">
        <f t="shared" si="2"/>
        <v>22.809382781456954</v>
      </c>
      <c r="H37" s="101">
        <f t="shared" si="1"/>
        <v>-582.78916000000004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19394.799399999996</v>
      </c>
      <c r="E38" s="92">
        <f>E39+E47+E48</f>
        <v>1662.0926699999998</v>
      </c>
      <c r="F38" s="91">
        <f>F39+F47+F48+F46</f>
        <v>2508.0065399999999</v>
      </c>
      <c r="G38" s="14">
        <f t="shared" si="2"/>
        <v>8.569785310592076</v>
      </c>
      <c r="H38" s="15">
        <f t="shared" si="1"/>
        <v>-17732.706729999998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18363.839399999997</v>
      </c>
      <c r="E39" s="110">
        <f>E40+E42+E44+E46</f>
        <v>1537.21453</v>
      </c>
      <c r="F39" s="102">
        <f>F40+F42+F44</f>
        <v>2330.547</v>
      </c>
      <c r="G39" s="24">
        <f t="shared" si="2"/>
        <v>8.3708776608011508</v>
      </c>
      <c r="H39" s="24">
        <f t="shared" si="1"/>
        <v>-16826.624869999996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685.75734999999997</v>
      </c>
      <c r="F40" s="109">
        <f>F41</f>
        <v>1445.77378</v>
      </c>
      <c r="G40" s="30">
        <f t="shared" si="2"/>
        <v>8.3483358289811669</v>
      </c>
      <c r="H40" s="30">
        <f t="shared" si="1"/>
        <v>-7528.5426499999994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685.75734999999997</v>
      </c>
      <c r="F41" s="99">
        <v>1445.77378</v>
      </c>
      <c r="G41" s="100">
        <f t="shared" si="2"/>
        <v>8.3483358289811669</v>
      </c>
      <c r="H41" s="101">
        <f t="shared" si="1"/>
        <v>-7528.5426499999994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9819.2423999999992</v>
      </c>
      <c r="E42" s="109">
        <f>E43</f>
        <v>743.24589000000003</v>
      </c>
      <c r="F42" s="99">
        <f>F43</f>
        <v>834.71734000000004</v>
      </c>
      <c r="G42" s="97">
        <f>G43</f>
        <v>7.5692793773988116</v>
      </c>
      <c r="H42" s="109">
        <f>E42-D42</f>
        <v>-9075.996509999999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9819.2423999999992</v>
      </c>
      <c r="E43" s="109">
        <v>743.24589000000003</v>
      </c>
      <c r="F43" s="109">
        <v>834.71734000000004</v>
      </c>
      <c r="G43" s="97">
        <f>E43/D43*100</f>
        <v>7.5692793773988116</v>
      </c>
      <c r="H43" s="109">
        <f>E43-D43</f>
        <v>-9075.996509999999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86.305289999999999</v>
      </c>
      <c r="F44" s="99">
        <f>F45</f>
        <v>50.055880000000002</v>
      </c>
      <c r="G44" s="97">
        <f>G45</f>
        <v>26.129601540431789</v>
      </c>
      <c r="H44" s="99">
        <f>E44-D44</f>
        <v>-243.99171000000001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86.305289999999999</v>
      </c>
      <c r="F45" s="99">
        <v>50.055880000000002</v>
      </c>
      <c r="G45" s="97">
        <f>E45/D45*100</f>
        <v>26.129601540431789</v>
      </c>
      <c r="H45" s="109">
        <f>H44</f>
        <v>-243.99171000000001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21.905999999999999</v>
      </c>
      <c r="F46" s="99">
        <v>33.848280000000003</v>
      </c>
      <c r="G46" s="100">
        <f t="shared" ref="G46:G52" si="3">E46/D46*100</f>
        <v>12.084202164631119</v>
      </c>
      <c r="H46" s="100">
        <f t="shared" ref="H46:H112" si="4">E46-D46</f>
        <v>-159.37199999999999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54.299660000000003</v>
      </c>
      <c r="F47" s="114">
        <v>82.931280000000001</v>
      </c>
      <c r="G47" s="100">
        <f t="shared" si="3"/>
        <v>9.6703270478782137</v>
      </c>
      <c r="H47" s="100">
        <f t="shared" si="4"/>
        <v>-507.20834000000002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70.578479999999999</v>
      </c>
      <c r="F48" s="14">
        <f>F49</f>
        <v>60.67998</v>
      </c>
      <c r="G48" s="14">
        <f t="shared" si="3"/>
        <v>24.491619646463597</v>
      </c>
      <c r="H48" s="15">
        <f t="shared" si="4"/>
        <v>-217.59551999999996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70.578479999999999</v>
      </c>
      <c r="F49" s="119">
        <v>60.67998</v>
      </c>
      <c r="G49" s="101">
        <f t="shared" si="3"/>
        <v>24.491619646463597</v>
      </c>
      <c r="H49" s="38">
        <f t="shared" si="4"/>
        <v>-217.59551999999996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24.558430000000001</v>
      </c>
      <c r="F50" s="120">
        <f>+F51</f>
        <v>36.958170000000003</v>
      </c>
      <c r="G50" s="14">
        <f t="shared" si="3"/>
        <v>21.190606852872911</v>
      </c>
      <c r="H50" s="15">
        <f t="shared" si="4"/>
        <v>-91.334569999999999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24.558430000000001</v>
      </c>
      <c r="F51" s="31">
        <f>F52+F53+F54+F55</f>
        <v>36.958170000000003</v>
      </c>
      <c r="G51" s="25">
        <f t="shared" si="3"/>
        <v>21.190606852872911</v>
      </c>
      <c r="H51" s="25">
        <f t="shared" si="4"/>
        <v>-91.334569999999999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20.50685</v>
      </c>
      <c r="F52" s="50">
        <v>11.719810000000001</v>
      </c>
      <c r="G52" s="30">
        <f t="shared" si="3"/>
        <v>237.43024198216972</v>
      </c>
      <c r="H52" s="103">
        <f t="shared" si="4"/>
        <v>11.86985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4.0515800000000004</v>
      </c>
      <c r="F54" s="50">
        <v>25.23836</v>
      </c>
      <c r="G54" s="30">
        <f t="shared" ref="G54:G61" si="5">E54/D54*100</f>
        <v>3.7774856418288953</v>
      </c>
      <c r="H54" s="30">
        <f t="shared" si="4"/>
        <v>-103.20442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/>
      <c r="F55" s="50"/>
      <c r="G55" s="103" t="e">
        <f t="shared" si="5"/>
        <v>#DIV/0!</v>
      </c>
      <c r="H55" s="30">
        <f t="shared" si="4"/>
        <v>0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364</v>
      </c>
      <c r="E56" s="41">
        <f>E57+E58+E59+E60</f>
        <v>577.18682000000001</v>
      </c>
      <c r="F56" s="41">
        <f>F57+F58+F59+F60</f>
        <v>105.20338000000001</v>
      </c>
      <c r="G56" s="14">
        <f t="shared" si="5"/>
        <v>158.5678076923077</v>
      </c>
      <c r="H56" s="15">
        <f t="shared" si="4"/>
        <v>213.18682000000001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/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25.2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272</v>
      </c>
      <c r="B59" s="133" t="s">
        <v>273</v>
      </c>
      <c r="C59" s="134"/>
      <c r="D59" s="134">
        <v>125</v>
      </c>
      <c r="E59" s="31">
        <v>571.42362000000003</v>
      </c>
      <c r="F59" s="32">
        <v>80.003380000000007</v>
      </c>
      <c r="G59" s="30">
        <f t="shared" si="5"/>
        <v>457.13889600000005</v>
      </c>
      <c r="H59" s="30">
        <f t="shared" si="4"/>
        <v>446.42362000000003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>
        <v>5.7632000000000003</v>
      </c>
      <c r="F60" s="114"/>
      <c r="G60" s="101">
        <f t="shared" si="5"/>
        <v>2.4113807531380753</v>
      </c>
      <c r="H60" s="103">
        <f t="shared" si="4"/>
        <v>-233.23679999999999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116</v>
      </c>
      <c r="E61" s="92">
        <f>E62+E64+E66+E68+E70+E72+E74+E76+E78+E80</f>
        <v>120.29394000000001</v>
      </c>
      <c r="F61" s="91">
        <v>219.37110999999999</v>
      </c>
      <c r="G61" s="78">
        <f t="shared" si="5"/>
        <v>103.7016724137931</v>
      </c>
      <c r="H61" s="59">
        <f>E61-D61</f>
        <v>4.2939400000000063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</v>
      </c>
      <c r="F62" s="110"/>
      <c r="G62" s="102">
        <f>E62/D62*100</f>
        <v>0</v>
      </c>
      <c r="H62" s="102">
        <f t="shared" si="4"/>
        <v>-4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/>
      <c r="F63" s="234"/>
      <c r="G63" s="102">
        <f>E63/D63*100</f>
        <v>0</v>
      </c>
      <c r="H63" s="109">
        <f t="shared" si="4"/>
        <v>-4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0</v>
      </c>
      <c r="F64" s="97"/>
      <c r="G64" s="109"/>
      <c r="H64" s="109">
        <f t="shared" si="4"/>
        <v>-3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/>
      <c r="F65" s="97"/>
      <c r="G65" s="109">
        <f>E65/D65*100</f>
        <v>0</v>
      </c>
      <c r="H65" s="235">
        <f t="shared" si="4"/>
        <v>-3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0.75</v>
      </c>
      <c r="F70" s="97"/>
      <c r="G70" s="109">
        <f>E70/D70*100</f>
        <v>25</v>
      </c>
      <c r="H70" s="109">
        <f>E70-D70</f>
        <v>-2.25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0.75</v>
      </c>
      <c r="F71" s="97"/>
      <c r="G71" s="109">
        <f>E71/D71*100</f>
        <v>25</v>
      </c>
      <c r="H71" s="109">
        <f>E72-D71</f>
        <v>-3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/>
      <c r="F73" s="97"/>
      <c r="G73" s="109">
        <f>E73/D73*100</f>
        <v>0</v>
      </c>
      <c r="H73" s="109">
        <f>E73-D73</f>
        <v>-2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3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>
        <v>3</v>
      </c>
      <c r="F77" s="97"/>
      <c r="G77" s="109">
        <f t="shared" ref="G77:G82" si="7">E77/D77*100</f>
        <v>6.5217391304347823</v>
      </c>
      <c r="H77" s="109">
        <f t="shared" ref="H77:H82" si="8">E77-D77</f>
        <v>-43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10.45</v>
      </c>
      <c r="F78" s="97"/>
      <c r="G78" s="109">
        <f t="shared" si="7"/>
        <v>54.999999999999993</v>
      </c>
      <c r="H78" s="109">
        <f t="shared" si="8"/>
        <v>-8.5500000000000007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10.45</v>
      </c>
      <c r="F79" s="97"/>
      <c r="G79" s="109">
        <f t="shared" si="7"/>
        <v>54.999999999999993</v>
      </c>
      <c r="H79" s="109">
        <f t="shared" si="8"/>
        <v>-8.5500000000000007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28</v>
      </c>
      <c r="E80" s="97">
        <f t="shared" ref="E80:F80" si="9">E81+E82</f>
        <v>105.84394</v>
      </c>
      <c r="F80" s="97">
        <f t="shared" si="9"/>
        <v>0</v>
      </c>
      <c r="G80" s="109">
        <f t="shared" si="7"/>
        <v>378.01407142857147</v>
      </c>
      <c r="H80" s="109">
        <f t="shared" si="8"/>
        <v>77.843940000000003</v>
      </c>
    </row>
    <row r="81" spans="1:8" ht="48" x14ac:dyDescent="0.2">
      <c r="A81" s="232" t="s">
        <v>208</v>
      </c>
      <c r="B81" s="233" t="s">
        <v>209</v>
      </c>
      <c r="C81" s="108"/>
      <c r="D81" s="108">
        <v>25</v>
      </c>
      <c r="E81" s="108">
        <v>104.06144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>
        <v>3</v>
      </c>
      <c r="E82" s="99">
        <v>1.7825</v>
      </c>
      <c r="F82" s="108"/>
      <c r="G82" s="109">
        <f t="shared" si="7"/>
        <v>59.416666666666664</v>
      </c>
      <c r="H82" s="99">
        <f t="shared" si="8"/>
        <v>-1.2175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521.4</v>
      </c>
      <c r="E83" s="91">
        <f t="shared" ref="E83:F83" si="10">E84+E85+E86+E87</f>
        <v>255.30614</v>
      </c>
      <c r="F83" s="91">
        <f t="shared" si="10"/>
        <v>47.051200000000001</v>
      </c>
      <c r="G83" s="78">
        <f>E83/D83*100</f>
        <v>48.965504411200619</v>
      </c>
      <c r="H83" s="59">
        <f t="shared" si="4"/>
        <v>-266.09385999999995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11.34243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>
        <v>7.9061399999999997</v>
      </c>
      <c r="F85" s="46">
        <v>-70.056079999999994</v>
      </c>
      <c r="G85" s="30" t="e">
        <f t="shared" si="11"/>
        <v>#DIV/0!</v>
      </c>
      <c r="H85" s="30">
        <f t="shared" si="4"/>
        <v>7.9061399999999997</v>
      </c>
    </row>
    <row r="86" spans="1:8" x14ac:dyDescent="0.2">
      <c r="A86" s="82" t="s">
        <v>248</v>
      </c>
      <c r="B86" s="82" t="s">
        <v>100</v>
      </c>
      <c r="C86" s="35"/>
      <c r="D86" s="35"/>
      <c r="E86" s="35"/>
      <c r="F86" s="36">
        <v>52.828899999999997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521.4</v>
      </c>
      <c r="E87" s="99">
        <v>247.4</v>
      </c>
      <c r="F87" s="108">
        <v>52.935949999999998</v>
      </c>
      <c r="G87" s="30">
        <f t="shared" si="11"/>
        <v>47.449175297276568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521582.18134999997</v>
      </c>
      <c r="E88" s="59">
        <f>E89+E131+E133</f>
        <v>87203.861120000016</v>
      </c>
      <c r="F88" s="59">
        <f>F89+F131+F133</f>
        <v>94984.259949999992</v>
      </c>
      <c r="G88" s="14">
        <f t="shared" si="11"/>
        <v>16.719102806444063</v>
      </c>
      <c r="H88" s="15">
        <f t="shared" si="4"/>
        <v>-434378.32022999995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521460.43999999994</v>
      </c>
      <c r="E89" s="148">
        <f>E90+E93+E110</f>
        <v>87203.861120000016</v>
      </c>
      <c r="F89" s="148">
        <f>F90+F93+F110</f>
        <v>94884.259949999992</v>
      </c>
      <c r="G89" s="14">
        <f t="shared" si="11"/>
        <v>16.72300608652116</v>
      </c>
      <c r="H89" s="15">
        <f t="shared" si="4"/>
        <v>-434256.57887999993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42995.7</v>
      </c>
      <c r="F90" s="59">
        <f>F91+F92</f>
        <v>54320</v>
      </c>
      <c r="G90" s="14">
        <f t="shared" si="11"/>
        <v>27.897185346673414</v>
      </c>
      <c r="H90" s="15">
        <f t="shared" si="4"/>
        <v>-111126.3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42995.7</v>
      </c>
      <c r="F91" s="152">
        <v>54320</v>
      </c>
      <c r="G91" s="25">
        <f t="shared" si="11"/>
        <v>27.897185346673414</v>
      </c>
      <c r="H91" s="25">
        <f t="shared" si="4"/>
        <v>-111126.3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187122.24000000002</v>
      </c>
      <c r="E93" s="59">
        <f t="shared" ref="E93:F93" si="12">E95+E100+E94+E96+E98+E99</f>
        <v>1438.34365</v>
      </c>
      <c r="F93" s="59">
        <f t="shared" si="12"/>
        <v>645.64</v>
      </c>
      <c r="G93" s="14">
        <f t="shared" si="11"/>
        <v>0.76866525860314616</v>
      </c>
      <c r="H93" s="15">
        <f t="shared" si="4"/>
        <v>-185683.89635000002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/>
      <c r="F94" s="157"/>
      <c r="G94" s="25">
        <f t="shared" si="11"/>
        <v>0</v>
      </c>
      <c r="H94" s="25">
        <f t="shared" si="4"/>
        <v>-2943.3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87643.4</v>
      </c>
      <c r="E99" s="114"/>
      <c r="F99" s="137"/>
      <c r="G99" s="103">
        <f>E99/D99*100</f>
        <v>0</v>
      </c>
      <c r="H99" s="103">
        <f t="shared" si="4"/>
        <v>-87643.4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89242.700000000012</v>
      </c>
      <c r="E100" s="59">
        <f t="shared" ref="E100:F100" si="13">E101+E102+E103+E104+E106+E107+E108+E109</f>
        <v>1438.34365</v>
      </c>
      <c r="F100" s="59">
        <f t="shared" si="13"/>
        <v>645.64</v>
      </c>
      <c r="G100" s="14">
        <f t="shared" ref="G100:G107" si="14">E100/D100*100</f>
        <v>1.6117213508779988</v>
      </c>
      <c r="H100" s="15">
        <f t="shared" si="4"/>
        <v>-87804.356350000016</v>
      </c>
    </row>
    <row r="101" spans="1:8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/>
      <c r="F101" s="152"/>
      <c r="G101" s="25">
        <f t="shared" si="14"/>
        <v>0</v>
      </c>
      <c r="H101" s="25">
        <f t="shared" si="4"/>
        <v>-990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2097.1</v>
      </c>
      <c r="E102" s="169">
        <v>608.04</v>
      </c>
      <c r="F102" s="108">
        <v>645.64</v>
      </c>
      <c r="G102" s="30">
        <f t="shared" si="14"/>
        <v>28.994325497115064</v>
      </c>
      <c r="H102" s="103">
        <f t="shared" si="4"/>
        <v>-1489.06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4220</v>
      </c>
      <c r="E103" s="169">
        <v>320</v>
      </c>
      <c r="F103" s="108"/>
      <c r="G103" s="30">
        <f t="shared" si="14"/>
        <v>7.5829383886255926</v>
      </c>
      <c r="H103" s="103">
        <f t="shared" si="4"/>
        <v>-3900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>
        <v>2000</v>
      </c>
      <c r="E107" s="109"/>
      <c r="F107" s="97"/>
      <c r="G107" s="30">
        <f t="shared" si="14"/>
        <v>0</v>
      </c>
      <c r="H107" s="103">
        <f t="shared" si="4"/>
        <v>-2000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510.30365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/>
      <c r="F109" s="171"/>
      <c r="G109" s="38"/>
      <c r="H109" s="103">
        <f t="shared" si="4"/>
        <v>-72860.600000000006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180216.19999999995</v>
      </c>
      <c r="E110" s="59">
        <f>E111+E122+E124+E126+E127+E128+E129+E125+E123</f>
        <v>42769.817470000009</v>
      </c>
      <c r="F110" s="59">
        <f>F111+F122+F124+F126+F127+F128+F129+F125+F123</f>
        <v>39918.619949999993</v>
      </c>
      <c r="G110" s="14">
        <f>E110/D110*100</f>
        <v>23.732504330909219</v>
      </c>
      <c r="H110" s="15">
        <f t="shared" si="4"/>
        <v>-137446.38252999994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135077.79999999999</v>
      </c>
      <c r="E111" s="172">
        <f>E114+E118+E113+E112+E115+E119+E116+E117+E120+E121</f>
        <v>30982.81</v>
      </c>
      <c r="F111" s="172">
        <f>F114+F118+F113+F112+F115+F119+F116+F117+F120+F121</f>
        <v>30758.172999999999</v>
      </c>
      <c r="G111" s="14">
        <f>E111/D111*100</f>
        <v>22.937011115075908</v>
      </c>
      <c r="H111" s="15">
        <f t="shared" si="4"/>
        <v>-104094.98999999999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2220.6999999999998</v>
      </c>
      <c r="E112" s="173"/>
      <c r="F112" s="152"/>
      <c r="G112" s="25">
        <f>E112/D112*100</f>
        <v>0</v>
      </c>
      <c r="H112" s="25">
        <f t="shared" si="4"/>
        <v>-2220.6999999999998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24130</v>
      </c>
      <c r="F114" s="97">
        <v>23931</v>
      </c>
      <c r="G114" s="30">
        <f t="shared" si="15"/>
        <v>24.999715088203512</v>
      </c>
      <c r="H114" s="103">
        <f t="shared" si="16"/>
        <v>-72391.100000000006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4100</v>
      </c>
      <c r="F115" s="97">
        <v>3888</v>
      </c>
      <c r="G115" s="30">
        <f t="shared" si="15"/>
        <v>25.003049152335649</v>
      </c>
      <c r="H115" s="103">
        <f t="shared" si="16"/>
        <v>-12298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2727.38</v>
      </c>
      <c r="F120" s="108">
        <v>2939.1729999999998</v>
      </c>
      <c r="G120" s="30">
        <f t="shared" si="15"/>
        <v>25.790095789244756</v>
      </c>
      <c r="H120" s="103">
        <f t="shared" si="16"/>
        <v>-7847.9199999999992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/>
      <c r="F121" s="137"/>
      <c r="G121" s="37">
        <f t="shared" si="15"/>
        <v>0</v>
      </c>
      <c r="H121" s="37">
        <f t="shared" si="16"/>
        <v>-5704.1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1765.9</v>
      </c>
      <c r="E122" s="141">
        <v>370.47</v>
      </c>
      <c r="F122" s="110">
        <v>380</v>
      </c>
      <c r="G122" s="103">
        <f t="shared" si="15"/>
        <v>20.97910413953225</v>
      </c>
      <c r="H122" s="103">
        <f t="shared" si="16"/>
        <v>-1395.43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/>
      <c r="F123" s="97"/>
      <c r="G123" s="30">
        <f t="shared" si="15"/>
        <v>0</v>
      </c>
      <c r="H123" s="103">
        <f t="shared" si="16"/>
        <v>-1211.3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391.77499999999998</v>
      </c>
      <c r="F124" s="110">
        <v>382.22500000000002</v>
      </c>
      <c r="G124" s="30">
        <f t="shared" si="15"/>
        <v>25</v>
      </c>
      <c r="H124" s="103">
        <f t="shared" si="16"/>
        <v>-1175.3249999999998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153.375</v>
      </c>
      <c r="F127" s="97">
        <v>203.649</v>
      </c>
      <c r="G127" s="30">
        <f t="shared" si="15"/>
        <v>25</v>
      </c>
      <c r="H127" s="103">
        <f t="shared" si="16"/>
        <v>-460.125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344.38747000000001</v>
      </c>
      <c r="F128" s="97">
        <v>283.3</v>
      </c>
      <c r="G128" s="30">
        <f t="shared" si="15"/>
        <v>23.438880419247262</v>
      </c>
      <c r="H128" s="103">
        <f t="shared" si="16"/>
        <v>-1124.9125300000001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10527</v>
      </c>
      <c r="F129" s="176">
        <f>F130</f>
        <v>7892</v>
      </c>
      <c r="G129" s="14">
        <f>E129/D129*100</f>
        <v>27.515094487571552</v>
      </c>
      <c r="H129" s="15">
        <f>E129-D129</f>
        <v>-27732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10527</v>
      </c>
      <c r="F130" s="181">
        <v>7892</v>
      </c>
      <c r="G130" s="182">
        <f>E130/D130*100</f>
        <v>27.515094487571552</v>
      </c>
      <c r="H130" s="182">
        <f>E130-D130</f>
        <v>-27732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:H133" si="18">C134+C135</f>
        <v>0</v>
      </c>
      <c r="D133" s="189">
        <f t="shared" si="18"/>
        <v>0</v>
      </c>
      <c r="E133" s="189">
        <f t="shared" si="18"/>
        <v>0</v>
      </c>
      <c r="F133" s="189">
        <f t="shared" si="18"/>
        <v>100</v>
      </c>
      <c r="G133" s="189" t="e">
        <f t="shared" si="18"/>
        <v>#DIV/0!</v>
      </c>
      <c r="H133" s="189">
        <f t="shared" si="18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>
        <v>100</v>
      </c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654839.40402999998</v>
      </c>
      <c r="E139" s="172">
        <f>E8+E88</f>
        <v>115186.99424000001</v>
      </c>
      <c r="F139" s="172">
        <f>F8+F88</f>
        <v>124545.79857</v>
      </c>
      <c r="G139" s="14">
        <f>E139/D139*100</f>
        <v>17.590113473795014</v>
      </c>
      <c r="H139" s="15">
        <f>E139-D139</f>
        <v>-539652.40978999995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47244094488188981" bottom="0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7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274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81" t="s">
        <v>258</v>
      </c>
      <c r="B5" s="284" t="s">
        <v>3</v>
      </c>
      <c r="C5" s="290" t="s">
        <v>265</v>
      </c>
      <c r="D5" s="290" t="s">
        <v>266</v>
      </c>
      <c r="E5" s="290" t="s">
        <v>275</v>
      </c>
      <c r="F5" s="293" t="s">
        <v>276</v>
      </c>
      <c r="G5" s="279" t="s">
        <v>2</v>
      </c>
      <c r="H5" s="280"/>
    </row>
    <row r="6" spans="1:8" s="10" customFormat="1" x14ac:dyDescent="0.2">
      <c r="A6" s="282"/>
      <c r="B6" s="285"/>
      <c r="C6" s="291"/>
      <c r="D6" s="291"/>
      <c r="E6" s="291"/>
      <c r="F6" s="294"/>
      <c r="G6" s="296" t="s">
        <v>6</v>
      </c>
      <c r="H6" s="296" t="s">
        <v>7</v>
      </c>
    </row>
    <row r="7" spans="1:8" ht="12.75" thickBot="1" x14ac:dyDescent="0.25">
      <c r="A7" s="283"/>
      <c r="B7" s="286"/>
      <c r="C7" s="292"/>
      <c r="D7" s="292"/>
      <c r="E7" s="292"/>
      <c r="F7" s="295"/>
      <c r="G7" s="297"/>
      <c r="H7" s="297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C9+C20+C32+C50+C61+C83+C38+C29+C14+C56</f>
        <v>131994.74546999999</v>
      </c>
      <c r="D8" s="14">
        <f>D9+D20+D32+D50+D61+D83+D38+D29+D14+D56</f>
        <v>134604.01176999998</v>
      </c>
      <c r="E8" s="14">
        <f>E9+E20+E32+E50+E61+E83+E38+E29+E14+E56</f>
        <v>46246.146530000005</v>
      </c>
      <c r="F8" s="14">
        <f>F9+F20+F32+F50+F61+F83+F38+F29+F14+F56</f>
        <v>49850.233999999997</v>
      </c>
      <c r="G8" s="14">
        <f t="shared" ref="G8:G26" si="0">E8/D8*100</f>
        <v>34.357182911473345</v>
      </c>
      <c r="H8" s="15">
        <f t="shared" ref="H8:H41" si="1">E8-D8</f>
        <v>-88357.865239999985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21382.720839999998</v>
      </c>
      <c r="F9" s="266">
        <f>F10</f>
        <v>22548.952010000001</v>
      </c>
      <c r="G9" s="14">
        <f t="shared" si="0"/>
        <v>32.546001058024451</v>
      </c>
      <c r="H9" s="15">
        <f t="shared" si="1"/>
        <v>-44317.273459999997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21382.720839999998</v>
      </c>
      <c r="F10" s="23">
        <f>F11+F12+F13</f>
        <v>22548.952010000001</v>
      </c>
      <c r="G10" s="24">
        <f t="shared" si="0"/>
        <v>32.546001058024451</v>
      </c>
      <c r="H10" s="25">
        <f t="shared" si="1"/>
        <v>-44317.273459999997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21306.956139999998</v>
      </c>
      <c r="F11" s="97">
        <v>22480.332180000001</v>
      </c>
      <c r="G11" s="30">
        <f t="shared" si="0"/>
        <v>32.691417091277117</v>
      </c>
      <c r="H11" s="30">
        <f t="shared" si="1"/>
        <v>-43869.038159999996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33.701340000000002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69.661240000000006</v>
      </c>
      <c r="F13" s="36">
        <v>34.918489999999998</v>
      </c>
      <c r="G13" s="37">
        <f t="shared" si="0"/>
        <v>28.089209677419358</v>
      </c>
      <c r="H13" s="38">
        <f t="shared" si="1"/>
        <v>-178.33875999999998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2948.5163299999999</v>
      </c>
      <c r="F14" s="42">
        <f>F15</f>
        <v>3076.2009299999995</v>
      </c>
      <c r="G14" s="43">
        <f t="shared" si="0"/>
        <v>29.342608866252913</v>
      </c>
      <c r="H14" s="15">
        <f t="shared" si="1"/>
        <v>-7100.0664099999995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2948.5163299999999</v>
      </c>
      <c r="F15" s="46">
        <f>F16+F17+F18+F19</f>
        <v>3076.2009299999995</v>
      </c>
      <c r="G15" s="25">
        <f t="shared" si="0"/>
        <v>29.342608866252913</v>
      </c>
      <c r="H15" s="25">
        <f t="shared" si="1"/>
        <v>-7100.0664099999995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1350.0729100000001</v>
      </c>
      <c r="F16" s="50">
        <v>1384.3938900000001</v>
      </c>
      <c r="G16" s="30">
        <f t="shared" si="0"/>
        <v>29.320016304610341</v>
      </c>
      <c r="H16" s="51">
        <f t="shared" si="1"/>
        <v>-3254.5388199999998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8.0995399999999993</v>
      </c>
      <c r="F17" s="50">
        <v>10.105320000000001</v>
      </c>
      <c r="G17" s="30">
        <f t="shared" si="0"/>
        <v>34.14979879988261</v>
      </c>
      <c r="H17" s="51">
        <f t="shared" si="1"/>
        <v>-15.618140000000002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1856.3581899999999</v>
      </c>
      <c r="F18" s="50">
        <v>1967.8522599999999</v>
      </c>
      <c r="G18" s="103">
        <f t="shared" si="0"/>
        <v>30.864775382465513</v>
      </c>
      <c r="H18" s="51">
        <f t="shared" si="1"/>
        <v>-4158.1297400000003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-266.01431000000002</v>
      </c>
      <c r="F19" s="57">
        <v>-286.15053999999998</v>
      </c>
      <c r="G19" s="101">
        <f t="shared" si="0"/>
        <v>44.765873612879496</v>
      </c>
      <c r="H19" s="51">
        <f t="shared" si="1"/>
        <v>328.22028999999998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16271.964910000001</v>
      </c>
      <c r="F20" s="58">
        <f>F21+F25+F26+F28+F27</f>
        <v>16182.890359999999</v>
      </c>
      <c r="G20" s="59">
        <f t="shared" si="0"/>
        <v>65.35231431510752</v>
      </c>
      <c r="H20" s="15">
        <f t="shared" si="1"/>
        <v>-8626.8700899999985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12877.06963</v>
      </c>
      <c r="F21" s="102">
        <f>F22+F23+F24</f>
        <v>11990.315559999999</v>
      </c>
      <c r="G21" s="103">
        <f t="shared" si="0"/>
        <v>67.461596971919533</v>
      </c>
      <c r="H21" s="25">
        <f t="shared" si="1"/>
        <v>-6210.93037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11270.18339</v>
      </c>
      <c r="F22" s="50">
        <v>8978.72228</v>
      </c>
      <c r="G22" s="30">
        <f t="shared" si="0"/>
        <v>82.765538591466552</v>
      </c>
      <c r="H22" s="30">
        <f t="shared" si="1"/>
        <v>-2346.8166099999999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1606.88624</v>
      </c>
      <c r="F23" s="50">
        <v>3016.7109099999998</v>
      </c>
      <c r="G23" s="30">
        <f t="shared" si="0"/>
        <v>29.370978614512889</v>
      </c>
      <c r="H23" s="30">
        <f t="shared" si="1"/>
        <v>-3864.1137600000002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660.68965000000003</v>
      </c>
      <c r="F25" s="108">
        <v>492.51643999999999</v>
      </c>
      <c r="G25" s="30">
        <f t="shared" si="0"/>
        <v>130.57107707509883</v>
      </c>
      <c r="H25" s="30">
        <f t="shared" si="1"/>
        <v>154.68965000000003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2475.2250300000001</v>
      </c>
      <c r="F26" s="72">
        <v>3378.0932400000002</v>
      </c>
      <c r="G26" s="30">
        <f t="shared" si="0"/>
        <v>55.410296199870835</v>
      </c>
      <c r="H26" s="30">
        <f t="shared" si="1"/>
        <v>-1991.85997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258.98059999999998</v>
      </c>
      <c r="F28" s="36">
        <v>321.96512000000001</v>
      </c>
      <c r="G28" s="100">
        <f t="shared" ref="G28:G41" si="2">E28/D28*100</f>
        <v>30.913828707848403</v>
      </c>
      <c r="H28" s="30">
        <f t="shared" si="1"/>
        <v>-578.76940000000002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1682.47873</v>
      </c>
      <c r="F29" s="14">
        <f>F30+F31</f>
        <v>2219.4511400000001</v>
      </c>
      <c r="G29" s="80">
        <f t="shared" si="2"/>
        <v>16.657271219902704</v>
      </c>
      <c r="H29" s="15">
        <f t="shared" si="1"/>
        <v>-8418.0876100000005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99.176000000000002</v>
      </c>
      <c r="F30" s="81">
        <v>128.92372</v>
      </c>
      <c r="G30" s="25">
        <f t="shared" si="2"/>
        <v>12.486284739817659</v>
      </c>
      <c r="H30" s="25">
        <f t="shared" si="1"/>
        <v>-695.10349999999994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1583.3027300000001</v>
      </c>
      <c r="F31" s="108">
        <v>2090.5274199999999</v>
      </c>
      <c r="G31" s="38">
        <f t="shared" si="2"/>
        <v>17.013259501036398</v>
      </c>
      <c r="H31" s="38">
        <f t="shared" si="1"/>
        <v>-7722.9841100000003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759.66956000000005</v>
      </c>
      <c r="F32" s="14">
        <f>F33+F35+F37+F36</f>
        <v>823.59445000000005</v>
      </c>
      <c r="G32" s="59">
        <f t="shared" si="2"/>
        <v>38.053877673696341</v>
      </c>
      <c r="H32" s="15">
        <f t="shared" si="1"/>
        <v>-1236.6304399999999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518.78872000000001</v>
      </c>
      <c r="F33" s="32">
        <f>F34</f>
        <v>412.46095000000003</v>
      </c>
      <c r="G33" s="103">
        <f t="shared" si="2"/>
        <v>49.04412176214786</v>
      </c>
      <c r="H33" s="25">
        <f t="shared" si="1"/>
        <v>-539.01127999999994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518.78872000000001</v>
      </c>
      <c r="F34" s="108">
        <v>412.46095000000003</v>
      </c>
      <c r="G34" s="103">
        <f t="shared" si="2"/>
        <v>49.04412176214786</v>
      </c>
      <c r="H34" s="30">
        <f t="shared" si="1"/>
        <v>-539.01127999999994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9.27</v>
      </c>
      <c r="F35" s="72">
        <v>35.65</v>
      </c>
      <c r="G35" s="103">
        <f t="shared" si="2"/>
        <v>7.386454183266931</v>
      </c>
      <c r="H35" s="30">
        <f t="shared" si="1"/>
        <v>-116.23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34.5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231.61084</v>
      </c>
      <c r="F37" s="36">
        <v>340.98349999999999</v>
      </c>
      <c r="G37" s="103">
        <f t="shared" si="2"/>
        <v>30.676932450331122</v>
      </c>
      <c r="H37" s="101">
        <f t="shared" si="1"/>
        <v>-523.38915999999995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20742.440389999996</v>
      </c>
      <c r="E38" s="92">
        <f>E39+E47+E48</f>
        <v>2119.15497</v>
      </c>
      <c r="F38" s="91">
        <f>F39+F47+F48+F46</f>
        <v>3203.5189599999999</v>
      </c>
      <c r="G38" s="14">
        <f t="shared" si="2"/>
        <v>10.216517102884636</v>
      </c>
      <c r="H38" s="15">
        <f t="shared" si="1"/>
        <v>-18623.285419999997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19711.480389999997</v>
      </c>
      <c r="E39" s="110">
        <f>E40+E42+E44+E46</f>
        <v>1891.0112300000001</v>
      </c>
      <c r="F39" s="102">
        <f>F40+F42+F44</f>
        <v>2844.9802</v>
      </c>
      <c r="G39" s="24">
        <f t="shared" si="2"/>
        <v>9.5934510883279245</v>
      </c>
      <c r="H39" s="24">
        <f t="shared" si="1"/>
        <v>-17820.469159999997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933.98414000000002</v>
      </c>
      <c r="F40" s="109">
        <f>F41</f>
        <v>1630.6809900000001</v>
      </c>
      <c r="G40" s="30">
        <f t="shared" si="2"/>
        <v>11.370221930048817</v>
      </c>
      <c r="H40" s="30">
        <f t="shared" si="1"/>
        <v>-7280.3158599999988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933.98414000000002</v>
      </c>
      <c r="F41" s="99">
        <v>1630.6809900000001</v>
      </c>
      <c r="G41" s="100">
        <f t="shared" si="2"/>
        <v>11.370221930048817</v>
      </c>
      <c r="H41" s="101">
        <f t="shared" si="1"/>
        <v>-7280.3158599999988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11166.883390000001</v>
      </c>
      <c r="E42" s="109">
        <f>E43</f>
        <v>810.78462999999999</v>
      </c>
      <c r="F42" s="99">
        <f>F43</f>
        <v>1155.6846499999999</v>
      </c>
      <c r="G42" s="97">
        <f>G43</f>
        <v>7.2606169661094659</v>
      </c>
      <c r="H42" s="109">
        <f>E42-D42</f>
        <v>-10356.098760000001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11166.883390000001</v>
      </c>
      <c r="E43" s="109">
        <v>810.78462999999999</v>
      </c>
      <c r="F43" s="109">
        <v>1155.6846499999999</v>
      </c>
      <c r="G43" s="97">
        <f>E43/D43*100</f>
        <v>7.2606169661094659</v>
      </c>
      <c r="H43" s="109">
        <f>E43-D43</f>
        <v>-10356.098760000001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113.38346</v>
      </c>
      <c r="F44" s="99">
        <f>F45</f>
        <v>58.614559999999997</v>
      </c>
      <c r="G44" s="97">
        <f>G45</f>
        <v>34.327729286066777</v>
      </c>
      <c r="H44" s="99">
        <f>E44-D44</f>
        <v>-216.91354000000001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113.38346</v>
      </c>
      <c r="F45" s="99">
        <v>58.614559999999997</v>
      </c>
      <c r="G45" s="97">
        <f>E45/D45*100</f>
        <v>34.327729286066777</v>
      </c>
      <c r="H45" s="109">
        <f>H44</f>
        <v>-216.91354000000001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32.859000000000002</v>
      </c>
      <c r="F46" s="99">
        <v>47.348779999999998</v>
      </c>
      <c r="G46" s="100">
        <f t="shared" ref="G46:G52" si="3">E46/D46*100</f>
        <v>18.12630324694668</v>
      </c>
      <c r="H46" s="100">
        <f t="shared" ref="H46:H112" si="4">E46-D46</f>
        <v>-148.41899999999998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142.45926</v>
      </c>
      <c r="F47" s="114">
        <v>167.51503</v>
      </c>
      <c r="G47" s="100">
        <f t="shared" si="3"/>
        <v>25.370833541107157</v>
      </c>
      <c r="H47" s="100">
        <f t="shared" si="4"/>
        <v>-419.04874000000007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85.684479999999994</v>
      </c>
      <c r="F48" s="14">
        <f>F49</f>
        <v>143.67495</v>
      </c>
      <c r="G48" s="14">
        <f t="shared" si="3"/>
        <v>29.733591510684516</v>
      </c>
      <c r="H48" s="15">
        <f t="shared" si="4"/>
        <v>-202.48951999999997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85.684479999999994</v>
      </c>
      <c r="F49" s="119">
        <v>143.67495</v>
      </c>
      <c r="G49" s="101">
        <f t="shared" si="3"/>
        <v>29.733591510684516</v>
      </c>
      <c r="H49" s="38">
        <f t="shared" si="4"/>
        <v>-202.48951999999997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36.066760000000002</v>
      </c>
      <c r="F50" s="120">
        <f>+F51</f>
        <v>142.86288999999999</v>
      </c>
      <c r="G50" s="14">
        <f t="shared" si="3"/>
        <v>31.120740683216418</v>
      </c>
      <c r="H50" s="15">
        <f t="shared" si="4"/>
        <v>-79.826239999999999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36.066760000000002</v>
      </c>
      <c r="F51" s="31">
        <f>F52+F53+F54+F55</f>
        <v>142.86288999999999</v>
      </c>
      <c r="G51" s="25">
        <f t="shared" si="3"/>
        <v>31.120740683216418</v>
      </c>
      <c r="H51" s="25">
        <f t="shared" si="4"/>
        <v>-79.826239999999999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26.502089999999999</v>
      </c>
      <c r="F52" s="50">
        <v>21.828150000000001</v>
      </c>
      <c r="G52" s="30">
        <f t="shared" si="3"/>
        <v>306.84369572768315</v>
      </c>
      <c r="H52" s="103">
        <f t="shared" si="4"/>
        <v>17.865089999999999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9.4667499999999993</v>
      </c>
      <c r="F54" s="50">
        <v>26.634920000000001</v>
      </c>
      <c r="G54" s="30">
        <f t="shared" ref="G54:G61" si="5">E54/D54*100</f>
        <v>8.826312747072425</v>
      </c>
      <c r="H54" s="30">
        <f t="shared" si="4"/>
        <v>-97.789249999999996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9.7919999999999993E-2</v>
      </c>
      <c r="F55" s="50">
        <v>94.399820000000005</v>
      </c>
      <c r="G55" s="103" t="e">
        <f t="shared" si="5"/>
        <v>#DIV/0!</v>
      </c>
      <c r="H55" s="30">
        <f t="shared" si="4"/>
        <v>9.7919999999999993E-2</v>
      </c>
    </row>
    <row r="56" spans="1:9" s="52" customFormat="1" ht="12.75" thickBot="1" x14ac:dyDescent="0.25">
      <c r="A56" s="124" t="s">
        <v>85</v>
      </c>
      <c r="B56" s="125" t="s">
        <v>86</v>
      </c>
      <c r="C56" s="41">
        <f>C57+C58+C59+C60</f>
        <v>239</v>
      </c>
      <c r="D56" s="41">
        <f>D57+D58+D59+D60</f>
        <v>364</v>
      </c>
      <c r="E56" s="41">
        <f>E57+E58+E59+E60</f>
        <v>596.12382000000002</v>
      </c>
      <c r="F56" s="41">
        <f>F57+F58+F59+F60</f>
        <v>255.48546000000002</v>
      </c>
      <c r="G56" s="14">
        <f t="shared" si="5"/>
        <v>163.7702802197802</v>
      </c>
      <c r="H56" s="15">
        <f t="shared" si="4"/>
        <v>232.12382000000002</v>
      </c>
    </row>
    <row r="57" spans="1:9" s="52" customFormat="1" ht="24" x14ac:dyDescent="0.2">
      <c r="A57" s="126" t="s">
        <v>87</v>
      </c>
      <c r="B57" s="127" t="s">
        <v>88</v>
      </c>
      <c r="C57" s="128"/>
      <c r="D57" s="128"/>
      <c r="E57" s="128"/>
      <c r="F57" s="129">
        <v>8.6818000000000008</v>
      </c>
      <c r="G57" s="24" t="e">
        <f t="shared" si="5"/>
        <v>#DIV/0!</v>
      </c>
      <c r="H57" s="25">
        <f t="shared" si="4"/>
        <v>0</v>
      </c>
    </row>
    <row r="58" spans="1:9" s="52" customFormat="1" ht="24" x14ac:dyDescent="0.2">
      <c r="A58" s="65" t="s">
        <v>257</v>
      </c>
      <c r="B58" s="130" t="s">
        <v>88</v>
      </c>
      <c r="C58" s="131"/>
      <c r="D58" s="131"/>
      <c r="E58" s="109"/>
      <c r="F58" s="97">
        <v>132.30000000000001</v>
      </c>
      <c r="G58" s="30" t="e">
        <f t="shared" si="5"/>
        <v>#DIV/0!</v>
      </c>
      <c r="H58" s="30">
        <f t="shared" si="4"/>
        <v>0</v>
      </c>
    </row>
    <row r="59" spans="1:9" ht="36" x14ac:dyDescent="0.2">
      <c r="A59" s="132" t="s">
        <v>272</v>
      </c>
      <c r="B59" s="133" t="s">
        <v>273</v>
      </c>
      <c r="C59" s="134"/>
      <c r="D59" s="134">
        <v>125</v>
      </c>
      <c r="E59" s="31">
        <v>590.36062000000004</v>
      </c>
      <c r="F59" s="32">
        <v>80.003380000000007</v>
      </c>
      <c r="G59" s="30">
        <f t="shared" si="5"/>
        <v>472.28849600000001</v>
      </c>
      <c r="H59" s="30">
        <f t="shared" si="4"/>
        <v>465.36062000000004</v>
      </c>
    </row>
    <row r="60" spans="1:9" s="139" customFormat="1" ht="36.75" thickBot="1" x14ac:dyDescent="0.25">
      <c r="A60" s="135" t="s">
        <v>91</v>
      </c>
      <c r="B60" s="136" t="s">
        <v>92</v>
      </c>
      <c r="C60" s="137">
        <v>239</v>
      </c>
      <c r="D60" s="137">
        <v>239</v>
      </c>
      <c r="E60" s="114">
        <v>5.7632000000000003</v>
      </c>
      <c r="F60" s="114">
        <v>34.500279999999997</v>
      </c>
      <c r="G60" s="101">
        <f t="shared" si="5"/>
        <v>2.4113807531380753</v>
      </c>
      <c r="H60" s="103">
        <f t="shared" si="4"/>
        <v>-233.23679999999999</v>
      </c>
      <c r="I60" s="138"/>
    </row>
    <row r="61" spans="1:9" ht="12.75" thickBot="1" x14ac:dyDescent="0.25">
      <c r="A61" s="12" t="s">
        <v>93</v>
      </c>
      <c r="B61" s="84" t="s">
        <v>94</v>
      </c>
      <c r="C61" s="92">
        <f>C62+C64+C66+C68+C70+C72+C74+C76+C78+C80</f>
        <v>88</v>
      </c>
      <c r="D61" s="92">
        <f>D62+D64+D66+D68+D70+D72+D74+D76+D78+D80</f>
        <v>116</v>
      </c>
      <c r="E61" s="92">
        <f>E62+E64+E66+E68+E70+E72+E74+E76+E78+E80</f>
        <v>145.29706999999999</v>
      </c>
      <c r="F61" s="91">
        <v>703.70788000000005</v>
      </c>
      <c r="G61" s="78">
        <f t="shared" si="5"/>
        <v>125.2560948275862</v>
      </c>
      <c r="H61" s="59">
        <f>E61-D61</f>
        <v>29.297069999999991</v>
      </c>
    </row>
    <row r="62" spans="1:9" s="10" customFormat="1" ht="36" x14ac:dyDescent="0.2">
      <c r="A62" s="224" t="s">
        <v>171</v>
      </c>
      <c r="B62" s="225" t="s">
        <v>172</v>
      </c>
      <c r="C62" s="110">
        <f>C63</f>
        <v>4</v>
      </c>
      <c r="D62" s="110">
        <f>D63</f>
        <v>4</v>
      </c>
      <c r="E62" s="110">
        <f t="shared" ref="E62" si="6">E63</f>
        <v>0.05</v>
      </c>
      <c r="F62" s="110"/>
      <c r="G62" s="102">
        <f>E62/D62*100</f>
        <v>1.25</v>
      </c>
      <c r="H62" s="102">
        <f t="shared" si="4"/>
        <v>-3.95</v>
      </c>
    </row>
    <row r="63" spans="1:9" ht="48" x14ac:dyDescent="0.2">
      <c r="A63" s="226" t="s">
        <v>173</v>
      </c>
      <c r="B63" s="227" t="s">
        <v>174</v>
      </c>
      <c r="C63" s="110">
        <v>4</v>
      </c>
      <c r="D63" s="110">
        <v>4</v>
      </c>
      <c r="E63" s="102">
        <v>0.05</v>
      </c>
      <c r="F63" s="234"/>
      <c r="G63" s="102">
        <f>E63/D63*100</f>
        <v>1.25</v>
      </c>
      <c r="H63" s="109">
        <f t="shared" si="4"/>
        <v>-3.95</v>
      </c>
    </row>
    <row r="64" spans="1:9" ht="48" x14ac:dyDescent="0.2">
      <c r="A64" s="224" t="s">
        <v>245</v>
      </c>
      <c r="B64" s="228" t="s">
        <v>175</v>
      </c>
      <c r="C64" s="110">
        <f>C65</f>
        <v>3</v>
      </c>
      <c r="D64" s="110">
        <f>D65</f>
        <v>3</v>
      </c>
      <c r="E64" s="110">
        <f>E65</f>
        <v>2.5</v>
      </c>
      <c r="F64" s="97"/>
      <c r="G64" s="109"/>
      <c r="H64" s="109">
        <f t="shared" si="4"/>
        <v>-0.5</v>
      </c>
    </row>
    <row r="65" spans="1:8" ht="60" x14ac:dyDescent="0.2">
      <c r="A65" s="226" t="s">
        <v>176</v>
      </c>
      <c r="B65" s="67" t="s">
        <v>177</v>
      </c>
      <c r="C65" s="110">
        <v>3</v>
      </c>
      <c r="D65" s="110">
        <v>3</v>
      </c>
      <c r="E65" s="102">
        <v>2.5</v>
      </c>
      <c r="F65" s="97"/>
      <c r="G65" s="109">
        <f>E65/D65*100</f>
        <v>83.333333333333343</v>
      </c>
      <c r="H65" s="235">
        <f t="shared" si="4"/>
        <v>-0.5</v>
      </c>
    </row>
    <row r="66" spans="1:8" ht="36" x14ac:dyDescent="0.2">
      <c r="A66" s="224" t="s">
        <v>178</v>
      </c>
      <c r="B66" s="123" t="s">
        <v>179</v>
      </c>
      <c r="C66" s="110">
        <f>C67</f>
        <v>4</v>
      </c>
      <c r="D66" s="110">
        <f>D67</f>
        <v>4</v>
      </c>
      <c r="E66" s="110">
        <f>E67</f>
        <v>0</v>
      </c>
      <c r="F66" s="110"/>
      <c r="G66" s="102"/>
      <c r="H66" s="236"/>
    </row>
    <row r="67" spans="1:8" ht="48" x14ac:dyDescent="0.2">
      <c r="A67" s="226" t="s">
        <v>180</v>
      </c>
      <c r="B67" s="67" t="s">
        <v>181</v>
      </c>
      <c r="C67" s="110">
        <v>4</v>
      </c>
      <c r="D67" s="110">
        <v>4</v>
      </c>
      <c r="E67" s="102"/>
      <c r="F67" s="97"/>
      <c r="G67" s="109"/>
      <c r="H67" s="109"/>
    </row>
    <row r="68" spans="1:8" ht="36" x14ac:dyDescent="0.2">
      <c r="A68" s="224" t="s">
        <v>182</v>
      </c>
      <c r="B68" s="123" t="s">
        <v>183</v>
      </c>
      <c r="C68" s="110">
        <f>C69</f>
        <v>5</v>
      </c>
      <c r="D68" s="110">
        <f>D69</f>
        <v>5</v>
      </c>
      <c r="E68" s="110">
        <f>E69</f>
        <v>0</v>
      </c>
      <c r="F68" s="97"/>
      <c r="G68" s="109"/>
      <c r="H68" s="109"/>
    </row>
    <row r="69" spans="1:8" ht="48" x14ac:dyDescent="0.2">
      <c r="A69" s="226" t="s">
        <v>184</v>
      </c>
      <c r="B69" s="67" t="s">
        <v>185</v>
      </c>
      <c r="C69" s="110">
        <v>5</v>
      </c>
      <c r="D69" s="110">
        <v>5</v>
      </c>
      <c r="E69" s="102"/>
      <c r="F69" s="109"/>
      <c r="G69" s="109">
        <f>E69/D69*100</f>
        <v>0</v>
      </c>
      <c r="H69" s="109">
        <f>E69-D69</f>
        <v>-5</v>
      </c>
    </row>
    <row r="70" spans="1:8" ht="48" x14ac:dyDescent="0.2">
      <c r="A70" s="224" t="s">
        <v>186</v>
      </c>
      <c r="B70" s="123" t="s">
        <v>187</v>
      </c>
      <c r="C70" s="110">
        <f>C71</f>
        <v>3</v>
      </c>
      <c r="D70" s="110">
        <f>D71</f>
        <v>3</v>
      </c>
      <c r="E70" s="110">
        <f>E71</f>
        <v>0.75</v>
      </c>
      <c r="F70" s="97"/>
      <c r="G70" s="109">
        <f>E70/D70*100</f>
        <v>25</v>
      </c>
      <c r="H70" s="109">
        <f>E70-D70</f>
        <v>-2.25</v>
      </c>
    </row>
    <row r="71" spans="1:8" ht="60" x14ac:dyDescent="0.2">
      <c r="A71" s="226" t="s">
        <v>188</v>
      </c>
      <c r="B71" s="67" t="s">
        <v>189</v>
      </c>
      <c r="C71" s="110">
        <v>3</v>
      </c>
      <c r="D71" s="110">
        <v>3</v>
      </c>
      <c r="E71" s="102">
        <v>0.75</v>
      </c>
      <c r="F71" s="97"/>
      <c r="G71" s="109">
        <f>E71/D71*100</f>
        <v>25</v>
      </c>
      <c r="H71" s="109">
        <f>E72-D71</f>
        <v>-2.85</v>
      </c>
    </row>
    <row r="72" spans="1:8" ht="36" x14ac:dyDescent="0.2">
      <c r="A72" s="224" t="s">
        <v>190</v>
      </c>
      <c r="B72" s="123" t="s">
        <v>191</v>
      </c>
      <c r="C72" s="110">
        <f>C73</f>
        <v>2</v>
      </c>
      <c r="D72" s="110">
        <f>D73</f>
        <v>2</v>
      </c>
      <c r="E72" s="110">
        <f>E73</f>
        <v>0.15</v>
      </c>
      <c r="F72" s="110"/>
      <c r="G72" s="102"/>
      <c r="H72" s="109"/>
    </row>
    <row r="73" spans="1:8" ht="72" x14ac:dyDescent="0.2">
      <c r="A73" s="226" t="s">
        <v>192</v>
      </c>
      <c r="B73" s="67" t="s">
        <v>193</v>
      </c>
      <c r="C73" s="110">
        <v>2</v>
      </c>
      <c r="D73" s="110">
        <v>2</v>
      </c>
      <c r="E73" s="102">
        <v>0.15</v>
      </c>
      <c r="F73" s="97"/>
      <c r="G73" s="109">
        <f>E73/D73*100</f>
        <v>7.5</v>
      </c>
      <c r="H73" s="109">
        <f>E73-D73</f>
        <v>-1.85</v>
      </c>
    </row>
    <row r="74" spans="1:8" ht="36" x14ac:dyDescent="0.2">
      <c r="A74" s="224" t="s">
        <v>194</v>
      </c>
      <c r="B74" s="123" t="s">
        <v>195</v>
      </c>
      <c r="C74" s="110">
        <f>C75</f>
        <v>2</v>
      </c>
      <c r="D74" s="110">
        <f>D75</f>
        <v>2</v>
      </c>
      <c r="E74" s="110">
        <f>E75</f>
        <v>0.25</v>
      </c>
      <c r="F74" s="97"/>
      <c r="G74" s="109"/>
      <c r="H74" s="109">
        <f>E74-D74</f>
        <v>-1.75</v>
      </c>
    </row>
    <row r="75" spans="1:8" ht="48" x14ac:dyDescent="0.2">
      <c r="A75" s="226" t="s">
        <v>196</v>
      </c>
      <c r="B75" s="67" t="s">
        <v>197</v>
      </c>
      <c r="C75" s="110">
        <v>2</v>
      </c>
      <c r="D75" s="110">
        <v>2</v>
      </c>
      <c r="E75" s="102">
        <v>0.25</v>
      </c>
      <c r="F75" s="97"/>
      <c r="G75" s="109">
        <f>E75/D75*100</f>
        <v>12.5</v>
      </c>
      <c r="H75" s="237">
        <f>E75-D75</f>
        <v>-1.75</v>
      </c>
    </row>
    <row r="76" spans="1:8" ht="36" x14ac:dyDescent="0.2">
      <c r="A76" s="224" t="s">
        <v>198</v>
      </c>
      <c r="B76" s="123" t="s">
        <v>199</v>
      </c>
      <c r="C76" s="110">
        <f>C77</f>
        <v>46</v>
      </c>
      <c r="D76" s="110">
        <f>D77</f>
        <v>46</v>
      </c>
      <c r="E76" s="110">
        <f>E77</f>
        <v>3</v>
      </c>
      <c r="F76" s="110"/>
      <c r="G76" s="102"/>
      <c r="H76" s="238"/>
    </row>
    <row r="77" spans="1:8" ht="48" x14ac:dyDescent="0.2">
      <c r="A77" s="226" t="s">
        <v>200</v>
      </c>
      <c r="B77" s="67" t="s">
        <v>201</v>
      </c>
      <c r="C77" s="110">
        <v>46</v>
      </c>
      <c r="D77" s="110">
        <v>46</v>
      </c>
      <c r="E77" s="102">
        <v>3</v>
      </c>
      <c r="F77" s="97"/>
      <c r="G77" s="109">
        <f t="shared" ref="G77:G82" si="7">E77/D77*100</f>
        <v>6.5217391304347823</v>
      </c>
      <c r="H77" s="109">
        <f t="shared" ref="H77:H82" si="8">E77-D77</f>
        <v>-43</v>
      </c>
    </row>
    <row r="78" spans="1:8" ht="36" x14ac:dyDescent="0.2">
      <c r="A78" s="224" t="s">
        <v>202</v>
      </c>
      <c r="B78" s="228" t="s">
        <v>203</v>
      </c>
      <c r="C78" s="110">
        <f>C79</f>
        <v>19</v>
      </c>
      <c r="D78" s="110">
        <f>D79</f>
        <v>19</v>
      </c>
      <c r="E78" s="110">
        <f>E79</f>
        <v>11.75</v>
      </c>
      <c r="F78" s="97"/>
      <c r="G78" s="109">
        <f t="shared" si="7"/>
        <v>61.842105263157897</v>
      </c>
      <c r="H78" s="109">
        <f t="shared" si="8"/>
        <v>-7.25</v>
      </c>
    </row>
    <row r="79" spans="1:8" ht="60" x14ac:dyDescent="0.2">
      <c r="A79" s="229" t="s">
        <v>204</v>
      </c>
      <c r="B79" s="230" t="s">
        <v>205</v>
      </c>
      <c r="C79" s="110">
        <v>19</v>
      </c>
      <c r="D79" s="110">
        <v>19</v>
      </c>
      <c r="E79" s="102">
        <v>11.75</v>
      </c>
      <c r="F79" s="97"/>
      <c r="G79" s="109">
        <f t="shared" si="7"/>
        <v>61.842105263157897</v>
      </c>
      <c r="H79" s="109">
        <f t="shared" si="8"/>
        <v>-7.25</v>
      </c>
    </row>
    <row r="80" spans="1:8" ht="48" x14ac:dyDescent="0.2">
      <c r="A80" s="231" t="s">
        <v>206</v>
      </c>
      <c r="B80" s="175" t="s">
        <v>207</v>
      </c>
      <c r="C80" s="97">
        <f>C81+C82</f>
        <v>0</v>
      </c>
      <c r="D80" s="97">
        <f>D81+D82</f>
        <v>28</v>
      </c>
      <c r="E80" s="97">
        <f t="shared" ref="E80:F80" si="9">E81+E82</f>
        <v>126.84707</v>
      </c>
      <c r="F80" s="97">
        <f t="shared" si="9"/>
        <v>0</v>
      </c>
      <c r="G80" s="109">
        <f t="shared" si="7"/>
        <v>453.02525000000003</v>
      </c>
      <c r="H80" s="109">
        <f t="shared" si="8"/>
        <v>98.847070000000002</v>
      </c>
    </row>
    <row r="81" spans="1:8" ht="48" x14ac:dyDescent="0.2">
      <c r="A81" s="232" t="s">
        <v>208</v>
      </c>
      <c r="B81" s="233" t="s">
        <v>209</v>
      </c>
      <c r="C81" s="108"/>
      <c r="D81" s="108">
        <v>25</v>
      </c>
      <c r="E81" s="108">
        <v>124.49207</v>
      </c>
      <c r="F81" s="108"/>
      <c r="G81" s="109"/>
      <c r="H81" s="99"/>
    </row>
    <row r="82" spans="1:8" ht="48.75" thickBot="1" x14ac:dyDescent="0.25">
      <c r="A82" s="232" t="s">
        <v>210</v>
      </c>
      <c r="B82" s="233" t="s">
        <v>211</v>
      </c>
      <c r="C82" s="108"/>
      <c r="D82" s="108">
        <v>3</v>
      </c>
      <c r="E82" s="99">
        <v>2.355</v>
      </c>
      <c r="F82" s="108"/>
      <c r="G82" s="109">
        <f t="shared" si="7"/>
        <v>78.5</v>
      </c>
      <c r="H82" s="99">
        <f t="shared" si="8"/>
        <v>-0.64500000000000002</v>
      </c>
    </row>
    <row r="83" spans="1:8" ht="12.75" thickBot="1" x14ac:dyDescent="0.25">
      <c r="A83" s="12" t="s">
        <v>95</v>
      </c>
      <c r="B83" s="84" t="s">
        <v>96</v>
      </c>
      <c r="C83" s="91">
        <f>C84+C85+C86+C87</f>
        <v>274</v>
      </c>
      <c r="D83" s="91">
        <f>D84+D85+D86+D87</f>
        <v>521.4</v>
      </c>
      <c r="E83" s="91">
        <f t="shared" ref="E83:F83" si="10">E84+E85+E86+E87</f>
        <v>304.15354000000002</v>
      </c>
      <c r="F83" s="91">
        <f t="shared" si="10"/>
        <v>693.56992000000002</v>
      </c>
      <c r="G83" s="78">
        <f>E83/D83*100</f>
        <v>58.334012274645197</v>
      </c>
      <c r="H83" s="59">
        <f t="shared" si="4"/>
        <v>-217.24645999999996</v>
      </c>
    </row>
    <row r="84" spans="1:8" x14ac:dyDescent="0.2">
      <c r="A84" s="22" t="s">
        <v>247</v>
      </c>
      <c r="B84" s="22" t="s">
        <v>97</v>
      </c>
      <c r="C84" s="31"/>
      <c r="D84" s="31"/>
      <c r="E84" s="143"/>
      <c r="F84" s="46">
        <v>11.34243</v>
      </c>
      <c r="G84" s="30" t="e">
        <f t="shared" ref="G84:G94" si="11">E84/D84*100</f>
        <v>#DIV/0!</v>
      </c>
      <c r="H84" s="25">
        <f t="shared" si="4"/>
        <v>0</v>
      </c>
    </row>
    <row r="85" spans="1:8" x14ac:dyDescent="0.2">
      <c r="A85" s="82" t="s">
        <v>98</v>
      </c>
      <c r="B85" s="85" t="s">
        <v>99</v>
      </c>
      <c r="C85" s="71"/>
      <c r="D85" s="71"/>
      <c r="E85" s="71"/>
      <c r="F85" s="46">
        <v>-78.637879999999996</v>
      </c>
      <c r="G85" s="30" t="e">
        <f t="shared" si="11"/>
        <v>#DIV/0!</v>
      </c>
      <c r="H85" s="30">
        <f t="shared" si="4"/>
        <v>0</v>
      </c>
    </row>
    <row r="86" spans="1:8" x14ac:dyDescent="0.2">
      <c r="A86" s="82" t="s">
        <v>248</v>
      </c>
      <c r="B86" s="82" t="s">
        <v>100</v>
      </c>
      <c r="C86" s="35"/>
      <c r="D86" s="35"/>
      <c r="E86" s="35">
        <v>56.753540000000001</v>
      </c>
      <c r="F86" s="36">
        <v>107.92941999999999</v>
      </c>
      <c r="G86" s="30"/>
      <c r="H86" s="101"/>
    </row>
    <row r="87" spans="1:8" ht="12.75" thickBot="1" x14ac:dyDescent="0.25">
      <c r="A87" s="82" t="s">
        <v>249</v>
      </c>
      <c r="B87" s="82" t="s">
        <v>101</v>
      </c>
      <c r="C87" s="35">
        <v>274</v>
      </c>
      <c r="D87" s="35">
        <v>521.4</v>
      </c>
      <c r="E87" s="99">
        <v>247.4</v>
      </c>
      <c r="F87" s="108">
        <v>652.93595000000005</v>
      </c>
      <c r="G87" s="30">
        <f t="shared" si="11"/>
        <v>47.449175297276568</v>
      </c>
      <c r="H87" s="38">
        <f t="shared" si="4"/>
        <v>-274</v>
      </c>
    </row>
    <row r="88" spans="1:8" ht="12.75" thickBot="1" x14ac:dyDescent="0.25">
      <c r="A88" s="12" t="s">
        <v>102</v>
      </c>
      <c r="B88" s="77" t="s">
        <v>103</v>
      </c>
      <c r="C88" s="59">
        <f>C89+C131+C133</f>
        <v>518067.54134999996</v>
      </c>
      <c r="D88" s="59">
        <f>D89+D131+D133</f>
        <v>435611.28135</v>
      </c>
      <c r="E88" s="59">
        <f>E89+E131+E133</f>
        <v>136328.27575999999</v>
      </c>
      <c r="F88" s="59">
        <f>F89+F131+F133</f>
        <v>123493.71686999999</v>
      </c>
      <c r="G88" s="14">
        <f t="shared" si="11"/>
        <v>31.295855180220755</v>
      </c>
      <c r="H88" s="15">
        <f t="shared" si="4"/>
        <v>-299283.00559000002</v>
      </c>
    </row>
    <row r="89" spans="1:8" ht="12.75" thickBot="1" x14ac:dyDescent="0.25">
      <c r="A89" s="146" t="s">
        <v>104</v>
      </c>
      <c r="B89" s="147" t="s">
        <v>105</v>
      </c>
      <c r="C89" s="148">
        <f>C90+C93+C110</f>
        <v>517945.79999999993</v>
      </c>
      <c r="D89" s="148">
        <f>D90+D93+D110</f>
        <v>435489.54</v>
      </c>
      <c r="E89" s="148">
        <f>E90+E93+E110</f>
        <v>136328.27575999999</v>
      </c>
      <c r="F89" s="148">
        <f>F90+F93+F110</f>
        <v>123393.71686999999</v>
      </c>
      <c r="G89" s="14">
        <f t="shared" si="11"/>
        <v>31.304603954437116</v>
      </c>
      <c r="H89" s="15">
        <f t="shared" si="4"/>
        <v>-299161.26423999999</v>
      </c>
    </row>
    <row r="90" spans="1:8" ht="12.75" thickBot="1" x14ac:dyDescent="0.25">
      <c r="A90" s="12" t="s">
        <v>106</v>
      </c>
      <c r="B90" s="77" t="s">
        <v>107</v>
      </c>
      <c r="C90" s="59">
        <f>C91+C92</f>
        <v>154122</v>
      </c>
      <c r="D90" s="59">
        <f>D91+D92</f>
        <v>154122</v>
      </c>
      <c r="E90" s="59">
        <f>E91+E92</f>
        <v>63694.9</v>
      </c>
      <c r="F90" s="59">
        <f>F91+F92</f>
        <v>63501</v>
      </c>
      <c r="G90" s="14">
        <f t="shared" si="11"/>
        <v>41.327584640739154</v>
      </c>
      <c r="H90" s="15">
        <f t="shared" si="4"/>
        <v>-90427.1</v>
      </c>
    </row>
    <row r="91" spans="1:8" x14ac:dyDescent="0.2">
      <c r="A91" s="70" t="s">
        <v>108</v>
      </c>
      <c r="B91" s="149" t="s">
        <v>109</v>
      </c>
      <c r="C91" s="150">
        <v>154122</v>
      </c>
      <c r="D91" s="150">
        <v>154122</v>
      </c>
      <c r="E91" s="151">
        <v>63694.9</v>
      </c>
      <c r="F91" s="152">
        <v>63501</v>
      </c>
      <c r="G91" s="25">
        <f t="shared" si="11"/>
        <v>41.327584640739154</v>
      </c>
      <c r="H91" s="25">
        <f t="shared" si="4"/>
        <v>-90427.1</v>
      </c>
    </row>
    <row r="92" spans="1:8" ht="24.75" thickBot="1" x14ac:dyDescent="0.25">
      <c r="A92" s="153" t="s">
        <v>110</v>
      </c>
      <c r="B92" s="154" t="s">
        <v>111</v>
      </c>
      <c r="C92" s="155"/>
      <c r="D92" s="155"/>
      <c r="E92" s="114"/>
      <c r="F92" s="137">
        <v>0</v>
      </c>
      <c r="G92" s="38" t="e">
        <f t="shared" si="11"/>
        <v>#DIV/0!</v>
      </c>
      <c r="H92" s="38">
        <f t="shared" si="4"/>
        <v>0</v>
      </c>
    </row>
    <row r="93" spans="1:8" ht="12.75" thickBot="1" x14ac:dyDescent="0.25">
      <c r="A93" s="12" t="s">
        <v>112</v>
      </c>
      <c r="B93" s="77" t="s">
        <v>113</v>
      </c>
      <c r="C93" s="59">
        <f>C95+C100+C94+C96+C98+C99</f>
        <v>183607.6</v>
      </c>
      <c r="D93" s="59">
        <f>D95+D100+D94+D96+D98+D99+D97</f>
        <v>103705.04000000001</v>
      </c>
      <c r="E93" s="59">
        <f t="shared" ref="E93:F93" si="12">E95+E100+E94+E96+E98+E99</f>
        <v>13106.966399999999</v>
      </c>
      <c r="F93" s="59">
        <f t="shared" si="12"/>
        <v>5588.5210200000001</v>
      </c>
      <c r="G93" s="14">
        <f t="shared" si="11"/>
        <v>12.638697598496657</v>
      </c>
      <c r="H93" s="15">
        <f t="shared" si="4"/>
        <v>-90598.073600000003</v>
      </c>
    </row>
    <row r="94" spans="1:8" x14ac:dyDescent="0.2">
      <c r="A94" s="70" t="s">
        <v>114</v>
      </c>
      <c r="B94" s="149" t="s">
        <v>115</v>
      </c>
      <c r="C94" s="150">
        <v>2943.3</v>
      </c>
      <c r="D94" s="150">
        <v>2943.3</v>
      </c>
      <c r="E94" s="151">
        <v>792.42972999999995</v>
      </c>
      <c r="F94" s="157">
        <v>839.1</v>
      </c>
      <c r="G94" s="25">
        <f t="shared" si="11"/>
        <v>26.923172289606899</v>
      </c>
      <c r="H94" s="25">
        <f t="shared" si="4"/>
        <v>-2150.8702700000003</v>
      </c>
    </row>
    <row r="95" spans="1:8" s="10" customFormat="1" x14ac:dyDescent="0.2">
      <c r="A95" s="158" t="s">
        <v>116</v>
      </c>
      <c r="B95" s="159" t="s">
        <v>117</v>
      </c>
      <c r="C95" s="56">
        <v>3247.7</v>
      </c>
      <c r="D95" s="56">
        <v>3247.7</v>
      </c>
      <c r="E95" s="99"/>
      <c r="F95" s="161"/>
      <c r="G95" s="30">
        <f>E95/D95*100</f>
        <v>0</v>
      </c>
      <c r="H95" s="103">
        <f t="shared" si="4"/>
        <v>-3247.7</v>
      </c>
    </row>
    <row r="96" spans="1:8" s="10" customFormat="1" x14ac:dyDescent="0.2">
      <c r="A96" s="158" t="s">
        <v>212</v>
      </c>
      <c r="B96" s="159" t="s">
        <v>213</v>
      </c>
      <c r="C96" s="49">
        <v>441.5</v>
      </c>
      <c r="D96" s="49">
        <v>441.5</v>
      </c>
      <c r="E96" s="109"/>
      <c r="F96" s="144"/>
      <c r="G96" s="30"/>
      <c r="H96" s="103">
        <f t="shared" si="4"/>
        <v>-441.5</v>
      </c>
    </row>
    <row r="97" spans="1:8" s="10" customFormat="1" ht="24" x14ac:dyDescent="0.2">
      <c r="A97" s="264" t="s">
        <v>267</v>
      </c>
      <c r="B97" s="175" t="s">
        <v>268</v>
      </c>
      <c r="C97" s="49"/>
      <c r="D97" s="49">
        <v>3514.64</v>
      </c>
      <c r="E97" s="109"/>
      <c r="F97" s="144"/>
      <c r="G97" s="30"/>
      <c r="H97" s="103">
        <f t="shared" si="4"/>
        <v>-3514.64</v>
      </c>
    </row>
    <row r="98" spans="1:8" s="10" customFormat="1" x14ac:dyDescent="0.2">
      <c r="A98" s="158" t="s">
        <v>118</v>
      </c>
      <c r="B98" s="163" t="s">
        <v>119</v>
      </c>
      <c r="C98" s="118">
        <v>89</v>
      </c>
      <c r="D98" s="118">
        <v>89</v>
      </c>
      <c r="E98" s="23"/>
      <c r="F98" s="165"/>
      <c r="G98" s="30">
        <f>E98/D98*100</f>
        <v>0</v>
      </c>
      <c r="H98" s="103">
        <f t="shared" si="4"/>
        <v>-89</v>
      </c>
    </row>
    <row r="99" spans="1:8" s="10" customFormat="1" ht="24.75" thickBot="1" x14ac:dyDescent="0.25">
      <c r="A99" s="166" t="s">
        <v>256</v>
      </c>
      <c r="B99" s="154" t="s">
        <v>217</v>
      </c>
      <c r="C99" s="115">
        <v>87643.4</v>
      </c>
      <c r="D99" s="115">
        <v>9919.7000000000007</v>
      </c>
      <c r="E99" s="114"/>
      <c r="F99" s="137"/>
      <c r="G99" s="103">
        <f>E99/D99*100</f>
        <v>0</v>
      </c>
      <c r="H99" s="103">
        <f t="shared" si="4"/>
        <v>-9919.7000000000007</v>
      </c>
    </row>
    <row r="100" spans="1:8" ht="12.75" thickBot="1" x14ac:dyDescent="0.25">
      <c r="A100" s="168" t="s">
        <v>120</v>
      </c>
      <c r="B100" s="183" t="s">
        <v>121</v>
      </c>
      <c r="C100" s="59">
        <f>C101+C102+C103+C104+C106+C107+C108+C109+C105</f>
        <v>89242.700000000012</v>
      </c>
      <c r="D100" s="59">
        <f>D101+D102+D103+D104+D106+D107+D108+D109+D105</f>
        <v>83549.200000000012</v>
      </c>
      <c r="E100" s="59">
        <f t="shared" ref="E100:F100" si="13">E101+E102+E103+E104+E106+E107+E108+E109</f>
        <v>12314.53667</v>
      </c>
      <c r="F100" s="59">
        <f t="shared" si="13"/>
        <v>4749.4210199999998</v>
      </c>
      <c r="G100" s="14">
        <f t="shared" ref="G100:G107" si="14">E100/D100*100</f>
        <v>14.739263416047068</v>
      </c>
      <c r="H100" s="15">
        <f t="shared" si="4"/>
        <v>-71234.66333000001</v>
      </c>
    </row>
    <row r="101" spans="1:8" ht="14.25" customHeight="1" x14ac:dyDescent="0.2">
      <c r="A101" s="22" t="s">
        <v>120</v>
      </c>
      <c r="B101" s="246" t="s">
        <v>122</v>
      </c>
      <c r="C101" s="151">
        <v>990</v>
      </c>
      <c r="D101" s="151">
        <v>990</v>
      </c>
      <c r="E101" s="169">
        <v>129.11546999999999</v>
      </c>
      <c r="F101" s="152">
        <v>243.10202000000001</v>
      </c>
      <c r="G101" s="25">
        <f t="shared" si="14"/>
        <v>13.041966666666665</v>
      </c>
      <c r="H101" s="25">
        <f t="shared" si="4"/>
        <v>-860.88453000000004</v>
      </c>
    </row>
    <row r="102" spans="1:8" ht="24" x14ac:dyDescent="0.2">
      <c r="A102" s="140" t="s">
        <v>120</v>
      </c>
      <c r="B102" s="248" t="s">
        <v>123</v>
      </c>
      <c r="C102" s="109">
        <v>2097.1</v>
      </c>
      <c r="D102" s="109">
        <v>1572.8</v>
      </c>
      <c r="E102" s="169">
        <v>781.74</v>
      </c>
      <c r="F102" s="108">
        <v>916.79200000000003</v>
      </c>
      <c r="G102" s="30">
        <f t="shared" si="14"/>
        <v>49.703713123092577</v>
      </c>
      <c r="H102" s="103">
        <f t="shared" si="4"/>
        <v>-791.06</v>
      </c>
    </row>
    <row r="103" spans="1:8" ht="24" x14ac:dyDescent="0.2">
      <c r="A103" s="82" t="s">
        <v>120</v>
      </c>
      <c r="B103" s="249" t="s">
        <v>218</v>
      </c>
      <c r="C103" s="109">
        <v>4220</v>
      </c>
      <c r="D103" s="109">
        <v>1050.8</v>
      </c>
      <c r="E103" s="169">
        <v>320</v>
      </c>
      <c r="F103" s="108"/>
      <c r="G103" s="30">
        <f t="shared" si="14"/>
        <v>30.452988199467075</v>
      </c>
      <c r="H103" s="103">
        <f t="shared" si="4"/>
        <v>-730.8</v>
      </c>
    </row>
    <row r="104" spans="1:8" ht="24" x14ac:dyDescent="0.2">
      <c r="A104" s="82" t="s">
        <v>124</v>
      </c>
      <c r="B104" s="249" t="s">
        <v>219</v>
      </c>
      <c r="C104" s="35">
        <v>1894.8</v>
      </c>
      <c r="D104" s="35">
        <v>1894.8</v>
      </c>
      <c r="E104" s="35"/>
      <c r="F104" s="97"/>
      <c r="G104" s="30">
        <f t="shared" si="14"/>
        <v>0</v>
      </c>
      <c r="H104" s="103">
        <f t="shared" si="4"/>
        <v>-1894.8</v>
      </c>
    </row>
    <row r="105" spans="1:8" ht="24" x14ac:dyDescent="0.2">
      <c r="A105" s="111" t="s">
        <v>125</v>
      </c>
      <c r="B105" s="250" t="s">
        <v>222</v>
      </c>
      <c r="C105" s="35">
        <v>1480</v>
      </c>
      <c r="D105" s="35">
        <v>1480</v>
      </c>
      <c r="E105" s="35"/>
      <c r="F105" s="108"/>
      <c r="G105" s="30"/>
      <c r="H105" s="103"/>
    </row>
    <row r="106" spans="1:8" ht="24" x14ac:dyDescent="0.2">
      <c r="A106" s="111" t="s">
        <v>125</v>
      </c>
      <c r="B106" s="250" t="s">
        <v>126</v>
      </c>
      <c r="C106" s="99">
        <v>568.20000000000005</v>
      </c>
      <c r="D106" s="99">
        <v>568.20000000000005</v>
      </c>
      <c r="E106" s="99"/>
      <c r="F106" s="108"/>
      <c r="G106" s="30">
        <f t="shared" si="14"/>
        <v>0</v>
      </c>
      <c r="H106" s="103">
        <f t="shared" si="4"/>
        <v>-568.20000000000005</v>
      </c>
    </row>
    <row r="107" spans="1:8" ht="24" x14ac:dyDescent="0.2">
      <c r="A107" s="68" t="s">
        <v>120</v>
      </c>
      <c r="B107" s="251" t="s">
        <v>127</v>
      </c>
      <c r="C107" s="109">
        <v>2000</v>
      </c>
      <c r="D107" s="109"/>
      <c r="E107" s="109"/>
      <c r="F107" s="97">
        <v>3589.527</v>
      </c>
      <c r="G107" s="30" t="e">
        <f t="shared" si="14"/>
        <v>#DIV/0!</v>
      </c>
      <c r="H107" s="103">
        <f t="shared" si="4"/>
        <v>0</v>
      </c>
    </row>
    <row r="108" spans="1:8" ht="24" x14ac:dyDescent="0.2">
      <c r="A108" s="68" t="s">
        <v>120</v>
      </c>
      <c r="B108" s="252" t="s">
        <v>221</v>
      </c>
      <c r="C108" s="99">
        <v>3132</v>
      </c>
      <c r="D108" s="99">
        <v>3132</v>
      </c>
      <c r="E108" s="99">
        <v>1055.8812</v>
      </c>
      <c r="F108" s="97"/>
      <c r="G108" s="30"/>
      <c r="H108" s="103"/>
    </row>
    <row r="109" spans="1:8" ht="24.75" thickBot="1" x14ac:dyDescent="0.25">
      <c r="A109" s="170" t="s">
        <v>120</v>
      </c>
      <c r="B109" s="253" t="s">
        <v>220</v>
      </c>
      <c r="C109" s="99">
        <v>72860.600000000006</v>
      </c>
      <c r="D109" s="99">
        <v>72860.600000000006</v>
      </c>
      <c r="E109" s="99">
        <v>10027.799999999999</v>
      </c>
      <c r="F109" s="171"/>
      <c r="G109" s="38"/>
      <c r="H109" s="103">
        <f t="shared" si="4"/>
        <v>-62832.800000000003</v>
      </c>
    </row>
    <row r="110" spans="1:8" ht="12.75" thickBot="1" x14ac:dyDescent="0.25">
      <c r="A110" s="12" t="s">
        <v>128</v>
      </c>
      <c r="B110" s="77" t="s">
        <v>129</v>
      </c>
      <c r="C110" s="59">
        <f>C111+C122+C124+C126+C127+C128+C129+C125+C123</f>
        <v>180216.19999999995</v>
      </c>
      <c r="D110" s="59">
        <f>D111+D122+D124+D126+D127+D128+D129+D125+D123</f>
        <v>177662.49999999997</v>
      </c>
      <c r="E110" s="59">
        <f>E111+E122+E124+E126+E127+E128+E129+E125+E123</f>
        <v>59526.409360000005</v>
      </c>
      <c r="F110" s="59">
        <f>F111+F122+F124+F126+F127+F128+F129+F125+F123</f>
        <v>54304.195849999989</v>
      </c>
      <c r="G110" s="14">
        <f>E110/D110*100</f>
        <v>33.505331378315631</v>
      </c>
      <c r="H110" s="15">
        <f t="shared" si="4"/>
        <v>-118136.09063999997</v>
      </c>
    </row>
    <row r="111" spans="1:8" ht="12.75" thickBot="1" x14ac:dyDescent="0.25">
      <c r="A111" s="12" t="s">
        <v>130</v>
      </c>
      <c r="B111" s="77" t="s">
        <v>131</v>
      </c>
      <c r="C111" s="172">
        <f>C114+C118+C113+C112+C115+C119+C116+C117+C120+C121</f>
        <v>135077.79999999999</v>
      </c>
      <c r="D111" s="172">
        <f>D114+D118+D113+D112+D115+D119+D116+D117+D120+D121</f>
        <v>132947.9</v>
      </c>
      <c r="E111" s="172">
        <f>E114+E118+E113+E112+E115+E119+E116+E117+E120+E121</f>
        <v>42818.934699999998</v>
      </c>
      <c r="F111" s="172">
        <f>F114+F118+F113+F112+F115+F119+F116+F117+F120+F121</f>
        <v>41461.517999999996</v>
      </c>
      <c r="G111" s="14">
        <f>E111/D111*100</f>
        <v>32.207304289875957</v>
      </c>
      <c r="H111" s="15">
        <f t="shared" si="4"/>
        <v>-90128.965299999996</v>
      </c>
    </row>
    <row r="112" spans="1:8" ht="24" x14ac:dyDescent="0.2">
      <c r="A112" s="142" t="s">
        <v>132</v>
      </c>
      <c r="B112" s="62" t="s">
        <v>133</v>
      </c>
      <c r="C112" s="254">
        <v>2220.6999999999998</v>
      </c>
      <c r="D112" s="254">
        <v>90.8</v>
      </c>
      <c r="E112" s="173"/>
      <c r="F112" s="152"/>
      <c r="G112" s="25">
        <f>E112/D112*100</f>
        <v>0</v>
      </c>
      <c r="H112" s="25">
        <f t="shared" si="4"/>
        <v>-90.8</v>
      </c>
    </row>
    <row r="113" spans="1:8" ht="24" x14ac:dyDescent="0.2">
      <c r="A113" s="70" t="s">
        <v>132</v>
      </c>
      <c r="B113" s="249" t="s">
        <v>223</v>
      </c>
      <c r="C113" s="255">
        <v>19</v>
      </c>
      <c r="D113" s="255">
        <v>19</v>
      </c>
      <c r="E113" s="173"/>
      <c r="F113" s="110"/>
      <c r="G113" s="30">
        <f t="shared" ref="G113:G128" si="15">E113/D113*100</f>
        <v>0</v>
      </c>
      <c r="H113" s="103">
        <f t="shared" ref="H113:H128" si="16">E113-D113</f>
        <v>-19</v>
      </c>
    </row>
    <row r="114" spans="1:8" x14ac:dyDescent="0.2">
      <c r="A114" s="70" t="s">
        <v>132</v>
      </c>
      <c r="B114" s="68" t="s">
        <v>134</v>
      </c>
      <c r="C114" s="109">
        <v>96521.1</v>
      </c>
      <c r="D114" s="109">
        <v>96521.1</v>
      </c>
      <c r="E114" s="174">
        <v>32695</v>
      </c>
      <c r="F114" s="97">
        <v>32434</v>
      </c>
      <c r="G114" s="30">
        <f t="shared" si="15"/>
        <v>33.87342249518499</v>
      </c>
      <c r="H114" s="103">
        <f t="shared" si="16"/>
        <v>-63826.100000000006</v>
      </c>
    </row>
    <row r="115" spans="1:8" x14ac:dyDescent="0.2">
      <c r="A115" s="70" t="s">
        <v>132</v>
      </c>
      <c r="B115" s="68" t="s">
        <v>135</v>
      </c>
      <c r="C115" s="109">
        <v>16398</v>
      </c>
      <c r="D115" s="109">
        <v>16398</v>
      </c>
      <c r="E115" s="174">
        <v>5384</v>
      </c>
      <c r="F115" s="97">
        <v>5107</v>
      </c>
      <c r="G115" s="30">
        <f t="shared" si="15"/>
        <v>32.83327235028662</v>
      </c>
      <c r="H115" s="103">
        <f t="shared" si="16"/>
        <v>-11014</v>
      </c>
    </row>
    <row r="116" spans="1:8" x14ac:dyDescent="0.2">
      <c r="A116" s="70" t="s">
        <v>132</v>
      </c>
      <c r="B116" s="68" t="s">
        <v>136</v>
      </c>
      <c r="C116" s="109">
        <v>543.20000000000005</v>
      </c>
      <c r="D116" s="109">
        <v>543.20000000000005</v>
      </c>
      <c r="E116" s="174"/>
      <c r="F116" s="97"/>
      <c r="G116" s="103">
        <f t="shared" si="15"/>
        <v>0</v>
      </c>
      <c r="H116" s="103">
        <f t="shared" si="16"/>
        <v>-543.20000000000005</v>
      </c>
    </row>
    <row r="117" spans="1:8" x14ac:dyDescent="0.2">
      <c r="A117" s="70" t="s">
        <v>132</v>
      </c>
      <c r="B117" s="123" t="s">
        <v>137</v>
      </c>
      <c r="C117" s="109">
        <v>150.9</v>
      </c>
      <c r="D117" s="109">
        <v>150.9</v>
      </c>
      <c r="E117" s="174"/>
      <c r="F117" s="97"/>
      <c r="G117" s="30">
        <f t="shared" si="15"/>
        <v>0</v>
      </c>
      <c r="H117" s="103">
        <f t="shared" si="16"/>
        <v>-150.9</v>
      </c>
    </row>
    <row r="118" spans="1:8" x14ac:dyDescent="0.2">
      <c r="A118" s="70" t="s">
        <v>132</v>
      </c>
      <c r="B118" s="68" t="s">
        <v>224</v>
      </c>
      <c r="C118" s="109">
        <v>305.10000000000002</v>
      </c>
      <c r="D118" s="109">
        <v>305.10000000000002</v>
      </c>
      <c r="E118" s="174">
        <v>25.43</v>
      </c>
      <c r="F118" s="97"/>
      <c r="G118" s="103">
        <f t="shared" si="15"/>
        <v>8.3349721402818737</v>
      </c>
      <c r="H118" s="103">
        <f t="shared" si="16"/>
        <v>-279.67</v>
      </c>
    </row>
    <row r="119" spans="1:8" ht="36" x14ac:dyDescent="0.2">
      <c r="A119" s="142" t="s">
        <v>132</v>
      </c>
      <c r="B119" s="123" t="s">
        <v>250</v>
      </c>
      <c r="C119" s="109">
        <v>2640.4</v>
      </c>
      <c r="D119" s="109">
        <v>2640.4</v>
      </c>
      <c r="E119" s="169"/>
      <c r="F119" s="108"/>
      <c r="G119" s="103">
        <f t="shared" si="15"/>
        <v>0</v>
      </c>
      <c r="H119" s="103">
        <f t="shared" si="16"/>
        <v>-2640.4</v>
      </c>
    </row>
    <row r="120" spans="1:8" x14ac:dyDescent="0.2">
      <c r="A120" s="70" t="s">
        <v>132</v>
      </c>
      <c r="B120" s="68" t="s">
        <v>138</v>
      </c>
      <c r="C120" s="109">
        <v>10575.3</v>
      </c>
      <c r="D120" s="109">
        <v>10575.3</v>
      </c>
      <c r="E120" s="169">
        <v>3666.1</v>
      </c>
      <c r="F120" s="108">
        <v>3920.518</v>
      </c>
      <c r="G120" s="30">
        <f t="shared" si="15"/>
        <v>34.666628842680588</v>
      </c>
      <c r="H120" s="103">
        <f t="shared" si="16"/>
        <v>-6909.1999999999989</v>
      </c>
    </row>
    <row r="121" spans="1:8" ht="36.75" thickBot="1" x14ac:dyDescent="0.25">
      <c r="A121" s="240" t="s">
        <v>132</v>
      </c>
      <c r="B121" s="256" t="s">
        <v>251</v>
      </c>
      <c r="C121" s="114">
        <v>5704.1</v>
      </c>
      <c r="D121" s="114">
        <v>5704.1</v>
      </c>
      <c r="E121" s="241">
        <v>1048.4047</v>
      </c>
      <c r="F121" s="137"/>
      <c r="G121" s="37">
        <f t="shared" si="15"/>
        <v>18.379844322504866</v>
      </c>
      <c r="H121" s="37">
        <f t="shared" si="16"/>
        <v>-4655.6953000000003</v>
      </c>
    </row>
    <row r="122" spans="1:8" x14ac:dyDescent="0.2">
      <c r="A122" s="70" t="s">
        <v>139</v>
      </c>
      <c r="B122" s="257" t="s">
        <v>140</v>
      </c>
      <c r="C122" s="102">
        <v>1765.9</v>
      </c>
      <c r="D122" s="102">
        <v>1342.1</v>
      </c>
      <c r="E122" s="141">
        <v>370.47</v>
      </c>
      <c r="F122" s="110">
        <v>380</v>
      </c>
      <c r="G122" s="103">
        <f t="shared" si="15"/>
        <v>27.603755308844352</v>
      </c>
      <c r="H122" s="103">
        <f t="shared" si="16"/>
        <v>-971.62999999999988</v>
      </c>
    </row>
    <row r="123" spans="1:8" ht="36" x14ac:dyDescent="0.2">
      <c r="A123" s="142" t="s">
        <v>141</v>
      </c>
      <c r="B123" s="257" t="s">
        <v>252</v>
      </c>
      <c r="C123" s="109">
        <v>1211.3</v>
      </c>
      <c r="D123" s="109">
        <v>1211.3</v>
      </c>
      <c r="E123" s="169">
        <v>1211.3</v>
      </c>
      <c r="F123" s="97"/>
      <c r="G123" s="30">
        <f t="shared" si="15"/>
        <v>100</v>
      </c>
      <c r="H123" s="103">
        <f t="shared" si="16"/>
        <v>0</v>
      </c>
    </row>
    <row r="124" spans="1:8" x14ac:dyDescent="0.2">
      <c r="A124" s="85" t="s">
        <v>142</v>
      </c>
      <c r="B124" s="68" t="s">
        <v>143</v>
      </c>
      <c r="C124" s="145">
        <v>1567.1</v>
      </c>
      <c r="D124" s="145">
        <v>1567.1</v>
      </c>
      <c r="E124" s="145">
        <v>783.55</v>
      </c>
      <c r="F124" s="110">
        <v>764.45</v>
      </c>
      <c r="G124" s="30">
        <f t="shared" si="15"/>
        <v>50</v>
      </c>
      <c r="H124" s="103">
        <f t="shared" si="16"/>
        <v>-783.55</v>
      </c>
    </row>
    <row r="125" spans="1:8" ht="24" x14ac:dyDescent="0.2">
      <c r="A125" s="63" t="s">
        <v>148</v>
      </c>
      <c r="B125" s="248" t="s">
        <v>149</v>
      </c>
      <c r="C125" s="260">
        <v>7</v>
      </c>
      <c r="D125" s="260">
        <v>7</v>
      </c>
      <c r="E125" s="99"/>
      <c r="F125" s="108"/>
      <c r="G125" s="103">
        <f>E125/D125*100</f>
        <v>0</v>
      </c>
      <c r="H125" s="103">
        <f>E125-D125</f>
        <v>-7</v>
      </c>
    </row>
    <row r="126" spans="1:8" ht="24" x14ac:dyDescent="0.2">
      <c r="A126" s="63" t="s">
        <v>144</v>
      </c>
      <c r="B126" s="123" t="s">
        <v>253</v>
      </c>
      <c r="C126" s="259">
        <v>245.3</v>
      </c>
      <c r="D126" s="259">
        <v>245.3</v>
      </c>
      <c r="E126" s="145"/>
      <c r="F126" s="97">
        <v>19.272950000000002</v>
      </c>
      <c r="G126" s="103">
        <f t="shared" si="15"/>
        <v>0</v>
      </c>
      <c r="H126" s="103">
        <f t="shared" si="16"/>
        <v>-245.3</v>
      </c>
    </row>
    <row r="127" spans="1:8" x14ac:dyDescent="0.2">
      <c r="A127" s="85" t="s">
        <v>145</v>
      </c>
      <c r="B127" s="123" t="s">
        <v>254</v>
      </c>
      <c r="C127" s="259">
        <v>613.5</v>
      </c>
      <c r="D127" s="259">
        <v>613.5</v>
      </c>
      <c r="E127" s="145">
        <v>185.95638</v>
      </c>
      <c r="F127" s="97">
        <v>241.95641000000001</v>
      </c>
      <c r="G127" s="30">
        <f t="shared" si="15"/>
        <v>30.310738386308067</v>
      </c>
      <c r="H127" s="103">
        <f t="shared" si="16"/>
        <v>-427.54362000000003</v>
      </c>
    </row>
    <row r="128" spans="1:8" ht="12.75" thickBot="1" x14ac:dyDescent="0.25">
      <c r="A128" s="85" t="s">
        <v>146</v>
      </c>
      <c r="B128" s="68" t="s">
        <v>147</v>
      </c>
      <c r="C128" s="145">
        <v>1469.3</v>
      </c>
      <c r="D128" s="145">
        <v>1469.3</v>
      </c>
      <c r="E128" s="145">
        <v>441.19828000000001</v>
      </c>
      <c r="F128" s="97">
        <v>389.99849</v>
      </c>
      <c r="G128" s="30">
        <f t="shared" si="15"/>
        <v>30.027787381746414</v>
      </c>
      <c r="H128" s="103">
        <f t="shared" si="16"/>
        <v>-1028.1017199999999</v>
      </c>
    </row>
    <row r="129" spans="1:8" ht="12.75" thickBot="1" x14ac:dyDescent="0.25">
      <c r="A129" s="168" t="s">
        <v>150</v>
      </c>
      <c r="B129" s="77" t="s">
        <v>151</v>
      </c>
      <c r="C129" s="172">
        <f>C130</f>
        <v>38259</v>
      </c>
      <c r="D129" s="172">
        <f>D130</f>
        <v>38259</v>
      </c>
      <c r="E129" s="172">
        <f>E130</f>
        <v>13715</v>
      </c>
      <c r="F129" s="176">
        <f>F130</f>
        <v>11047</v>
      </c>
      <c r="G129" s="14">
        <f>E129/D129*100</f>
        <v>35.84777437988447</v>
      </c>
      <c r="H129" s="15">
        <f>E129-D129</f>
        <v>-24544</v>
      </c>
    </row>
    <row r="130" spans="1:8" ht="12.75" thickBot="1" x14ac:dyDescent="0.25">
      <c r="A130" s="177" t="s">
        <v>152</v>
      </c>
      <c r="B130" s="261" t="s">
        <v>153</v>
      </c>
      <c r="C130" s="23">
        <v>38259</v>
      </c>
      <c r="D130" s="23">
        <v>38259</v>
      </c>
      <c r="E130" s="180">
        <v>13715</v>
      </c>
      <c r="F130" s="181">
        <v>11047</v>
      </c>
      <c r="G130" s="182">
        <f>E130/D130*100</f>
        <v>35.84777437988447</v>
      </c>
      <c r="H130" s="182">
        <f>E130-D130</f>
        <v>-24544</v>
      </c>
    </row>
    <row r="131" spans="1:8" ht="12.75" thickBot="1" x14ac:dyDescent="0.25">
      <c r="A131" s="168" t="s">
        <v>154</v>
      </c>
      <c r="B131" s="183" t="s">
        <v>155</v>
      </c>
      <c r="C131" s="172">
        <f t="shared" ref="C131:H131" si="17">C132</f>
        <v>121.74135</v>
      </c>
      <c r="D131" s="172">
        <f t="shared" si="17"/>
        <v>121.74135</v>
      </c>
      <c r="E131" s="172">
        <f t="shared" si="17"/>
        <v>0</v>
      </c>
      <c r="F131" s="172">
        <f t="shared" si="17"/>
        <v>0</v>
      </c>
      <c r="G131" s="172">
        <f t="shared" si="17"/>
        <v>0</v>
      </c>
      <c r="H131" s="172">
        <f t="shared" si="17"/>
        <v>-121.74135</v>
      </c>
    </row>
    <row r="132" spans="1:8" ht="24.75" thickBot="1" x14ac:dyDescent="0.25">
      <c r="A132" s="184" t="s">
        <v>156</v>
      </c>
      <c r="B132" s="185" t="s">
        <v>230</v>
      </c>
      <c r="C132" s="186">
        <v>121.74135</v>
      </c>
      <c r="D132" s="186">
        <v>121.74135</v>
      </c>
      <c r="E132" s="187"/>
      <c r="F132" s="188"/>
      <c r="G132" s="38">
        <f>E132/D132*100</f>
        <v>0</v>
      </c>
      <c r="H132" s="38">
        <f>E132-D132</f>
        <v>-121.74135</v>
      </c>
    </row>
    <row r="133" spans="1:8" ht="12.75" thickBot="1" x14ac:dyDescent="0.25">
      <c r="A133" s="146" t="s">
        <v>157</v>
      </c>
      <c r="B133" s="147" t="s">
        <v>158</v>
      </c>
      <c r="C133" s="189">
        <f t="shared" ref="C133:H133" si="18">C134+C135</f>
        <v>0</v>
      </c>
      <c r="D133" s="189">
        <f t="shared" si="18"/>
        <v>0</v>
      </c>
      <c r="E133" s="189">
        <f t="shared" si="18"/>
        <v>0</v>
      </c>
      <c r="F133" s="189">
        <f t="shared" si="18"/>
        <v>100</v>
      </c>
      <c r="G133" s="189" t="e">
        <f t="shared" si="18"/>
        <v>#DIV/0!</v>
      </c>
      <c r="H133" s="189">
        <f t="shared" si="18"/>
        <v>0</v>
      </c>
    </row>
    <row r="134" spans="1:8" ht="24" x14ac:dyDescent="0.2">
      <c r="A134" s="65" t="s">
        <v>159</v>
      </c>
      <c r="B134" s="130" t="s">
        <v>231</v>
      </c>
      <c r="C134" s="109"/>
      <c r="D134" s="109"/>
      <c r="E134" s="109"/>
      <c r="F134" s="97"/>
      <c r="G134" s="30" t="e">
        <f>E134/D134*100</f>
        <v>#DIV/0!</v>
      </c>
      <c r="H134" s="30">
        <f>E134-D134</f>
        <v>0</v>
      </c>
    </row>
    <row r="135" spans="1:8" ht="12.75" thickBot="1" x14ac:dyDescent="0.25">
      <c r="A135" s="190" t="s">
        <v>160</v>
      </c>
      <c r="B135" s="191" t="s">
        <v>232</v>
      </c>
      <c r="C135" s="114"/>
      <c r="D135" s="114"/>
      <c r="E135" s="114"/>
      <c r="F135" s="137">
        <v>100</v>
      </c>
      <c r="G135" s="192">
        <v>0</v>
      </c>
      <c r="H135" s="37">
        <f>E135-C135</f>
        <v>0</v>
      </c>
    </row>
    <row r="136" spans="1:8" ht="12.75" thickBot="1" x14ac:dyDescent="0.25">
      <c r="A136" s="168" t="s">
        <v>161</v>
      </c>
      <c r="B136" s="77" t="s">
        <v>162</v>
      </c>
      <c r="C136" s="193"/>
      <c r="D136" s="193"/>
      <c r="E136" s="193">
        <f>E137</f>
        <v>0</v>
      </c>
      <c r="F136" s="193">
        <f>F137</f>
        <v>0</v>
      </c>
      <c r="G136" s="194">
        <v>0</v>
      </c>
      <c r="H136" s="195">
        <f>E136-D136</f>
        <v>0</v>
      </c>
    </row>
    <row r="137" spans="1:8" ht="12.75" thickBot="1" x14ac:dyDescent="0.25">
      <c r="A137" s="196" t="s">
        <v>163</v>
      </c>
      <c r="B137" s="178" t="s">
        <v>164</v>
      </c>
      <c r="C137" s="197"/>
      <c r="D137" s="197"/>
      <c r="E137" s="197"/>
      <c r="F137" s="198"/>
      <c r="G137" s="199">
        <v>0</v>
      </c>
      <c r="H137" s="200">
        <f>E137-D137</f>
        <v>0</v>
      </c>
    </row>
    <row r="138" spans="1:8" ht="12.75" thickBot="1" x14ac:dyDescent="0.25">
      <c r="A138" s="168" t="s">
        <v>165</v>
      </c>
      <c r="B138" s="77" t="s">
        <v>166</v>
      </c>
      <c r="C138" s="172"/>
      <c r="D138" s="172"/>
      <c r="E138" s="172"/>
      <c r="F138" s="176"/>
      <c r="G138" s="201">
        <v>0</v>
      </c>
      <c r="H138" s="15">
        <f>E138-C138</f>
        <v>0</v>
      </c>
    </row>
    <row r="139" spans="1:8" ht="12.75" thickBot="1" x14ac:dyDescent="0.25">
      <c r="A139" s="12"/>
      <c r="B139" s="77" t="s">
        <v>240</v>
      </c>
      <c r="C139" s="172">
        <f>C8+C88</f>
        <v>650062.28681999992</v>
      </c>
      <c r="D139" s="172">
        <f>D8+D88</f>
        <v>570215.29312000005</v>
      </c>
      <c r="E139" s="172">
        <f>E8+E88</f>
        <v>182574.42228999999</v>
      </c>
      <c r="F139" s="172">
        <f>F8+F88</f>
        <v>173343.95087</v>
      </c>
      <c r="G139" s="14">
        <f>E139/D139*100</f>
        <v>32.018506780311448</v>
      </c>
      <c r="H139" s="15">
        <f>E139-D139</f>
        <v>-387640.87083000003</v>
      </c>
    </row>
    <row r="140" spans="1:8" x14ac:dyDescent="0.2">
      <c r="A140" s="1"/>
      <c r="B140" s="202"/>
      <c r="C140" s="203"/>
      <c r="D140" s="203"/>
      <c r="E140" s="198"/>
      <c r="F140" s="204"/>
      <c r="G140" s="204"/>
      <c r="H140" s="205"/>
    </row>
    <row r="141" spans="1:8" x14ac:dyDescent="0.2">
      <c r="A141" s="16" t="s">
        <v>167</v>
      </c>
      <c r="B141" s="16"/>
      <c r="C141" s="206"/>
      <c r="D141" s="206"/>
      <c r="E141" s="207"/>
      <c r="F141" s="208"/>
      <c r="G141" s="209"/>
      <c r="H141" s="16"/>
    </row>
    <row r="142" spans="1:8" x14ac:dyDescent="0.2">
      <c r="A142" s="16" t="s">
        <v>168</v>
      </c>
      <c r="B142" s="20"/>
      <c r="C142" s="210"/>
      <c r="D142" s="210"/>
      <c r="E142" s="207" t="s">
        <v>169</v>
      </c>
      <c r="F142" s="211"/>
      <c r="G142" s="211"/>
      <c r="H142" s="16"/>
    </row>
    <row r="143" spans="1:8" x14ac:dyDescent="0.2">
      <c r="A143" s="16"/>
      <c r="B143" s="20"/>
      <c r="C143" s="210"/>
      <c r="D143" s="210"/>
      <c r="E143" s="207"/>
      <c r="F143" s="211"/>
      <c r="G143" s="211"/>
      <c r="H143" s="16"/>
    </row>
    <row r="144" spans="1:8" x14ac:dyDescent="0.2">
      <c r="A144" s="212" t="s">
        <v>233</v>
      </c>
      <c r="B144" s="16"/>
      <c r="C144" s="213"/>
      <c r="D144" s="213"/>
      <c r="E144" s="214"/>
      <c r="F144" s="215"/>
      <c r="G144" s="216"/>
      <c r="H144" s="1"/>
    </row>
    <row r="145" spans="1:8" x14ac:dyDescent="0.2">
      <c r="A145" s="212" t="s">
        <v>170</v>
      </c>
      <c r="C145" s="213"/>
      <c r="D145" s="213"/>
      <c r="E145" s="214"/>
      <c r="F145" s="215"/>
      <c r="G145" s="215"/>
      <c r="H145" s="1"/>
    </row>
    <row r="146" spans="1:8" x14ac:dyDescent="0.2">
      <c r="A146" s="1"/>
      <c r="E146" s="198"/>
      <c r="F146" s="218"/>
      <c r="G146" s="219"/>
      <c r="H146" s="1"/>
    </row>
    <row r="147" spans="1:8" customFormat="1" ht="15" x14ac:dyDescent="0.25">
      <c r="C147" s="220"/>
      <c r="D147" s="220"/>
      <c r="E147" s="221"/>
      <c r="F147" s="222"/>
    </row>
    <row r="148" spans="1:8" customFormat="1" ht="15" x14ac:dyDescent="0.25">
      <c r="C148" s="220"/>
      <c r="D148" s="220"/>
      <c r="E148" s="221"/>
      <c r="F148" s="222"/>
    </row>
    <row r="149" spans="1:8" customFormat="1" ht="15" x14ac:dyDescent="0.25">
      <c r="C149" s="220"/>
      <c r="D149" s="220"/>
      <c r="E149" s="221"/>
      <c r="F149" s="222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74803149606299213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0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277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81" t="s">
        <v>258</v>
      </c>
      <c r="B5" s="284" t="s">
        <v>3</v>
      </c>
      <c r="C5" s="290" t="s">
        <v>265</v>
      </c>
      <c r="D5" s="290" t="s">
        <v>266</v>
      </c>
      <c r="E5" s="290" t="s">
        <v>278</v>
      </c>
      <c r="F5" s="293" t="s">
        <v>279</v>
      </c>
      <c r="G5" s="279" t="s">
        <v>2</v>
      </c>
      <c r="H5" s="280"/>
    </row>
    <row r="6" spans="1:8" s="10" customFormat="1" x14ac:dyDescent="0.2">
      <c r="A6" s="282"/>
      <c r="B6" s="285"/>
      <c r="C6" s="291"/>
      <c r="D6" s="291"/>
      <c r="E6" s="291"/>
      <c r="F6" s="294"/>
      <c r="G6" s="296" t="s">
        <v>6</v>
      </c>
      <c r="H6" s="296" t="s">
        <v>7</v>
      </c>
    </row>
    <row r="7" spans="1:8" ht="12.75" thickBot="1" x14ac:dyDescent="0.25">
      <c r="A7" s="283"/>
      <c r="B7" s="286"/>
      <c r="C7" s="292"/>
      <c r="D7" s="292"/>
      <c r="E7" s="292"/>
      <c r="F7" s="295"/>
      <c r="G7" s="297"/>
      <c r="H7" s="297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C9+C20+C32+C50+C64+C86+C38+C29+C14+C59</f>
        <v>131994.74546999999</v>
      </c>
      <c r="D8" s="14">
        <f>D9+D20+D32+D50+D64+D86+D38+D29+D14+D59</f>
        <v>134604.01176999998</v>
      </c>
      <c r="E8" s="14">
        <f>E9+E20+E32+E50+E64+E86+E38+E29+E14+E59+E56</f>
        <v>52251.433669999999</v>
      </c>
      <c r="F8" s="14">
        <f>F9+F20+F32+F50+F64+F86+F38+F29+F14+F59</f>
        <v>58270.074699999997</v>
      </c>
      <c r="G8" s="14">
        <f t="shared" ref="G8:G26" si="0">E8/D8*100</f>
        <v>38.818630279224408</v>
      </c>
      <c r="H8" s="15">
        <f t="shared" ref="H8:H41" si="1">E8-D8</f>
        <v>-82352.578099999984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25183.610929999999</v>
      </c>
      <c r="F9" s="266">
        <f>F10</f>
        <v>28364.430539999998</v>
      </c>
      <c r="G9" s="14">
        <f t="shared" si="0"/>
        <v>38.331222397077134</v>
      </c>
      <c r="H9" s="15">
        <f t="shared" si="1"/>
        <v>-40516.383369999996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25183.610929999999</v>
      </c>
      <c r="F10" s="23">
        <f>F11+F12+F13</f>
        <v>28364.430539999998</v>
      </c>
      <c r="G10" s="24">
        <f t="shared" si="0"/>
        <v>38.331222397077134</v>
      </c>
      <c r="H10" s="25">
        <f t="shared" si="1"/>
        <v>-40516.383369999996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65175.994299999998</v>
      </c>
      <c r="E11" s="109">
        <v>25012.383900000001</v>
      </c>
      <c r="F11" s="97">
        <v>28268.135040000001</v>
      </c>
      <c r="G11" s="30">
        <f t="shared" si="0"/>
        <v>38.376681734796335</v>
      </c>
      <c r="H11" s="30">
        <f t="shared" si="1"/>
        <v>-40163.610399999998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6.1034600000000001</v>
      </c>
      <c r="F12" s="32">
        <v>35.098860000000002</v>
      </c>
      <c r="G12" s="101">
        <f t="shared" si="0"/>
        <v>2.2113985507246374</v>
      </c>
      <c r="H12" s="30">
        <f t="shared" si="1"/>
        <v>-269.89654000000002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248</v>
      </c>
      <c r="E13" s="35">
        <v>165.12357</v>
      </c>
      <c r="F13" s="36">
        <v>61.196640000000002</v>
      </c>
      <c r="G13" s="37">
        <f t="shared" si="0"/>
        <v>66.582084677419346</v>
      </c>
      <c r="H13" s="38">
        <f t="shared" si="1"/>
        <v>-82.876429999999999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3482.6212299999997</v>
      </c>
      <c r="F14" s="42">
        <f>F15</f>
        <v>3858.6153900000008</v>
      </c>
      <c r="G14" s="43">
        <f t="shared" si="0"/>
        <v>34.65783504112342</v>
      </c>
      <c r="H14" s="15">
        <f t="shared" si="1"/>
        <v>-6565.9615100000001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3482.6212299999997</v>
      </c>
      <c r="F15" s="46">
        <f>F16+F17+F18+F19</f>
        <v>3858.6153900000008</v>
      </c>
      <c r="G15" s="25">
        <f t="shared" si="0"/>
        <v>34.65783504112342</v>
      </c>
      <c r="H15" s="25">
        <f t="shared" si="1"/>
        <v>-6565.9615100000001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1637.9206300000001</v>
      </c>
      <c r="F16" s="50">
        <v>1743.15497</v>
      </c>
      <c r="G16" s="30">
        <f t="shared" si="0"/>
        <v>35.571308202353045</v>
      </c>
      <c r="H16" s="51">
        <f t="shared" si="1"/>
        <v>-2966.6910999999996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10.43078</v>
      </c>
      <c r="F17" s="50">
        <v>13.095280000000001</v>
      </c>
      <c r="G17" s="30">
        <f t="shared" si="0"/>
        <v>43.978922053084453</v>
      </c>
      <c r="H17" s="51">
        <f t="shared" si="1"/>
        <v>-13.286900000000001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2177.4497299999998</v>
      </c>
      <c r="F18" s="50">
        <v>2419.3735700000002</v>
      </c>
      <c r="G18" s="103">
        <f t="shared" si="0"/>
        <v>36.203410088146939</v>
      </c>
      <c r="H18" s="51">
        <f t="shared" si="1"/>
        <v>-3837.0382000000004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-343.17991000000001</v>
      </c>
      <c r="F19" s="57">
        <v>-317.00842999999998</v>
      </c>
      <c r="G19" s="101">
        <f t="shared" si="0"/>
        <v>57.751586662910569</v>
      </c>
      <c r="H19" s="51">
        <f t="shared" si="1"/>
        <v>251.05468999999999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24898.834999999999</v>
      </c>
      <c r="E20" s="58">
        <f>E21+E25+E26+E28+E27</f>
        <v>16614.219380000002</v>
      </c>
      <c r="F20" s="58">
        <f>F21+F25+F26+F28+F27</f>
        <v>16887.867629999997</v>
      </c>
      <c r="G20" s="59">
        <f t="shared" si="0"/>
        <v>66.726894571573339</v>
      </c>
      <c r="H20" s="15">
        <f t="shared" si="1"/>
        <v>-8284.6156199999969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13044.42049</v>
      </c>
      <c r="F21" s="102">
        <f>F22+F23+F24</f>
        <v>12510.473649999998</v>
      </c>
      <c r="G21" s="103">
        <f t="shared" si="0"/>
        <v>68.338330312238057</v>
      </c>
      <c r="H21" s="25">
        <f t="shared" si="1"/>
        <v>-6043.5795099999996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11303.948200000001</v>
      </c>
      <c r="F22" s="50">
        <v>9057.6952399999991</v>
      </c>
      <c r="G22" s="30">
        <f t="shared" si="0"/>
        <v>83.013499302342666</v>
      </c>
      <c r="H22" s="30">
        <f t="shared" si="1"/>
        <v>-2313.0517999999993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1740.4722899999999</v>
      </c>
      <c r="F23" s="50">
        <v>3457.8960400000001</v>
      </c>
      <c r="G23" s="30">
        <f t="shared" si="0"/>
        <v>31.812690367391699</v>
      </c>
      <c r="H23" s="30">
        <f t="shared" si="1"/>
        <v>-3730.5277100000003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/>
      <c r="F24" s="50">
        <v>-5.1176300000000001</v>
      </c>
      <c r="G24" s="30" t="e">
        <f t="shared" si="0"/>
        <v>#DIV/0!</v>
      </c>
      <c r="H24" s="30">
        <f t="shared" si="1"/>
        <v>0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662.35526000000004</v>
      </c>
      <c r="F25" s="108">
        <v>504.13315999999998</v>
      </c>
      <c r="G25" s="30">
        <f t="shared" si="0"/>
        <v>130.90024901185771</v>
      </c>
      <c r="H25" s="30">
        <f t="shared" si="1"/>
        <v>156.35526000000004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4467.085</v>
      </c>
      <c r="E26" s="71">
        <v>2638.99503</v>
      </c>
      <c r="F26" s="72">
        <v>3550.8489500000001</v>
      </c>
      <c r="G26" s="30">
        <f t="shared" si="0"/>
        <v>59.076445377690376</v>
      </c>
      <c r="H26" s="30">
        <f t="shared" si="1"/>
        <v>-1828.08997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268.4486</v>
      </c>
      <c r="F28" s="36">
        <v>322.41187000000002</v>
      </c>
      <c r="G28" s="100">
        <f t="shared" ref="G28:G41" si="2">E28/D28*100</f>
        <v>32.043998806326471</v>
      </c>
      <c r="H28" s="30">
        <f t="shared" si="1"/>
        <v>-569.30140000000006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2091.9766800000002</v>
      </c>
      <c r="F29" s="14">
        <f>F30+F31</f>
        <v>2373.85583</v>
      </c>
      <c r="G29" s="80">
        <f t="shared" si="2"/>
        <v>20.7114790357389</v>
      </c>
      <c r="H29" s="15">
        <f t="shared" si="1"/>
        <v>-8008.5896600000015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61.62189</v>
      </c>
      <c r="F30" s="81">
        <v>139.32706999999999</v>
      </c>
      <c r="G30" s="25">
        <f t="shared" si="2"/>
        <v>7.7582123169488826</v>
      </c>
      <c r="H30" s="25">
        <f t="shared" si="1"/>
        <v>-732.65760999999998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2030.3547900000001</v>
      </c>
      <c r="F31" s="108">
        <v>2234.5287600000001</v>
      </c>
      <c r="G31" s="38">
        <f t="shared" si="2"/>
        <v>21.817023533738404</v>
      </c>
      <c r="H31" s="38">
        <f t="shared" si="1"/>
        <v>-7275.9320500000003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872.36735999999996</v>
      </c>
      <c r="F32" s="14">
        <f>F33+F35+F37+F36</f>
        <v>1069.69011</v>
      </c>
      <c r="G32" s="59">
        <f t="shared" si="2"/>
        <v>43.699211541351502</v>
      </c>
      <c r="H32" s="15">
        <f t="shared" si="1"/>
        <v>-1123.93264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596.88901999999996</v>
      </c>
      <c r="F33" s="32">
        <f>F34</f>
        <v>552.89910999999995</v>
      </c>
      <c r="G33" s="103">
        <f t="shared" si="2"/>
        <v>56.427398373983742</v>
      </c>
      <c r="H33" s="25">
        <f t="shared" si="1"/>
        <v>-460.91098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596.88901999999996</v>
      </c>
      <c r="F34" s="108">
        <v>552.89910999999995</v>
      </c>
      <c r="G34" s="103">
        <f t="shared" si="2"/>
        <v>56.427398373983742</v>
      </c>
      <c r="H34" s="30">
        <f t="shared" si="1"/>
        <v>-460.91098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12.48</v>
      </c>
      <c r="F35" s="72">
        <v>40.67</v>
      </c>
      <c r="G35" s="103">
        <f t="shared" si="2"/>
        <v>9.9442231075697212</v>
      </c>
      <c r="H35" s="30">
        <f t="shared" si="1"/>
        <v>-113.02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41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262.99833999999998</v>
      </c>
      <c r="F37" s="36">
        <v>435.12099999999998</v>
      </c>
      <c r="G37" s="103">
        <f t="shared" si="2"/>
        <v>34.834217218543046</v>
      </c>
      <c r="H37" s="101">
        <f t="shared" si="1"/>
        <v>-492.00166000000002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20742.440389999996</v>
      </c>
      <c r="E38" s="92">
        <f>E39+E47+E48</f>
        <v>2758.2213399999996</v>
      </c>
      <c r="F38" s="91">
        <f>F39+F47+F48+F46</f>
        <v>3656.48162</v>
      </c>
      <c r="G38" s="14">
        <f t="shared" si="2"/>
        <v>13.29747748162626</v>
      </c>
      <c r="H38" s="15">
        <f t="shared" si="1"/>
        <v>-17984.219049999996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19711.480389999997</v>
      </c>
      <c r="E39" s="110">
        <f>E40+E42+E44+E46</f>
        <v>2504.2994799999997</v>
      </c>
      <c r="F39" s="102">
        <f>F40+F42+F44</f>
        <v>3265.56783</v>
      </c>
      <c r="G39" s="24">
        <f t="shared" si="2"/>
        <v>12.704776254504344</v>
      </c>
      <c r="H39" s="24">
        <f t="shared" si="1"/>
        <v>-17207.180909999995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1046.0722599999999</v>
      </c>
      <c r="F40" s="109">
        <f>F41</f>
        <v>1819.26127</v>
      </c>
      <c r="G40" s="30">
        <f t="shared" si="2"/>
        <v>12.734770583007682</v>
      </c>
      <c r="H40" s="30">
        <f t="shared" si="1"/>
        <v>-7168.2277399999994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1046.0722599999999</v>
      </c>
      <c r="F41" s="99">
        <v>1819.26127</v>
      </c>
      <c r="G41" s="100">
        <f t="shared" si="2"/>
        <v>12.734770583007682</v>
      </c>
      <c r="H41" s="101">
        <f t="shared" si="1"/>
        <v>-7168.2277399999994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11166.883390000001</v>
      </c>
      <c r="E42" s="109">
        <f>E43</f>
        <v>1274.8397299999999</v>
      </c>
      <c r="F42" s="99">
        <f>F43</f>
        <v>1369.9351200000001</v>
      </c>
      <c r="G42" s="97">
        <f>G43</f>
        <v>11.416253626697895</v>
      </c>
      <c r="H42" s="109">
        <f>E42-D42</f>
        <v>-9892.0436600000012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11166.883390000001</v>
      </c>
      <c r="E43" s="109">
        <v>1274.8397299999999</v>
      </c>
      <c r="F43" s="109">
        <v>1369.9351200000001</v>
      </c>
      <c r="G43" s="97">
        <f>E43/D43*100</f>
        <v>11.416253626697895</v>
      </c>
      <c r="H43" s="109">
        <f>E43-D43</f>
        <v>-9892.0436600000012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139.57549</v>
      </c>
      <c r="F44" s="99">
        <f>F45</f>
        <v>76.371440000000007</v>
      </c>
      <c r="G44" s="97">
        <f>G45</f>
        <v>42.25757121620844</v>
      </c>
      <c r="H44" s="99">
        <f>E44-D44</f>
        <v>-190.72151000000002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139.57549</v>
      </c>
      <c r="F45" s="99">
        <v>76.371440000000007</v>
      </c>
      <c r="G45" s="97">
        <f>E45/D45*100</f>
        <v>42.25757121620844</v>
      </c>
      <c r="H45" s="109">
        <f>H44</f>
        <v>-190.72151000000002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43.811999999999998</v>
      </c>
      <c r="F46" s="99">
        <v>60.84928</v>
      </c>
      <c r="G46" s="100">
        <f t="shared" ref="G46:G52" si="3">E46/D46*100</f>
        <v>24.168404329262238</v>
      </c>
      <c r="H46" s="100">
        <f t="shared" ref="H46:H115" si="4">E46-D46</f>
        <v>-137.46600000000001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143.49759</v>
      </c>
      <c r="F47" s="114">
        <v>167.51503</v>
      </c>
      <c r="G47" s="100">
        <f t="shared" si="3"/>
        <v>25.555751654473308</v>
      </c>
      <c r="H47" s="100">
        <f t="shared" si="4"/>
        <v>-418.01041000000004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110.42427000000001</v>
      </c>
      <c r="F48" s="14">
        <f>F49</f>
        <v>162.54947999999999</v>
      </c>
      <c r="G48" s="14">
        <f t="shared" si="3"/>
        <v>38.318609590039351</v>
      </c>
      <c r="H48" s="15">
        <f t="shared" si="4"/>
        <v>-177.74972999999997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110.42427000000001</v>
      </c>
      <c r="F49" s="119">
        <v>162.54947999999999</v>
      </c>
      <c r="G49" s="101">
        <f t="shared" si="3"/>
        <v>38.318609590039351</v>
      </c>
      <c r="H49" s="38">
        <f t="shared" si="4"/>
        <v>-177.74972999999997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46.549029999999995</v>
      </c>
      <c r="F50" s="120">
        <f>+F51</f>
        <v>143.00872000000001</v>
      </c>
      <c r="G50" s="14">
        <f t="shared" si="3"/>
        <v>40.165523370695375</v>
      </c>
      <c r="H50" s="15">
        <f t="shared" si="4"/>
        <v>-69.343970000000013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46.549029999999995</v>
      </c>
      <c r="F51" s="31">
        <f>F52+F53+F54+F55</f>
        <v>143.00872000000001</v>
      </c>
      <c r="G51" s="25">
        <f t="shared" si="3"/>
        <v>40.165523370695375</v>
      </c>
      <c r="H51" s="25">
        <f t="shared" si="4"/>
        <v>-69.343970000000013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36.82931</v>
      </c>
      <c r="F52" s="50">
        <v>21.844899999999999</v>
      </c>
      <c r="G52" s="30">
        <f t="shared" si="3"/>
        <v>426.41322218362853</v>
      </c>
      <c r="H52" s="103">
        <f t="shared" si="4"/>
        <v>28.192309999999999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9.4667499999999993</v>
      </c>
      <c r="F54" s="50">
        <v>26.763999999999999</v>
      </c>
      <c r="G54" s="30">
        <f t="shared" ref="G54:G64" si="5">E54/D54*100</f>
        <v>8.826312747072425</v>
      </c>
      <c r="H54" s="30">
        <f t="shared" si="4"/>
        <v>-97.789249999999996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0.25296999999999997</v>
      </c>
      <c r="F55" s="50">
        <v>94.399820000000005</v>
      </c>
      <c r="G55" s="103" t="e">
        <f t="shared" si="5"/>
        <v>#DIV/0!</v>
      </c>
      <c r="H55" s="30">
        <f t="shared" si="4"/>
        <v>0.25296999999999997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/>
      <c r="E56" s="270">
        <f>E57</f>
        <v>10.89409</v>
      </c>
      <c r="F56" s="269"/>
      <c r="G56" s="270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/>
      <c r="E57" s="102">
        <f>E58</f>
        <v>10.89409</v>
      </c>
      <c r="F57" s="110"/>
      <c r="G57" s="102"/>
      <c r="H57" s="102"/>
    </row>
    <row r="58" spans="1:9" s="107" customFormat="1" ht="12.75" thickBot="1" x14ac:dyDescent="0.25">
      <c r="A58" s="274" t="s">
        <v>284</v>
      </c>
      <c r="B58" s="275" t="s">
        <v>285</v>
      </c>
      <c r="C58" s="137"/>
      <c r="D58" s="137"/>
      <c r="E58" s="114">
        <v>10.89409</v>
      </c>
      <c r="F58" s="137"/>
      <c r="G58" s="114"/>
      <c r="H58" s="114"/>
    </row>
    <row r="59" spans="1:9" s="52" customFormat="1" ht="12.75" thickBot="1" x14ac:dyDescent="0.25">
      <c r="A59" s="124" t="s">
        <v>85</v>
      </c>
      <c r="B59" s="125" t="s">
        <v>86</v>
      </c>
      <c r="C59" s="41">
        <f>C60+C61+C62+C63</f>
        <v>239</v>
      </c>
      <c r="D59" s="41">
        <f>D60+D61+D62+D63</f>
        <v>364</v>
      </c>
      <c r="E59" s="41">
        <f>E60+E61+E62+E63</f>
        <v>687.59316999999999</v>
      </c>
      <c r="F59" s="41">
        <f>F60+F61+F62+F63</f>
        <v>255.48546000000002</v>
      </c>
      <c r="G59" s="14">
        <f t="shared" si="5"/>
        <v>188.89922252747255</v>
      </c>
      <c r="H59" s="15">
        <f t="shared" si="4"/>
        <v>323.59316999999999</v>
      </c>
    </row>
    <row r="60" spans="1:9" s="52" customFormat="1" ht="24" x14ac:dyDescent="0.2">
      <c r="A60" s="126" t="s">
        <v>87</v>
      </c>
      <c r="B60" s="127" t="s">
        <v>88</v>
      </c>
      <c r="C60" s="128"/>
      <c r="D60" s="128"/>
      <c r="E60" s="128"/>
      <c r="F60" s="129">
        <v>8.6818000000000008</v>
      </c>
      <c r="G60" s="24" t="e">
        <f t="shared" si="5"/>
        <v>#DIV/0!</v>
      </c>
      <c r="H60" s="25">
        <f t="shared" si="4"/>
        <v>0</v>
      </c>
    </row>
    <row r="61" spans="1:9" s="52" customFormat="1" ht="24" x14ac:dyDescent="0.2">
      <c r="A61" s="65" t="s">
        <v>257</v>
      </c>
      <c r="B61" s="130" t="s">
        <v>88</v>
      </c>
      <c r="C61" s="131"/>
      <c r="D61" s="131"/>
      <c r="E61" s="109"/>
      <c r="F61" s="97">
        <v>132.30000000000001</v>
      </c>
      <c r="G61" s="30" t="e">
        <f t="shared" si="5"/>
        <v>#DIV/0!</v>
      </c>
      <c r="H61" s="30">
        <f t="shared" si="4"/>
        <v>0</v>
      </c>
    </row>
    <row r="62" spans="1:9" ht="36" x14ac:dyDescent="0.2">
      <c r="A62" s="132" t="s">
        <v>272</v>
      </c>
      <c r="B62" s="133" t="s">
        <v>273</v>
      </c>
      <c r="C62" s="134"/>
      <c r="D62" s="134">
        <v>125</v>
      </c>
      <c r="E62" s="31">
        <v>631.50062000000003</v>
      </c>
      <c r="F62" s="32">
        <v>80.003380000000007</v>
      </c>
      <c r="G62" s="30">
        <f t="shared" si="5"/>
        <v>505.20049600000004</v>
      </c>
      <c r="H62" s="30">
        <f t="shared" si="4"/>
        <v>506.50062000000003</v>
      </c>
    </row>
    <row r="63" spans="1:9" s="139" customFormat="1" ht="36.75" thickBot="1" x14ac:dyDescent="0.25">
      <c r="A63" s="135" t="s">
        <v>91</v>
      </c>
      <c r="B63" s="136" t="s">
        <v>92</v>
      </c>
      <c r="C63" s="137">
        <v>239</v>
      </c>
      <c r="D63" s="137">
        <v>239</v>
      </c>
      <c r="E63" s="114">
        <v>56.092550000000003</v>
      </c>
      <c r="F63" s="114">
        <v>34.500279999999997</v>
      </c>
      <c r="G63" s="101">
        <f t="shared" si="5"/>
        <v>23.469686192468618</v>
      </c>
      <c r="H63" s="103">
        <f t="shared" si="4"/>
        <v>-182.90744999999998</v>
      </c>
      <c r="I63" s="138"/>
    </row>
    <row r="64" spans="1:9" ht="12.75" thickBot="1" x14ac:dyDescent="0.25">
      <c r="A64" s="12" t="s">
        <v>93</v>
      </c>
      <c r="B64" s="84" t="s">
        <v>94</v>
      </c>
      <c r="C64" s="92">
        <f>C65+C67+C69+C71+C73+C75+C77+C79+C81+C83</f>
        <v>88</v>
      </c>
      <c r="D64" s="92">
        <f>D65+D67+D69+D71+D73+D75+D77+D79+D81+D83</f>
        <v>116</v>
      </c>
      <c r="E64" s="92">
        <f>E65+E67+E69+E71+E73+E75+E77+E79+E81+E83</f>
        <v>199.22692000000001</v>
      </c>
      <c r="F64" s="91">
        <v>868.06695999999999</v>
      </c>
      <c r="G64" s="78">
        <f t="shared" si="5"/>
        <v>171.74734482758623</v>
      </c>
      <c r="H64" s="59">
        <f>E64-D64</f>
        <v>83.226920000000007</v>
      </c>
    </row>
    <row r="65" spans="1:8" s="10" customFormat="1" ht="36" x14ac:dyDescent="0.2">
      <c r="A65" s="224" t="s">
        <v>171</v>
      </c>
      <c r="B65" s="225" t="s">
        <v>172</v>
      </c>
      <c r="C65" s="110">
        <f>C66</f>
        <v>4</v>
      </c>
      <c r="D65" s="110">
        <f>D66</f>
        <v>4</v>
      </c>
      <c r="E65" s="110">
        <f t="shared" ref="E65" si="6">E66</f>
        <v>0.35</v>
      </c>
      <c r="F65" s="110"/>
      <c r="G65" s="102">
        <f>E65/D65*100</f>
        <v>8.75</v>
      </c>
      <c r="H65" s="102">
        <f t="shared" si="4"/>
        <v>-3.65</v>
      </c>
    </row>
    <row r="66" spans="1:8" ht="48" x14ac:dyDescent="0.2">
      <c r="A66" s="226" t="s">
        <v>173</v>
      </c>
      <c r="B66" s="227" t="s">
        <v>174</v>
      </c>
      <c r="C66" s="110">
        <v>4</v>
      </c>
      <c r="D66" s="110">
        <v>4</v>
      </c>
      <c r="E66" s="102">
        <v>0.35</v>
      </c>
      <c r="F66" s="234"/>
      <c r="G66" s="102">
        <f>E66/D66*100</f>
        <v>8.75</v>
      </c>
      <c r="H66" s="109">
        <f t="shared" si="4"/>
        <v>-3.65</v>
      </c>
    </row>
    <row r="67" spans="1:8" ht="48" x14ac:dyDescent="0.2">
      <c r="A67" s="224" t="s">
        <v>245</v>
      </c>
      <c r="B67" s="228" t="s">
        <v>175</v>
      </c>
      <c r="C67" s="110">
        <f>C68</f>
        <v>3</v>
      </c>
      <c r="D67" s="110">
        <f>D68</f>
        <v>3</v>
      </c>
      <c r="E67" s="110">
        <f>E68</f>
        <v>17.5</v>
      </c>
      <c r="F67" s="97"/>
      <c r="G67" s="109"/>
      <c r="H67" s="109">
        <f t="shared" si="4"/>
        <v>14.5</v>
      </c>
    </row>
    <row r="68" spans="1:8" ht="60" x14ac:dyDescent="0.2">
      <c r="A68" s="226" t="s">
        <v>176</v>
      </c>
      <c r="B68" s="67" t="s">
        <v>177</v>
      </c>
      <c r="C68" s="110">
        <v>3</v>
      </c>
      <c r="D68" s="110">
        <v>3</v>
      </c>
      <c r="E68" s="102">
        <v>17.5</v>
      </c>
      <c r="F68" s="97"/>
      <c r="G68" s="109">
        <f>E68/D68*100</f>
        <v>583.33333333333326</v>
      </c>
      <c r="H68" s="235">
        <f t="shared" si="4"/>
        <v>14.5</v>
      </c>
    </row>
    <row r="69" spans="1:8" ht="36" x14ac:dyDescent="0.2">
      <c r="A69" s="224" t="s">
        <v>178</v>
      </c>
      <c r="B69" s="123" t="s">
        <v>179</v>
      </c>
      <c r="C69" s="110">
        <f>C70</f>
        <v>4</v>
      </c>
      <c r="D69" s="110">
        <f>D70</f>
        <v>4</v>
      </c>
      <c r="E69" s="110">
        <f>E70</f>
        <v>0</v>
      </c>
      <c r="F69" s="110"/>
      <c r="G69" s="102"/>
      <c r="H69" s="236"/>
    </row>
    <row r="70" spans="1:8" ht="48" x14ac:dyDescent="0.2">
      <c r="A70" s="226" t="s">
        <v>180</v>
      </c>
      <c r="B70" s="67" t="s">
        <v>181</v>
      </c>
      <c r="C70" s="110">
        <v>4</v>
      </c>
      <c r="D70" s="110">
        <v>4</v>
      </c>
      <c r="E70" s="102"/>
      <c r="F70" s="97"/>
      <c r="G70" s="109"/>
      <c r="H70" s="109"/>
    </row>
    <row r="71" spans="1:8" ht="36" x14ac:dyDescent="0.2">
      <c r="A71" s="224" t="s">
        <v>182</v>
      </c>
      <c r="B71" s="123" t="s">
        <v>183</v>
      </c>
      <c r="C71" s="110">
        <f>C72</f>
        <v>5</v>
      </c>
      <c r="D71" s="110">
        <f>D72</f>
        <v>5</v>
      </c>
      <c r="E71" s="110">
        <f>E72</f>
        <v>0</v>
      </c>
      <c r="F71" s="97"/>
      <c r="G71" s="109"/>
      <c r="H71" s="109"/>
    </row>
    <row r="72" spans="1:8" ht="48" x14ac:dyDescent="0.2">
      <c r="A72" s="226" t="s">
        <v>184</v>
      </c>
      <c r="B72" s="67" t="s">
        <v>185</v>
      </c>
      <c r="C72" s="110">
        <v>5</v>
      </c>
      <c r="D72" s="110">
        <v>5</v>
      </c>
      <c r="E72" s="102"/>
      <c r="F72" s="109"/>
      <c r="G72" s="109">
        <f>E72/D72*100</f>
        <v>0</v>
      </c>
      <c r="H72" s="109">
        <f>E72-D72</f>
        <v>-5</v>
      </c>
    </row>
    <row r="73" spans="1:8" ht="48" x14ac:dyDescent="0.2">
      <c r="A73" s="224" t="s">
        <v>186</v>
      </c>
      <c r="B73" s="123" t="s">
        <v>187</v>
      </c>
      <c r="C73" s="110">
        <f>C74</f>
        <v>3</v>
      </c>
      <c r="D73" s="110">
        <f>D74</f>
        <v>3</v>
      </c>
      <c r="E73" s="110">
        <f>E74</f>
        <v>1</v>
      </c>
      <c r="F73" s="97"/>
      <c r="G73" s="109">
        <f>E73/D73*100</f>
        <v>33.333333333333329</v>
      </c>
      <c r="H73" s="109">
        <f>E73-D73</f>
        <v>-2</v>
      </c>
    </row>
    <row r="74" spans="1:8" ht="60" x14ac:dyDescent="0.2">
      <c r="A74" s="226" t="s">
        <v>188</v>
      </c>
      <c r="B74" s="67" t="s">
        <v>189</v>
      </c>
      <c r="C74" s="110">
        <v>3</v>
      </c>
      <c r="D74" s="110">
        <v>3</v>
      </c>
      <c r="E74" s="102">
        <v>1</v>
      </c>
      <c r="F74" s="97"/>
      <c r="G74" s="109">
        <f>E74/D74*100</f>
        <v>33.333333333333329</v>
      </c>
      <c r="H74" s="109">
        <f>E75-D74</f>
        <v>-2.85</v>
      </c>
    </row>
    <row r="75" spans="1:8" ht="36" x14ac:dyDescent="0.2">
      <c r="A75" s="224" t="s">
        <v>190</v>
      </c>
      <c r="B75" s="123" t="s">
        <v>191</v>
      </c>
      <c r="C75" s="110">
        <f>C76</f>
        <v>2</v>
      </c>
      <c r="D75" s="110">
        <f>D76</f>
        <v>2</v>
      </c>
      <c r="E75" s="110">
        <f>E76</f>
        <v>0.15</v>
      </c>
      <c r="F75" s="110"/>
      <c r="G75" s="102"/>
      <c r="H75" s="109"/>
    </row>
    <row r="76" spans="1:8" ht="72" x14ac:dyDescent="0.2">
      <c r="A76" s="226" t="s">
        <v>192</v>
      </c>
      <c r="B76" s="67" t="s">
        <v>193</v>
      </c>
      <c r="C76" s="110">
        <v>2</v>
      </c>
      <c r="D76" s="110">
        <v>2</v>
      </c>
      <c r="E76" s="102">
        <v>0.15</v>
      </c>
      <c r="F76" s="97"/>
      <c r="G76" s="109">
        <f>E76/D76*100</f>
        <v>7.5</v>
      </c>
      <c r="H76" s="109">
        <f>E76-D76</f>
        <v>-1.85</v>
      </c>
    </row>
    <row r="77" spans="1:8" ht="36" x14ac:dyDescent="0.2">
      <c r="A77" s="224" t="s">
        <v>194</v>
      </c>
      <c r="B77" s="123" t="s">
        <v>195</v>
      </c>
      <c r="C77" s="110">
        <f>C78</f>
        <v>2</v>
      </c>
      <c r="D77" s="110">
        <f>D78</f>
        <v>2</v>
      </c>
      <c r="E77" s="110">
        <f>E78</f>
        <v>0.25</v>
      </c>
      <c r="F77" s="97"/>
      <c r="G77" s="109"/>
      <c r="H77" s="109">
        <f>E77-D77</f>
        <v>-1.75</v>
      </c>
    </row>
    <row r="78" spans="1:8" ht="48" x14ac:dyDescent="0.2">
      <c r="A78" s="226" t="s">
        <v>196</v>
      </c>
      <c r="B78" s="67" t="s">
        <v>197</v>
      </c>
      <c r="C78" s="110">
        <v>2</v>
      </c>
      <c r="D78" s="110">
        <v>2</v>
      </c>
      <c r="E78" s="102">
        <v>0.25</v>
      </c>
      <c r="F78" s="97"/>
      <c r="G78" s="109">
        <f>E78/D78*100</f>
        <v>12.5</v>
      </c>
      <c r="H78" s="237">
        <f>E78-D78</f>
        <v>-1.75</v>
      </c>
    </row>
    <row r="79" spans="1:8" ht="36" x14ac:dyDescent="0.2">
      <c r="A79" s="224" t="s">
        <v>198</v>
      </c>
      <c r="B79" s="123" t="s">
        <v>199</v>
      </c>
      <c r="C79" s="110">
        <f>C80</f>
        <v>46</v>
      </c>
      <c r="D79" s="110">
        <f>D80</f>
        <v>46</v>
      </c>
      <c r="E79" s="110">
        <f>E80</f>
        <v>3</v>
      </c>
      <c r="F79" s="110"/>
      <c r="G79" s="102"/>
      <c r="H79" s="238"/>
    </row>
    <row r="80" spans="1:8" ht="48" x14ac:dyDescent="0.2">
      <c r="A80" s="226" t="s">
        <v>200</v>
      </c>
      <c r="B80" s="67" t="s">
        <v>201</v>
      </c>
      <c r="C80" s="110">
        <v>46</v>
      </c>
      <c r="D80" s="110">
        <v>46</v>
      </c>
      <c r="E80" s="102">
        <v>3</v>
      </c>
      <c r="F80" s="97"/>
      <c r="G80" s="109">
        <f t="shared" ref="G80:G85" si="7">E80/D80*100</f>
        <v>6.5217391304347823</v>
      </c>
      <c r="H80" s="109">
        <f t="shared" ref="H80:H85" si="8">E80-D80</f>
        <v>-43</v>
      </c>
    </row>
    <row r="81" spans="1:8" ht="36" x14ac:dyDescent="0.2">
      <c r="A81" s="224" t="s">
        <v>202</v>
      </c>
      <c r="B81" s="228" t="s">
        <v>203</v>
      </c>
      <c r="C81" s="110">
        <f>C82</f>
        <v>19</v>
      </c>
      <c r="D81" s="110">
        <f>D82</f>
        <v>19</v>
      </c>
      <c r="E81" s="110">
        <f>E82</f>
        <v>17.277989999999999</v>
      </c>
      <c r="F81" s="97"/>
      <c r="G81" s="109">
        <f t="shared" si="7"/>
        <v>90.936789473684215</v>
      </c>
      <c r="H81" s="109">
        <f t="shared" si="8"/>
        <v>-1.7220100000000009</v>
      </c>
    </row>
    <row r="82" spans="1:8" ht="60" x14ac:dyDescent="0.2">
      <c r="A82" s="229" t="s">
        <v>204</v>
      </c>
      <c r="B82" s="230" t="s">
        <v>205</v>
      </c>
      <c r="C82" s="110">
        <v>19</v>
      </c>
      <c r="D82" s="110">
        <v>19</v>
      </c>
      <c r="E82" s="102">
        <v>17.277989999999999</v>
      </c>
      <c r="F82" s="97"/>
      <c r="G82" s="109">
        <f t="shared" si="7"/>
        <v>90.936789473684215</v>
      </c>
      <c r="H82" s="109">
        <f t="shared" si="8"/>
        <v>-1.7220100000000009</v>
      </c>
    </row>
    <row r="83" spans="1:8" ht="48" x14ac:dyDescent="0.2">
      <c r="A83" s="231" t="s">
        <v>206</v>
      </c>
      <c r="B83" s="175" t="s">
        <v>207</v>
      </c>
      <c r="C83" s="97">
        <f>C84+C85</f>
        <v>0</v>
      </c>
      <c r="D83" s="97">
        <f>D84+D85</f>
        <v>28</v>
      </c>
      <c r="E83" s="97">
        <f t="shared" ref="E83:F83" si="9">E84+E85</f>
        <v>159.69892999999999</v>
      </c>
      <c r="F83" s="97">
        <f t="shared" si="9"/>
        <v>0</v>
      </c>
      <c r="G83" s="109">
        <f t="shared" si="7"/>
        <v>570.35332142857135</v>
      </c>
      <c r="H83" s="109">
        <f t="shared" si="8"/>
        <v>131.69892999999999</v>
      </c>
    </row>
    <row r="84" spans="1:8" ht="48" x14ac:dyDescent="0.2">
      <c r="A84" s="232" t="s">
        <v>208</v>
      </c>
      <c r="B84" s="233" t="s">
        <v>209</v>
      </c>
      <c r="C84" s="108"/>
      <c r="D84" s="108">
        <v>25</v>
      </c>
      <c r="E84" s="108">
        <v>156.41758999999999</v>
      </c>
      <c r="F84" s="108"/>
      <c r="G84" s="109"/>
      <c r="H84" s="99"/>
    </row>
    <row r="85" spans="1:8" ht="48.75" thickBot="1" x14ac:dyDescent="0.25">
      <c r="A85" s="232" t="s">
        <v>210</v>
      </c>
      <c r="B85" s="233" t="s">
        <v>211</v>
      </c>
      <c r="C85" s="108"/>
      <c r="D85" s="108">
        <v>3</v>
      </c>
      <c r="E85" s="99">
        <v>3.2813400000000001</v>
      </c>
      <c r="F85" s="108"/>
      <c r="G85" s="109">
        <f t="shared" si="7"/>
        <v>109.378</v>
      </c>
      <c r="H85" s="99">
        <f t="shared" si="8"/>
        <v>0.28134000000000015</v>
      </c>
    </row>
    <row r="86" spans="1:8" ht="12.75" thickBot="1" x14ac:dyDescent="0.25">
      <c r="A86" s="12" t="s">
        <v>95</v>
      </c>
      <c r="B86" s="84" t="s">
        <v>96</v>
      </c>
      <c r="C86" s="91">
        <f>C87+C88+C89+C90</f>
        <v>274</v>
      </c>
      <c r="D86" s="91">
        <f>D87+D88+D89+D90</f>
        <v>521.4</v>
      </c>
      <c r="E86" s="91">
        <f t="shared" ref="E86:F86" si="10">E87+E88+E89+E90</f>
        <v>304.15354000000002</v>
      </c>
      <c r="F86" s="91">
        <f t="shared" si="10"/>
        <v>792.57244000000003</v>
      </c>
      <c r="G86" s="78">
        <f>E86/D86*100</f>
        <v>58.334012274645197</v>
      </c>
      <c r="H86" s="59">
        <f t="shared" si="4"/>
        <v>-217.24645999999996</v>
      </c>
    </row>
    <row r="87" spans="1:8" x14ac:dyDescent="0.2">
      <c r="A87" s="22" t="s">
        <v>247</v>
      </c>
      <c r="B87" s="22" t="s">
        <v>97</v>
      </c>
      <c r="C87" s="31"/>
      <c r="D87" s="31"/>
      <c r="E87" s="143"/>
      <c r="F87" s="46">
        <v>10.66325</v>
      </c>
      <c r="G87" s="30" t="e">
        <f t="shared" ref="G87:G97" si="11">E87/D87*100</f>
        <v>#DIV/0!</v>
      </c>
      <c r="H87" s="25">
        <f t="shared" si="4"/>
        <v>0</v>
      </c>
    </row>
    <row r="88" spans="1:8" x14ac:dyDescent="0.2">
      <c r="A88" s="82" t="s">
        <v>98</v>
      </c>
      <c r="B88" s="85" t="s">
        <v>99</v>
      </c>
      <c r="C88" s="71"/>
      <c r="D88" s="71"/>
      <c r="E88" s="71"/>
      <c r="F88" s="46">
        <v>-78.637879999999996</v>
      </c>
      <c r="G88" s="30" t="e">
        <f t="shared" si="11"/>
        <v>#DIV/0!</v>
      </c>
      <c r="H88" s="30">
        <f t="shared" si="4"/>
        <v>0</v>
      </c>
    </row>
    <row r="89" spans="1:8" x14ac:dyDescent="0.2">
      <c r="A89" s="82" t="s">
        <v>248</v>
      </c>
      <c r="B89" s="82" t="s">
        <v>100</v>
      </c>
      <c r="C89" s="35"/>
      <c r="D89" s="35"/>
      <c r="E89" s="35">
        <v>56.753540000000001</v>
      </c>
      <c r="F89" s="36">
        <v>108.6086</v>
      </c>
      <c r="G89" s="30"/>
      <c r="H89" s="101"/>
    </row>
    <row r="90" spans="1:8" ht="12.75" thickBot="1" x14ac:dyDescent="0.25">
      <c r="A90" s="82" t="s">
        <v>249</v>
      </c>
      <c r="B90" s="82" t="s">
        <v>101</v>
      </c>
      <c r="C90" s="35">
        <v>274</v>
      </c>
      <c r="D90" s="35">
        <v>521.4</v>
      </c>
      <c r="E90" s="99">
        <v>247.4</v>
      </c>
      <c r="F90" s="108">
        <v>751.93847000000005</v>
      </c>
      <c r="G90" s="30">
        <f t="shared" si="11"/>
        <v>47.449175297276568</v>
      </c>
      <c r="H90" s="38">
        <f t="shared" si="4"/>
        <v>-274</v>
      </c>
    </row>
    <row r="91" spans="1:8" ht="12.75" thickBot="1" x14ac:dyDescent="0.25">
      <c r="A91" s="12" t="s">
        <v>102</v>
      </c>
      <c r="B91" s="77" t="s">
        <v>103</v>
      </c>
      <c r="C91" s="59">
        <f>C92+C134+C136</f>
        <v>518067.54134999996</v>
      </c>
      <c r="D91" s="59">
        <f>D92+D134+D136</f>
        <v>435611.28135</v>
      </c>
      <c r="E91" s="59">
        <f>E92+E134+E136</f>
        <v>182685.2089</v>
      </c>
      <c r="F91" s="59">
        <f>F92+F134+F136</f>
        <v>153998.63065000001</v>
      </c>
      <c r="G91" s="14">
        <f t="shared" si="11"/>
        <v>41.937667071853944</v>
      </c>
      <c r="H91" s="15">
        <f t="shared" si="4"/>
        <v>-252926.07245000001</v>
      </c>
    </row>
    <row r="92" spans="1:8" ht="12.75" thickBot="1" x14ac:dyDescent="0.25">
      <c r="A92" s="146" t="s">
        <v>104</v>
      </c>
      <c r="B92" s="147" t="s">
        <v>105</v>
      </c>
      <c r="C92" s="148">
        <f>C93+C96+C113</f>
        <v>517945.79999999993</v>
      </c>
      <c r="D92" s="148">
        <f>D93+D96+D113</f>
        <v>435489.54</v>
      </c>
      <c r="E92" s="148">
        <f>E93+E96+E113</f>
        <v>182685.2089</v>
      </c>
      <c r="F92" s="148">
        <f>F93+F96+F113</f>
        <v>153898.63065000001</v>
      </c>
      <c r="G92" s="14">
        <f t="shared" si="11"/>
        <v>41.949390770671549</v>
      </c>
      <c r="H92" s="15">
        <f t="shared" si="4"/>
        <v>-252804.33109999998</v>
      </c>
    </row>
    <row r="93" spans="1:8" ht="12.75" thickBot="1" x14ac:dyDescent="0.25">
      <c r="A93" s="12" t="s">
        <v>106</v>
      </c>
      <c r="B93" s="77" t="s">
        <v>107</v>
      </c>
      <c r="C93" s="59">
        <f>C94+C95</f>
        <v>154122</v>
      </c>
      <c r="D93" s="59">
        <f>D94+D95</f>
        <v>154122</v>
      </c>
      <c r="E93" s="59">
        <f>E94+E95</f>
        <v>79135.899999999994</v>
      </c>
      <c r="F93" s="59">
        <f>F94+F95</f>
        <v>72682</v>
      </c>
      <c r="G93" s="14">
        <f t="shared" si="11"/>
        <v>51.346271135853414</v>
      </c>
      <c r="H93" s="15">
        <f t="shared" si="4"/>
        <v>-74986.100000000006</v>
      </c>
    </row>
    <row r="94" spans="1:8" x14ac:dyDescent="0.2">
      <c r="A94" s="70" t="s">
        <v>108</v>
      </c>
      <c r="B94" s="149" t="s">
        <v>109</v>
      </c>
      <c r="C94" s="150">
        <v>154122</v>
      </c>
      <c r="D94" s="150">
        <v>154122</v>
      </c>
      <c r="E94" s="151">
        <v>79135.899999999994</v>
      </c>
      <c r="F94" s="152">
        <v>72682</v>
      </c>
      <c r="G94" s="25">
        <f t="shared" si="11"/>
        <v>51.346271135853414</v>
      </c>
      <c r="H94" s="25">
        <f t="shared" si="4"/>
        <v>-74986.100000000006</v>
      </c>
    </row>
    <row r="95" spans="1:8" ht="24.75" thickBot="1" x14ac:dyDescent="0.25">
      <c r="A95" s="153" t="s">
        <v>110</v>
      </c>
      <c r="B95" s="154" t="s">
        <v>111</v>
      </c>
      <c r="C95" s="155"/>
      <c r="D95" s="155"/>
      <c r="E95" s="114"/>
      <c r="F95" s="137">
        <v>0</v>
      </c>
      <c r="G95" s="38" t="e">
        <f t="shared" si="11"/>
        <v>#DIV/0!</v>
      </c>
      <c r="H95" s="38">
        <f t="shared" si="4"/>
        <v>0</v>
      </c>
    </row>
    <row r="96" spans="1:8" ht="12.75" thickBot="1" x14ac:dyDescent="0.25">
      <c r="A96" s="12" t="s">
        <v>112</v>
      </c>
      <c r="B96" s="77" t="s">
        <v>113</v>
      </c>
      <c r="C96" s="59">
        <f>C98+C103+C97+C99+C101+C102</f>
        <v>183607.6</v>
      </c>
      <c r="D96" s="59">
        <f>D98+D103+D97+D99+D101+D102+D100</f>
        <v>103705.04000000001</v>
      </c>
      <c r="E96" s="59">
        <f t="shared" ref="E96:F96" si="12">E98+E103+E97+E99+E101+E102</f>
        <v>14490.109939999998</v>
      </c>
      <c r="F96" s="59">
        <f t="shared" si="12"/>
        <v>5949.64941</v>
      </c>
      <c r="G96" s="14">
        <f t="shared" si="11"/>
        <v>13.972425968882513</v>
      </c>
      <c r="H96" s="15">
        <f t="shared" si="4"/>
        <v>-89214.930060000013</v>
      </c>
    </row>
    <row r="97" spans="1:8" x14ac:dyDescent="0.2">
      <c r="A97" s="70" t="s">
        <v>114</v>
      </c>
      <c r="B97" s="149" t="s">
        <v>115</v>
      </c>
      <c r="C97" s="150">
        <v>2943.3</v>
      </c>
      <c r="D97" s="150">
        <v>2943.3</v>
      </c>
      <c r="E97" s="151">
        <v>1426.3588999999999</v>
      </c>
      <c r="F97" s="157">
        <v>839.11266999999998</v>
      </c>
      <c r="G97" s="25">
        <f t="shared" si="11"/>
        <v>48.46121360377807</v>
      </c>
      <c r="H97" s="25">
        <f t="shared" si="4"/>
        <v>-1516.9411000000002</v>
      </c>
    </row>
    <row r="98" spans="1:8" s="10" customFormat="1" x14ac:dyDescent="0.2">
      <c r="A98" s="158" t="s">
        <v>116</v>
      </c>
      <c r="B98" s="159" t="s">
        <v>117</v>
      </c>
      <c r="C98" s="56">
        <v>3247.7</v>
      </c>
      <c r="D98" s="56">
        <v>3247.7</v>
      </c>
      <c r="E98" s="99"/>
      <c r="F98" s="161"/>
      <c r="G98" s="30">
        <f>E98/D98*100</f>
        <v>0</v>
      </c>
      <c r="H98" s="103">
        <f t="shared" si="4"/>
        <v>-3247.7</v>
      </c>
    </row>
    <row r="99" spans="1:8" s="10" customFormat="1" x14ac:dyDescent="0.2">
      <c r="A99" s="158" t="s">
        <v>212</v>
      </c>
      <c r="B99" s="159" t="s">
        <v>213</v>
      </c>
      <c r="C99" s="49">
        <v>441.5</v>
      </c>
      <c r="D99" s="49">
        <v>441.5</v>
      </c>
      <c r="E99" s="109"/>
      <c r="F99" s="144"/>
      <c r="G99" s="30"/>
      <c r="H99" s="103">
        <f t="shared" si="4"/>
        <v>-441.5</v>
      </c>
    </row>
    <row r="100" spans="1:8" s="10" customFormat="1" ht="24" x14ac:dyDescent="0.2">
      <c r="A100" s="264" t="s">
        <v>267</v>
      </c>
      <c r="B100" s="175" t="s">
        <v>268</v>
      </c>
      <c r="C100" s="49"/>
      <c r="D100" s="49">
        <v>3514.64</v>
      </c>
      <c r="E100" s="109"/>
      <c r="F100" s="144"/>
      <c r="G100" s="30"/>
      <c r="H100" s="103">
        <f t="shared" si="4"/>
        <v>-3514.64</v>
      </c>
    </row>
    <row r="101" spans="1:8" s="10" customFormat="1" x14ac:dyDescent="0.2">
      <c r="A101" s="158" t="s">
        <v>118</v>
      </c>
      <c r="B101" s="163" t="s">
        <v>119</v>
      </c>
      <c r="C101" s="118">
        <v>89</v>
      </c>
      <c r="D101" s="118">
        <v>89</v>
      </c>
      <c r="E101" s="23"/>
      <c r="F101" s="165"/>
      <c r="G101" s="30">
        <f>E101/D101*100</f>
        <v>0</v>
      </c>
      <c r="H101" s="103">
        <f t="shared" si="4"/>
        <v>-89</v>
      </c>
    </row>
    <row r="102" spans="1:8" s="10" customFormat="1" ht="24.75" thickBot="1" x14ac:dyDescent="0.25">
      <c r="A102" s="166" t="s">
        <v>256</v>
      </c>
      <c r="B102" s="154" t="s">
        <v>217</v>
      </c>
      <c r="C102" s="115">
        <v>87643.4</v>
      </c>
      <c r="D102" s="115">
        <v>9919.7000000000007</v>
      </c>
      <c r="E102" s="114"/>
      <c r="F102" s="137"/>
      <c r="G102" s="103">
        <f>E102/D102*100</f>
        <v>0</v>
      </c>
      <c r="H102" s="103">
        <f t="shared" si="4"/>
        <v>-9919.7000000000007</v>
      </c>
    </row>
    <row r="103" spans="1:8" ht="12.75" thickBot="1" x14ac:dyDescent="0.25">
      <c r="A103" s="168" t="s">
        <v>120</v>
      </c>
      <c r="B103" s="183" t="s">
        <v>121</v>
      </c>
      <c r="C103" s="59">
        <f>C104+C105+C106+C107+C109+C110+C111+C112+C108</f>
        <v>89242.700000000012</v>
      </c>
      <c r="D103" s="59">
        <f>D104+D105+D106+D107+D109+D110+D111+D112+D108</f>
        <v>83549.200000000012</v>
      </c>
      <c r="E103" s="59">
        <f t="shared" ref="E103:F103" si="13">E104+E105+E106+E107+E109+E110+E111+E112</f>
        <v>13063.751039999999</v>
      </c>
      <c r="F103" s="59">
        <f t="shared" si="13"/>
        <v>5110.5367399999996</v>
      </c>
      <c r="G103" s="14">
        <f t="shared" ref="G103:G110" si="14">E103/D103*100</f>
        <v>15.635997759404036</v>
      </c>
      <c r="H103" s="15">
        <f t="shared" si="4"/>
        <v>-70485.448960000009</v>
      </c>
    </row>
    <row r="104" spans="1:8" x14ac:dyDescent="0.2">
      <c r="A104" s="22" t="s">
        <v>120</v>
      </c>
      <c r="B104" s="246" t="s">
        <v>122</v>
      </c>
      <c r="C104" s="151">
        <v>990</v>
      </c>
      <c r="D104" s="151">
        <v>990</v>
      </c>
      <c r="E104" s="169">
        <v>303.11523999999997</v>
      </c>
      <c r="F104" s="152">
        <v>345.97773999999998</v>
      </c>
      <c r="G104" s="25">
        <f t="shared" si="14"/>
        <v>30.617701010101005</v>
      </c>
      <c r="H104" s="25">
        <f t="shared" si="4"/>
        <v>-686.88476000000003</v>
      </c>
    </row>
    <row r="105" spans="1:8" ht="24" x14ac:dyDescent="0.2">
      <c r="A105" s="140" t="s">
        <v>120</v>
      </c>
      <c r="B105" s="248" t="s">
        <v>123</v>
      </c>
      <c r="C105" s="109">
        <v>2097.1</v>
      </c>
      <c r="D105" s="109">
        <v>1572.8</v>
      </c>
      <c r="E105" s="169">
        <v>1153.992</v>
      </c>
      <c r="F105" s="108">
        <v>1175.0319999999999</v>
      </c>
      <c r="G105" s="30">
        <f t="shared" si="14"/>
        <v>73.371820956256357</v>
      </c>
      <c r="H105" s="103">
        <f t="shared" si="4"/>
        <v>-418.80799999999999</v>
      </c>
    </row>
    <row r="106" spans="1:8" ht="24" x14ac:dyDescent="0.2">
      <c r="A106" s="82" t="s">
        <v>120</v>
      </c>
      <c r="B106" s="249" t="s">
        <v>218</v>
      </c>
      <c r="C106" s="109">
        <v>4220</v>
      </c>
      <c r="D106" s="109">
        <v>1050.8</v>
      </c>
      <c r="E106" s="169">
        <v>320</v>
      </c>
      <c r="F106" s="108"/>
      <c r="G106" s="30">
        <f t="shared" si="14"/>
        <v>30.452988199467075</v>
      </c>
      <c r="H106" s="103">
        <f t="shared" si="4"/>
        <v>-730.8</v>
      </c>
    </row>
    <row r="107" spans="1:8" ht="24" x14ac:dyDescent="0.2">
      <c r="A107" s="82" t="s">
        <v>124</v>
      </c>
      <c r="B107" s="249" t="s">
        <v>219</v>
      </c>
      <c r="C107" s="35">
        <v>1894.8</v>
      </c>
      <c r="D107" s="35">
        <v>1894.8</v>
      </c>
      <c r="E107" s="35"/>
      <c r="F107" s="97"/>
      <c r="G107" s="30">
        <f t="shared" si="14"/>
        <v>0</v>
      </c>
      <c r="H107" s="103">
        <f t="shared" si="4"/>
        <v>-1894.8</v>
      </c>
    </row>
    <row r="108" spans="1:8" ht="24" x14ac:dyDescent="0.2">
      <c r="A108" s="111" t="s">
        <v>125</v>
      </c>
      <c r="B108" s="250" t="s">
        <v>222</v>
      </c>
      <c r="C108" s="35">
        <v>1480</v>
      </c>
      <c r="D108" s="35">
        <v>1480</v>
      </c>
      <c r="E108" s="35"/>
      <c r="F108" s="108"/>
      <c r="G108" s="30"/>
      <c r="H108" s="103"/>
    </row>
    <row r="109" spans="1:8" ht="24" x14ac:dyDescent="0.2">
      <c r="A109" s="111" t="s">
        <v>125</v>
      </c>
      <c r="B109" s="250" t="s">
        <v>126</v>
      </c>
      <c r="C109" s="99">
        <v>568.20000000000005</v>
      </c>
      <c r="D109" s="99">
        <v>568.20000000000005</v>
      </c>
      <c r="E109" s="99"/>
      <c r="F109" s="108"/>
      <c r="G109" s="30">
        <f t="shared" si="14"/>
        <v>0</v>
      </c>
      <c r="H109" s="103">
        <f t="shared" si="4"/>
        <v>-568.20000000000005</v>
      </c>
    </row>
    <row r="110" spans="1:8" ht="24" x14ac:dyDescent="0.2">
      <c r="A110" s="68" t="s">
        <v>120</v>
      </c>
      <c r="B110" s="251" t="s">
        <v>127</v>
      </c>
      <c r="C110" s="109">
        <v>2000</v>
      </c>
      <c r="D110" s="109"/>
      <c r="E110" s="109"/>
      <c r="F110" s="97">
        <v>3589.527</v>
      </c>
      <c r="G110" s="30" t="e">
        <f t="shared" si="14"/>
        <v>#DIV/0!</v>
      </c>
      <c r="H110" s="103">
        <f t="shared" si="4"/>
        <v>0</v>
      </c>
    </row>
    <row r="111" spans="1:8" ht="24" x14ac:dyDescent="0.2">
      <c r="A111" s="68" t="s">
        <v>120</v>
      </c>
      <c r="B111" s="252" t="s">
        <v>221</v>
      </c>
      <c r="C111" s="99">
        <v>3132</v>
      </c>
      <c r="D111" s="99">
        <v>3132</v>
      </c>
      <c r="E111" s="99">
        <v>1258.8438000000001</v>
      </c>
      <c r="F111" s="97"/>
      <c r="G111" s="30"/>
      <c r="H111" s="103"/>
    </row>
    <row r="112" spans="1:8" ht="24.75" thickBot="1" x14ac:dyDescent="0.25">
      <c r="A112" s="170" t="s">
        <v>120</v>
      </c>
      <c r="B112" s="253" t="s">
        <v>220</v>
      </c>
      <c r="C112" s="99">
        <v>72860.600000000006</v>
      </c>
      <c r="D112" s="99">
        <v>72860.600000000006</v>
      </c>
      <c r="E112" s="99">
        <v>10027.799999999999</v>
      </c>
      <c r="F112" s="171"/>
      <c r="G112" s="38"/>
      <c r="H112" s="103">
        <f t="shared" si="4"/>
        <v>-62832.800000000003</v>
      </c>
    </row>
    <row r="113" spans="1:8" ht="12.75" thickBot="1" x14ac:dyDescent="0.25">
      <c r="A113" s="12" t="s">
        <v>128</v>
      </c>
      <c r="B113" s="77" t="s">
        <v>129</v>
      </c>
      <c r="C113" s="59">
        <f>C114+C125+C127+C129+C130+C131+C132+C128+C126</f>
        <v>180216.19999999995</v>
      </c>
      <c r="D113" s="59">
        <f>D114+D125+D127+D129+D130+D131+D132+D128+D126</f>
        <v>177662.49999999997</v>
      </c>
      <c r="E113" s="59">
        <f>E114+E125+E127+E129+E130+E131+E132+E128+E126</f>
        <v>89059.198960000009</v>
      </c>
      <c r="F113" s="59">
        <f>F114+F125+F127+F129+F130+F131+F132+F128+F126</f>
        <v>75266.981239999994</v>
      </c>
      <c r="G113" s="14">
        <f>E113/D113*100</f>
        <v>50.128304487441092</v>
      </c>
      <c r="H113" s="15">
        <f t="shared" si="4"/>
        <v>-88603.301039999962</v>
      </c>
    </row>
    <row r="114" spans="1:8" ht="12.75" thickBot="1" x14ac:dyDescent="0.25">
      <c r="A114" s="12" t="s">
        <v>130</v>
      </c>
      <c r="B114" s="77" t="s">
        <v>131</v>
      </c>
      <c r="C114" s="172">
        <f>C117+C121+C116+C115+C118+C122+C119+C120+C123+C124</f>
        <v>135077.79999999999</v>
      </c>
      <c r="D114" s="172">
        <f>D117+D121+D116+D115+D118+D122+D119+D120+D123+D124</f>
        <v>132947.9</v>
      </c>
      <c r="E114" s="172">
        <f>E117+E121+E116+E115+E118+E122+E119+E120+E123+E124</f>
        <v>68898.78413</v>
      </c>
      <c r="F114" s="172">
        <f>F117+F121+F116+F115+F118+F122+F119+F120+F123+F124</f>
        <v>59072.398999999998</v>
      </c>
      <c r="G114" s="14">
        <f>E114/D114*100</f>
        <v>51.823898030732337</v>
      </c>
      <c r="H114" s="15">
        <f t="shared" si="4"/>
        <v>-64049.115869999994</v>
      </c>
    </row>
    <row r="115" spans="1:8" ht="24" x14ac:dyDescent="0.2">
      <c r="A115" s="142" t="s">
        <v>132</v>
      </c>
      <c r="B115" s="62" t="s">
        <v>133</v>
      </c>
      <c r="C115" s="254">
        <v>2220.6999999999998</v>
      </c>
      <c r="D115" s="254">
        <v>90.8</v>
      </c>
      <c r="E115" s="173"/>
      <c r="F115" s="152"/>
      <c r="G115" s="25">
        <f>E115/D115*100</f>
        <v>0</v>
      </c>
      <c r="H115" s="25">
        <f t="shared" si="4"/>
        <v>-90.8</v>
      </c>
    </row>
    <row r="116" spans="1:8" ht="24" x14ac:dyDescent="0.2">
      <c r="A116" s="70" t="s">
        <v>132</v>
      </c>
      <c r="B116" s="249" t="s">
        <v>223</v>
      </c>
      <c r="C116" s="255">
        <v>19</v>
      </c>
      <c r="D116" s="255">
        <v>19</v>
      </c>
      <c r="E116" s="173"/>
      <c r="F116" s="110"/>
      <c r="G116" s="30">
        <f t="shared" ref="G116:G131" si="15">E116/D116*100</f>
        <v>0</v>
      </c>
      <c r="H116" s="103">
        <f t="shared" ref="H116:H131" si="16">E116-D116</f>
        <v>-19</v>
      </c>
    </row>
    <row r="117" spans="1:8" x14ac:dyDescent="0.2">
      <c r="A117" s="70" t="s">
        <v>132</v>
      </c>
      <c r="B117" s="68" t="s">
        <v>134</v>
      </c>
      <c r="C117" s="109">
        <v>96521.1</v>
      </c>
      <c r="D117" s="109">
        <v>96521.1</v>
      </c>
      <c r="E117" s="174">
        <v>54551</v>
      </c>
      <c r="F117" s="97">
        <v>46996</v>
      </c>
      <c r="G117" s="30">
        <f t="shared" si="15"/>
        <v>56.517176037156638</v>
      </c>
      <c r="H117" s="103">
        <f t="shared" si="16"/>
        <v>-41970.100000000006</v>
      </c>
    </row>
    <row r="118" spans="1:8" x14ac:dyDescent="0.2">
      <c r="A118" s="70" t="s">
        <v>132</v>
      </c>
      <c r="B118" s="68" t="s">
        <v>135</v>
      </c>
      <c r="C118" s="109">
        <v>16398</v>
      </c>
      <c r="D118" s="109">
        <v>16398</v>
      </c>
      <c r="E118" s="174">
        <v>8588</v>
      </c>
      <c r="F118" s="97">
        <v>7195</v>
      </c>
      <c r="G118" s="30">
        <f t="shared" si="15"/>
        <v>52.372240517136234</v>
      </c>
      <c r="H118" s="103">
        <f t="shared" si="16"/>
        <v>-7810</v>
      </c>
    </row>
    <row r="119" spans="1:8" x14ac:dyDescent="0.2">
      <c r="A119" s="70" t="s">
        <v>132</v>
      </c>
      <c r="B119" s="68" t="s">
        <v>136</v>
      </c>
      <c r="C119" s="109">
        <v>543.20000000000005</v>
      </c>
      <c r="D119" s="109">
        <v>543.20000000000005</v>
      </c>
      <c r="E119" s="174">
        <v>104.66943000000001</v>
      </c>
      <c r="F119" s="97"/>
      <c r="G119" s="103">
        <f t="shared" si="15"/>
        <v>19.26904086892489</v>
      </c>
      <c r="H119" s="103">
        <f t="shared" si="16"/>
        <v>-438.53057000000001</v>
      </c>
    </row>
    <row r="120" spans="1:8" x14ac:dyDescent="0.2">
      <c r="A120" s="70" t="s">
        <v>132</v>
      </c>
      <c r="B120" s="123" t="s">
        <v>137</v>
      </c>
      <c r="C120" s="109">
        <v>150.9</v>
      </c>
      <c r="D120" s="109">
        <v>150.9</v>
      </c>
      <c r="E120" s="174"/>
      <c r="F120" s="97"/>
      <c r="G120" s="30">
        <f t="shared" si="15"/>
        <v>0</v>
      </c>
      <c r="H120" s="103">
        <f t="shared" si="16"/>
        <v>-150.9</v>
      </c>
    </row>
    <row r="121" spans="1:8" x14ac:dyDescent="0.2">
      <c r="A121" s="70" t="s">
        <v>132</v>
      </c>
      <c r="B121" s="68" t="s">
        <v>224</v>
      </c>
      <c r="C121" s="109">
        <v>305.10000000000002</v>
      </c>
      <c r="D121" s="109">
        <v>305.10000000000002</v>
      </c>
      <c r="E121" s="174">
        <v>25.43</v>
      </c>
      <c r="F121" s="97"/>
      <c r="G121" s="103">
        <f t="shared" si="15"/>
        <v>8.3349721402818737</v>
      </c>
      <c r="H121" s="103">
        <f t="shared" si="16"/>
        <v>-279.67</v>
      </c>
    </row>
    <row r="122" spans="1:8" ht="36" x14ac:dyDescent="0.2">
      <c r="A122" s="142" t="s">
        <v>132</v>
      </c>
      <c r="B122" s="123" t="s">
        <v>250</v>
      </c>
      <c r="C122" s="109">
        <v>2640.4</v>
      </c>
      <c r="D122" s="109">
        <v>2640.4</v>
      </c>
      <c r="E122" s="169"/>
      <c r="F122" s="108"/>
      <c r="G122" s="103">
        <f t="shared" si="15"/>
        <v>0</v>
      </c>
      <c r="H122" s="103">
        <f t="shared" si="16"/>
        <v>-2640.4</v>
      </c>
    </row>
    <row r="123" spans="1:8" x14ac:dyDescent="0.2">
      <c r="A123" s="70" t="s">
        <v>132</v>
      </c>
      <c r="B123" s="68" t="s">
        <v>138</v>
      </c>
      <c r="C123" s="109">
        <v>10575.3</v>
      </c>
      <c r="D123" s="109">
        <v>10575.3</v>
      </c>
      <c r="E123" s="169">
        <v>4581.28</v>
      </c>
      <c r="F123" s="108">
        <v>4881.3990000000003</v>
      </c>
      <c r="G123" s="30">
        <f t="shared" si="15"/>
        <v>43.320567738031073</v>
      </c>
      <c r="H123" s="103">
        <f t="shared" si="16"/>
        <v>-5994.0199999999995</v>
      </c>
    </row>
    <row r="124" spans="1:8" ht="36.75" thickBot="1" x14ac:dyDescent="0.25">
      <c r="A124" s="240" t="s">
        <v>132</v>
      </c>
      <c r="B124" s="256" t="s">
        <v>251</v>
      </c>
      <c r="C124" s="114">
        <v>5704.1</v>
      </c>
      <c r="D124" s="114">
        <v>5704.1</v>
      </c>
      <c r="E124" s="241">
        <v>1048.4047</v>
      </c>
      <c r="F124" s="137"/>
      <c r="G124" s="37">
        <f t="shared" si="15"/>
        <v>18.379844322504866</v>
      </c>
      <c r="H124" s="37">
        <f t="shared" si="16"/>
        <v>-4655.6953000000003</v>
      </c>
    </row>
    <row r="125" spans="1:8" x14ac:dyDescent="0.2">
      <c r="A125" s="70" t="s">
        <v>139</v>
      </c>
      <c r="B125" s="257" t="s">
        <v>140</v>
      </c>
      <c r="C125" s="102">
        <v>1765.9</v>
      </c>
      <c r="D125" s="102">
        <v>1342.1</v>
      </c>
      <c r="E125" s="141">
        <v>370.47</v>
      </c>
      <c r="F125" s="110">
        <v>380</v>
      </c>
      <c r="G125" s="103">
        <f t="shared" si="15"/>
        <v>27.603755308844352</v>
      </c>
      <c r="H125" s="103">
        <f t="shared" si="16"/>
        <v>-971.62999999999988</v>
      </c>
    </row>
    <row r="126" spans="1:8" ht="36" x14ac:dyDescent="0.2">
      <c r="A126" s="142" t="s">
        <v>141</v>
      </c>
      <c r="B126" s="257" t="s">
        <v>252</v>
      </c>
      <c r="C126" s="109">
        <v>1211.3</v>
      </c>
      <c r="D126" s="109">
        <v>1211.3</v>
      </c>
      <c r="E126" s="169">
        <v>1211.3</v>
      </c>
      <c r="F126" s="97"/>
      <c r="G126" s="30">
        <f t="shared" si="15"/>
        <v>100</v>
      </c>
      <c r="H126" s="103">
        <f t="shared" si="16"/>
        <v>0</v>
      </c>
    </row>
    <row r="127" spans="1:8" x14ac:dyDescent="0.2">
      <c r="A127" s="85" t="s">
        <v>142</v>
      </c>
      <c r="B127" s="68" t="s">
        <v>143</v>
      </c>
      <c r="C127" s="145">
        <v>1567.1</v>
      </c>
      <c r="D127" s="145">
        <v>1567.1</v>
      </c>
      <c r="E127" s="145">
        <v>783.55</v>
      </c>
      <c r="F127" s="110">
        <v>764.45</v>
      </c>
      <c r="G127" s="30">
        <f t="shared" si="15"/>
        <v>50</v>
      </c>
      <c r="H127" s="103">
        <f t="shared" si="16"/>
        <v>-783.55</v>
      </c>
    </row>
    <row r="128" spans="1:8" ht="24" x14ac:dyDescent="0.2">
      <c r="A128" s="63" t="s">
        <v>148</v>
      </c>
      <c r="B128" s="248" t="s">
        <v>149</v>
      </c>
      <c r="C128" s="260">
        <v>7</v>
      </c>
      <c r="D128" s="260">
        <v>7</v>
      </c>
      <c r="E128" s="99"/>
      <c r="F128" s="108"/>
      <c r="G128" s="103">
        <f>E128/D128*100</f>
        <v>0</v>
      </c>
      <c r="H128" s="103">
        <f>E128-D128</f>
        <v>-7</v>
      </c>
    </row>
    <row r="129" spans="1:8" ht="24" x14ac:dyDescent="0.2">
      <c r="A129" s="63" t="s">
        <v>144</v>
      </c>
      <c r="B129" s="123" t="s">
        <v>253</v>
      </c>
      <c r="C129" s="259">
        <v>245.3</v>
      </c>
      <c r="D129" s="259">
        <v>245.3</v>
      </c>
      <c r="E129" s="145">
        <v>41.409480000000002</v>
      </c>
      <c r="F129" s="97">
        <v>39.374639999999999</v>
      </c>
      <c r="G129" s="103">
        <f t="shared" si="15"/>
        <v>16.881157766000815</v>
      </c>
      <c r="H129" s="103">
        <f t="shared" si="16"/>
        <v>-203.89052000000001</v>
      </c>
    </row>
    <row r="130" spans="1:8" x14ac:dyDescent="0.2">
      <c r="A130" s="85" t="s">
        <v>145</v>
      </c>
      <c r="B130" s="123" t="s">
        <v>254</v>
      </c>
      <c r="C130" s="259">
        <v>613.5</v>
      </c>
      <c r="D130" s="259">
        <v>613.5</v>
      </c>
      <c r="E130" s="145">
        <v>255.625</v>
      </c>
      <c r="F130" s="97">
        <v>301.79273999999998</v>
      </c>
      <c r="G130" s="30">
        <f t="shared" si="15"/>
        <v>41.666666666666671</v>
      </c>
      <c r="H130" s="103">
        <f t="shared" si="16"/>
        <v>-357.875</v>
      </c>
    </row>
    <row r="131" spans="1:8" ht="12.75" thickBot="1" x14ac:dyDescent="0.25">
      <c r="A131" s="85" t="s">
        <v>146</v>
      </c>
      <c r="B131" s="68" t="s">
        <v>147</v>
      </c>
      <c r="C131" s="145">
        <v>1469.3</v>
      </c>
      <c r="D131" s="145">
        <v>1469.3</v>
      </c>
      <c r="E131" s="145">
        <v>595.06034999999997</v>
      </c>
      <c r="F131" s="97">
        <v>506.96485999999999</v>
      </c>
      <c r="G131" s="30">
        <f t="shared" si="15"/>
        <v>40.499581433335599</v>
      </c>
      <c r="H131" s="103">
        <f t="shared" si="16"/>
        <v>-874.23964999999998</v>
      </c>
    </row>
    <row r="132" spans="1:8" ht="12.75" thickBot="1" x14ac:dyDescent="0.25">
      <c r="A132" s="168" t="s">
        <v>150</v>
      </c>
      <c r="B132" s="77" t="s">
        <v>151</v>
      </c>
      <c r="C132" s="172">
        <f>C133</f>
        <v>38259</v>
      </c>
      <c r="D132" s="172">
        <f>D133</f>
        <v>38259</v>
      </c>
      <c r="E132" s="172">
        <f>E133</f>
        <v>16903</v>
      </c>
      <c r="F132" s="176">
        <f>F133</f>
        <v>14202</v>
      </c>
      <c r="G132" s="14">
        <f>E132/D132*100</f>
        <v>44.180454272197387</v>
      </c>
      <c r="H132" s="15">
        <f>E132-D132</f>
        <v>-21356</v>
      </c>
    </row>
    <row r="133" spans="1:8" ht="12.75" thickBot="1" x14ac:dyDescent="0.25">
      <c r="A133" s="177" t="s">
        <v>152</v>
      </c>
      <c r="B133" s="261" t="s">
        <v>153</v>
      </c>
      <c r="C133" s="23">
        <v>38259</v>
      </c>
      <c r="D133" s="23">
        <v>38259</v>
      </c>
      <c r="E133" s="180">
        <v>16903</v>
      </c>
      <c r="F133" s="181">
        <v>14202</v>
      </c>
      <c r="G133" s="182">
        <f>E133/D133*100</f>
        <v>44.180454272197387</v>
      </c>
      <c r="H133" s="182">
        <f>E133-D133</f>
        <v>-21356</v>
      </c>
    </row>
    <row r="134" spans="1:8" ht="12.75" thickBot="1" x14ac:dyDescent="0.25">
      <c r="A134" s="168" t="s">
        <v>154</v>
      </c>
      <c r="B134" s="183" t="s">
        <v>155</v>
      </c>
      <c r="C134" s="172">
        <f t="shared" ref="C134:H134" si="17">C135</f>
        <v>121.74135</v>
      </c>
      <c r="D134" s="172">
        <f t="shared" si="17"/>
        <v>121.74135</v>
      </c>
      <c r="E134" s="172">
        <f t="shared" si="17"/>
        <v>0</v>
      </c>
      <c r="F134" s="172">
        <f t="shared" si="17"/>
        <v>0</v>
      </c>
      <c r="G134" s="172">
        <f t="shared" si="17"/>
        <v>0</v>
      </c>
      <c r="H134" s="172">
        <f t="shared" si="17"/>
        <v>-121.74135</v>
      </c>
    </row>
    <row r="135" spans="1:8" ht="24.75" thickBot="1" x14ac:dyDescent="0.25">
      <c r="A135" s="184" t="s">
        <v>156</v>
      </c>
      <c r="B135" s="185" t="s">
        <v>230</v>
      </c>
      <c r="C135" s="186">
        <v>121.74135</v>
      </c>
      <c r="D135" s="186">
        <v>121.74135</v>
      </c>
      <c r="E135" s="187"/>
      <c r="F135" s="188"/>
      <c r="G135" s="38">
        <f>E135/D135*100</f>
        <v>0</v>
      </c>
      <c r="H135" s="38">
        <f>E135-D135</f>
        <v>-121.74135</v>
      </c>
    </row>
    <row r="136" spans="1:8" ht="12.75" thickBot="1" x14ac:dyDescent="0.25">
      <c r="A136" s="146" t="s">
        <v>157</v>
      </c>
      <c r="B136" s="147" t="s">
        <v>158</v>
      </c>
      <c r="C136" s="189">
        <f t="shared" ref="C136:H136" si="18">C137+C138</f>
        <v>0</v>
      </c>
      <c r="D136" s="189">
        <f t="shared" si="18"/>
        <v>0</v>
      </c>
      <c r="E136" s="189">
        <f t="shared" si="18"/>
        <v>0</v>
      </c>
      <c r="F136" s="189">
        <f t="shared" si="18"/>
        <v>100</v>
      </c>
      <c r="G136" s="189" t="e">
        <f t="shared" si="18"/>
        <v>#DIV/0!</v>
      </c>
      <c r="H136" s="189">
        <f t="shared" si="18"/>
        <v>0</v>
      </c>
    </row>
    <row r="137" spans="1:8" ht="24" x14ac:dyDescent="0.2">
      <c r="A137" s="65" t="s">
        <v>159</v>
      </c>
      <c r="B137" s="130" t="s">
        <v>231</v>
      </c>
      <c r="C137" s="109"/>
      <c r="D137" s="109"/>
      <c r="E137" s="109"/>
      <c r="F137" s="97"/>
      <c r="G137" s="30" t="e">
        <f>E137/D137*100</f>
        <v>#DIV/0!</v>
      </c>
      <c r="H137" s="30">
        <f>E137-D137</f>
        <v>0</v>
      </c>
    </row>
    <row r="138" spans="1:8" ht="12.75" thickBot="1" x14ac:dyDescent="0.25">
      <c r="A138" s="190" t="s">
        <v>160</v>
      </c>
      <c r="B138" s="191" t="s">
        <v>232</v>
      </c>
      <c r="C138" s="114"/>
      <c r="D138" s="114"/>
      <c r="E138" s="114"/>
      <c r="F138" s="137">
        <v>100</v>
      </c>
      <c r="G138" s="192">
        <v>0</v>
      </c>
      <c r="H138" s="37">
        <f>E138-C138</f>
        <v>0</v>
      </c>
    </row>
    <row r="139" spans="1:8" ht="12.75" thickBot="1" x14ac:dyDescent="0.25">
      <c r="A139" s="168" t="s">
        <v>161</v>
      </c>
      <c r="B139" s="77" t="s">
        <v>162</v>
      </c>
      <c r="C139" s="193"/>
      <c r="D139" s="193"/>
      <c r="E139" s="193">
        <f>E140</f>
        <v>0</v>
      </c>
      <c r="F139" s="193">
        <f>F140</f>
        <v>0</v>
      </c>
      <c r="G139" s="194">
        <v>0</v>
      </c>
      <c r="H139" s="195">
        <f>E139-D139</f>
        <v>0</v>
      </c>
    </row>
    <row r="140" spans="1:8" ht="12.75" thickBot="1" x14ac:dyDescent="0.25">
      <c r="A140" s="196" t="s">
        <v>163</v>
      </c>
      <c r="B140" s="178" t="s">
        <v>164</v>
      </c>
      <c r="C140" s="197"/>
      <c r="D140" s="197"/>
      <c r="E140" s="197"/>
      <c r="F140" s="198"/>
      <c r="G140" s="199">
        <v>0</v>
      </c>
      <c r="H140" s="200">
        <f>E140-D140</f>
        <v>0</v>
      </c>
    </row>
    <row r="141" spans="1:8" ht="12.75" thickBot="1" x14ac:dyDescent="0.25">
      <c r="A141" s="168" t="s">
        <v>165</v>
      </c>
      <c r="B141" s="77" t="s">
        <v>166</v>
      </c>
      <c r="C141" s="172"/>
      <c r="D141" s="172"/>
      <c r="E141" s="172"/>
      <c r="F141" s="176"/>
      <c r="G141" s="201">
        <v>0</v>
      </c>
      <c r="H141" s="15">
        <f>E141-C141</f>
        <v>0</v>
      </c>
    </row>
    <row r="142" spans="1:8" ht="12.75" thickBot="1" x14ac:dyDescent="0.25">
      <c r="A142" s="12"/>
      <c r="B142" s="77" t="s">
        <v>240</v>
      </c>
      <c r="C142" s="172">
        <f>C8+C91</f>
        <v>650062.28681999992</v>
      </c>
      <c r="D142" s="172">
        <f>D8+D91</f>
        <v>570215.29312000005</v>
      </c>
      <c r="E142" s="172">
        <f>E8+E91</f>
        <v>234936.64257</v>
      </c>
      <c r="F142" s="172">
        <f>F8+F91</f>
        <v>212268.70535</v>
      </c>
      <c r="G142" s="14">
        <f>E142/D142*100</f>
        <v>41.201392772985187</v>
      </c>
      <c r="H142" s="15">
        <f>E142-D142</f>
        <v>-335278.65055000002</v>
      </c>
    </row>
    <row r="143" spans="1:8" x14ac:dyDescent="0.2">
      <c r="A143" s="1"/>
      <c r="B143" s="202"/>
      <c r="C143" s="203"/>
      <c r="D143" s="203"/>
      <c r="E143" s="198"/>
      <c r="F143" s="204"/>
      <c r="G143" s="204"/>
      <c r="H143" s="205"/>
    </row>
    <row r="144" spans="1:8" x14ac:dyDescent="0.2">
      <c r="A144" s="16" t="s">
        <v>167</v>
      </c>
      <c r="B144" s="16"/>
      <c r="C144" s="206"/>
      <c r="D144" s="206"/>
      <c r="E144" s="207"/>
      <c r="F144" s="208"/>
      <c r="G144" s="209"/>
      <c r="H144" s="16"/>
    </row>
    <row r="145" spans="1:8" x14ac:dyDescent="0.2">
      <c r="A145" s="16" t="s">
        <v>168</v>
      </c>
      <c r="B145" s="20"/>
      <c r="C145" s="210"/>
      <c r="D145" s="210"/>
      <c r="E145" s="207" t="s">
        <v>169</v>
      </c>
      <c r="F145" s="211"/>
      <c r="G145" s="211"/>
      <c r="H145" s="16"/>
    </row>
    <row r="146" spans="1:8" x14ac:dyDescent="0.2">
      <c r="A146" s="16"/>
      <c r="B146" s="20"/>
      <c r="C146" s="210"/>
      <c r="D146" s="210"/>
      <c r="E146" s="207"/>
      <c r="F146" s="211"/>
      <c r="G146" s="211"/>
      <c r="H146" s="16"/>
    </row>
    <row r="147" spans="1:8" x14ac:dyDescent="0.2">
      <c r="A147" s="212" t="s">
        <v>233</v>
      </c>
      <c r="B147" s="16"/>
      <c r="C147" s="213"/>
      <c r="D147" s="213"/>
      <c r="E147" s="214"/>
      <c r="F147" s="215"/>
      <c r="G147" s="216"/>
      <c r="H147" s="1"/>
    </row>
    <row r="148" spans="1:8" x14ac:dyDescent="0.2">
      <c r="A148" s="212" t="s">
        <v>170</v>
      </c>
      <c r="C148" s="213"/>
      <c r="D148" s="213"/>
      <c r="E148" s="214"/>
      <c r="F148" s="215"/>
      <c r="G148" s="215"/>
      <c r="H148" s="1"/>
    </row>
    <row r="149" spans="1:8" x14ac:dyDescent="0.2">
      <c r="A149" s="1"/>
      <c r="E149" s="198"/>
      <c r="F149" s="218"/>
      <c r="G149" s="219"/>
      <c r="H149" s="1"/>
    </row>
    <row r="150" spans="1:8" customFormat="1" ht="15" x14ac:dyDescent="0.25">
      <c r="C150" s="220"/>
      <c r="D150" s="220"/>
      <c r="E150" s="221"/>
      <c r="F150" s="222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1"/>
  <sheetViews>
    <sheetView workbookViewId="0">
      <selection sqref="A1:XFD1048576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286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81" t="s">
        <v>258</v>
      </c>
      <c r="B5" s="284" t="s">
        <v>3</v>
      </c>
      <c r="C5" s="290" t="s">
        <v>265</v>
      </c>
      <c r="D5" s="290" t="s">
        <v>266</v>
      </c>
      <c r="E5" s="290" t="s">
        <v>287</v>
      </c>
      <c r="F5" s="293" t="s">
        <v>288</v>
      </c>
      <c r="G5" s="279" t="s">
        <v>2</v>
      </c>
      <c r="H5" s="280"/>
    </row>
    <row r="6" spans="1:8" s="10" customFormat="1" x14ac:dyDescent="0.2">
      <c r="A6" s="282"/>
      <c r="B6" s="285"/>
      <c r="C6" s="291"/>
      <c r="D6" s="291"/>
      <c r="E6" s="291"/>
      <c r="F6" s="294"/>
      <c r="G6" s="296" t="s">
        <v>6</v>
      </c>
      <c r="H6" s="296" t="s">
        <v>7</v>
      </c>
    </row>
    <row r="7" spans="1:8" ht="12.75" thickBot="1" x14ac:dyDescent="0.25">
      <c r="A7" s="283"/>
      <c r="B7" s="286"/>
      <c r="C7" s="292"/>
      <c r="D7" s="292"/>
      <c r="E7" s="292"/>
      <c r="F7" s="295"/>
      <c r="G7" s="297"/>
      <c r="H7" s="297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135238.22117</v>
      </c>
      <c r="E8" s="14">
        <f>E9+E20+E32+E50+E65+E87+E38+E29+E14+E60+E56</f>
        <v>59548.86477</v>
      </c>
      <c r="F8" s="14">
        <f>F9+F20+F32+F50+F65+F87+F38+F29+F14+F60</f>
        <v>64820.777210000007</v>
      </c>
      <c r="G8" s="14">
        <f t="shared" ref="G8:G26" si="0">E8/D8*100</f>
        <v>44.032570271051277</v>
      </c>
      <c r="H8" s="15">
        <f t="shared" ref="H8:H41" si="1">E8-D8</f>
        <v>-75689.356400000004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30203.614980000002</v>
      </c>
      <c r="F9" s="266">
        <f>F10</f>
        <v>32294.82489</v>
      </c>
      <c r="G9" s="14">
        <f t="shared" si="0"/>
        <v>45.97202070076893</v>
      </c>
      <c r="H9" s="15">
        <f t="shared" si="1"/>
        <v>-35496.379319999993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30203.614980000002</v>
      </c>
      <c r="F10" s="23">
        <f>F11+F12+F13</f>
        <v>32294.82489</v>
      </c>
      <c r="G10" s="24">
        <f t="shared" si="0"/>
        <v>45.97202070076893</v>
      </c>
      <c r="H10" s="25">
        <f t="shared" si="1"/>
        <v>-35496.379319999993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29942.08482</v>
      </c>
      <c r="F11" s="97">
        <v>32163.081539999999</v>
      </c>
      <c r="G11" s="30">
        <f t="shared" si="0"/>
        <v>45.943882154334418</v>
      </c>
      <c r="H11" s="30">
        <f t="shared" si="1"/>
        <v>-35228.909480000002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34.124659999999999</v>
      </c>
      <c r="F12" s="32">
        <v>42.775019999999998</v>
      </c>
      <c r="G12" s="101">
        <f t="shared" si="0"/>
        <v>12.364007246376811</v>
      </c>
      <c r="H12" s="30">
        <f t="shared" si="1"/>
        <v>-241.87533999999999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227.40549999999999</v>
      </c>
      <c r="F13" s="36">
        <v>88.968329999999995</v>
      </c>
      <c r="G13" s="37">
        <f t="shared" si="0"/>
        <v>89.883596837944651</v>
      </c>
      <c r="H13" s="38">
        <f t="shared" si="1"/>
        <v>-25.594500000000011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4086.3958700000003</v>
      </c>
      <c r="F14" s="42">
        <f>F15</f>
        <v>4568.2179400000005</v>
      </c>
      <c r="G14" s="43">
        <f t="shared" si="0"/>
        <v>40.666390233653985</v>
      </c>
      <c r="H14" s="15">
        <f t="shared" si="1"/>
        <v>-5962.1868699999995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4086.3958700000003</v>
      </c>
      <c r="F15" s="46">
        <f>F16+F17+F18+F19</f>
        <v>4568.2179400000005</v>
      </c>
      <c r="G15" s="25">
        <f t="shared" si="0"/>
        <v>40.666390233653985</v>
      </c>
      <c r="H15" s="25">
        <f t="shared" si="1"/>
        <v>-5962.1868699999995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1936.0558100000001</v>
      </c>
      <c r="F16" s="50">
        <v>2073.7789499999999</v>
      </c>
      <c r="G16" s="30">
        <f t="shared" si="0"/>
        <v>42.046016548717787</v>
      </c>
      <c r="H16" s="51">
        <f t="shared" si="1"/>
        <v>-2668.5559199999998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12.667199999999999</v>
      </c>
      <c r="F17" s="50">
        <v>15.733969999999999</v>
      </c>
      <c r="G17" s="30">
        <f t="shared" si="0"/>
        <v>53.408259155195616</v>
      </c>
      <c r="H17" s="51">
        <f t="shared" si="1"/>
        <v>-11.050480000000002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2523.0145900000002</v>
      </c>
      <c r="F18" s="50">
        <v>2873.7133100000001</v>
      </c>
      <c r="G18" s="103">
        <f t="shared" si="0"/>
        <v>41.948950922576714</v>
      </c>
      <c r="H18" s="51">
        <f t="shared" si="1"/>
        <v>-3491.47334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-385.34172999999998</v>
      </c>
      <c r="F19" s="57">
        <v>-395.00828999999999</v>
      </c>
      <c r="G19" s="101">
        <f t="shared" si="0"/>
        <v>64.846733933029142</v>
      </c>
      <c r="H19" s="51">
        <f t="shared" si="1"/>
        <v>208.89287000000002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25198.834999999999</v>
      </c>
      <c r="E20" s="58">
        <f>E21+E25+E26+E28+E27</f>
        <v>16929.018899999999</v>
      </c>
      <c r="F20" s="58">
        <f>F21+F25+F26+F28+F27</f>
        <v>17843.296299999998</v>
      </c>
      <c r="G20" s="59">
        <f t="shared" si="0"/>
        <v>67.181752251641797</v>
      </c>
      <c r="H20" s="15">
        <f t="shared" si="1"/>
        <v>-8269.8161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13389.316150000001</v>
      </c>
      <c r="F21" s="102">
        <f>F22+F23+F24</f>
        <v>13323.679329999999</v>
      </c>
      <c r="G21" s="103">
        <f t="shared" si="0"/>
        <v>70.145201959346196</v>
      </c>
      <c r="H21" s="25">
        <f t="shared" si="1"/>
        <v>-5698.6838499999994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11465.38521</v>
      </c>
      <c r="F22" s="50">
        <v>9141.2800700000007</v>
      </c>
      <c r="G22" s="30">
        <f t="shared" si="0"/>
        <v>84.199054196959693</v>
      </c>
      <c r="H22" s="30">
        <f t="shared" si="1"/>
        <v>-2151.6147899999996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1924.0047300000001</v>
      </c>
      <c r="F23" s="50">
        <v>4187.5168899999999</v>
      </c>
      <c r="G23" s="30">
        <f t="shared" si="0"/>
        <v>35.167331932005119</v>
      </c>
      <c r="H23" s="30">
        <f t="shared" si="1"/>
        <v>-3546.9952699999999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-7.3789999999999994E-2</v>
      </c>
      <c r="F24" s="50">
        <v>-5.1176300000000001</v>
      </c>
      <c r="G24" s="30" t="e">
        <f t="shared" si="0"/>
        <v>#DIV/0!</v>
      </c>
      <c r="H24" s="30">
        <f t="shared" si="1"/>
        <v>-7.3789999999999994E-2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664.73334</v>
      </c>
      <c r="F25" s="108">
        <v>526.59126000000003</v>
      </c>
      <c r="G25" s="30">
        <f t="shared" si="0"/>
        <v>131.3702252964427</v>
      </c>
      <c r="H25" s="30">
        <f t="shared" si="1"/>
        <v>158.73334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4767.085</v>
      </c>
      <c r="E26" s="71">
        <v>2601.6643300000001</v>
      </c>
      <c r="F26" s="72">
        <v>3646.63994</v>
      </c>
      <c r="G26" s="30">
        <f t="shared" si="0"/>
        <v>54.575580884334975</v>
      </c>
      <c r="H26" s="30">
        <f t="shared" si="1"/>
        <v>-2165.42067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273.30507999999998</v>
      </c>
      <c r="F28" s="36">
        <v>346.38576999999998</v>
      </c>
      <c r="G28" s="100">
        <f t="shared" ref="G28:G41" si="2">E28/D28*100</f>
        <v>32.623703968964485</v>
      </c>
      <c r="H28" s="30">
        <f t="shared" si="1"/>
        <v>-564.44492000000002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2172.1786500000003</v>
      </c>
      <c r="F29" s="14">
        <f>F30+F31</f>
        <v>2464.8343000000004</v>
      </c>
      <c r="G29" s="80">
        <f t="shared" si="2"/>
        <v>21.505513422527553</v>
      </c>
      <c r="H29" s="15">
        <f t="shared" si="1"/>
        <v>-7928.3876900000014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71.088539999999995</v>
      </c>
      <c r="F30" s="81">
        <v>155.71064000000001</v>
      </c>
      <c r="G30" s="25">
        <f t="shared" si="2"/>
        <v>8.9500660661643661</v>
      </c>
      <c r="H30" s="25">
        <f t="shared" si="1"/>
        <v>-723.19096000000002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2101.0901100000001</v>
      </c>
      <c r="F31" s="108">
        <v>2309.1236600000002</v>
      </c>
      <c r="G31" s="38">
        <f t="shared" si="2"/>
        <v>22.57710455440894</v>
      </c>
      <c r="H31" s="38">
        <f t="shared" si="1"/>
        <v>-7205.1967300000006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1080.4098099999999</v>
      </c>
      <c r="F32" s="14">
        <f>F33+F35+F37+F36</f>
        <v>1310.5757899999999</v>
      </c>
      <c r="G32" s="59">
        <f t="shared" si="2"/>
        <v>54.120613635225155</v>
      </c>
      <c r="H32" s="15">
        <f t="shared" si="1"/>
        <v>-915.89019000000008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743.73146999999994</v>
      </c>
      <c r="F33" s="32">
        <f>F34</f>
        <v>708.11478999999997</v>
      </c>
      <c r="G33" s="103">
        <f t="shared" si="2"/>
        <v>70.3092711287578</v>
      </c>
      <c r="H33" s="25">
        <f t="shared" si="1"/>
        <v>-314.06853000000001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743.73146999999994</v>
      </c>
      <c r="F34" s="108">
        <v>708.11478999999997</v>
      </c>
      <c r="G34" s="103">
        <f t="shared" si="2"/>
        <v>70.3092711287578</v>
      </c>
      <c r="H34" s="30">
        <f t="shared" si="1"/>
        <v>-314.06853000000001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14.63</v>
      </c>
      <c r="F35" s="72">
        <v>45.64</v>
      </c>
      <c r="G35" s="103">
        <f t="shared" si="2"/>
        <v>11.657370517928287</v>
      </c>
      <c r="H35" s="30">
        <f t="shared" si="1"/>
        <v>-110.87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55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322.04834</v>
      </c>
      <c r="F37" s="36">
        <v>501.82100000000003</v>
      </c>
      <c r="G37" s="103">
        <f t="shared" si="2"/>
        <v>42.655409271523176</v>
      </c>
      <c r="H37" s="101">
        <f t="shared" si="1"/>
        <v>-432.95166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20967.391309999999</v>
      </c>
      <c r="E38" s="92">
        <f>E39+E47+E48</f>
        <v>3047.1321899999998</v>
      </c>
      <c r="F38" s="91">
        <f>F39+F47+F48+F46</f>
        <v>4184.9307299999991</v>
      </c>
      <c r="G38" s="14">
        <f t="shared" si="2"/>
        <v>14.532719616611189</v>
      </c>
      <c r="H38" s="15">
        <f t="shared" si="1"/>
        <v>-17920.259119999999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19936.43131</v>
      </c>
      <c r="E39" s="110">
        <f>E40+E42+E44+E46</f>
        <v>2772.70442</v>
      </c>
      <c r="F39" s="102">
        <f>F40+F42+F44</f>
        <v>3765.20444</v>
      </c>
      <c r="G39" s="24">
        <f t="shared" si="2"/>
        <v>13.907726898992333</v>
      </c>
      <c r="H39" s="24">
        <f t="shared" si="1"/>
        <v>-17163.726889999998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1208.39067</v>
      </c>
      <c r="F40" s="109">
        <f>F41</f>
        <v>1877.0677800000001</v>
      </c>
      <c r="G40" s="30">
        <f t="shared" si="2"/>
        <v>14.710817355100254</v>
      </c>
      <c r="H40" s="30">
        <f t="shared" si="1"/>
        <v>-7005.9093299999995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1208.39067</v>
      </c>
      <c r="F41" s="99">
        <v>1877.0677800000001</v>
      </c>
      <c r="G41" s="100">
        <f t="shared" si="2"/>
        <v>14.710817355100254</v>
      </c>
      <c r="H41" s="101">
        <f t="shared" si="1"/>
        <v>-7005.9093299999995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11391.83431</v>
      </c>
      <c r="E42" s="109">
        <f>E43</f>
        <v>1346.62427</v>
      </c>
      <c r="F42" s="99">
        <f>F43</f>
        <v>1789.75854</v>
      </c>
      <c r="G42" s="97">
        <f>G43</f>
        <v>11.820960815923245</v>
      </c>
      <c r="H42" s="109">
        <f>E42-D42</f>
        <v>-10045.21004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11391.83431</v>
      </c>
      <c r="E43" s="109">
        <v>1346.62427</v>
      </c>
      <c r="F43" s="109">
        <v>1789.75854</v>
      </c>
      <c r="G43" s="97">
        <f>E43/D43*100</f>
        <v>11.820960815923245</v>
      </c>
      <c r="H43" s="109">
        <f>E43-D43</f>
        <v>-10045.21004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162.92447999999999</v>
      </c>
      <c r="F44" s="99">
        <f>F45</f>
        <v>98.378119999999996</v>
      </c>
      <c r="G44" s="97">
        <f>G45</f>
        <v>49.326660550958671</v>
      </c>
      <c r="H44" s="99">
        <f>E44-D44</f>
        <v>-167.37252000000004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162.92447999999999</v>
      </c>
      <c r="F45" s="99">
        <v>98.378119999999996</v>
      </c>
      <c r="G45" s="97">
        <f>E45/D45*100</f>
        <v>49.326660550958671</v>
      </c>
      <c r="H45" s="109">
        <f>H44</f>
        <v>-167.37252000000004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54.765000000000001</v>
      </c>
      <c r="F46" s="99">
        <v>74.349779999999996</v>
      </c>
      <c r="G46" s="100">
        <f t="shared" ref="G46:G52" si="3">E46/D46*100</f>
        <v>30.210505411577799</v>
      </c>
      <c r="H46" s="100">
        <f t="shared" ref="H46:H116" si="4">E46-D46</f>
        <v>-126.51299999999999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144.53592</v>
      </c>
      <c r="F47" s="114">
        <v>167.51503</v>
      </c>
      <c r="G47" s="100">
        <f t="shared" si="3"/>
        <v>25.740669767839456</v>
      </c>
      <c r="H47" s="100">
        <f t="shared" si="4"/>
        <v>-416.97208000000001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129.89185000000001</v>
      </c>
      <c r="F48" s="14">
        <f>F49</f>
        <v>177.86148</v>
      </c>
      <c r="G48" s="14">
        <f t="shared" si="3"/>
        <v>45.07410453406623</v>
      </c>
      <c r="H48" s="15">
        <f t="shared" si="4"/>
        <v>-158.28214999999997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129.89185000000001</v>
      </c>
      <c r="F49" s="119">
        <v>177.86148</v>
      </c>
      <c r="G49" s="101">
        <f t="shared" si="3"/>
        <v>45.07410453406623</v>
      </c>
      <c r="H49" s="38">
        <f t="shared" si="4"/>
        <v>-158.28214999999997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46.616999999999997</v>
      </c>
      <c r="F50" s="120">
        <f>+F51</f>
        <v>142.2379</v>
      </c>
      <c r="G50" s="14">
        <f t="shared" si="3"/>
        <v>40.224172296860033</v>
      </c>
      <c r="H50" s="15">
        <f t="shared" si="4"/>
        <v>-69.27600000000001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46.616999999999997</v>
      </c>
      <c r="F51" s="31">
        <f>F52+F53+F54+F55</f>
        <v>142.2379</v>
      </c>
      <c r="G51" s="25">
        <f t="shared" si="3"/>
        <v>40.224172296860033</v>
      </c>
      <c r="H51" s="25">
        <f t="shared" si="4"/>
        <v>-69.27600000000001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36.829300000000003</v>
      </c>
      <c r="F52" s="50">
        <v>21.844899999999999</v>
      </c>
      <c r="G52" s="30">
        <f t="shared" si="3"/>
        <v>426.41310640268608</v>
      </c>
      <c r="H52" s="103">
        <f t="shared" si="4"/>
        <v>28.192300000000003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9.5347299999999997</v>
      </c>
      <c r="F54" s="50">
        <v>25.993179999999999</v>
      </c>
      <c r="G54" s="30">
        <f t="shared" ref="G54:G65" si="5">E54/D54*100</f>
        <v>8.8896938166629376</v>
      </c>
      <c r="H54" s="30">
        <f t="shared" si="4"/>
        <v>-97.721270000000004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0.25296999999999997</v>
      </c>
      <c r="F55" s="50">
        <v>94.399820000000005</v>
      </c>
      <c r="G55" s="103" t="e">
        <f t="shared" si="5"/>
        <v>#DIV/0!</v>
      </c>
      <c r="H55" s="30">
        <f t="shared" si="4"/>
        <v>0.25296999999999997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108.25848000000001</v>
      </c>
      <c r="E56" s="270">
        <f>E57</f>
        <v>11.65709</v>
      </c>
      <c r="F56" s="270">
        <f>F57</f>
        <v>0</v>
      </c>
      <c r="G56" s="270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108.25848000000001</v>
      </c>
      <c r="E57" s="102">
        <f>E59+E58</f>
        <v>11.65709</v>
      </c>
      <c r="F57" s="102">
        <f>F59+F58</f>
        <v>0</v>
      </c>
      <c r="G57" s="102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/>
      <c r="E58" s="23">
        <v>10.89409</v>
      </c>
      <c r="F58" s="81"/>
      <c r="G58" s="23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108.25848000000001</v>
      </c>
      <c r="E59" s="114">
        <v>0.76300000000000001</v>
      </c>
      <c r="F59" s="137"/>
      <c r="G59" s="114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687.59316999999999</v>
      </c>
      <c r="F60" s="41">
        <f>F61+F62+F63+F64</f>
        <v>265.74866000000003</v>
      </c>
      <c r="G60" s="14">
        <f t="shared" si="5"/>
        <v>188.89922252747255</v>
      </c>
      <c r="H60" s="15">
        <f t="shared" si="4"/>
        <v>323.59316999999999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8.6818000000000008</v>
      </c>
      <c r="G61" s="24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30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125</v>
      </c>
      <c r="E63" s="31">
        <v>631.50062000000003</v>
      </c>
      <c r="F63" s="32">
        <v>80.003380000000007</v>
      </c>
      <c r="G63" s="30">
        <f t="shared" si="5"/>
        <v>505.20049600000004</v>
      </c>
      <c r="H63" s="30">
        <f t="shared" si="4"/>
        <v>506.50062000000003</v>
      </c>
    </row>
    <row r="64" spans="1:9" s="139" customFormat="1" ht="36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10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279.07556999999997</v>
      </c>
      <c r="F65" s="91">
        <v>954.28826000000004</v>
      </c>
      <c r="G65" s="78">
        <f t="shared" si="5"/>
        <v>238.52612820512817</v>
      </c>
      <c r="H65" s="59">
        <f>E65-D65</f>
        <v>162.07556999999997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0.45</v>
      </c>
      <c r="F66" s="110"/>
      <c r="G66" s="102">
        <f>E66/D66*100</f>
        <v>11.25</v>
      </c>
      <c r="H66" s="102">
        <f t="shared" si="4"/>
        <v>-3.55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0.45</v>
      </c>
      <c r="F67" s="234"/>
      <c r="G67" s="102">
        <f>E67/D67*100</f>
        <v>11.25</v>
      </c>
      <c r="H67" s="109">
        <f t="shared" si="4"/>
        <v>-3.55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22.5</v>
      </c>
      <c r="F68" s="97"/>
      <c r="G68" s="109"/>
      <c r="H68" s="109">
        <f t="shared" si="4"/>
        <v>19.5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22.5</v>
      </c>
      <c r="F69" s="97"/>
      <c r="G69" s="109">
        <f>E69/D69*100</f>
        <v>750</v>
      </c>
      <c r="H69" s="235">
        <f t="shared" si="4"/>
        <v>19.5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0.25</v>
      </c>
      <c r="F70" s="110"/>
      <c r="G70" s="102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0.25</v>
      </c>
      <c r="F71" s="97"/>
      <c r="G71" s="109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109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109">
        <f>E73/D73*100</f>
        <v>0</v>
      </c>
      <c r="H73" s="109">
        <f>E73-D73</f>
        <v>-5</v>
      </c>
    </row>
    <row r="74" spans="1:8" ht="48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109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109">
        <f>E75/D75*100</f>
        <v>33.333333333333329</v>
      </c>
      <c r="H75" s="109">
        <f>E76-D75</f>
        <v>-2.7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0.3</v>
      </c>
      <c r="F76" s="110"/>
      <c r="G76" s="102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0.3</v>
      </c>
      <c r="F77" s="97"/>
      <c r="G77" s="109">
        <f>E77/D77*100</f>
        <v>15</v>
      </c>
      <c r="H77" s="109">
        <f>E77-D77</f>
        <v>-1.7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109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109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53.5</v>
      </c>
      <c r="F80" s="110"/>
      <c r="G80" s="102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53.5</v>
      </c>
      <c r="F81" s="97"/>
      <c r="G81" s="109">
        <f t="shared" ref="G81:G86" si="7">E81/D81*100</f>
        <v>116.30434782608697</v>
      </c>
      <c r="H81" s="109">
        <f t="shared" ref="H81:H86" si="8">E81-D81</f>
        <v>7.5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20.662459999999999</v>
      </c>
      <c r="F82" s="97"/>
      <c r="G82" s="109">
        <f t="shared" si="7"/>
        <v>108.74978947368422</v>
      </c>
      <c r="H82" s="109">
        <f t="shared" si="8"/>
        <v>1.6624599999999994</v>
      </c>
    </row>
    <row r="83" spans="1:8" ht="60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20.662459999999999</v>
      </c>
      <c r="F83" s="97"/>
      <c r="G83" s="109">
        <f t="shared" si="7"/>
        <v>108.74978947368422</v>
      </c>
      <c r="H83" s="109">
        <f t="shared" si="8"/>
        <v>1.6624599999999994</v>
      </c>
    </row>
    <row r="84" spans="1:8" ht="48" x14ac:dyDescent="0.2">
      <c r="A84" s="231" t="s">
        <v>206</v>
      </c>
      <c r="B84" s="175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179.91310999999999</v>
      </c>
      <c r="F84" s="97">
        <f t="shared" si="9"/>
        <v>0</v>
      </c>
      <c r="G84" s="109">
        <f t="shared" si="7"/>
        <v>620.39003448275855</v>
      </c>
      <c r="H84" s="109">
        <f t="shared" si="8"/>
        <v>150.91310999999999</v>
      </c>
    </row>
    <row r="85" spans="1:8" ht="48" x14ac:dyDescent="0.2">
      <c r="A85" s="232" t="s">
        <v>208</v>
      </c>
      <c r="B85" s="233" t="s">
        <v>209</v>
      </c>
      <c r="C85" s="108"/>
      <c r="D85" s="108">
        <v>26</v>
      </c>
      <c r="E85" s="108">
        <v>176.63176999999999</v>
      </c>
      <c r="F85" s="108"/>
      <c r="G85" s="109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3.2813400000000001</v>
      </c>
      <c r="F86" s="108"/>
      <c r="G86" s="109">
        <f t="shared" si="7"/>
        <v>109.378</v>
      </c>
      <c r="H86" s="99">
        <f t="shared" si="8"/>
        <v>0.28134000000000015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1005.17154</v>
      </c>
      <c r="F87" s="91">
        <f t="shared" si="10"/>
        <v>791.82244000000003</v>
      </c>
      <c r="G87" s="78">
        <f>E87/D87*100</f>
        <v>192.78318757192176</v>
      </c>
      <c r="H87" s="59">
        <f t="shared" si="4"/>
        <v>483.77154000000007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9.9132499999999997</v>
      </c>
      <c r="G88" s="3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>
        <v>701.01800000000003</v>
      </c>
      <c r="F89" s="46">
        <v>-78.637879999999996</v>
      </c>
      <c r="G89" s="30" t="e">
        <f t="shared" si="11"/>
        <v>#DIV/0!</v>
      </c>
      <c r="H89" s="30">
        <f t="shared" si="4"/>
        <v>701.01800000000003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56.753540000000001</v>
      </c>
      <c r="F90" s="36">
        <v>108.6086</v>
      </c>
      <c r="G90" s="30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3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C93+C135+C137</f>
        <v>518067.54134999996</v>
      </c>
      <c r="D92" s="59">
        <f>D93+D135+D137</f>
        <v>383754.88135000004</v>
      </c>
      <c r="E92" s="59">
        <f>E93+E135+E137</f>
        <v>198371.04709000001</v>
      </c>
      <c r="F92" s="59">
        <f>F93+F135+F137</f>
        <v>194554.95603000003</v>
      </c>
      <c r="G92" s="14">
        <f t="shared" si="11"/>
        <v>51.692123470105791</v>
      </c>
      <c r="H92" s="15">
        <f t="shared" si="4"/>
        <v>-185383.83426000003</v>
      </c>
    </row>
    <row r="93" spans="1:8" ht="12.75" thickBot="1" x14ac:dyDescent="0.25">
      <c r="A93" s="146" t="s">
        <v>104</v>
      </c>
      <c r="B93" s="147" t="s">
        <v>105</v>
      </c>
      <c r="C93" s="148">
        <f>C94+C97+C114</f>
        <v>517945.79999999993</v>
      </c>
      <c r="D93" s="148">
        <f>D94+D97+D114</f>
        <v>383633.14</v>
      </c>
      <c r="E93" s="148">
        <f>E94+E97+E114</f>
        <v>198371.04709000001</v>
      </c>
      <c r="F93" s="148">
        <f>F94+F97+F114</f>
        <v>194453.95603000003</v>
      </c>
      <c r="G93" s="14">
        <f t="shared" si="11"/>
        <v>51.708527342033072</v>
      </c>
      <c r="H93" s="15">
        <f t="shared" si="4"/>
        <v>-185262.09291000001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154325.9</v>
      </c>
      <c r="E94" s="59">
        <f>E95+E96</f>
        <v>79329.410229999994</v>
      </c>
      <c r="F94" s="59">
        <f>F95+F96</f>
        <v>89768</v>
      </c>
      <c r="G94" s="14">
        <f t="shared" si="11"/>
        <v>51.403821542592652</v>
      </c>
      <c r="H94" s="15">
        <f t="shared" si="4"/>
        <v>-74996.48977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79329.410229999994</v>
      </c>
      <c r="F95" s="152">
        <v>89768</v>
      </c>
      <c r="G95" s="25">
        <f t="shared" si="11"/>
        <v>51.471827662501134</v>
      </c>
      <c r="H95" s="25">
        <f t="shared" si="4"/>
        <v>-74792.589770000006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203.9</v>
      </c>
      <c r="E96" s="114"/>
      <c r="F96" s="137">
        <v>0</v>
      </c>
      <c r="G96" s="38">
        <f t="shared" si="11"/>
        <v>0</v>
      </c>
      <c r="H96" s="38">
        <f t="shared" si="4"/>
        <v>-203.9</v>
      </c>
    </row>
    <row r="97" spans="1:8" ht="12.75" thickBot="1" x14ac:dyDescent="0.25">
      <c r="A97" s="12" t="s">
        <v>112</v>
      </c>
      <c r="B97" s="77" t="s">
        <v>113</v>
      </c>
      <c r="C97" s="59">
        <f>C99+C104+C98+C100+C102+C103</f>
        <v>183607.6</v>
      </c>
      <c r="D97" s="59">
        <f>D99+D104+D98+D100+D102+D103+D101</f>
        <v>51511.240000000005</v>
      </c>
      <c r="E97" s="59">
        <f>E99+E104+E98+E100+E102+E103+E101</f>
        <v>19606.230939999998</v>
      </c>
      <c r="F97" s="59">
        <f t="shared" ref="F97" si="12">F99+F104+F98+F100+F102+F103</f>
        <v>6868.7973300000003</v>
      </c>
      <c r="G97" s="14">
        <f t="shared" si="11"/>
        <v>38.062044206274194</v>
      </c>
      <c r="H97" s="15">
        <f t="shared" si="4"/>
        <v>-31905.009060000008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2218.78863</v>
      </c>
      <c r="F98" s="157">
        <v>1678.22534</v>
      </c>
      <c r="G98" s="25">
        <f t="shared" si="11"/>
        <v>75.384385893384973</v>
      </c>
      <c r="H98" s="25">
        <f t="shared" si="4"/>
        <v>-724.51137000000017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/>
      <c r="G99" s="30">
        <f>E99/D99*100</f>
        <v>0</v>
      </c>
      <c r="H99" s="103">
        <f t="shared" si="4"/>
        <v>-3247.7</v>
      </c>
    </row>
    <row r="100" spans="1:8" s="10" customFormat="1" x14ac:dyDescent="0.2">
      <c r="A100" s="158" t="s">
        <v>212</v>
      </c>
      <c r="B100" s="159" t="s">
        <v>213</v>
      </c>
      <c r="C100" s="49">
        <v>441.5</v>
      </c>
      <c r="D100" s="49">
        <v>441.5</v>
      </c>
      <c r="E100" s="109"/>
      <c r="F100" s="144"/>
      <c r="G100" s="30"/>
      <c r="H100" s="103">
        <f t="shared" si="4"/>
        <v>-441.5</v>
      </c>
    </row>
    <row r="101" spans="1:8" s="10" customFormat="1" ht="24" x14ac:dyDescent="0.2">
      <c r="A101" s="264" t="s">
        <v>267</v>
      </c>
      <c r="B101" s="175" t="s">
        <v>268</v>
      </c>
      <c r="C101" s="49"/>
      <c r="D101" s="49">
        <v>3514.64</v>
      </c>
      <c r="E101" s="109">
        <v>3514.4252499999998</v>
      </c>
      <c r="F101" s="144"/>
      <c r="G101" s="30"/>
      <c r="H101" s="103">
        <f t="shared" si="4"/>
        <v>-0.21475000000009459</v>
      </c>
    </row>
    <row r="102" spans="1:8" s="10" customFormat="1" x14ac:dyDescent="0.2">
      <c r="A102" s="158" t="s">
        <v>118</v>
      </c>
      <c r="B102" s="163" t="s">
        <v>119</v>
      </c>
      <c r="C102" s="118">
        <v>89</v>
      </c>
      <c r="D102" s="118">
        <v>89</v>
      </c>
      <c r="E102" s="23"/>
      <c r="F102" s="165"/>
      <c r="G102" s="30">
        <f>E102/D102*100</f>
        <v>0</v>
      </c>
      <c r="H102" s="103">
        <f t="shared" si="4"/>
        <v>-89</v>
      </c>
    </row>
    <row r="103" spans="1:8" s="10" customFormat="1" ht="24.75" thickBot="1" x14ac:dyDescent="0.25">
      <c r="A103" s="166" t="s">
        <v>256</v>
      </c>
      <c r="B103" s="154" t="s">
        <v>217</v>
      </c>
      <c r="C103" s="115">
        <v>87643.4</v>
      </c>
      <c r="D103" s="115">
        <v>19665.7</v>
      </c>
      <c r="E103" s="114"/>
      <c r="F103" s="137"/>
      <c r="G103" s="103">
        <f>E103/D103*100</f>
        <v>0</v>
      </c>
      <c r="H103" s="103">
        <f t="shared" si="4"/>
        <v>-19665.7</v>
      </c>
    </row>
    <row r="104" spans="1:8" ht="12.75" thickBot="1" x14ac:dyDescent="0.25">
      <c r="A104" s="168" t="s">
        <v>120</v>
      </c>
      <c r="B104" s="183" t="s">
        <v>121</v>
      </c>
      <c r="C104" s="59">
        <f>C105+C106+C107+C108+C110+C111+C112+C113+C109</f>
        <v>89242.700000000012</v>
      </c>
      <c r="D104" s="59">
        <f>D105+D106+D107+D108+D110+D111+D112+D113+D109</f>
        <v>21609.4</v>
      </c>
      <c r="E104" s="59">
        <f t="shared" ref="E104:F104" si="13">E105+E106+E107+E108+E110+E111+E112+E113</f>
        <v>13873.017059999998</v>
      </c>
      <c r="F104" s="59">
        <f t="shared" si="13"/>
        <v>5190.5719900000004</v>
      </c>
      <c r="G104" s="14">
        <f t="shared" ref="G104:G111" si="14">E104/D104*100</f>
        <v>64.198992382944439</v>
      </c>
      <c r="H104" s="15">
        <f t="shared" si="4"/>
        <v>-7736.3829400000031</v>
      </c>
    </row>
    <row r="105" spans="1:8" x14ac:dyDescent="0.2">
      <c r="A105" s="22" t="s">
        <v>120</v>
      </c>
      <c r="B105" s="246" t="s">
        <v>122</v>
      </c>
      <c r="C105" s="151">
        <v>990</v>
      </c>
      <c r="D105" s="151">
        <v>990</v>
      </c>
      <c r="E105" s="169">
        <v>371.8245</v>
      </c>
      <c r="F105" s="152">
        <v>426.01299</v>
      </c>
      <c r="G105" s="25">
        <f t="shared" si="14"/>
        <v>37.558030303030307</v>
      </c>
      <c r="H105" s="25">
        <f t="shared" si="4"/>
        <v>-618.17550000000006</v>
      </c>
    </row>
    <row r="106" spans="1:8" ht="24" x14ac:dyDescent="0.2">
      <c r="A106" s="140" t="s">
        <v>120</v>
      </c>
      <c r="B106" s="248" t="s">
        <v>123</v>
      </c>
      <c r="C106" s="109">
        <v>2097.1</v>
      </c>
      <c r="D106" s="109">
        <v>2465.8000000000002</v>
      </c>
      <c r="E106" s="169">
        <v>1153.992</v>
      </c>
      <c r="F106" s="108">
        <v>1175.0319999999999</v>
      </c>
      <c r="G106" s="30">
        <f t="shared" si="14"/>
        <v>46.799902668505148</v>
      </c>
      <c r="H106" s="103">
        <f t="shared" si="4"/>
        <v>-1311.8080000000002</v>
      </c>
    </row>
    <row r="107" spans="1:8" ht="24" x14ac:dyDescent="0.2">
      <c r="A107" s="82" t="s">
        <v>120</v>
      </c>
      <c r="B107" s="249" t="s">
        <v>218</v>
      </c>
      <c r="C107" s="109">
        <v>4220</v>
      </c>
      <c r="D107" s="109">
        <v>1050.8</v>
      </c>
      <c r="E107" s="169">
        <v>635</v>
      </c>
      <c r="F107" s="108"/>
      <c r="G107" s="30">
        <f t="shared" si="14"/>
        <v>60.430148458317476</v>
      </c>
      <c r="H107" s="103">
        <f t="shared" si="4"/>
        <v>-415.79999999999995</v>
      </c>
    </row>
    <row r="108" spans="1:8" ht="24" x14ac:dyDescent="0.2">
      <c r="A108" s="82" t="s">
        <v>124</v>
      </c>
      <c r="B108" s="249" t="s">
        <v>219</v>
      </c>
      <c r="C108" s="35">
        <v>1894.8</v>
      </c>
      <c r="D108" s="35">
        <v>1894.8</v>
      </c>
      <c r="E108" s="35"/>
      <c r="F108" s="97"/>
      <c r="G108" s="30">
        <f t="shared" si="14"/>
        <v>0</v>
      </c>
      <c r="H108" s="103">
        <f t="shared" si="4"/>
        <v>-1894.8</v>
      </c>
    </row>
    <row r="109" spans="1:8" ht="24" x14ac:dyDescent="0.2">
      <c r="A109" s="111" t="s">
        <v>125</v>
      </c>
      <c r="B109" s="250" t="s">
        <v>222</v>
      </c>
      <c r="C109" s="35">
        <v>1480</v>
      </c>
      <c r="D109" s="35">
        <v>1480</v>
      </c>
      <c r="E109" s="35"/>
      <c r="F109" s="108"/>
      <c r="G109" s="30"/>
      <c r="H109" s="103"/>
    </row>
    <row r="110" spans="1:8" ht="24" x14ac:dyDescent="0.2">
      <c r="A110" s="111" t="s">
        <v>125</v>
      </c>
      <c r="B110" s="250" t="s">
        <v>126</v>
      </c>
      <c r="C110" s="99">
        <v>568.20000000000005</v>
      </c>
      <c r="D110" s="99">
        <v>568.20000000000005</v>
      </c>
      <c r="E110" s="99"/>
      <c r="F110" s="108"/>
      <c r="G110" s="30">
        <f t="shared" si="14"/>
        <v>0</v>
      </c>
      <c r="H110" s="103">
        <f t="shared" si="4"/>
        <v>-568.20000000000005</v>
      </c>
    </row>
    <row r="111" spans="1:8" ht="24" x14ac:dyDescent="0.2">
      <c r="A111" s="68" t="s">
        <v>120</v>
      </c>
      <c r="B111" s="251" t="s">
        <v>127</v>
      </c>
      <c r="C111" s="109">
        <v>2000</v>
      </c>
      <c r="D111" s="109"/>
      <c r="E111" s="109"/>
      <c r="F111" s="97">
        <v>3589.527</v>
      </c>
      <c r="G111" s="30" t="e">
        <f t="shared" si="14"/>
        <v>#DIV/0!</v>
      </c>
      <c r="H111" s="103">
        <f t="shared" si="4"/>
        <v>0</v>
      </c>
    </row>
    <row r="112" spans="1:8" ht="24" x14ac:dyDescent="0.2">
      <c r="A112" s="68" t="s">
        <v>120</v>
      </c>
      <c r="B112" s="252" t="s">
        <v>221</v>
      </c>
      <c r="C112" s="99">
        <v>3132</v>
      </c>
      <c r="D112" s="99">
        <v>3132</v>
      </c>
      <c r="E112" s="99">
        <v>1684.40056</v>
      </c>
      <c r="F112" s="97"/>
      <c r="G112" s="30"/>
      <c r="H112" s="103"/>
    </row>
    <row r="113" spans="1:8" ht="24.75" thickBot="1" x14ac:dyDescent="0.25">
      <c r="A113" s="170" t="s">
        <v>120</v>
      </c>
      <c r="B113" s="253" t="s">
        <v>220</v>
      </c>
      <c r="C113" s="99">
        <v>72860.600000000006</v>
      </c>
      <c r="D113" s="99">
        <v>10027.799999999999</v>
      </c>
      <c r="E113" s="99">
        <v>10027.799999999999</v>
      </c>
      <c r="F113" s="171"/>
      <c r="G113" s="38"/>
      <c r="H113" s="103">
        <f t="shared" si="4"/>
        <v>0</v>
      </c>
    </row>
    <row r="114" spans="1:8" ht="12.75" thickBot="1" x14ac:dyDescent="0.25">
      <c r="A114" s="12" t="s">
        <v>128</v>
      </c>
      <c r="B114" s="77" t="s">
        <v>129</v>
      </c>
      <c r="C114" s="59">
        <f>C115+C126+C128+C130+C131+C132+C133+C129+C127</f>
        <v>180216.19999999995</v>
      </c>
      <c r="D114" s="59">
        <f>D115+D126+D128+D130+D131+D132+D133+D129+D127</f>
        <v>177796</v>
      </c>
      <c r="E114" s="59">
        <f>E115+E126+E128+E130+E131+E132+E133+E129+E127</f>
        <v>99435.405920000019</v>
      </c>
      <c r="F114" s="59">
        <f>F115+F126+F128+F130+F131+F132+F133+F129+F127</f>
        <v>97817.158700000029</v>
      </c>
      <c r="G114" s="14">
        <f>E114/D114*100</f>
        <v>55.926683344957148</v>
      </c>
      <c r="H114" s="15">
        <f t="shared" si="4"/>
        <v>-78360.594079999981</v>
      </c>
    </row>
    <row r="115" spans="1:8" ht="12.75" thickBot="1" x14ac:dyDescent="0.25">
      <c r="A115" s="12" t="s">
        <v>130</v>
      </c>
      <c r="B115" s="77" t="s">
        <v>131</v>
      </c>
      <c r="C115" s="172">
        <f>C118+C122+C117+C116+C119+C123+C120+C121+C124+C125</f>
        <v>135077.79999999999</v>
      </c>
      <c r="D115" s="172">
        <f>D118+D122+D117+D116+D119+D123+D120+D121+D124+D125</f>
        <v>133062.5</v>
      </c>
      <c r="E115" s="172">
        <f>E118+E122+E117+E116+E119+E123+E120+E121+E124+E125</f>
        <v>76094.488230000003</v>
      </c>
      <c r="F115" s="172">
        <f>F118+F122+F117+F116+F119+F123+F120+F121+F124+F125</f>
        <v>76644.511600000027</v>
      </c>
      <c r="G115" s="14">
        <f>E115/D115*100</f>
        <v>57.187027321747294</v>
      </c>
      <c r="H115" s="15">
        <f t="shared" si="4"/>
        <v>-56968.011769999997</v>
      </c>
    </row>
    <row r="116" spans="1:8" ht="24" x14ac:dyDescent="0.2">
      <c r="A116" s="142" t="s">
        <v>132</v>
      </c>
      <c r="B116" s="62" t="s">
        <v>133</v>
      </c>
      <c r="C116" s="254">
        <v>2220.6999999999998</v>
      </c>
      <c r="D116" s="254">
        <v>131.30000000000001</v>
      </c>
      <c r="E116" s="173"/>
      <c r="F116" s="152">
        <v>1235.2551000000001</v>
      </c>
      <c r="G116" s="25">
        <f>E116/D116*100</f>
        <v>0</v>
      </c>
      <c r="H116" s="25">
        <f t="shared" si="4"/>
        <v>-131.30000000000001</v>
      </c>
    </row>
    <row r="117" spans="1:8" ht="24" x14ac:dyDescent="0.2">
      <c r="A117" s="70" t="s">
        <v>132</v>
      </c>
      <c r="B117" s="249" t="s">
        <v>223</v>
      </c>
      <c r="C117" s="255">
        <v>19</v>
      </c>
      <c r="D117" s="255">
        <v>19</v>
      </c>
      <c r="E117" s="173"/>
      <c r="F117" s="110"/>
      <c r="G117" s="30">
        <f t="shared" ref="G117:G132" si="15">E117/D117*100</f>
        <v>0</v>
      </c>
      <c r="H117" s="103">
        <f t="shared" ref="H117:H132" si="16">E117-D117</f>
        <v>-19</v>
      </c>
    </row>
    <row r="118" spans="1:8" x14ac:dyDescent="0.2">
      <c r="A118" s="70" t="s">
        <v>132</v>
      </c>
      <c r="B118" s="68" t="s">
        <v>134</v>
      </c>
      <c r="C118" s="109">
        <v>96521.1</v>
      </c>
      <c r="D118" s="109">
        <v>96521.1</v>
      </c>
      <c r="E118" s="174">
        <v>55947</v>
      </c>
      <c r="F118" s="97">
        <v>56509</v>
      </c>
      <c r="G118" s="30">
        <f t="shared" si="15"/>
        <v>57.963491920419472</v>
      </c>
      <c r="H118" s="103">
        <f t="shared" si="16"/>
        <v>-40574.100000000006</v>
      </c>
    </row>
    <row r="119" spans="1:8" x14ac:dyDescent="0.2">
      <c r="A119" s="70" t="s">
        <v>132</v>
      </c>
      <c r="B119" s="68" t="s">
        <v>135</v>
      </c>
      <c r="C119" s="109">
        <v>16398</v>
      </c>
      <c r="D119" s="109">
        <v>16398</v>
      </c>
      <c r="E119" s="174">
        <v>9019</v>
      </c>
      <c r="F119" s="97">
        <v>8560</v>
      </c>
      <c r="G119" s="30">
        <f t="shared" si="15"/>
        <v>55.000609830467127</v>
      </c>
      <c r="H119" s="103">
        <f t="shared" si="16"/>
        <v>-7379</v>
      </c>
    </row>
    <row r="120" spans="1:8" x14ac:dyDescent="0.2">
      <c r="A120" s="70" t="s">
        <v>132</v>
      </c>
      <c r="B120" s="68" t="s">
        <v>136</v>
      </c>
      <c r="C120" s="109">
        <v>543.20000000000005</v>
      </c>
      <c r="D120" s="109">
        <v>543.20000000000005</v>
      </c>
      <c r="E120" s="174">
        <v>104.66943000000001</v>
      </c>
      <c r="F120" s="97">
        <v>98.704499999999996</v>
      </c>
      <c r="G120" s="103">
        <f t="shared" si="15"/>
        <v>19.26904086892489</v>
      </c>
      <c r="H120" s="103">
        <f t="shared" si="16"/>
        <v>-438.53057000000001</v>
      </c>
    </row>
    <row r="121" spans="1:8" x14ac:dyDescent="0.2">
      <c r="A121" s="70" t="s">
        <v>132</v>
      </c>
      <c r="B121" s="123" t="s">
        <v>137</v>
      </c>
      <c r="C121" s="109">
        <v>150.9</v>
      </c>
      <c r="D121" s="109">
        <v>225</v>
      </c>
      <c r="E121" s="174"/>
      <c r="F121" s="97"/>
      <c r="G121" s="30">
        <f t="shared" si="15"/>
        <v>0</v>
      </c>
      <c r="H121" s="103">
        <f t="shared" si="16"/>
        <v>-225</v>
      </c>
    </row>
    <row r="122" spans="1:8" x14ac:dyDescent="0.2">
      <c r="A122" s="70" t="s">
        <v>132</v>
      </c>
      <c r="B122" s="68" t="s">
        <v>224</v>
      </c>
      <c r="C122" s="109">
        <v>305.10000000000002</v>
      </c>
      <c r="D122" s="109">
        <v>305.10000000000002</v>
      </c>
      <c r="E122" s="174">
        <v>25.43</v>
      </c>
      <c r="F122" s="97"/>
      <c r="G122" s="103">
        <f t="shared" si="15"/>
        <v>8.3349721402818737</v>
      </c>
      <c r="H122" s="103">
        <f t="shared" si="16"/>
        <v>-279.67</v>
      </c>
    </row>
    <row r="123" spans="1:8" ht="36" x14ac:dyDescent="0.2">
      <c r="A123" s="142" t="s">
        <v>132</v>
      </c>
      <c r="B123" s="123" t="s">
        <v>250</v>
      </c>
      <c r="C123" s="109">
        <v>2640.4</v>
      </c>
      <c r="D123" s="109">
        <v>2640.4</v>
      </c>
      <c r="E123" s="169"/>
      <c r="F123" s="108"/>
      <c r="G123" s="103">
        <f t="shared" si="15"/>
        <v>0</v>
      </c>
      <c r="H123" s="103">
        <f t="shared" si="16"/>
        <v>-2640.4</v>
      </c>
    </row>
    <row r="124" spans="1:8" x14ac:dyDescent="0.2">
      <c r="A124" s="70" t="s">
        <v>132</v>
      </c>
      <c r="B124" s="68" t="s">
        <v>138</v>
      </c>
      <c r="C124" s="109">
        <v>10575.3</v>
      </c>
      <c r="D124" s="109">
        <v>10575.3</v>
      </c>
      <c r="E124" s="169">
        <v>5496.46</v>
      </c>
      <c r="F124" s="108">
        <v>5816.7020000000002</v>
      </c>
      <c r="G124" s="30">
        <f t="shared" si="15"/>
        <v>51.974506633381566</v>
      </c>
      <c r="H124" s="103">
        <f t="shared" si="16"/>
        <v>-5078.8399999999992</v>
      </c>
    </row>
    <row r="125" spans="1:8" ht="36.75" thickBot="1" x14ac:dyDescent="0.25">
      <c r="A125" s="240" t="s">
        <v>132</v>
      </c>
      <c r="B125" s="256" t="s">
        <v>251</v>
      </c>
      <c r="C125" s="114">
        <v>5704.1</v>
      </c>
      <c r="D125" s="114">
        <v>5704.1</v>
      </c>
      <c r="E125" s="241">
        <v>5501.9287999999997</v>
      </c>
      <c r="F125" s="137">
        <v>4424.8500000000004</v>
      </c>
      <c r="G125" s="37">
        <f t="shared" si="15"/>
        <v>96.455686260759791</v>
      </c>
      <c r="H125" s="37">
        <f t="shared" si="16"/>
        <v>-202.17120000000068</v>
      </c>
    </row>
    <row r="126" spans="1:8" x14ac:dyDescent="0.2">
      <c r="A126" s="70" t="s">
        <v>139</v>
      </c>
      <c r="B126" s="257" t="s">
        <v>140</v>
      </c>
      <c r="C126" s="102">
        <v>1765.9</v>
      </c>
      <c r="D126" s="102">
        <v>1342.1</v>
      </c>
      <c r="E126" s="141">
        <v>476.41</v>
      </c>
      <c r="F126" s="110">
        <v>742</v>
      </c>
      <c r="G126" s="103">
        <f t="shared" si="15"/>
        <v>35.497354891587811</v>
      </c>
      <c r="H126" s="103">
        <f t="shared" si="16"/>
        <v>-865.68999999999983</v>
      </c>
    </row>
    <row r="127" spans="1:8" ht="36" x14ac:dyDescent="0.2">
      <c r="A127" s="142" t="s">
        <v>141</v>
      </c>
      <c r="B127" s="257" t="s">
        <v>252</v>
      </c>
      <c r="C127" s="109">
        <v>1211.3</v>
      </c>
      <c r="D127" s="109">
        <v>1211.3</v>
      </c>
      <c r="E127" s="169">
        <v>1211.3</v>
      </c>
      <c r="F127" s="97">
        <v>1252.8</v>
      </c>
      <c r="G127" s="30">
        <f t="shared" si="15"/>
        <v>100</v>
      </c>
      <c r="H127" s="103">
        <f t="shared" si="16"/>
        <v>0</v>
      </c>
    </row>
    <row r="128" spans="1:8" x14ac:dyDescent="0.2">
      <c r="A128" s="85" t="s">
        <v>142</v>
      </c>
      <c r="B128" s="68" t="s">
        <v>143</v>
      </c>
      <c r="C128" s="145">
        <v>1567.1</v>
      </c>
      <c r="D128" s="145">
        <v>1567.1</v>
      </c>
      <c r="E128" s="145">
        <v>783.55</v>
      </c>
      <c r="F128" s="110">
        <v>764.45</v>
      </c>
      <c r="G128" s="30">
        <f t="shared" si="15"/>
        <v>50</v>
      </c>
      <c r="H128" s="103">
        <f t="shared" si="16"/>
        <v>-783.55</v>
      </c>
    </row>
    <row r="129" spans="1:8" ht="24" x14ac:dyDescent="0.2">
      <c r="A129" s="63" t="s">
        <v>148</v>
      </c>
      <c r="B129" s="248" t="s">
        <v>149</v>
      </c>
      <c r="C129" s="260">
        <v>7</v>
      </c>
      <c r="D129" s="260">
        <v>7</v>
      </c>
      <c r="E129" s="99"/>
      <c r="F129" s="108">
        <v>2.1</v>
      </c>
      <c r="G129" s="103">
        <f>E129/D129*100</f>
        <v>0</v>
      </c>
      <c r="H129" s="103">
        <f>E129-D129</f>
        <v>-7</v>
      </c>
    </row>
    <row r="130" spans="1:8" ht="24" x14ac:dyDescent="0.2">
      <c r="A130" s="63" t="s">
        <v>144</v>
      </c>
      <c r="B130" s="123" t="s">
        <v>253</v>
      </c>
      <c r="C130" s="259">
        <v>245.3</v>
      </c>
      <c r="D130" s="259">
        <v>245.3</v>
      </c>
      <c r="E130" s="145">
        <v>41.409480000000002</v>
      </c>
      <c r="F130" s="97">
        <v>39.374639999999999</v>
      </c>
      <c r="G130" s="103">
        <f t="shared" si="15"/>
        <v>16.881157766000815</v>
      </c>
      <c r="H130" s="103">
        <f t="shared" si="16"/>
        <v>-203.89052000000001</v>
      </c>
    </row>
    <row r="131" spans="1:8" x14ac:dyDescent="0.2">
      <c r="A131" s="85" t="s">
        <v>145</v>
      </c>
      <c r="B131" s="123" t="s">
        <v>254</v>
      </c>
      <c r="C131" s="259">
        <v>613.5</v>
      </c>
      <c r="D131" s="259">
        <v>613.5</v>
      </c>
      <c r="E131" s="145">
        <v>306.75</v>
      </c>
      <c r="F131" s="97">
        <v>407.298</v>
      </c>
      <c r="G131" s="30">
        <f t="shared" si="15"/>
        <v>50</v>
      </c>
      <c r="H131" s="103">
        <f t="shared" si="16"/>
        <v>-306.75</v>
      </c>
    </row>
    <row r="132" spans="1:8" ht="12.75" thickBot="1" x14ac:dyDescent="0.25">
      <c r="A132" s="85" t="s">
        <v>146</v>
      </c>
      <c r="B132" s="68" t="s">
        <v>147</v>
      </c>
      <c r="C132" s="145">
        <v>1469.3</v>
      </c>
      <c r="D132" s="145">
        <v>1488.2</v>
      </c>
      <c r="E132" s="145">
        <v>750.49820999999997</v>
      </c>
      <c r="F132" s="97">
        <v>607.62446</v>
      </c>
      <c r="G132" s="30">
        <f t="shared" si="15"/>
        <v>50.429929444967073</v>
      </c>
      <c r="H132" s="103">
        <f t="shared" si="16"/>
        <v>-737.70179000000007</v>
      </c>
    </row>
    <row r="133" spans="1:8" ht="12.75" thickBot="1" x14ac:dyDescent="0.25">
      <c r="A133" s="168" t="s">
        <v>150</v>
      </c>
      <c r="B133" s="77" t="s">
        <v>151</v>
      </c>
      <c r="C133" s="172">
        <f>C134</f>
        <v>38259</v>
      </c>
      <c r="D133" s="172">
        <f>D134</f>
        <v>38259</v>
      </c>
      <c r="E133" s="172">
        <f>E134</f>
        <v>19771</v>
      </c>
      <c r="F133" s="176">
        <f>F134</f>
        <v>17357</v>
      </c>
      <c r="G133" s="14">
        <f>E133/D133*100</f>
        <v>51.676729658381035</v>
      </c>
      <c r="H133" s="15">
        <f>E133-D133</f>
        <v>-18488</v>
      </c>
    </row>
    <row r="134" spans="1:8" ht="12.75" thickBot="1" x14ac:dyDescent="0.25">
      <c r="A134" s="177" t="s">
        <v>152</v>
      </c>
      <c r="B134" s="261" t="s">
        <v>153</v>
      </c>
      <c r="C134" s="23">
        <v>38259</v>
      </c>
      <c r="D134" s="23">
        <v>38259</v>
      </c>
      <c r="E134" s="180">
        <v>19771</v>
      </c>
      <c r="F134" s="181">
        <v>17357</v>
      </c>
      <c r="G134" s="182">
        <f>E134/D134*100</f>
        <v>51.676729658381035</v>
      </c>
      <c r="H134" s="182">
        <f>E134-D134</f>
        <v>-18488</v>
      </c>
    </row>
    <row r="135" spans="1:8" ht="12.75" thickBot="1" x14ac:dyDescent="0.25">
      <c r="A135" s="168" t="s">
        <v>154</v>
      </c>
      <c r="B135" s="183" t="s">
        <v>155</v>
      </c>
      <c r="C135" s="172">
        <f t="shared" ref="C135:H135" si="17">C136</f>
        <v>121.74135</v>
      </c>
      <c r="D135" s="172">
        <f t="shared" si="17"/>
        <v>121.74135</v>
      </c>
      <c r="E135" s="172">
        <f t="shared" si="17"/>
        <v>0</v>
      </c>
      <c r="F135" s="172">
        <f t="shared" si="17"/>
        <v>0</v>
      </c>
      <c r="G135" s="172">
        <f t="shared" si="17"/>
        <v>0</v>
      </c>
      <c r="H135" s="172">
        <f t="shared" si="17"/>
        <v>-121.74135</v>
      </c>
    </row>
    <row r="136" spans="1:8" ht="24.75" thickBot="1" x14ac:dyDescent="0.25">
      <c r="A136" s="184" t="s">
        <v>156</v>
      </c>
      <c r="B136" s="185" t="s">
        <v>230</v>
      </c>
      <c r="C136" s="186">
        <v>121.74135</v>
      </c>
      <c r="D136" s="186">
        <v>121.74135</v>
      </c>
      <c r="E136" s="187"/>
      <c r="F136" s="188"/>
      <c r="G136" s="38">
        <f>E136/D136*100</f>
        <v>0</v>
      </c>
      <c r="H136" s="38">
        <f>E136-D136</f>
        <v>-121.74135</v>
      </c>
    </row>
    <row r="137" spans="1:8" ht="12.75" thickBot="1" x14ac:dyDescent="0.25">
      <c r="A137" s="146" t="s">
        <v>157</v>
      </c>
      <c r="B137" s="147" t="s">
        <v>158</v>
      </c>
      <c r="C137" s="189">
        <f t="shared" ref="C137:H137" si="18">C138+C139</f>
        <v>0</v>
      </c>
      <c r="D137" s="189">
        <f t="shared" si="18"/>
        <v>0</v>
      </c>
      <c r="E137" s="189">
        <f t="shared" si="18"/>
        <v>0</v>
      </c>
      <c r="F137" s="189">
        <f t="shared" si="18"/>
        <v>101</v>
      </c>
      <c r="G137" s="189" t="e">
        <f t="shared" si="18"/>
        <v>#DIV/0!</v>
      </c>
      <c r="H137" s="189">
        <f t="shared" si="18"/>
        <v>0</v>
      </c>
    </row>
    <row r="138" spans="1:8" ht="24" x14ac:dyDescent="0.2">
      <c r="A138" s="65" t="s">
        <v>159</v>
      </c>
      <c r="B138" s="130" t="s">
        <v>231</v>
      </c>
      <c r="C138" s="109"/>
      <c r="D138" s="109"/>
      <c r="E138" s="109"/>
      <c r="F138" s="97"/>
      <c r="G138" s="30" t="e">
        <f>E138/D138*100</f>
        <v>#DIV/0!</v>
      </c>
      <c r="H138" s="30">
        <f>E138-D138</f>
        <v>0</v>
      </c>
    </row>
    <row r="139" spans="1:8" ht="12.75" thickBot="1" x14ac:dyDescent="0.25">
      <c r="A139" s="190" t="s">
        <v>160</v>
      </c>
      <c r="B139" s="191" t="s">
        <v>232</v>
      </c>
      <c r="C139" s="114"/>
      <c r="D139" s="114"/>
      <c r="E139" s="114"/>
      <c r="F139" s="137">
        <v>101</v>
      </c>
      <c r="G139" s="192">
        <v>0</v>
      </c>
      <c r="H139" s="37">
        <f>E139-C139</f>
        <v>0</v>
      </c>
    </row>
    <row r="140" spans="1:8" ht="12.75" thickBot="1" x14ac:dyDescent="0.25">
      <c r="A140" s="168" t="s">
        <v>161</v>
      </c>
      <c r="B140" s="77" t="s">
        <v>162</v>
      </c>
      <c r="C140" s="193"/>
      <c r="D140" s="193"/>
      <c r="E140" s="193">
        <f>E141</f>
        <v>0</v>
      </c>
      <c r="F140" s="193">
        <f>F141</f>
        <v>0</v>
      </c>
      <c r="G140" s="194">
        <v>0</v>
      </c>
      <c r="H140" s="195">
        <f>E140-D140</f>
        <v>0</v>
      </c>
    </row>
    <row r="141" spans="1:8" ht="12.75" thickBot="1" x14ac:dyDescent="0.25">
      <c r="A141" s="196" t="s">
        <v>163</v>
      </c>
      <c r="B141" s="178" t="s">
        <v>164</v>
      </c>
      <c r="C141" s="197"/>
      <c r="D141" s="197"/>
      <c r="E141" s="197"/>
      <c r="F141" s="198"/>
      <c r="G141" s="199">
        <v>0</v>
      </c>
      <c r="H141" s="200">
        <f>E141-D141</f>
        <v>0</v>
      </c>
    </row>
    <row r="142" spans="1:8" ht="12.75" thickBot="1" x14ac:dyDescent="0.25">
      <c r="A142" s="168" t="s">
        <v>165</v>
      </c>
      <c r="B142" s="77" t="s">
        <v>166</v>
      </c>
      <c r="C142" s="172"/>
      <c r="D142" s="172"/>
      <c r="E142" s="172"/>
      <c r="F142" s="176"/>
      <c r="G142" s="201">
        <v>0</v>
      </c>
      <c r="H142" s="15">
        <f>E142-C142</f>
        <v>0</v>
      </c>
    </row>
    <row r="143" spans="1:8" ht="12.75" thickBot="1" x14ac:dyDescent="0.25">
      <c r="A143" s="12"/>
      <c r="B143" s="77" t="s">
        <v>240</v>
      </c>
      <c r="C143" s="172">
        <f>C8+C92</f>
        <v>650062.28681999992</v>
      </c>
      <c r="D143" s="172">
        <f>D8+D92</f>
        <v>518993.10252000007</v>
      </c>
      <c r="E143" s="172">
        <f>E8+E92</f>
        <v>257919.91185999999</v>
      </c>
      <c r="F143" s="172">
        <f>F8+F92</f>
        <v>259375.73324000003</v>
      </c>
      <c r="G143" s="14">
        <f>E143/D143*100</f>
        <v>49.696211877894989</v>
      </c>
      <c r="H143" s="15">
        <f>E143-D143</f>
        <v>-261073.19066000008</v>
      </c>
    </row>
    <row r="144" spans="1:8" x14ac:dyDescent="0.2">
      <c r="A144" s="1"/>
      <c r="B144" s="202"/>
      <c r="C144" s="203"/>
      <c r="D144" s="203"/>
      <c r="E144" s="198"/>
      <c r="F144" s="204"/>
      <c r="G144" s="204"/>
      <c r="H144" s="205"/>
    </row>
    <row r="145" spans="1:8" x14ac:dyDescent="0.2">
      <c r="A145" s="16" t="s">
        <v>167</v>
      </c>
      <c r="B145" s="16"/>
      <c r="C145" s="206"/>
      <c r="D145" s="206"/>
      <c r="E145" s="207"/>
      <c r="F145" s="208"/>
      <c r="G145" s="209"/>
      <c r="H145" s="16"/>
    </row>
    <row r="146" spans="1:8" x14ac:dyDescent="0.2">
      <c r="A146" s="16" t="s">
        <v>168</v>
      </c>
      <c r="B146" s="20"/>
      <c r="C146" s="210"/>
      <c r="D146" s="210"/>
      <c r="E146" s="207" t="s">
        <v>169</v>
      </c>
      <c r="F146" s="211"/>
      <c r="G146" s="211"/>
      <c r="H146" s="16"/>
    </row>
    <row r="147" spans="1:8" x14ac:dyDescent="0.2">
      <c r="A147" s="16"/>
      <c r="B147" s="20"/>
      <c r="C147" s="210"/>
      <c r="D147" s="210"/>
      <c r="E147" s="207"/>
      <c r="F147" s="211"/>
      <c r="G147" s="211"/>
      <c r="H147" s="16"/>
    </row>
    <row r="148" spans="1:8" x14ac:dyDescent="0.2">
      <c r="A148" s="212" t="s">
        <v>233</v>
      </c>
      <c r="B148" s="16"/>
      <c r="C148" s="213"/>
      <c r="D148" s="213"/>
      <c r="E148" s="214"/>
      <c r="F148" s="215"/>
      <c r="G148" s="216"/>
      <c r="H148" s="1"/>
    </row>
    <row r="149" spans="1:8" x14ac:dyDescent="0.2">
      <c r="A149" s="212" t="s">
        <v>170</v>
      </c>
      <c r="C149" s="213"/>
      <c r="D149" s="213"/>
      <c r="E149" s="214"/>
      <c r="F149" s="215"/>
      <c r="G149" s="215"/>
      <c r="H149" s="1"/>
    </row>
    <row r="150" spans="1:8" x14ac:dyDescent="0.2">
      <c r="A150" s="1"/>
      <c r="E150" s="198"/>
      <c r="F150" s="218"/>
      <c r="G150" s="219"/>
      <c r="H150" s="1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" top="0.35433070866141736" bottom="0.15748031496062992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1"/>
  <sheetViews>
    <sheetView tabSelected="1" workbookViewId="0">
      <selection activeCell="E140" sqref="E140"/>
    </sheetView>
  </sheetViews>
  <sheetFormatPr defaultRowHeight="12" x14ac:dyDescent="0.2"/>
  <cols>
    <col min="1" max="1" width="22" style="22" customWidth="1"/>
    <col min="2" max="2" width="68.140625" style="1" customWidth="1"/>
    <col min="3" max="4" width="14.42578125" style="217" customWidth="1"/>
    <col min="5" max="5" width="14.28515625" style="94" customWidth="1"/>
    <col min="6" max="6" width="13.28515625" style="223" customWidth="1"/>
    <col min="7" max="7" width="9.5703125" style="1" customWidth="1"/>
    <col min="8" max="8" width="11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2" t="s">
        <v>241</v>
      </c>
      <c r="C2" s="3"/>
      <c r="D2" s="3"/>
      <c r="E2" s="3"/>
      <c r="F2" s="7"/>
    </row>
    <row r="3" spans="1:8" x14ac:dyDescent="0.2">
      <c r="A3" s="1"/>
      <c r="B3" s="2" t="s">
        <v>242</v>
      </c>
      <c r="C3" s="3"/>
      <c r="D3" s="3"/>
      <c r="E3" s="3"/>
      <c r="F3" s="7"/>
      <c r="H3" s="1"/>
    </row>
    <row r="4" spans="1:8" ht="15.75" thickBot="1" x14ac:dyDescent="0.3">
      <c r="A4" s="1"/>
      <c r="B4" s="2" t="s">
        <v>291</v>
      </c>
      <c r="C4" s="3"/>
      <c r="D4" s="3"/>
      <c r="E4" s="4"/>
      <c r="F4" s="5"/>
      <c r="G4" s="8"/>
      <c r="H4" s="8"/>
    </row>
    <row r="5" spans="1:8" s="10" customFormat="1" ht="12.75" thickBot="1" x14ac:dyDescent="0.25">
      <c r="A5" s="281" t="s">
        <v>258</v>
      </c>
      <c r="B5" s="284" t="s">
        <v>3</v>
      </c>
      <c r="C5" s="290" t="s">
        <v>265</v>
      </c>
      <c r="D5" s="290" t="s">
        <v>266</v>
      </c>
      <c r="E5" s="290" t="s">
        <v>292</v>
      </c>
      <c r="F5" s="293" t="s">
        <v>293</v>
      </c>
      <c r="G5" s="279" t="s">
        <v>2</v>
      </c>
      <c r="H5" s="280"/>
    </row>
    <row r="6" spans="1:8" s="10" customFormat="1" x14ac:dyDescent="0.2">
      <c r="A6" s="282"/>
      <c r="B6" s="285"/>
      <c r="C6" s="291"/>
      <c r="D6" s="291"/>
      <c r="E6" s="291"/>
      <c r="F6" s="294"/>
      <c r="G6" s="296" t="s">
        <v>6</v>
      </c>
      <c r="H6" s="296" t="s">
        <v>7</v>
      </c>
    </row>
    <row r="7" spans="1:8" ht="12.75" thickBot="1" x14ac:dyDescent="0.25">
      <c r="A7" s="283"/>
      <c r="B7" s="286"/>
      <c r="C7" s="292"/>
      <c r="D7" s="292"/>
      <c r="E7" s="292"/>
      <c r="F7" s="295"/>
      <c r="G7" s="297"/>
      <c r="H7" s="297"/>
    </row>
    <row r="8" spans="1:8" s="16" customFormat="1" ht="12.75" thickBot="1" x14ac:dyDescent="0.25">
      <c r="A8" s="12" t="s">
        <v>8</v>
      </c>
      <c r="B8" s="13" t="s">
        <v>244</v>
      </c>
      <c r="C8" s="14">
        <f>C9+C20+C32+C50+C65+C87+C38+C29+C14+C60</f>
        <v>131994.74546999999</v>
      </c>
      <c r="D8" s="14">
        <f>D9+D14+D20+D29+D32+D38+D50+D56+D60+D65+D87</f>
        <v>135238.22117</v>
      </c>
      <c r="E8" s="14">
        <f>E9+E20+E32+E50+E65+E87+E38+E29+E14+E60+E56</f>
        <v>67925.08679999999</v>
      </c>
      <c r="F8" s="14">
        <f>F9+F20+F32+F50+F65+F87+F38+F29+F14+F60</f>
        <v>74168.757100000003</v>
      </c>
      <c r="G8" s="14">
        <f t="shared" ref="G8:G26" si="0">E8/D8*100</f>
        <v>50.226249807453001</v>
      </c>
      <c r="H8" s="15">
        <f t="shared" ref="H8:H41" si="1">E8-D8</f>
        <v>-67313.134370000014</v>
      </c>
    </row>
    <row r="9" spans="1:8" s="16" customFormat="1" ht="12.75" thickBot="1" x14ac:dyDescent="0.25">
      <c r="A9" s="146" t="s">
        <v>9</v>
      </c>
      <c r="B9" s="17" t="s">
        <v>10</v>
      </c>
      <c r="C9" s="265">
        <f>C10</f>
        <v>65699.994299999991</v>
      </c>
      <c r="D9" s="265">
        <f>D10</f>
        <v>65699.994299999991</v>
      </c>
      <c r="E9" s="265">
        <f>E10</f>
        <v>35687.214739999996</v>
      </c>
      <c r="F9" s="266">
        <f>F10</f>
        <v>36235.221680000002</v>
      </c>
      <c r="G9" s="14">
        <f t="shared" si="0"/>
        <v>54.318444195055285</v>
      </c>
      <c r="H9" s="15">
        <f t="shared" si="1"/>
        <v>-30012.779559999995</v>
      </c>
    </row>
    <row r="10" spans="1:8" x14ac:dyDescent="0.2">
      <c r="A10" s="21" t="s">
        <v>11</v>
      </c>
      <c r="B10" s="22" t="s">
        <v>12</v>
      </c>
      <c r="C10" s="23">
        <f>C11+C12+C13</f>
        <v>65699.994299999991</v>
      </c>
      <c r="D10" s="23">
        <f>D11+D12+D13</f>
        <v>65699.994299999991</v>
      </c>
      <c r="E10" s="23">
        <f>E11+E12+E13</f>
        <v>35687.214739999996</v>
      </c>
      <c r="F10" s="23">
        <f>F11+F12+F13</f>
        <v>36235.221680000002</v>
      </c>
      <c r="G10" s="24">
        <f t="shared" si="0"/>
        <v>54.318444195055285</v>
      </c>
      <c r="H10" s="25">
        <f t="shared" si="1"/>
        <v>-30012.779559999995</v>
      </c>
    </row>
    <row r="11" spans="1:8" ht="24" x14ac:dyDescent="0.2">
      <c r="A11" s="26" t="s">
        <v>227</v>
      </c>
      <c r="B11" s="27" t="s">
        <v>13</v>
      </c>
      <c r="C11" s="109">
        <v>65175.994299999998</v>
      </c>
      <c r="D11" s="109">
        <v>65170.994299999998</v>
      </c>
      <c r="E11" s="109">
        <v>35336.081259999999</v>
      </c>
      <c r="F11" s="97">
        <v>35936.730680000001</v>
      </c>
      <c r="G11" s="30">
        <f t="shared" si="0"/>
        <v>54.220564899375788</v>
      </c>
      <c r="H11" s="30">
        <f t="shared" si="1"/>
        <v>-29834.913039999999</v>
      </c>
    </row>
    <row r="12" spans="1:8" ht="60" x14ac:dyDescent="0.2">
      <c r="A12" s="26" t="s">
        <v>228</v>
      </c>
      <c r="B12" s="239" t="s">
        <v>14</v>
      </c>
      <c r="C12" s="31">
        <v>276</v>
      </c>
      <c r="D12" s="31">
        <v>276</v>
      </c>
      <c r="E12" s="31">
        <v>59.33934</v>
      </c>
      <c r="F12" s="32">
        <v>183.62613999999999</v>
      </c>
      <c r="G12" s="101">
        <f t="shared" si="0"/>
        <v>21.499760869565218</v>
      </c>
      <c r="H12" s="30">
        <f t="shared" si="1"/>
        <v>-216.66066000000001</v>
      </c>
    </row>
    <row r="13" spans="1:8" ht="24.75" thickBot="1" x14ac:dyDescent="0.25">
      <c r="A13" s="26" t="s">
        <v>229</v>
      </c>
      <c r="B13" s="34" t="s">
        <v>15</v>
      </c>
      <c r="C13" s="35">
        <v>248</v>
      </c>
      <c r="D13" s="35">
        <v>253</v>
      </c>
      <c r="E13" s="35">
        <v>291.79414000000003</v>
      </c>
      <c r="F13" s="36">
        <v>114.86485999999999</v>
      </c>
      <c r="G13" s="37">
        <f t="shared" si="0"/>
        <v>115.33365217391305</v>
      </c>
      <c r="H13" s="38">
        <f t="shared" si="1"/>
        <v>38.794140000000027</v>
      </c>
    </row>
    <row r="14" spans="1:8" ht="12.75" thickBot="1" x14ac:dyDescent="0.25">
      <c r="A14" s="39" t="s">
        <v>234</v>
      </c>
      <c r="B14" s="40" t="s">
        <v>255</v>
      </c>
      <c r="C14" s="41">
        <f>C15</f>
        <v>10048.58274</v>
      </c>
      <c r="D14" s="41">
        <f>D15</f>
        <v>10048.58274</v>
      </c>
      <c r="E14" s="41">
        <f>E15</f>
        <v>4851.5784900000008</v>
      </c>
      <c r="F14" s="42">
        <f>F15</f>
        <v>5400.1523500000003</v>
      </c>
      <c r="G14" s="43">
        <f t="shared" si="0"/>
        <v>48.281221496913311</v>
      </c>
      <c r="H14" s="15">
        <f t="shared" si="1"/>
        <v>-5197.004249999999</v>
      </c>
    </row>
    <row r="15" spans="1:8" x14ac:dyDescent="0.2">
      <c r="A15" s="44" t="s">
        <v>235</v>
      </c>
      <c r="B15" s="6" t="s">
        <v>16</v>
      </c>
      <c r="C15" s="102">
        <f>C16+C17+C18+C19</f>
        <v>10048.58274</v>
      </c>
      <c r="D15" s="102">
        <f>D16+D17+D18+D19</f>
        <v>10048.58274</v>
      </c>
      <c r="E15" s="102">
        <f>E16+E17+E18+E19</f>
        <v>4851.5784900000008</v>
      </c>
      <c r="F15" s="46">
        <f>F16+F17+F18+F19</f>
        <v>5400.1523500000003</v>
      </c>
      <c r="G15" s="25">
        <f t="shared" si="0"/>
        <v>48.281221496913311</v>
      </c>
      <c r="H15" s="25">
        <f t="shared" si="1"/>
        <v>-5197.004249999999</v>
      </c>
    </row>
    <row r="16" spans="1:8" s="52" customFormat="1" x14ac:dyDescent="0.2">
      <c r="A16" s="47" t="s">
        <v>236</v>
      </c>
      <c r="B16" s="48" t="s">
        <v>17</v>
      </c>
      <c r="C16" s="49">
        <v>4604.6117299999996</v>
      </c>
      <c r="D16" s="49">
        <v>4604.6117299999996</v>
      </c>
      <c r="E16" s="49">
        <v>2279.95253</v>
      </c>
      <c r="F16" s="50">
        <v>2437.5949000000001</v>
      </c>
      <c r="G16" s="30">
        <f t="shared" si="0"/>
        <v>49.51454462806575</v>
      </c>
      <c r="H16" s="51">
        <f t="shared" si="1"/>
        <v>-2324.6591999999996</v>
      </c>
    </row>
    <row r="17" spans="1:8" s="52" customFormat="1" x14ac:dyDescent="0.2">
      <c r="A17" s="47" t="s">
        <v>237</v>
      </c>
      <c r="B17" s="48" t="s">
        <v>18</v>
      </c>
      <c r="C17" s="49">
        <v>23.717680000000001</v>
      </c>
      <c r="D17" s="49">
        <v>23.717680000000001</v>
      </c>
      <c r="E17" s="49">
        <v>14.89565</v>
      </c>
      <c r="F17" s="50">
        <v>18.75797</v>
      </c>
      <c r="G17" s="30">
        <f t="shared" si="0"/>
        <v>62.803992633343562</v>
      </c>
      <c r="H17" s="51">
        <f t="shared" si="1"/>
        <v>-8.8220300000000016</v>
      </c>
    </row>
    <row r="18" spans="1:8" s="52" customFormat="1" x14ac:dyDescent="0.2">
      <c r="A18" s="47" t="s">
        <v>238</v>
      </c>
      <c r="B18" s="48" t="s">
        <v>19</v>
      </c>
      <c r="C18" s="49">
        <v>6014.4879300000002</v>
      </c>
      <c r="D18" s="49">
        <v>6014.4879300000002</v>
      </c>
      <c r="E18" s="49">
        <v>3007.9719300000002</v>
      </c>
      <c r="F18" s="50">
        <v>3378.3046399999998</v>
      </c>
      <c r="G18" s="103">
        <f t="shared" si="0"/>
        <v>50.012103524164864</v>
      </c>
      <c r="H18" s="51">
        <f t="shared" si="1"/>
        <v>-3006.5160000000001</v>
      </c>
    </row>
    <row r="19" spans="1:8" s="52" customFormat="1" ht="12.75" thickBot="1" x14ac:dyDescent="0.25">
      <c r="A19" s="54" t="s">
        <v>239</v>
      </c>
      <c r="B19" s="55" t="s">
        <v>20</v>
      </c>
      <c r="C19" s="56">
        <v>-594.2346</v>
      </c>
      <c r="D19" s="56">
        <v>-594.2346</v>
      </c>
      <c r="E19" s="56">
        <v>-451.24162000000001</v>
      </c>
      <c r="F19" s="57">
        <v>-434.50515999999999</v>
      </c>
      <c r="G19" s="101">
        <f t="shared" si="0"/>
        <v>75.936611567216048</v>
      </c>
      <c r="H19" s="51">
        <f t="shared" si="1"/>
        <v>142.99297999999999</v>
      </c>
    </row>
    <row r="20" spans="1:8" s="60" customFormat="1" ht="12.75" thickBot="1" x14ac:dyDescent="0.25">
      <c r="A20" s="168" t="s">
        <v>21</v>
      </c>
      <c r="B20" s="262" t="s">
        <v>22</v>
      </c>
      <c r="C20" s="58">
        <f>C21+C25+C26+C28+C27</f>
        <v>24895.834999999999</v>
      </c>
      <c r="D20" s="58">
        <f>D21+D25+D26+D28+D27</f>
        <v>25198.834999999999</v>
      </c>
      <c r="E20" s="58">
        <f>E21+E25+E26+E28+E27</f>
        <v>18266.482530000001</v>
      </c>
      <c r="F20" s="58">
        <f>F21+F25+F26+F28+F27</f>
        <v>20063.353780000001</v>
      </c>
      <c r="G20" s="59">
        <f t="shared" si="0"/>
        <v>72.489392981858089</v>
      </c>
      <c r="H20" s="15">
        <f t="shared" si="1"/>
        <v>-6932.352469999998</v>
      </c>
    </row>
    <row r="21" spans="1:8" s="10" customFormat="1" x14ac:dyDescent="0.2">
      <c r="A21" s="61" t="s">
        <v>23</v>
      </c>
      <c r="B21" s="62" t="s">
        <v>24</v>
      </c>
      <c r="C21" s="102">
        <f>C22+C23+C24</f>
        <v>19088</v>
      </c>
      <c r="D21" s="102">
        <f>D22+D23+D24</f>
        <v>19088</v>
      </c>
      <c r="E21" s="102">
        <f>E22+E23+E24</f>
        <v>14222.430970000001</v>
      </c>
      <c r="F21" s="102">
        <f>F22+F23+F24</f>
        <v>14872.83426</v>
      </c>
      <c r="G21" s="103">
        <f t="shared" si="0"/>
        <v>74.509801812657173</v>
      </c>
      <c r="H21" s="25">
        <f t="shared" si="1"/>
        <v>-4865.5690299999987</v>
      </c>
    </row>
    <row r="22" spans="1:8" s="60" customFormat="1" ht="24" x14ac:dyDescent="0.2">
      <c r="A22" s="63" t="s">
        <v>25</v>
      </c>
      <c r="B22" s="64" t="s">
        <v>26</v>
      </c>
      <c r="C22" s="49">
        <v>13617</v>
      </c>
      <c r="D22" s="49">
        <v>13617</v>
      </c>
      <c r="E22" s="49">
        <v>12083.12247</v>
      </c>
      <c r="F22" s="50">
        <v>10178.800499999999</v>
      </c>
      <c r="G22" s="30">
        <f t="shared" si="0"/>
        <v>88.735569288389513</v>
      </c>
      <c r="H22" s="30">
        <f t="shared" si="1"/>
        <v>-1533.8775299999998</v>
      </c>
    </row>
    <row r="23" spans="1:8" s="60" customFormat="1" ht="24" x14ac:dyDescent="0.2">
      <c r="A23" s="65" t="s">
        <v>27</v>
      </c>
      <c r="B23" s="66" t="s">
        <v>28</v>
      </c>
      <c r="C23" s="49">
        <v>5471</v>
      </c>
      <c r="D23" s="49">
        <v>5471</v>
      </c>
      <c r="E23" s="49">
        <v>2138.9556200000002</v>
      </c>
      <c r="F23" s="50">
        <v>4699.15139</v>
      </c>
      <c r="G23" s="30">
        <f t="shared" si="0"/>
        <v>39.096246024492778</v>
      </c>
      <c r="H23" s="30">
        <f t="shared" si="1"/>
        <v>-3332.0443799999998</v>
      </c>
    </row>
    <row r="24" spans="1:8" s="60" customFormat="1" ht="36" x14ac:dyDescent="0.2">
      <c r="A24" s="65" t="s">
        <v>29</v>
      </c>
      <c r="B24" s="67" t="s">
        <v>30</v>
      </c>
      <c r="C24" s="49"/>
      <c r="D24" s="49"/>
      <c r="E24" s="49">
        <v>0.35288000000000003</v>
      </c>
      <c r="F24" s="50">
        <v>-5.1176300000000001</v>
      </c>
      <c r="G24" s="30" t="e">
        <f t="shared" si="0"/>
        <v>#DIV/0!</v>
      </c>
      <c r="H24" s="30">
        <f t="shared" si="1"/>
        <v>0.35288000000000003</v>
      </c>
    </row>
    <row r="25" spans="1:8" x14ac:dyDescent="0.2">
      <c r="A25" s="65" t="s">
        <v>31</v>
      </c>
      <c r="B25" s="68" t="s">
        <v>32</v>
      </c>
      <c r="C25" s="35">
        <v>506</v>
      </c>
      <c r="D25" s="35">
        <v>506</v>
      </c>
      <c r="E25" s="35">
        <v>798.11292000000003</v>
      </c>
      <c r="F25" s="108">
        <v>849.7423</v>
      </c>
      <c r="G25" s="30">
        <f t="shared" si="0"/>
        <v>157.72982608695654</v>
      </c>
      <c r="H25" s="30">
        <f t="shared" si="1"/>
        <v>292.11292000000003</v>
      </c>
    </row>
    <row r="26" spans="1:8" x14ac:dyDescent="0.2">
      <c r="A26" s="70" t="s">
        <v>33</v>
      </c>
      <c r="B26" s="70" t="s">
        <v>34</v>
      </c>
      <c r="C26" s="71">
        <v>4464.085</v>
      </c>
      <c r="D26" s="71">
        <v>4767.085</v>
      </c>
      <c r="E26" s="71">
        <v>2962.1025599999998</v>
      </c>
      <c r="F26" s="72">
        <v>3987.5565000000001</v>
      </c>
      <c r="G26" s="30">
        <f t="shared" si="0"/>
        <v>62.136558504830518</v>
      </c>
      <c r="H26" s="30">
        <f t="shared" si="1"/>
        <v>-1804.9824400000002</v>
      </c>
    </row>
    <row r="27" spans="1:8" s="52" customFormat="1" x14ac:dyDescent="0.2">
      <c r="A27" s="73" t="s">
        <v>35</v>
      </c>
      <c r="B27" s="73" t="s">
        <v>36</v>
      </c>
      <c r="C27" s="74"/>
      <c r="D27" s="74"/>
      <c r="E27" s="74"/>
      <c r="F27" s="75"/>
      <c r="G27" s="51"/>
      <c r="H27" s="30">
        <f t="shared" si="1"/>
        <v>0</v>
      </c>
    </row>
    <row r="28" spans="1:8" ht="12.75" thickBot="1" x14ac:dyDescent="0.25">
      <c r="A28" s="22" t="s">
        <v>37</v>
      </c>
      <c r="B28" s="22" t="s">
        <v>38</v>
      </c>
      <c r="C28" s="35">
        <v>837.75</v>
      </c>
      <c r="D28" s="35">
        <v>837.75</v>
      </c>
      <c r="E28" s="35">
        <v>283.83607999999998</v>
      </c>
      <c r="F28" s="36">
        <v>353.22071999999997</v>
      </c>
      <c r="G28" s="100">
        <f t="shared" ref="G28:G41" si="2">E28/D28*100</f>
        <v>33.880761563712326</v>
      </c>
      <c r="H28" s="30">
        <f t="shared" si="1"/>
        <v>-553.91391999999996</v>
      </c>
    </row>
    <row r="29" spans="1:8" ht="12.75" thickBot="1" x14ac:dyDescent="0.25">
      <c r="A29" s="12" t="s">
        <v>39</v>
      </c>
      <c r="B29" s="77" t="s">
        <v>40</v>
      </c>
      <c r="C29" s="59">
        <f>C30+C31</f>
        <v>10100.566340000001</v>
      </c>
      <c r="D29" s="59">
        <f>D30+D31</f>
        <v>10100.566340000001</v>
      </c>
      <c r="E29" s="79">
        <f>E30+E31</f>
        <v>2709.1476699999998</v>
      </c>
      <c r="F29" s="14">
        <f>F30+F31</f>
        <v>2810.5072600000003</v>
      </c>
      <c r="G29" s="80">
        <f t="shared" si="2"/>
        <v>26.821740274813138</v>
      </c>
      <c r="H29" s="15">
        <f t="shared" si="1"/>
        <v>-7391.4186700000009</v>
      </c>
    </row>
    <row r="30" spans="1:8" x14ac:dyDescent="0.2">
      <c r="A30" s="22" t="s">
        <v>41</v>
      </c>
      <c r="B30" s="61" t="s">
        <v>42</v>
      </c>
      <c r="C30" s="31">
        <v>794.27949999999998</v>
      </c>
      <c r="D30" s="31">
        <v>794.27949999999998</v>
      </c>
      <c r="E30" s="23">
        <v>90.486829999999998</v>
      </c>
      <c r="F30" s="81">
        <v>160.96975</v>
      </c>
      <c r="G30" s="25">
        <f t="shared" si="2"/>
        <v>11.392315929090453</v>
      </c>
      <c r="H30" s="25">
        <f t="shared" si="1"/>
        <v>-703.79267000000004</v>
      </c>
    </row>
    <row r="31" spans="1:8" ht="12.75" thickBot="1" x14ac:dyDescent="0.25">
      <c r="A31" s="82" t="s">
        <v>43</v>
      </c>
      <c r="B31" s="82" t="s">
        <v>44</v>
      </c>
      <c r="C31" s="35">
        <v>9306.2868400000007</v>
      </c>
      <c r="D31" s="35">
        <v>9306.2868400000007</v>
      </c>
      <c r="E31" s="99">
        <v>2618.66084</v>
      </c>
      <c r="F31" s="108">
        <v>2649.5375100000001</v>
      </c>
      <c r="G31" s="38">
        <f t="shared" si="2"/>
        <v>28.138621611624426</v>
      </c>
      <c r="H31" s="38">
        <f t="shared" si="1"/>
        <v>-6687.6260000000002</v>
      </c>
    </row>
    <row r="32" spans="1:8" ht="12.75" thickBot="1" x14ac:dyDescent="0.25">
      <c r="A32" s="12" t="s">
        <v>45</v>
      </c>
      <c r="B32" s="84" t="s">
        <v>46</v>
      </c>
      <c r="C32" s="14">
        <f>C33+C35+C37+C36</f>
        <v>1924.1518999999998</v>
      </c>
      <c r="D32" s="14">
        <f>D33+D35+D37+D36</f>
        <v>1996.3</v>
      </c>
      <c r="E32" s="14">
        <f>E33+E35+E37+E36</f>
        <v>1241.90642</v>
      </c>
      <c r="F32" s="14">
        <f>F33+F35+F37+F36</f>
        <v>1644.57113</v>
      </c>
      <c r="G32" s="59">
        <f t="shared" si="2"/>
        <v>62.21041025897911</v>
      </c>
      <c r="H32" s="15">
        <f t="shared" si="1"/>
        <v>-754.39357999999993</v>
      </c>
    </row>
    <row r="33" spans="1:9" x14ac:dyDescent="0.2">
      <c r="A33" s="22" t="s">
        <v>47</v>
      </c>
      <c r="B33" s="22" t="s">
        <v>48</v>
      </c>
      <c r="C33" s="31">
        <f>C34</f>
        <v>1057.8</v>
      </c>
      <c r="D33" s="31">
        <f>D34</f>
        <v>1057.8</v>
      </c>
      <c r="E33" s="31">
        <f>E34</f>
        <v>854.07807000000003</v>
      </c>
      <c r="F33" s="32">
        <f>F34</f>
        <v>915.30512999999996</v>
      </c>
      <c r="G33" s="103">
        <f t="shared" si="2"/>
        <v>80.740978445830976</v>
      </c>
      <c r="H33" s="25">
        <f t="shared" si="1"/>
        <v>-203.72192999999993</v>
      </c>
    </row>
    <row r="34" spans="1:9" x14ac:dyDescent="0.2">
      <c r="A34" s="82" t="s">
        <v>49</v>
      </c>
      <c r="B34" s="85" t="s">
        <v>50</v>
      </c>
      <c r="C34" s="35">
        <v>1057.8</v>
      </c>
      <c r="D34" s="35">
        <v>1057.8</v>
      </c>
      <c r="E34" s="99">
        <v>854.07807000000003</v>
      </c>
      <c r="F34" s="108">
        <v>915.30512999999996</v>
      </c>
      <c r="G34" s="103">
        <f t="shared" si="2"/>
        <v>80.740978445830976</v>
      </c>
      <c r="H34" s="30">
        <f t="shared" si="1"/>
        <v>-203.72192999999993</v>
      </c>
    </row>
    <row r="35" spans="1:9" x14ac:dyDescent="0.2">
      <c r="A35" s="82" t="s">
        <v>51</v>
      </c>
      <c r="B35" s="82" t="s">
        <v>52</v>
      </c>
      <c r="C35" s="35">
        <v>126.3519</v>
      </c>
      <c r="D35" s="35">
        <v>125.5</v>
      </c>
      <c r="E35" s="71">
        <v>16.829999999999998</v>
      </c>
      <c r="F35" s="72">
        <v>57.72</v>
      </c>
      <c r="G35" s="103">
        <f t="shared" si="2"/>
        <v>13.410358565737052</v>
      </c>
      <c r="H35" s="30">
        <f t="shared" si="1"/>
        <v>-108.67</v>
      </c>
    </row>
    <row r="36" spans="1:9" ht="24" x14ac:dyDescent="0.2">
      <c r="A36" s="86" t="s">
        <v>53</v>
      </c>
      <c r="B36" s="242" t="s">
        <v>54</v>
      </c>
      <c r="C36" s="35">
        <v>58</v>
      </c>
      <c r="D36" s="35">
        <v>58</v>
      </c>
      <c r="E36" s="35">
        <v>0</v>
      </c>
      <c r="F36" s="36">
        <v>63</v>
      </c>
      <c r="G36" s="103">
        <f t="shared" si="2"/>
        <v>0</v>
      </c>
      <c r="H36" s="30">
        <f t="shared" si="1"/>
        <v>-58</v>
      </c>
    </row>
    <row r="37" spans="1:9" ht="12.75" thickBot="1" x14ac:dyDescent="0.25">
      <c r="A37" s="88" t="s">
        <v>55</v>
      </c>
      <c r="B37" s="243" t="s">
        <v>56</v>
      </c>
      <c r="C37" s="35">
        <v>682</v>
      </c>
      <c r="D37" s="35">
        <v>755</v>
      </c>
      <c r="E37" s="35">
        <v>370.99835000000002</v>
      </c>
      <c r="F37" s="36">
        <v>608.54600000000005</v>
      </c>
      <c r="G37" s="103">
        <f t="shared" si="2"/>
        <v>49.138854304635764</v>
      </c>
      <c r="H37" s="101">
        <f t="shared" si="1"/>
        <v>-384.00164999999998</v>
      </c>
    </row>
    <row r="38" spans="1:9" ht="24.75" thickBot="1" x14ac:dyDescent="0.25">
      <c r="A38" s="89" t="s">
        <v>57</v>
      </c>
      <c r="B38" s="90" t="s">
        <v>58</v>
      </c>
      <c r="C38" s="91">
        <f>C39+C47+C48+C46</f>
        <v>18608.722189999997</v>
      </c>
      <c r="D38" s="91">
        <f>D39+D47+D48+D46</f>
        <v>20967.391309999999</v>
      </c>
      <c r="E38" s="92">
        <f>E39+E47+E48</f>
        <v>3623.1191399999998</v>
      </c>
      <c r="F38" s="91">
        <f>F39+F47+F48+F46</f>
        <v>5943.2048999999997</v>
      </c>
      <c r="G38" s="14">
        <f t="shared" si="2"/>
        <v>17.279780237954647</v>
      </c>
      <c r="H38" s="15">
        <f t="shared" si="1"/>
        <v>-17344.27217</v>
      </c>
    </row>
    <row r="39" spans="1:9" s="94" customFormat="1" ht="48" x14ac:dyDescent="0.2">
      <c r="A39" s="93" t="s">
        <v>59</v>
      </c>
      <c r="B39" s="244" t="s">
        <v>60</v>
      </c>
      <c r="C39" s="110">
        <f>C40+C42+C44</f>
        <v>17577.762189999998</v>
      </c>
      <c r="D39" s="110">
        <f>D40+D42+D44</f>
        <v>19936.43131</v>
      </c>
      <c r="E39" s="110">
        <f>E40+E42+E44+E46</f>
        <v>3238.1347699999997</v>
      </c>
      <c r="F39" s="102">
        <f>F40+F42+F44</f>
        <v>5393.0149199999996</v>
      </c>
      <c r="G39" s="24">
        <f t="shared" si="2"/>
        <v>16.242298933288875</v>
      </c>
      <c r="H39" s="24">
        <f t="shared" si="1"/>
        <v>-16698.296539999999</v>
      </c>
    </row>
    <row r="40" spans="1:9" s="94" customFormat="1" ht="24" x14ac:dyDescent="0.2">
      <c r="A40" s="86" t="s">
        <v>61</v>
      </c>
      <c r="B40" s="245" t="s">
        <v>62</v>
      </c>
      <c r="C40" s="97">
        <f>C41</f>
        <v>8214.2999999999993</v>
      </c>
      <c r="D40" s="97">
        <f>D41</f>
        <v>8214.2999999999993</v>
      </c>
      <c r="E40" s="109">
        <f>E41</f>
        <v>1451.60555</v>
      </c>
      <c r="F40" s="109">
        <f>F41</f>
        <v>3246.9114</v>
      </c>
      <c r="G40" s="30">
        <f t="shared" si="2"/>
        <v>17.67168900575825</v>
      </c>
      <c r="H40" s="30">
        <f t="shared" si="1"/>
        <v>-6762.6944499999991</v>
      </c>
    </row>
    <row r="41" spans="1:9" s="94" customFormat="1" ht="24" x14ac:dyDescent="0.2">
      <c r="A41" s="95" t="s">
        <v>63</v>
      </c>
      <c r="B41" s="96" t="s">
        <v>62</v>
      </c>
      <c r="C41" s="98">
        <v>8214.2999999999993</v>
      </c>
      <c r="D41" s="98">
        <v>8214.2999999999993</v>
      </c>
      <c r="E41" s="99">
        <v>1451.60555</v>
      </c>
      <c r="F41" s="99">
        <v>3246.9114</v>
      </c>
      <c r="G41" s="100">
        <f t="shared" si="2"/>
        <v>17.67168900575825</v>
      </c>
      <c r="H41" s="101">
        <f t="shared" si="1"/>
        <v>-6762.6944499999991</v>
      </c>
    </row>
    <row r="42" spans="1:9" s="94" customFormat="1" ht="24" x14ac:dyDescent="0.2">
      <c r="A42" s="104" t="s">
        <v>225</v>
      </c>
      <c r="B42" s="242" t="s">
        <v>64</v>
      </c>
      <c r="C42" s="97">
        <f>C43</f>
        <v>9060.1651899999997</v>
      </c>
      <c r="D42" s="97">
        <f>D43</f>
        <v>11391.83431</v>
      </c>
      <c r="E42" s="109">
        <f>E43</f>
        <v>1537.4771499999999</v>
      </c>
      <c r="F42" s="99">
        <f>F43</f>
        <v>2000.9222</v>
      </c>
      <c r="G42" s="97">
        <f>G43</f>
        <v>13.496308918839953</v>
      </c>
      <c r="H42" s="109">
        <f>E42-D42</f>
        <v>-9854.3571599999996</v>
      </c>
    </row>
    <row r="43" spans="1:9" s="94" customFormat="1" ht="24" x14ac:dyDescent="0.2">
      <c r="A43" s="105" t="s">
        <v>226</v>
      </c>
      <c r="B43" s="106" t="s">
        <v>64</v>
      </c>
      <c r="C43" s="97">
        <v>9060.1651899999997</v>
      </c>
      <c r="D43" s="97">
        <v>11391.83431</v>
      </c>
      <c r="E43" s="109">
        <v>1537.4771499999999</v>
      </c>
      <c r="F43" s="109">
        <v>2000.9222</v>
      </c>
      <c r="G43" s="97">
        <f>E43/D43*100</f>
        <v>13.496308918839953</v>
      </c>
      <c r="H43" s="109">
        <f>E43-D43</f>
        <v>-9854.3571599999996</v>
      </c>
    </row>
    <row r="44" spans="1:9" s="94" customFormat="1" ht="48" x14ac:dyDescent="0.2">
      <c r="A44" s="95" t="s">
        <v>65</v>
      </c>
      <c r="B44" s="242" t="s">
        <v>66</v>
      </c>
      <c r="C44" s="97">
        <f>C45</f>
        <v>303.29700000000003</v>
      </c>
      <c r="D44" s="97">
        <f>D45</f>
        <v>330.29700000000003</v>
      </c>
      <c r="E44" s="109">
        <f>E45</f>
        <v>183.33407</v>
      </c>
      <c r="F44" s="99">
        <f>F45</f>
        <v>145.18132</v>
      </c>
      <c r="G44" s="97">
        <f>G45</f>
        <v>55.505823546686763</v>
      </c>
      <c r="H44" s="99">
        <f>E44-D44</f>
        <v>-146.96293000000003</v>
      </c>
      <c r="I44" s="139"/>
    </row>
    <row r="45" spans="1:9" s="107" customFormat="1" ht="36" x14ac:dyDescent="0.2">
      <c r="A45" s="95" t="s">
        <v>214</v>
      </c>
      <c r="B45" s="106" t="s">
        <v>67</v>
      </c>
      <c r="C45" s="108">
        <v>303.29700000000003</v>
      </c>
      <c r="D45" s="108">
        <v>330.29700000000003</v>
      </c>
      <c r="E45" s="109">
        <v>183.33407</v>
      </c>
      <c r="F45" s="99">
        <v>145.18132</v>
      </c>
      <c r="G45" s="97">
        <f>E45/D45*100</f>
        <v>55.505823546686763</v>
      </c>
      <c r="H45" s="109">
        <f>H44</f>
        <v>-146.96293000000003</v>
      </c>
    </row>
    <row r="46" spans="1:9" s="52" customFormat="1" ht="24" x14ac:dyDescent="0.2">
      <c r="A46" s="111" t="s">
        <v>68</v>
      </c>
      <c r="B46" s="112" t="s">
        <v>69</v>
      </c>
      <c r="C46" s="99">
        <v>181.27799999999999</v>
      </c>
      <c r="D46" s="99">
        <v>181.27799999999999</v>
      </c>
      <c r="E46" s="56">
        <v>65.718000000000004</v>
      </c>
      <c r="F46" s="99">
        <v>85.302779999999998</v>
      </c>
      <c r="G46" s="100">
        <f t="shared" ref="G46:G52" si="3">E46/D46*100</f>
        <v>36.25260649389336</v>
      </c>
      <c r="H46" s="100">
        <f t="shared" ref="H46:H116" si="4">E46-D46</f>
        <v>-115.55999999999999</v>
      </c>
    </row>
    <row r="47" spans="1:9" s="52" customFormat="1" ht="24.75" thickBot="1" x14ac:dyDescent="0.25">
      <c r="A47" s="113" t="s">
        <v>216</v>
      </c>
      <c r="B47" s="112" t="s">
        <v>215</v>
      </c>
      <c r="C47" s="114">
        <v>561.50800000000004</v>
      </c>
      <c r="D47" s="114">
        <v>561.50800000000004</v>
      </c>
      <c r="E47" s="115">
        <v>232.69551999999999</v>
      </c>
      <c r="F47" s="114">
        <v>252.09878</v>
      </c>
      <c r="G47" s="100">
        <f t="shared" si="3"/>
        <v>41.441176261068399</v>
      </c>
      <c r="H47" s="100">
        <f t="shared" si="4"/>
        <v>-328.81248000000005</v>
      </c>
    </row>
    <row r="48" spans="1:9" s="60" customFormat="1" ht="12.75" thickBot="1" x14ac:dyDescent="0.25">
      <c r="A48" s="12" t="s">
        <v>70</v>
      </c>
      <c r="B48" s="263" t="s">
        <v>71</v>
      </c>
      <c r="C48" s="14">
        <f>C49</f>
        <v>288.17399999999998</v>
      </c>
      <c r="D48" s="14">
        <f>D49</f>
        <v>288.17399999999998</v>
      </c>
      <c r="E48" s="14">
        <f>E49</f>
        <v>152.28885</v>
      </c>
      <c r="F48" s="14">
        <f>F49</f>
        <v>212.78842</v>
      </c>
      <c r="G48" s="14">
        <f t="shared" si="3"/>
        <v>52.846145037373262</v>
      </c>
      <c r="H48" s="15">
        <f t="shared" si="4"/>
        <v>-135.88514999999998</v>
      </c>
    </row>
    <row r="49" spans="1:9" s="52" customFormat="1" ht="12.75" thickBot="1" x14ac:dyDescent="0.25">
      <c r="A49" s="116" t="s">
        <v>72</v>
      </c>
      <c r="B49" s="117" t="s">
        <v>73</v>
      </c>
      <c r="C49" s="23">
        <v>288.17399999999998</v>
      </c>
      <c r="D49" s="23">
        <v>288.17399999999998</v>
      </c>
      <c r="E49" s="118">
        <v>152.28885</v>
      </c>
      <c r="F49" s="119">
        <v>212.78842</v>
      </c>
      <c r="G49" s="101">
        <f t="shared" si="3"/>
        <v>52.846145037373262</v>
      </c>
      <c r="H49" s="38">
        <f t="shared" si="4"/>
        <v>-135.88514999999998</v>
      </c>
    </row>
    <row r="50" spans="1:9" s="52" customFormat="1" ht="12.75" thickBot="1" x14ac:dyDescent="0.25">
      <c r="A50" s="12" t="s">
        <v>74</v>
      </c>
      <c r="B50" s="84" t="s">
        <v>75</v>
      </c>
      <c r="C50" s="120">
        <f>C51</f>
        <v>115.893</v>
      </c>
      <c r="D50" s="120">
        <f>D51</f>
        <v>115.893</v>
      </c>
      <c r="E50" s="120">
        <f>+E51</f>
        <v>48.55686</v>
      </c>
      <c r="F50" s="120">
        <f>+F51</f>
        <v>241.80704000000003</v>
      </c>
      <c r="G50" s="14">
        <f t="shared" si="3"/>
        <v>41.898009370712643</v>
      </c>
      <c r="H50" s="15">
        <f t="shared" si="4"/>
        <v>-67.33614</v>
      </c>
    </row>
    <row r="51" spans="1:9" s="52" customFormat="1" x14ac:dyDescent="0.2">
      <c r="A51" s="22" t="s">
        <v>76</v>
      </c>
      <c r="B51" s="22" t="s">
        <v>77</v>
      </c>
      <c r="C51" s="31">
        <f>C52+C53+C54+C55</f>
        <v>115.893</v>
      </c>
      <c r="D51" s="31">
        <f>D52+D53+D54+D55</f>
        <v>115.893</v>
      </c>
      <c r="E51" s="31">
        <f>E52+E53+E54+E55</f>
        <v>48.55686</v>
      </c>
      <c r="F51" s="31">
        <f>F52+F53+F54+F55</f>
        <v>241.80704000000003</v>
      </c>
      <c r="G51" s="25">
        <f t="shared" si="3"/>
        <v>41.898009370712643</v>
      </c>
      <c r="H51" s="25">
        <f t="shared" si="4"/>
        <v>-67.33614</v>
      </c>
    </row>
    <row r="52" spans="1:9" s="52" customFormat="1" ht="24" x14ac:dyDescent="0.2">
      <c r="A52" s="121" t="s">
        <v>78</v>
      </c>
      <c r="B52" s="122" t="s">
        <v>79</v>
      </c>
      <c r="C52" s="109">
        <v>8.6370000000000005</v>
      </c>
      <c r="D52" s="109">
        <v>8.6370000000000005</v>
      </c>
      <c r="E52" s="49">
        <v>38.50873</v>
      </c>
      <c r="F52" s="50">
        <v>25.905840000000001</v>
      </c>
      <c r="G52" s="30">
        <f t="shared" si="3"/>
        <v>445.85770522172049</v>
      </c>
      <c r="H52" s="103">
        <f t="shared" si="4"/>
        <v>29.871729999999999</v>
      </c>
    </row>
    <row r="53" spans="1:9" s="52" customFormat="1" x14ac:dyDescent="0.2">
      <c r="A53" s="82" t="s">
        <v>246</v>
      </c>
      <c r="B53" s="123" t="s">
        <v>80</v>
      </c>
      <c r="C53" s="109"/>
      <c r="D53" s="109"/>
      <c r="E53" s="49"/>
      <c r="F53" s="50"/>
      <c r="G53" s="30"/>
      <c r="H53" s="30">
        <f t="shared" si="4"/>
        <v>0</v>
      </c>
    </row>
    <row r="54" spans="1:9" s="52" customFormat="1" x14ac:dyDescent="0.2">
      <c r="A54" s="82" t="s">
        <v>81</v>
      </c>
      <c r="B54" s="68" t="s">
        <v>82</v>
      </c>
      <c r="C54" s="109">
        <v>107.256</v>
      </c>
      <c r="D54" s="109">
        <v>107.256</v>
      </c>
      <c r="E54" s="49">
        <v>9.6972400000000007</v>
      </c>
      <c r="F54" s="50">
        <v>27.101559999999999</v>
      </c>
      <c r="G54" s="30">
        <f t="shared" ref="G54:G65" si="5">E54/D54*100</f>
        <v>9.041209815767882</v>
      </c>
      <c r="H54" s="30">
        <f t="shared" si="4"/>
        <v>-97.558760000000007</v>
      </c>
    </row>
    <row r="55" spans="1:9" s="52" customFormat="1" ht="24.75" thickBot="1" x14ac:dyDescent="0.25">
      <c r="A55" s="65" t="s">
        <v>83</v>
      </c>
      <c r="B55" s="122" t="s">
        <v>84</v>
      </c>
      <c r="C55" s="109"/>
      <c r="D55" s="109"/>
      <c r="E55" s="49">
        <v>0.35088999999999998</v>
      </c>
      <c r="F55" s="50">
        <v>188.79964000000001</v>
      </c>
      <c r="G55" s="103" t="e">
        <f t="shared" si="5"/>
        <v>#DIV/0!</v>
      </c>
      <c r="H55" s="30">
        <f t="shared" si="4"/>
        <v>0.35088999999999998</v>
      </c>
    </row>
    <row r="56" spans="1:9" s="107" customFormat="1" ht="12.75" thickBot="1" x14ac:dyDescent="0.25">
      <c r="A56" s="267" t="s">
        <v>280</v>
      </c>
      <c r="B56" s="268" t="s">
        <v>281</v>
      </c>
      <c r="C56" s="269"/>
      <c r="D56" s="269">
        <f>D57</f>
        <v>108.25848000000001</v>
      </c>
      <c r="E56" s="270">
        <f>E57</f>
        <v>151.15257</v>
      </c>
      <c r="F56" s="270">
        <f>F57</f>
        <v>0</v>
      </c>
      <c r="G56" s="270"/>
      <c r="H56" s="271"/>
    </row>
    <row r="57" spans="1:9" s="107" customFormat="1" x14ac:dyDescent="0.2">
      <c r="A57" s="272" t="s">
        <v>282</v>
      </c>
      <c r="B57" s="273" t="s">
        <v>283</v>
      </c>
      <c r="C57" s="110"/>
      <c r="D57" s="110">
        <f>D58+D59</f>
        <v>108.25848000000001</v>
      </c>
      <c r="E57" s="102">
        <f>E59+E58</f>
        <v>151.15257</v>
      </c>
      <c r="F57" s="102">
        <f>F59+F58</f>
        <v>0</v>
      </c>
      <c r="G57" s="102"/>
      <c r="H57" s="102"/>
    </row>
    <row r="58" spans="1:9" s="107" customFormat="1" x14ac:dyDescent="0.2">
      <c r="A58" s="277" t="s">
        <v>284</v>
      </c>
      <c r="B58" s="242" t="s">
        <v>285</v>
      </c>
      <c r="C58" s="81"/>
      <c r="D58" s="81"/>
      <c r="E58" s="23">
        <v>42.894089999999998</v>
      </c>
      <c r="F58" s="81"/>
      <c r="G58" s="23"/>
      <c r="H58" s="23"/>
    </row>
    <row r="59" spans="1:9" s="107" customFormat="1" ht="12.75" thickBot="1" x14ac:dyDescent="0.25">
      <c r="A59" s="276" t="s">
        <v>289</v>
      </c>
      <c r="B59" s="278" t="s">
        <v>290</v>
      </c>
      <c r="C59" s="137"/>
      <c r="D59" s="137">
        <v>108.25848000000001</v>
      </c>
      <c r="E59" s="114">
        <v>108.25848000000001</v>
      </c>
      <c r="F59" s="137"/>
      <c r="G59" s="114"/>
      <c r="H59" s="114"/>
    </row>
    <row r="60" spans="1:9" s="52" customFormat="1" ht="12.75" thickBot="1" x14ac:dyDescent="0.25">
      <c r="A60" s="124" t="s">
        <v>85</v>
      </c>
      <c r="B60" s="125" t="s">
        <v>86</v>
      </c>
      <c r="C60" s="41">
        <f>C61+C62+C63+C64</f>
        <v>239</v>
      </c>
      <c r="D60" s="41">
        <f>D61+D62+D63+D64</f>
        <v>364</v>
      </c>
      <c r="E60" s="41">
        <f>E61+E62+E63+E64</f>
        <v>687.59316999999999</v>
      </c>
      <c r="F60" s="41">
        <f>F61+F62+F63+F64</f>
        <v>389.75513000000007</v>
      </c>
      <c r="G60" s="14">
        <f t="shared" si="5"/>
        <v>188.89922252747255</v>
      </c>
      <c r="H60" s="15">
        <f t="shared" si="4"/>
        <v>323.59316999999999</v>
      </c>
    </row>
    <row r="61" spans="1:9" s="52" customFormat="1" ht="24" x14ac:dyDescent="0.2">
      <c r="A61" s="126" t="s">
        <v>87</v>
      </c>
      <c r="B61" s="127" t="s">
        <v>88</v>
      </c>
      <c r="C61" s="128"/>
      <c r="D61" s="128"/>
      <c r="E61" s="128"/>
      <c r="F61" s="129">
        <v>72.681799999999996</v>
      </c>
      <c r="G61" s="24" t="e">
        <f t="shared" si="5"/>
        <v>#DIV/0!</v>
      </c>
      <c r="H61" s="25">
        <f t="shared" si="4"/>
        <v>0</v>
      </c>
    </row>
    <row r="62" spans="1:9" s="52" customFormat="1" ht="24" x14ac:dyDescent="0.2">
      <c r="A62" s="65" t="s">
        <v>257</v>
      </c>
      <c r="B62" s="130" t="s">
        <v>88</v>
      </c>
      <c r="C62" s="131"/>
      <c r="D62" s="131"/>
      <c r="E62" s="109"/>
      <c r="F62" s="97">
        <v>132.30000000000001</v>
      </c>
      <c r="G62" s="30" t="e">
        <f t="shared" si="5"/>
        <v>#DIV/0!</v>
      </c>
      <c r="H62" s="30">
        <f t="shared" si="4"/>
        <v>0</v>
      </c>
    </row>
    <row r="63" spans="1:9" ht="36" x14ac:dyDescent="0.2">
      <c r="A63" s="132" t="s">
        <v>272</v>
      </c>
      <c r="B63" s="133" t="s">
        <v>273</v>
      </c>
      <c r="C63" s="134"/>
      <c r="D63" s="134">
        <v>125</v>
      </c>
      <c r="E63" s="31">
        <v>631.50062000000003</v>
      </c>
      <c r="F63" s="32">
        <v>140.00985</v>
      </c>
      <c r="G63" s="30">
        <f t="shared" si="5"/>
        <v>505.20049600000004</v>
      </c>
      <c r="H63" s="30">
        <f t="shared" si="4"/>
        <v>506.50062000000003</v>
      </c>
    </row>
    <row r="64" spans="1:9" s="139" customFormat="1" ht="36.75" thickBot="1" x14ac:dyDescent="0.25">
      <c r="A64" s="135" t="s">
        <v>91</v>
      </c>
      <c r="B64" s="136" t="s">
        <v>92</v>
      </c>
      <c r="C64" s="137">
        <v>239</v>
      </c>
      <c r="D64" s="137">
        <v>239</v>
      </c>
      <c r="E64" s="114">
        <v>56.092550000000003</v>
      </c>
      <c r="F64" s="114">
        <v>44.763480000000001</v>
      </c>
      <c r="G64" s="101">
        <f t="shared" si="5"/>
        <v>23.469686192468618</v>
      </c>
      <c r="H64" s="103">
        <f t="shared" si="4"/>
        <v>-182.90744999999998</v>
      </c>
      <c r="I64" s="138"/>
    </row>
    <row r="65" spans="1:8" ht="12.75" thickBot="1" x14ac:dyDescent="0.25">
      <c r="A65" s="12" t="s">
        <v>93</v>
      </c>
      <c r="B65" s="84" t="s">
        <v>94</v>
      </c>
      <c r="C65" s="92">
        <f>C66+C68+C70+C72+C74+C76+C78+C80+C82+C84</f>
        <v>88</v>
      </c>
      <c r="D65" s="92">
        <f>D66+D68+D70+D72+D74+D76+D78+D80+D82+D84</f>
        <v>117</v>
      </c>
      <c r="E65" s="92">
        <f>E66+E68+E70+E72+E74+E76+E78+E80+E82+E84</f>
        <v>297.42813000000001</v>
      </c>
      <c r="F65" s="91">
        <v>1063.45688</v>
      </c>
      <c r="G65" s="78">
        <f t="shared" si="5"/>
        <v>254.21207692307695</v>
      </c>
      <c r="H65" s="59">
        <f>E65-D65</f>
        <v>180.42813000000001</v>
      </c>
    </row>
    <row r="66" spans="1:8" s="10" customFormat="1" ht="36" x14ac:dyDescent="0.2">
      <c r="A66" s="224" t="s">
        <v>171</v>
      </c>
      <c r="B66" s="225" t="s">
        <v>172</v>
      </c>
      <c r="C66" s="110">
        <f>C67</f>
        <v>4</v>
      </c>
      <c r="D66" s="110">
        <f>D67</f>
        <v>4</v>
      </c>
      <c r="E66" s="110">
        <f t="shared" ref="E66" si="6">E67</f>
        <v>0.875</v>
      </c>
      <c r="F66" s="110"/>
      <c r="G66" s="102">
        <f>E66/D66*100</f>
        <v>21.875</v>
      </c>
      <c r="H66" s="102">
        <f t="shared" si="4"/>
        <v>-3.125</v>
      </c>
    </row>
    <row r="67" spans="1:8" ht="48" x14ac:dyDescent="0.2">
      <c r="A67" s="226" t="s">
        <v>173</v>
      </c>
      <c r="B67" s="227" t="s">
        <v>174</v>
      </c>
      <c r="C67" s="110">
        <v>4</v>
      </c>
      <c r="D67" s="110">
        <v>4</v>
      </c>
      <c r="E67" s="102">
        <v>0.875</v>
      </c>
      <c r="F67" s="234"/>
      <c r="G67" s="102">
        <f>E67/D67*100</f>
        <v>21.875</v>
      </c>
      <c r="H67" s="109">
        <f t="shared" si="4"/>
        <v>-3.125</v>
      </c>
    </row>
    <row r="68" spans="1:8" ht="48" x14ac:dyDescent="0.2">
      <c r="A68" s="224" t="s">
        <v>245</v>
      </c>
      <c r="B68" s="228" t="s">
        <v>175</v>
      </c>
      <c r="C68" s="110">
        <f>C69</f>
        <v>3</v>
      </c>
      <c r="D68" s="110">
        <f>D69</f>
        <v>3</v>
      </c>
      <c r="E68" s="110">
        <f>E69</f>
        <v>32.5</v>
      </c>
      <c r="F68" s="97"/>
      <c r="G68" s="109"/>
      <c r="H68" s="109">
        <f t="shared" si="4"/>
        <v>29.5</v>
      </c>
    </row>
    <row r="69" spans="1:8" ht="60" x14ac:dyDescent="0.2">
      <c r="A69" s="226" t="s">
        <v>176</v>
      </c>
      <c r="B69" s="67" t="s">
        <v>177</v>
      </c>
      <c r="C69" s="110">
        <v>3</v>
      </c>
      <c r="D69" s="110">
        <v>3</v>
      </c>
      <c r="E69" s="102">
        <v>32.5</v>
      </c>
      <c r="F69" s="97"/>
      <c r="G69" s="109">
        <f>E69/D69*100</f>
        <v>1083.3333333333335</v>
      </c>
      <c r="H69" s="235">
        <f t="shared" si="4"/>
        <v>29.5</v>
      </c>
    </row>
    <row r="70" spans="1:8" ht="36" x14ac:dyDescent="0.2">
      <c r="A70" s="224" t="s">
        <v>178</v>
      </c>
      <c r="B70" s="123" t="s">
        <v>179</v>
      </c>
      <c r="C70" s="110">
        <f>C71</f>
        <v>4</v>
      </c>
      <c r="D70" s="110">
        <f>D71</f>
        <v>4</v>
      </c>
      <c r="E70" s="110">
        <f>E71</f>
        <v>0.4</v>
      </c>
      <c r="F70" s="110"/>
      <c r="G70" s="102"/>
      <c r="H70" s="236"/>
    </row>
    <row r="71" spans="1:8" ht="48" x14ac:dyDescent="0.2">
      <c r="A71" s="226" t="s">
        <v>180</v>
      </c>
      <c r="B71" s="67" t="s">
        <v>181</v>
      </c>
      <c r="C71" s="110">
        <v>4</v>
      </c>
      <c r="D71" s="110">
        <v>4</v>
      </c>
      <c r="E71" s="102">
        <v>0.4</v>
      </c>
      <c r="F71" s="97"/>
      <c r="G71" s="109"/>
      <c r="H71" s="109"/>
    </row>
    <row r="72" spans="1:8" ht="36" x14ac:dyDescent="0.2">
      <c r="A72" s="224" t="s">
        <v>182</v>
      </c>
      <c r="B72" s="123" t="s">
        <v>183</v>
      </c>
      <c r="C72" s="110">
        <f>C73</f>
        <v>5</v>
      </c>
      <c r="D72" s="110">
        <f>D73</f>
        <v>5</v>
      </c>
      <c r="E72" s="110">
        <f>E73</f>
        <v>0</v>
      </c>
      <c r="F72" s="97"/>
      <c r="G72" s="109"/>
      <c r="H72" s="109"/>
    </row>
    <row r="73" spans="1:8" ht="48" x14ac:dyDescent="0.2">
      <c r="A73" s="226" t="s">
        <v>184</v>
      </c>
      <c r="B73" s="67" t="s">
        <v>185</v>
      </c>
      <c r="C73" s="110">
        <v>5</v>
      </c>
      <c r="D73" s="110">
        <v>5</v>
      </c>
      <c r="E73" s="102"/>
      <c r="F73" s="109"/>
      <c r="G73" s="109">
        <f>E73/D73*100</f>
        <v>0</v>
      </c>
      <c r="H73" s="109">
        <f>E73-D73</f>
        <v>-5</v>
      </c>
    </row>
    <row r="74" spans="1:8" ht="48" x14ac:dyDescent="0.2">
      <c r="A74" s="224" t="s">
        <v>186</v>
      </c>
      <c r="B74" s="123" t="s">
        <v>187</v>
      </c>
      <c r="C74" s="110">
        <f>C75</f>
        <v>3</v>
      </c>
      <c r="D74" s="110">
        <f>D75</f>
        <v>3</v>
      </c>
      <c r="E74" s="110">
        <f>E75</f>
        <v>1</v>
      </c>
      <c r="F74" s="97"/>
      <c r="G74" s="109">
        <f>E74/D74*100</f>
        <v>33.333333333333329</v>
      </c>
      <c r="H74" s="109">
        <f>E74-D74</f>
        <v>-2</v>
      </c>
    </row>
    <row r="75" spans="1:8" ht="60" x14ac:dyDescent="0.2">
      <c r="A75" s="226" t="s">
        <v>188</v>
      </c>
      <c r="B75" s="67" t="s">
        <v>189</v>
      </c>
      <c r="C75" s="110">
        <v>3</v>
      </c>
      <c r="D75" s="110">
        <v>3</v>
      </c>
      <c r="E75" s="102">
        <v>1</v>
      </c>
      <c r="F75" s="97"/>
      <c r="G75" s="109">
        <f>E75/D75*100</f>
        <v>33.333333333333329</v>
      </c>
      <c r="H75" s="109">
        <f>E76-D75</f>
        <v>-2.4500000000000002</v>
      </c>
    </row>
    <row r="76" spans="1:8" ht="36" x14ac:dyDescent="0.2">
      <c r="A76" s="224" t="s">
        <v>190</v>
      </c>
      <c r="B76" s="123" t="s">
        <v>191</v>
      </c>
      <c r="C76" s="110">
        <f>C77</f>
        <v>2</v>
      </c>
      <c r="D76" s="110">
        <f>D77</f>
        <v>2</v>
      </c>
      <c r="E76" s="110">
        <f>E77</f>
        <v>0.55000000000000004</v>
      </c>
      <c r="F76" s="110"/>
      <c r="G76" s="102"/>
      <c r="H76" s="109"/>
    </row>
    <row r="77" spans="1:8" ht="72" x14ac:dyDescent="0.2">
      <c r="A77" s="226" t="s">
        <v>192</v>
      </c>
      <c r="B77" s="67" t="s">
        <v>193</v>
      </c>
      <c r="C77" s="110">
        <v>2</v>
      </c>
      <c r="D77" s="110">
        <v>2</v>
      </c>
      <c r="E77" s="102">
        <v>0.55000000000000004</v>
      </c>
      <c r="F77" s="97"/>
      <c r="G77" s="109">
        <f>E77/D77*100</f>
        <v>27.500000000000004</v>
      </c>
      <c r="H77" s="109">
        <f>E77-D77</f>
        <v>-1.45</v>
      </c>
    </row>
    <row r="78" spans="1:8" ht="36" x14ac:dyDescent="0.2">
      <c r="A78" s="224" t="s">
        <v>194</v>
      </c>
      <c r="B78" s="123" t="s">
        <v>195</v>
      </c>
      <c r="C78" s="110">
        <f>C79</f>
        <v>2</v>
      </c>
      <c r="D78" s="110">
        <f>D79</f>
        <v>2</v>
      </c>
      <c r="E78" s="110">
        <f>E79</f>
        <v>0.5</v>
      </c>
      <c r="F78" s="97"/>
      <c r="G78" s="109"/>
      <c r="H78" s="109">
        <f>E78-D78</f>
        <v>-1.5</v>
      </c>
    </row>
    <row r="79" spans="1:8" ht="48" x14ac:dyDescent="0.2">
      <c r="A79" s="226" t="s">
        <v>196</v>
      </c>
      <c r="B79" s="67" t="s">
        <v>197</v>
      </c>
      <c r="C79" s="110">
        <v>2</v>
      </c>
      <c r="D79" s="110">
        <v>2</v>
      </c>
      <c r="E79" s="102">
        <v>0.5</v>
      </c>
      <c r="F79" s="97"/>
      <c r="G79" s="109">
        <f>E79/D79*100</f>
        <v>25</v>
      </c>
      <c r="H79" s="237">
        <f>E79-D79</f>
        <v>-1.5</v>
      </c>
    </row>
    <row r="80" spans="1:8" ht="36" x14ac:dyDescent="0.2">
      <c r="A80" s="224" t="s">
        <v>198</v>
      </c>
      <c r="B80" s="123" t="s">
        <v>199</v>
      </c>
      <c r="C80" s="110">
        <f>C81</f>
        <v>46</v>
      </c>
      <c r="D80" s="110">
        <f>D81</f>
        <v>46</v>
      </c>
      <c r="E80" s="110">
        <f>E81</f>
        <v>53.5</v>
      </c>
      <c r="F80" s="110"/>
      <c r="G80" s="102"/>
      <c r="H80" s="238"/>
    </row>
    <row r="81" spans="1:8" ht="48" x14ac:dyDescent="0.2">
      <c r="A81" s="226" t="s">
        <v>200</v>
      </c>
      <c r="B81" s="67" t="s">
        <v>201</v>
      </c>
      <c r="C81" s="110">
        <v>46</v>
      </c>
      <c r="D81" s="110">
        <v>46</v>
      </c>
      <c r="E81" s="102">
        <v>53.5</v>
      </c>
      <c r="F81" s="97"/>
      <c r="G81" s="109">
        <f t="shared" ref="G81:G86" si="7">E81/D81*100</f>
        <v>116.30434782608697</v>
      </c>
      <c r="H81" s="109">
        <f t="shared" ref="H81:H86" si="8">E81-D81</f>
        <v>7.5</v>
      </c>
    </row>
    <row r="82" spans="1:8" ht="36" x14ac:dyDescent="0.2">
      <c r="A82" s="224" t="s">
        <v>202</v>
      </c>
      <c r="B82" s="228" t="s">
        <v>203</v>
      </c>
      <c r="C82" s="110">
        <f>C83</f>
        <v>19</v>
      </c>
      <c r="D82" s="110">
        <f>D83</f>
        <v>19</v>
      </c>
      <c r="E82" s="110">
        <f>E83</f>
        <v>35.069020000000002</v>
      </c>
      <c r="F82" s="97"/>
      <c r="G82" s="109">
        <f t="shared" si="7"/>
        <v>184.5737894736842</v>
      </c>
      <c r="H82" s="109">
        <f t="shared" si="8"/>
        <v>16.069020000000002</v>
      </c>
    </row>
    <row r="83" spans="1:8" ht="60" x14ac:dyDescent="0.2">
      <c r="A83" s="229" t="s">
        <v>204</v>
      </c>
      <c r="B83" s="230" t="s">
        <v>205</v>
      </c>
      <c r="C83" s="110">
        <v>19</v>
      </c>
      <c r="D83" s="110">
        <v>19</v>
      </c>
      <c r="E83" s="102">
        <v>35.069020000000002</v>
      </c>
      <c r="F83" s="97"/>
      <c r="G83" s="109">
        <f t="shared" si="7"/>
        <v>184.5737894736842</v>
      </c>
      <c r="H83" s="109">
        <f t="shared" si="8"/>
        <v>16.069020000000002</v>
      </c>
    </row>
    <row r="84" spans="1:8" ht="48" x14ac:dyDescent="0.2">
      <c r="A84" s="231" t="s">
        <v>206</v>
      </c>
      <c r="B84" s="175" t="s">
        <v>207</v>
      </c>
      <c r="C84" s="97">
        <f>C85+C86</f>
        <v>0</v>
      </c>
      <c r="D84" s="97">
        <f>D85+D86</f>
        <v>29</v>
      </c>
      <c r="E84" s="97">
        <f t="shared" ref="E84:F84" si="9">E85+E86</f>
        <v>173.03411</v>
      </c>
      <c r="F84" s="97">
        <f t="shared" si="9"/>
        <v>0</v>
      </c>
      <c r="G84" s="109">
        <f t="shared" si="7"/>
        <v>596.6693448275862</v>
      </c>
      <c r="H84" s="109">
        <f t="shared" si="8"/>
        <v>144.03411</v>
      </c>
    </row>
    <row r="85" spans="1:8" ht="48" x14ac:dyDescent="0.2">
      <c r="A85" s="232" t="s">
        <v>208</v>
      </c>
      <c r="B85" s="233" t="s">
        <v>209</v>
      </c>
      <c r="C85" s="108"/>
      <c r="D85" s="108">
        <v>26</v>
      </c>
      <c r="E85" s="108">
        <v>169.67005</v>
      </c>
      <c r="F85" s="108"/>
      <c r="G85" s="109"/>
      <c r="H85" s="99"/>
    </row>
    <row r="86" spans="1:8" ht="48.75" thickBot="1" x14ac:dyDescent="0.25">
      <c r="A86" s="232" t="s">
        <v>210</v>
      </c>
      <c r="B86" s="233" t="s">
        <v>211</v>
      </c>
      <c r="C86" s="108"/>
      <c r="D86" s="108">
        <v>3</v>
      </c>
      <c r="E86" s="99">
        <v>3.3640599999999998</v>
      </c>
      <c r="F86" s="108"/>
      <c r="G86" s="109">
        <f t="shared" si="7"/>
        <v>112.13533333333332</v>
      </c>
      <c r="H86" s="99">
        <f t="shared" si="8"/>
        <v>0.36405999999999983</v>
      </c>
    </row>
    <row r="87" spans="1:8" ht="12.75" thickBot="1" x14ac:dyDescent="0.25">
      <c r="A87" s="12" t="s">
        <v>95</v>
      </c>
      <c r="B87" s="84" t="s">
        <v>96</v>
      </c>
      <c r="C87" s="91">
        <f>C88+C89+C90+C91</f>
        <v>274</v>
      </c>
      <c r="D87" s="91">
        <f>D88+D89+D90+D91</f>
        <v>521.4</v>
      </c>
      <c r="E87" s="91">
        <f t="shared" ref="E87:F87" si="10">E88+E89+E90+E91</f>
        <v>360.90708000000001</v>
      </c>
      <c r="F87" s="91">
        <f t="shared" si="10"/>
        <v>376.7269500000001</v>
      </c>
      <c r="G87" s="78">
        <f>E87/D87*100</f>
        <v>69.218849252013811</v>
      </c>
      <c r="H87" s="59">
        <f t="shared" si="4"/>
        <v>-160.49291999999997</v>
      </c>
    </row>
    <row r="88" spans="1:8" x14ac:dyDescent="0.2">
      <c r="A88" s="22" t="s">
        <v>247</v>
      </c>
      <c r="B88" s="22" t="s">
        <v>97</v>
      </c>
      <c r="C88" s="31"/>
      <c r="D88" s="31"/>
      <c r="E88" s="143"/>
      <c r="F88" s="46">
        <v>-481.68275999999997</v>
      </c>
      <c r="G88" s="30" t="e">
        <f t="shared" ref="G88:G98" si="11">E88/D88*100</f>
        <v>#DIV/0!</v>
      </c>
      <c r="H88" s="25">
        <f t="shared" si="4"/>
        <v>0</v>
      </c>
    </row>
    <row r="89" spans="1:8" x14ac:dyDescent="0.2">
      <c r="A89" s="82" t="s">
        <v>98</v>
      </c>
      <c r="B89" s="85" t="s">
        <v>99</v>
      </c>
      <c r="C89" s="71"/>
      <c r="D89" s="71"/>
      <c r="E89" s="71"/>
      <c r="F89" s="46">
        <v>-78.637879999999996</v>
      </c>
      <c r="G89" s="30" t="e">
        <f t="shared" si="11"/>
        <v>#DIV/0!</v>
      </c>
      <c r="H89" s="30">
        <f t="shared" si="4"/>
        <v>0</v>
      </c>
    </row>
    <row r="90" spans="1:8" x14ac:dyDescent="0.2">
      <c r="A90" s="82" t="s">
        <v>248</v>
      </c>
      <c r="B90" s="82" t="s">
        <v>100</v>
      </c>
      <c r="C90" s="35"/>
      <c r="D90" s="35"/>
      <c r="E90" s="35">
        <v>113.50708</v>
      </c>
      <c r="F90" s="36">
        <v>185.10911999999999</v>
      </c>
      <c r="G90" s="30"/>
      <c r="H90" s="101"/>
    </row>
    <row r="91" spans="1:8" ht="12.75" thickBot="1" x14ac:dyDescent="0.25">
      <c r="A91" s="82" t="s">
        <v>249</v>
      </c>
      <c r="B91" s="82" t="s">
        <v>101</v>
      </c>
      <c r="C91" s="35">
        <v>274</v>
      </c>
      <c r="D91" s="35">
        <v>521.4</v>
      </c>
      <c r="E91" s="99">
        <v>247.4</v>
      </c>
      <c r="F91" s="108">
        <v>751.93847000000005</v>
      </c>
      <c r="G91" s="30">
        <f t="shared" si="11"/>
        <v>47.449175297276568</v>
      </c>
      <c r="H91" s="38">
        <f t="shared" si="4"/>
        <v>-274</v>
      </c>
    </row>
    <row r="92" spans="1:8" ht="12.75" thickBot="1" x14ac:dyDescent="0.25">
      <c r="A92" s="12" t="s">
        <v>102</v>
      </c>
      <c r="B92" s="77" t="s">
        <v>103</v>
      </c>
      <c r="C92" s="59">
        <f>C93+C135+C137</f>
        <v>518067.54134999996</v>
      </c>
      <c r="D92" s="59">
        <f>D93+D135+D137</f>
        <v>383754.88135000004</v>
      </c>
      <c r="E92" s="59">
        <f>E93+E135+E137</f>
        <v>234461.14979</v>
      </c>
      <c r="F92" s="59">
        <f>F93+F135+F137</f>
        <v>220612.62735000002</v>
      </c>
      <c r="G92" s="14">
        <f t="shared" si="11"/>
        <v>61.096590866856474</v>
      </c>
      <c r="H92" s="15">
        <f t="shared" si="4"/>
        <v>-149293.73156000004</v>
      </c>
    </row>
    <row r="93" spans="1:8" ht="12.75" thickBot="1" x14ac:dyDescent="0.25">
      <c r="A93" s="146" t="s">
        <v>104</v>
      </c>
      <c r="B93" s="147" t="s">
        <v>105</v>
      </c>
      <c r="C93" s="148">
        <f>C94+C97+C114</f>
        <v>517945.79999999993</v>
      </c>
      <c r="D93" s="148">
        <f>D94+D97+D114</f>
        <v>383633.14</v>
      </c>
      <c r="E93" s="148">
        <f>E94+E97+E114</f>
        <v>234461.14979</v>
      </c>
      <c r="F93" s="148">
        <f>F94+F97+F114</f>
        <v>220501.32735000004</v>
      </c>
      <c r="G93" s="14">
        <f t="shared" si="11"/>
        <v>61.115979133085318</v>
      </c>
      <c r="H93" s="15">
        <f t="shared" si="4"/>
        <v>-149171.99021000002</v>
      </c>
    </row>
    <row r="94" spans="1:8" ht="12.75" thickBot="1" x14ac:dyDescent="0.25">
      <c r="A94" s="12" t="s">
        <v>106</v>
      </c>
      <c r="B94" s="77" t="s">
        <v>107</v>
      </c>
      <c r="C94" s="59">
        <f>C95+C96</f>
        <v>154122</v>
      </c>
      <c r="D94" s="59">
        <f>D95+D96</f>
        <v>154325.9</v>
      </c>
      <c r="E94" s="59">
        <f>E95+E96</f>
        <v>93171.51023</v>
      </c>
      <c r="F94" s="59">
        <f>F95+F96</f>
        <v>105417.64</v>
      </c>
      <c r="G94" s="14">
        <f t="shared" si="11"/>
        <v>60.373216828801915</v>
      </c>
      <c r="H94" s="15">
        <f t="shared" si="4"/>
        <v>-61154.389769999994</v>
      </c>
    </row>
    <row r="95" spans="1:8" x14ac:dyDescent="0.2">
      <c r="A95" s="70" t="s">
        <v>108</v>
      </c>
      <c r="B95" s="149" t="s">
        <v>109</v>
      </c>
      <c r="C95" s="150">
        <v>154122</v>
      </c>
      <c r="D95" s="150">
        <v>154122</v>
      </c>
      <c r="E95" s="151">
        <v>92978</v>
      </c>
      <c r="F95" s="152">
        <v>105417.64</v>
      </c>
      <c r="G95" s="25">
        <f t="shared" si="11"/>
        <v>60.327532733808283</v>
      </c>
      <c r="H95" s="25">
        <f t="shared" si="4"/>
        <v>-61144</v>
      </c>
    </row>
    <row r="96" spans="1:8" ht="24.75" thickBot="1" x14ac:dyDescent="0.25">
      <c r="A96" s="153" t="s">
        <v>110</v>
      </c>
      <c r="B96" s="154" t="s">
        <v>111</v>
      </c>
      <c r="C96" s="155"/>
      <c r="D96" s="155">
        <v>203.9</v>
      </c>
      <c r="E96" s="114">
        <v>193.51023000000001</v>
      </c>
      <c r="F96" s="137">
        <v>0</v>
      </c>
      <c r="G96" s="38">
        <f t="shared" si="11"/>
        <v>94.904477685139781</v>
      </c>
      <c r="H96" s="38">
        <f t="shared" si="4"/>
        <v>-10.389769999999999</v>
      </c>
    </row>
    <row r="97" spans="1:8" ht="12.75" thickBot="1" x14ac:dyDescent="0.25">
      <c r="A97" s="12" t="s">
        <v>112</v>
      </c>
      <c r="B97" s="77" t="s">
        <v>113</v>
      </c>
      <c r="C97" s="59">
        <f>C99+C104+C98+C100+C102+C103</f>
        <v>183607.6</v>
      </c>
      <c r="D97" s="59">
        <f>D99+D104+D98+D100+D102+D103+D101</f>
        <v>51511.240000000005</v>
      </c>
      <c r="E97" s="59">
        <f>E99+E104+E98+E100+E102+E103+E101</f>
        <v>35223.739240000003</v>
      </c>
      <c r="F97" s="59">
        <f t="shared" ref="F97" si="12">F99+F104+F98+F100+F102+F103</f>
        <v>8212.2950999999994</v>
      </c>
      <c r="G97" s="14">
        <f t="shared" si="11"/>
        <v>68.380685924081803</v>
      </c>
      <c r="H97" s="15">
        <f t="shared" si="4"/>
        <v>-16287.500760000003</v>
      </c>
    </row>
    <row r="98" spans="1:8" x14ac:dyDescent="0.2">
      <c r="A98" s="70" t="s">
        <v>114</v>
      </c>
      <c r="B98" s="149" t="s">
        <v>115</v>
      </c>
      <c r="C98" s="150">
        <v>2943.3</v>
      </c>
      <c r="D98" s="150">
        <v>2943.3</v>
      </c>
      <c r="E98" s="151">
        <v>2943.29999</v>
      </c>
      <c r="F98" s="157">
        <v>1678.2253499999999</v>
      </c>
      <c r="G98" s="25">
        <f t="shared" si="11"/>
        <v>99.999999660245294</v>
      </c>
      <c r="H98" s="25">
        <f t="shared" si="4"/>
        <v>-1.0000000202126103E-5</v>
      </c>
    </row>
    <row r="99" spans="1:8" s="10" customFormat="1" x14ac:dyDescent="0.2">
      <c r="A99" s="158" t="s">
        <v>116</v>
      </c>
      <c r="B99" s="159" t="s">
        <v>117</v>
      </c>
      <c r="C99" s="56">
        <v>3247.7</v>
      </c>
      <c r="D99" s="56">
        <v>3247.7</v>
      </c>
      <c r="E99" s="99"/>
      <c r="F99" s="161">
        <v>1144.683</v>
      </c>
      <c r="G99" s="30">
        <f>E99/D99*100</f>
        <v>0</v>
      </c>
      <c r="H99" s="103">
        <f t="shared" si="4"/>
        <v>-3247.7</v>
      </c>
    </row>
    <row r="100" spans="1:8" s="10" customFormat="1" x14ac:dyDescent="0.2">
      <c r="A100" s="158" t="s">
        <v>212</v>
      </c>
      <c r="B100" s="159" t="s">
        <v>213</v>
      </c>
      <c r="C100" s="49">
        <v>441.5</v>
      </c>
      <c r="D100" s="49">
        <v>441.5</v>
      </c>
      <c r="E100" s="109"/>
      <c r="F100" s="144"/>
      <c r="G100" s="30"/>
      <c r="H100" s="103">
        <f t="shared" si="4"/>
        <v>-441.5</v>
      </c>
    </row>
    <row r="101" spans="1:8" s="10" customFormat="1" ht="24" x14ac:dyDescent="0.2">
      <c r="A101" s="264" t="s">
        <v>267</v>
      </c>
      <c r="B101" s="175" t="s">
        <v>268</v>
      </c>
      <c r="C101" s="49"/>
      <c r="D101" s="49">
        <v>3514.64</v>
      </c>
      <c r="E101" s="109">
        <v>3514.4252499999998</v>
      </c>
      <c r="F101" s="144"/>
      <c r="G101" s="30"/>
      <c r="H101" s="103">
        <f t="shared" si="4"/>
        <v>-0.21475000000009459</v>
      </c>
    </row>
    <row r="102" spans="1:8" s="10" customFormat="1" x14ac:dyDescent="0.2">
      <c r="A102" s="158" t="s">
        <v>118</v>
      </c>
      <c r="B102" s="163" t="s">
        <v>119</v>
      </c>
      <c r="C102" s="118">
        <v>89</v>
      </c>
      <c r="D102" s="118">
        <v>89</v>
      </c>
      <c r="E102" s="23"/>
      <c r="F102" s="165">
        <v>118.5</v>
      </c>
      <c r="G102" s="30">
        <f>E102/D102*100</f>
        <v>0</v>
      </c>
      <c r="H102" s="103">
        <f t="shared" si="4"/>
        <v>-89</v>
      </c>
    </row>
    <row r="103" spans="1:8" s="10" customFormat="1" ht="24.75" thickBot="1" x14ac:dyDescent="0.25">
      <c r="A103" s="166" t="s">
        <v>256</v>
      </c>
      <c r="B103" s="154" t="s">
        <v>217</v>
      </c>
      <c r="C103" s="115">
        <v>87643.4</v>
      </c>
      <c r="D103" s="115">
        <v>19665.7</v>
      </c>
      <c r="E103" s="114">
        <v>13490.6</v>
      </c>
      <c r="F103" s="137"/>
      <c r="G103" s="103">
        <f>E103/D103*100</f>
        <v>68.599643033301632</v>
      </c>
      <c r="H103" s="103">
        <f t="shared" si="4"/>
        <v>-6175.1</v>
      </c>
    </row>
    <row r="104" spans="1:8" ht="12.75" thickBot="1" x14ac:dyDescent="0.25">
      <c r="A104" s="168" t="s">
        <v>120</v>
      </c>
      <c r="B104" s="183" t="s">
        <v>121</v>
      </c>
      <c r="C104" s="59">
        <f>C105+C106+C107+C108+C110+C111+C112+C113+C109</f>
        <v>89242.700000000012</v>
      </c>
      <c r="D104" s="59">
        <f>D105+D106+D107+D108+D110+D111+D112+D113+D109</f>
        <v>21609.4</v>
      </c>
      <c r="E104" s="59">
        <f>E105+E106+E107+E108+E110+E111+E112+E113+E109</f>
        <v>15275.413999999999</v>
      </c>
      <c r="F104" s="59">
        <f t="shared" ref="E104:F104" si="13">F105+F106+F107+F108+F110+F111+F112+F113</f>
        <v>5270.8867499999997</v>
      </c>
      <c r="G104" s="14">
        <f t="shared" ref="G104:G111" si="14">E104/D104*100</f>
        <v>70.688746563995281</v>
      </c>
      <c r="H104" s="15">
        <f t="shared" si="4"/>
        <v>-6333.9860000000026</v>
      </c>
    </row>
    <row r="105" spans="1:8" x14ac:dyDescent="0.2">
      <c r="A105" s="22" t="s">
        <v>120</v>
      </c>
      <c r="B105" s="246" t="s">
        <v>122</v>
      </c>
      <c r="C105" s="151">
        <v>990</v>
      </c>
      <c r="D105" s="151">
        <v>990</v>
      </c>
      <c r="E105" s="169">
        <v>440.56211000000002</v>
      </c>
      <c r="F105" s="152">
        <v>506.32774999999998</v>
      </c>
      <c r="G105" s="25">
        <f t="shared" si="14"/>
        <v>44.501223232323234</v>
      </c>
      <c r="H105" s="25">
        <f t="shared" si="4"/>
        <v>-549.43788999999992</v>
      </c>
    </row>
    <row r="106" spans="1:8" ht="24" x14ac:dyDescent="0.2">
      <c r="A106" s="140" t="s">
        <v>120</v>
      </c>
      <c r="B106" s="248" t="s">
        <v>123</v>
      </c>
      <c r="C106" s="109">
        <v>2097.1</v>
      </c>
      <c r="D106" s="109">
        <v>2465.8000000000002</v>
      </c>
      <c r="E106" s="169">
        <v>1153.992</v>
      </c>
      <c r="F106" s="108">
        <v>1175.0319999999999</v>
      </c>
      <c r="G106" s="30">
        <f t="shared" si="14"/>
        <v>46.799902668505148</v>
      </c>
      <c r="H106" s="103">
        <f t="shared" si="4"/>
        <v>-1311.8080000000002</v>
      </c>
    </row>
    <row r="107" spans="1:8" ht="24" x14ac:dyDescent="0.2">
      <c r="A107" s="82" t="s">
        <v>120</v>
      </c>
      <c r="B107" s="249" t="s">
        <v>218</v>
      </c>
      <c r="C107" s="109">
        <v>4220</v>
      </c>
      <c r="D107" s="109">
        <v>1050.8</v>
      </c>
      <c r="E107" s="169">
        <v>669.79</v>
      </c>
      <c r="F107" s="108"/>
      <c r="G107" s="30">
        <f t="shared" si="14"/>
        <v>63.740959269128282</v>
      </c>
      <c r="H107" s="103">
        <f t="shared" si="4"/>
        <v>-381.01</v>
      </c>
    </row>
    <row r="108" spans="1:8" ht="24" x14ac:dyDescent="0.2">
      <c r="A108" s="82" t="s">
        <v>124</v>
      </c>
      <c r="B108" s="249" t="s">
        <v>219</v>
      </c>
      <c r="C108" s="35">
        <v>1894.8</v>
      </c>
      <c r="D108" s="35">
        <v>1894.8</v>
      </c>
      <c r="E108" s="35"/>
      <c r="F108" s="97"/>
      <c r="G108" s="30">
        <f t="shared" si="14"/>
        <v>0</v>
      </c>
      <c r="H108" s="103">
        <f t="shared" si="4"/>
        <v>-1894.8</v>
      </c>
    </row>
    <row r="109" spans="1:8" ht="24" x14ac:dyDescent="0.2">
      <c r="A109" s="111" t="s">
        <v>125</v>
      </c>
      <c r="B109" s="250" t="s">
        <v>222</v>
      </c>
      <c r="C109" s="35">
        <v>1480</v>
      </c>
      <c r="D109" s="35">
        <v>1480</v>
      </c>
      <c r="E109" s="35">
        <v>1158.3920000000001</v>
      </c>
      <c r="F109" s="108"/>
      <c r="G109" s="30"/>
      <c r="H109" s="103"/>
    </row>
    <row r="110" spans="1:8" ht="24" x14ac:dyDescent="0.2">
      <c r="A110" s="111" t="s">
        <v>125</v>
      </c>
      <c r="B110" s="250" t="s">
        <v>126</v>
      </c>
      <c r="C110" s="99">
        <v>568.20000000000005</v>
      </c>
      <c r="D110" s="99">
        <v>568.20000000000005</v>
      </c>
      <c r="E110" s="99"/>
      <c r="F110" s="108"/>
      <c r="G110" s="30">
        <f t="shared" si="14"/>
        <v>0</v>
      </c>
      <c r="H110" s="103">
        <f t="shared" si="4"/>
        <v>-568.20000000000005</v>
      </c>
    </row>
    <row r="111" spans="1:8" ht="24" x14ac:dyDescent="0.2">
      <c r="A111" s="68" t="s">
        <v>120</v>
      </c>
      <c r="B111" s="251" t="s">
        <v>127</v>
      </c>
      <c r="C111" s="109">
        <v>2000</v>
      </c>
      <c r="D111" s="109"/>
      <c r="E111" s="109"/>
      <c r="F111" s="97">
        <v>3589.527</v>
      </c>
      <c r="G111" s="30" t="e">
        <f t="shared" si="14"/>
        <v>#DIV/0!</v>
      </c>
      <c r="H111" s="103">
        <f t="shared" si="4"/>
        <v>0</v>
      </c>
    </row>
    <row r="112" spans="1:8" ht="24" x14ac:dyDescent="0.2">
      <c r="A112" s="68" t="s">
        <v>120</v>
      </c>
      <c r="B112" s="252" t="s">
        <v>221</v>
      </c>
      <c r="C112" s="99">
        <v>3132</v>
      </c>
      <c r="D112" s="99">
        <v>3132</v>
      </c>
      <c r="E112" s="99">
        <v>1824.87789</v>
      </c>
      <c r="F112" s="97"/>
      <c r="G112" s="30"/>
      <c r="H112" s="103"/>
    </row>
    <row r="113" spans="1:8" ht="24.75" thickBot="1" x14ac:dyDescent="0.25">
      <c r="A113" s="170" t="s">
        <v>120</v>
      </c>
      <c r="B113" s="253" t="s">
        <v>220</v>
      </c>
      <c r="C113" s="99">
        <v>72860.600000000006</v>
      </c>
      <c r="D113" s="99">
        <v>10027.799999999999</v>
      </c>
      <c r="E113" s="99">
        <v>10027.799999999999</v>
      </c>
      <c r="F113" s="171"/>
      <c r="G113" s="38"/>
      <c r="H113" s="103">
        <f t="shared" si="4"/>
        <v>0</v>
      </c>
    </row>
    <row r="114" spans="1:8" ht="12.75" thickBot="1" x14ac:dyDescent="0.25">
      <c r="A114" s="12" t="s">
        <v>128</v>
      </c>
      <c r="B114" s="77" t="s">
        <v>129</v>
      </c>
      <c r="C114" s="59">
        <f>C115+C126+C128+C130+C131+C132+C133+C129+C127</f>
        <v>180216.19999999995</v>
      </c>
      <c r="D114" s="59">
        <f>D115+D126+D128+D130+D131+D132+D133+D129+D127</f>
        <v>177796</v>
      </c>
      <c r="E114" s="59">
        <f>E115+E126+E128+E130+E131+E132+E133+E129+E127</f>
        <v>106065.90031999999</v>
      </c>
      <c r="F114" s="59">
        <f>F115+F126+F128+F130+F131+F132+F133+F129+F127</f>
        <v>106871.39225000002</v>
      </c>
      <c r="G114" s="14">
        <f>E114/D114*100</f>
        <v>59.655954194695035</v>
      </c>
      <c r="H114" s="15">
        <f t="shared" si="4"/>
        <v>-71730.099680000014</v>
      </c>
    </row>
    <row r="115" spans="1:8" ht="12.75" thickBot="1" x14ac:dyDescent="0.25">
      <c r="A115" s="12" t="s">
        <v>130</v>
      </c>
      <c r="B115" s="77" t="s">
        <v>131</v>
      </c>
      <c r="C115" s="172">
        <f>C118+C122+C117+C116+C119+C123+C120+C121+C124+C125</f>
        <v>135077.79999999999</v>
      </c>
      <c r="D115" s="172">
        <f>D118+D122+D117+D116+D119+D123+D120+D121+D124+D125</f>
        <v>133062.5</v>
      </c>
      <c r="E115" s="172">
        <f>E118+E122+E117+E116+E119+E123+E120+E121+E124+E125</f>
        <v>79271.388229999982</v>
      </c>
      <c r="F115" s="172">
        <f>F118+F122+F117+F116+F119+F123+F120+F121+F124+F125</f>
        <v>81844.413300000015</v>
      </c>
      <c r="G115" s="14">
        <f>E115/D115*100</f>
        <v>59.574551981211819</v>
      </c>
      <c r="H115" s="15">
        <f t="shared" si="4"/>
        <v>-53791.111770000018</v>
      </c>
    </row>
    <row r="116" spans="1:8" ht="24" x14ac:dyDescent="0.2">
      <c r="A116" s="142" t="s">
        <v>132</v>
      </c>
      <c r="B116" s="62" t="s">
        <v>133</v>
      </c>
      <c r="C116" s="254">
        <v>2220.6999999999998</v>
      </c>
      <c r="D116" s="254">
        <v>131.30000000000001</v>
      </c>
      <c r="E116" s="173"/>
      <c r="F116" s="152">
        <v>1440.4138</v>
      </c>
      <c r="G116" s="25">
        <f>E116/D116*100</f>
        <v>0</v>
      </c>
      <c r="H116" s="25">
        <f t="shared" si="4"/>
        <v>-131.30000000000001</v>
      </c>
    </row>
    <row r="117" spans="1:8" ht="24" x14ac:dyDescent="0.2">
      <c r="A117" s="70" t="s">
        <v>132</v>
      </c>
      <c r="B117" s="249" t="s">
        <v>223</v>
      </c>
      <c r="C117" s="255">
        <v>19</v>
      </c>
      <c r="D117" s="255">
        <v>19</v>
      </c>
      <c r="E117" s="173"/>
      <c r="F117" s="110"/>
      <c r="G117" s="30">
        <f t="shared" ref="G117:G132" si="15">E117/D117*100</f>
        <v>0</v>
      </c>
      <c r="H117" s="103">
        <f t="shared" ref="H117:H132" si="16">E117-D117</f>
        <v>-19</v>
      </c>
    </row>
    <row r="118" spans="1:8" x14ac:dyDescent="0.2">
      <c r="A118" s="70" t="s">
        <v>132</v>
      </c>
      <c r="B118" s="68" t="s">
        <v>134</v>
      </c>
      <c r="C118" s="109">
        <v>96521.1</v>
      </c>
      <c r="D118" s="109">
        <v>96521.1</v>
      </c>
      <c r="E118" s="174">
        <v>57198</v>
      </c>
      <c r="F118" s="97">
        <v>58310</v>
      </c>
      <c r="G118" s="30">
        <f t="shared" si="15"/>
        <v>59.259581583715892</v>
      </c>
      <c r="H118" s="103">
        <f t="shared" si="16"/>
        <v>-39323.100000000006</v>
      </c>
    </row>
    <row r="119" spans="1:8" x14ac:dyDescent="0.2">
      <c r="A119" s="70" t="s">
        <v>132</v>
      </c>
      <c r="B119" s="68" t="s">
        <v>135</v>
      </c>
      <c r="C119" s="109">
        <v>16398</v>
      </c>
      <c r="D119" s="109">
        <v>16398</v>
      </c>
      <c r="E119" s="174">
        <v>10003</v>
      </c>
      <c r="F119" s="97">
        <v>9690</v>
      </c>
      <c r="G119" s="30">
        <f t="shared" si="15"/>
        <v>61.001341627027685</v>
      </c>
      <c r="H119" s="103">
        <f t="shared" si="16"/>
        <v>-6395</v>
      </c>
    </row>
    <row r="120" spans="1:8" x14ac:dyDescent="0.2">
      <c r="A120" s="70" t="s">
        <v>132</v>
      </c>
      <c r="B120" s="68" t="s">
        <v>136</v>
      </c>
      <c r="C120" s="109">
        <v>543.20000000000005</v>
      </c>
      <c r="D120" s="109">
        <v>543.20000000000005</v>
      </c>
      <c r="E120" s="174">
        <v>104.66943000000001</v>
      </c>
      <c r="F120" s="97">
        <v>98.704499999999996</v>
      </c>
      <c r="G120" s="103">
        <f t="shared" si="15"/>
        <v>19.26904086892489</v>
      </c>
      <c r="H120" s="103">
        <f t="shared" si="16"/>
        <v>-438.53057000000001</v>
      </c>
    </row>
    <row r="121" spans="1:8" x14ac:dyDescent="0.2">
      <c r="A121" s="70" t="s">
        <v>132</v>
      </c>
      <c r="B121" s="123" t="s">
        <v>137</v>
      </c>
      <c r="C121" s="109">
        <v>150.9</v>
      </c>
      <c r="D121" s="109">
        <v>225</v>
      </c>
      <c r="E121" s="174"/>
      <c r="F121" s="97"/>
      <c r="G121" s="30">
        <f t="shared" si="15"/>
        <v>0</v>
      </c>
      <c r="H121" s="103">
        <f t="shared" si="16"/>
        <v>-225</v>
      </c>
    </row>
    <row r="122" spans="1:8" x14ac:dyDescent="0.2">
      <c r="A122" s="70" t="s">
        <v>132</v>
      </c>
      <c r="B122" s="68" t="s">
        <v>224</v>
      </c>
      <c r="C122" s="109">
        <v>305.10000000000002</v>
      </c>
      <c r="D122" s="109">
        <v>305.10000000000002</v>
      </c>
      <c r="E122" s="174">
        <v>25.43</v>
      </c>
      <c r="F122" s="97"/>
      <c r="G122" s="103">
        <f t="shared" si="15"/>
        <v>8.3349721402818737</v>
      </c>
      <c r="H122" s="103">
        <f t="shared" si="16"/>
        <v>-279.67</v>
      </c>
    </row>
    <row r="123" spans="1:8" ht="36" x14ac:dyDescent="0.2">
      <c r="A123" s="142" t="s">
        <v>132</v>
      </c>
      <c r="B123" s="123" t="s">
        <v>250</v>
      </c>
      <c r="C123" s="109">
        <v>2640.4</v>
      </c>
      <c r="D123" s="109">
        <v>2640.4</v>
      </c>
      <c r="E123" s="169"/>
      <c r="F123" s="108">
        <v>1135.53</v>
      </c>
      <c r="G123" s="103">
        <f t="shared" si="15"/>
        <v>0</v>
      </c>
      <c r="H123" s="103">
        <f t="shared" si="16"/>
        <v>-2640.4</v>
      </c>
    </row>
    <row r="124" spans="1:8" x14ac:dyDescent="0.2">
      <c r="A124" s="70" t="s">
        <v>132</v>
      </c>
      <c r="B124" s="68" t="s">
        <v>138</v>
      </c>
      <c r="C124" s="109">
        <v>10575.3</v>
      </c>
      <c r="D124" s="109">
        <v>10575.3</v>
      </c>
      <c r="E124" s="169">
        <v>6438.36</v>
      </c>
      <c r="F124" s="108">
        <v>6744.915</v>
      </c>
      <c r="G124" s="30">
        <f t="shared" si="15"/>
        <v>60.881109755751609</v>
      </c>
      <c r="H124" s="103">
        <f t="shared" si="16"/>
        <v>-4136.9399999999996</v>
      </c>
    </row>
    <row r="125" spans="1:8" ht="36.75" thickBot="1" x14ac:dyDescent="0.25">
      <c r="A125" s="240" t="s">
        <v>132</v>
      </c>
      <c r="B125" s="256" t="s">
        <v>251</v>
      </c>
      <c r="C125" s="114">
        <v>5704.1</v>
      </c>
      <c r="D125" s="114">
        <v>5704.1</v>
      </c>
      <c r="E125" s="241">
        <v>5501.9287999999997</v>
      </c>
      <c r="F125" s="137">
        <v>4424.8500000000004</v>
      </c>
      <c r="G125" s="37">
        <f t="shared" si="15"/>
        <v>96.455686260759791</v>
      </c>
      <c r="H125" s="37">
        <f t="shared" si="16"/>
        <v>-202.17120000000068</v>
      </c>
    </row>
    <row r="126" spans="1:8" x14ac:dyDescent="0.2">
      <c r="A126" s="70" t="s">
        <v>139</v>
      </c>
      <c r="B126" s="257" t="s">
        <v>140</v>
      </c>
      <c r="C126" s="102">
        <v>1765.9</v>
      </c>
      <c r="D126" s="102">
        <v>1342.1</v>
      </c>
      <c r="E126" s="141">
        <v>476.41</v>
      </c>
      <c r="F126" s="110">
        <v>742</v>
      </c>
      <c r="G126" s="103">
        <f t="shared" si="15"/>
        <v>35.497354891587811</v>
      </c>
      <c r="H126" s="103">
        <f t="shared" si="16"/>
        <v>-865.68999999999983</v>
      </c>
    </row>
    <row r="127" spans="1:8" ht="36" x14ac:dyDescent="0.2">
      <c r="A127" s="142" t="s">
        <v>141</v>
      </c>
      <c r="B127" s="257" t="s">
        <v>252</v>
      </c>
      <c r="C127" s="109">
        <v>1211.3</v>
      </c>
      <c r="D127" s="109">
        <v>1211.3</v>
      </c>
      <c r="E127" s="169">
        <v>1211.3</v>
      </c>
      <c r="F127" s="97">
        <v>1252.8</v>
      </c>
      <c r="G127" s="30">
        <f t="shared" si="15"/>
        <v>100</v>
      </c>
      <c r="H127" s="103">
        <f t="shared" si="16"/>
        <v>0</v>
      </c>
    </row>
    <row r="128" spans="1:8" x14ac:dyDescent="0.2">
      <c r="A128" s="85" t="s">
        <v>142</v>
      </c>
      <c r="B128" s="68" t="s">
        <v>143</v>
      </c>
      <c r="C128" s="145">
        <v>1567.1</v>
      </c>
      <c r="D128" s="145">
        <v>1567.1</v>
      </c>
      <c r="E128" s="145">
        <v>1175.325</v>
      </c>
      <c r="F128" s="110">
        <v>1146.675</v>
      </c>
      <c r="G128" s="30">
        <f t="shared" si="15"/>
        <v>75.000000000000014</v>
      </c>
      <c r="H128" s="103">
        <f t="shared" si="16"/>
        <v>-391.77499999999986</v>
      </c>
    </row>
    <row r="129" spans="1:8" ht="24" x14ac:dyDescent="0.2">
      <c r="A129" s="63" t="s">
        <v>148</v>
      </c>
      <c r="B129" s="248" t="s">
        <v>149</v>
      </c>
      <c r="C129" s="260">
        <v>7</v>
      </c>
      <c r="D129" s="260">
        <v>7</v>
      </c>
      <c r="E129" s="99"/>
      <c r="F129" s="108">
        <v>4.2</v>
      </c>
      <c r="G129" s="103">
        <f>E129/D129*100</f>
        <v>0</v>
      </c>
      <c r="H129" s="103">
        <f>E129-D129</f>
        <v>-7</v>
      </c>
    </row>
    <row r="130" spans="1:8" ht="24" x14ac:dyDescent="0.2">
      <c r="A130" s="63" t="s">
        <v>144</v>
      </c>
      <c r="B130" s="123" t="s">
        <v>253</v>
      </c>
      <c r="C130" s="259">
        <v>245.3</v>
      </c>
      <c r="D130" s="259">
        <v>245.3</v>
      </c>
      <c r="E130" s="145">
        <v>41.409480000000002</v>
      </c>
      <c r="F130" s="97">
        <v>192.96789999999999</v>
      </c>
      <c r="G130" s="103">
        <f t="shared" si="15"/>
        <v>16.881157766000815</v>
      </c>
      <c r="H130" s="103">
        <f t="shared" si="16"/>
        <v>-203.89052000000001</v>
      </c>
    </row>
    <row r="131" spans="1:8" x14ac:dyDescent="0.2">
      <c r="A131" s="85" t="s">
        <v>145</v>
      </c>
      <c r="B131" s="123" t="s">
        <v>254</v>
      </c>
      <c r="C131" s="259">
        <v>613.5</v>
      </c>
      <c r="D131" s="259">
        <v>613.5</v>
      </c>
      <c r="E131" s="145">
        <v>357.875</v>
      </c>
      <c r="F131" s="97">
        <v>474.68392</v>
      </c>
      <c r="G131" s="30">
        <f t="shared" si="15"/>
        <v>58.333333333333336</v>
      </c>
      <c r="H131" s="103">
        <f t="shared" si="16"/>
        <v>-255.625</v>
      </c>
    </row>
    <row r="132" spans="1:8" ht="12.75" thickBot="1" x14ac:dyDescent="0.25">
      <c r="A132" s="85" t="s">
        <v>146</v>
      </c>
      <c r="B132" s="68" t="s">
        <v>147</v>
      </c>
      <c r="C132" s="145">
        <v>1469.3</v>
      </c>
      <c r="D132" s="145">
        <v>1488.2</v>
      </c>
      <c r="E132" s="145">
        <v>893.19260999999995</v>
      </c>
      <c r="F132" s="97">
        <v>701.65213000000006</v>
      </c>
      <c r="G132" s="30">
        <f t="shared" si="15"/>
        <v>60.018318102405587</v>
      </c>
      <c r="H132" s="103">
        <f t="shared" si="16"/>
        <v>-595.0073900000001</v>
      </c>
    </row>
    <row r="133" spans="1:8" ht="12.75" thickBot="1" x14ac:dyDescent="0.25">
      <c r="A133" s="168" t="s">
        <v>150</v>
      </c>
      <c r="B133" s="77" t="s">
        <v>151</v>
      </c>
      <c r="C133" s="172">
        <f>C134</f>
        <v>38259</v>
      </c>
      <c r="D133" s="172">
        <f>D134</f>
        <v>38259</v>
      </c>
      <c r="E133" s="172">
        <f>E134</f>
        <v>22639</v>
      </c>
      <c r="F133" s="176">
        <f>F134</f>
        <v>20512</v>
      </c>
      <c r="G133" s="14">
        <f>E133/D133*100</f>
        <v>59.173005044564675</v>
      </c>
      <c r="H133" s="15">
        <f>E133-D133</f>
        <v>-15620</v>
      </c>
    </row>
    <row r="134" spans="1:8" ht="12.75" thickBot="1" x14ac:dyDescent="0.25">
      <c r="A134" s="177" t="s">
        <v>152</v>
      </c>
      <c r="B134" s="261" t="s">
        <v>153</v>
      </c>
      <c r="C134" s="23">
        <v>38259</v>
      </c>
      <c r="D134" s="23">
        <v>38259</v>
      </c>
      <c r="E134" s="180">
        <v>22639</v>
      </c>
      <c r="F134" s="181">
        <v>20512</v>
      </c>
      <c r="G134" s="182">
        <f>E134/D134*100</f>
        <v>59.173005044564675</v>
      </c>
      <c r="H134" s="182">
        <f>E134-D134</f>
        <v>-15620</v>
      </c>
    </row>
    <row r="135" spans="1:8" ht="12.75" thickBot="1" x14ac:dyDescent="0.25">
      <c r="A135" s="168" t="s">
        <v>154</v>
      </c>
      <c r="B135" s="183" t="s">
        <v>155</v>
      </c>
      <c r="C135" s="172">
        <f t="shared" ref="C135:H135" si="17">C136</f>
        <v>121.74135</v>
      </c>
      <c r="D135" s="172">
        <f t="shared" si="17"/>
        <v>121.74135</v>
      </c>
      <c r="E135" s="172">
        <f t="shared" si="17"/>
        <v>0</v>
      </c>
      <c r="F135" s="172">
        <f t="shared" si="17"/>
        <v>0</v>
      </c>
      <c r="G135" s="172">
        <f t="shared" si="17"/>
        <v>0</v>
      </c>
      <c r="H135" s="172">
        <f t="shared" si="17"/>
        <v>-121.74135</v>
      </c>
    </row>
    <row r="136" spans="1:8" ht="24.75" thickBot="1" x14ac:dyDescent="0.25">
      <c r="A136" s="184" t="s">
        <v>156</v>
      </c>
      <c r="B136" s="185" t="s">
        <v>230</v>
      </c>
      <c r="C136" s="186">
        <v>121.74135</v>
      </c>
      <c r="D136" s="186">
        <v>121.74135</v>
      </c>
      <c r="E136" s="187"/>
      <c r="F136" s="188"/>
      <c r="G136" s="38">
        <f>E136/D136*100</f>
        <v>0</v>
      </c>
      <c r="H136" s="38">
        <f>E136-D136</f>
        <v>-121.74135</v>
      </c>
    </row>
    <row r="137" spans="1:8" ht="12.75" thickBot="1" x14ac:dyDescent="0.25">
      <c r="A137" s="146" t="s">
        <v>157</v>
      </c>
      <c r="B137" s="147" t="s">
        <v>158</v>
      </c>
      <c r="C137" s="189">
        <f t="shared" ref="C137:H137" si="18">C138+C139</f>
        <v>0</v>
      </c>
      <c r="D137" s="189">
        <f t="shared" si="18"/>
        <v>0</v>
      </c>
      <c r="E137" s="189">
        <f t="shared" si="18"/>
        <v>0</v>
      </c>
      <c r="F137" s="189">
        <f t="shared" si="18"/>
        <v>111.3</v>
      </c>
      <c r="G137" s="189" t="e">
        <f t="shared" si="18"/>
        <v>#DIV/0!</v>
      </c>
      <c r="H137" s="189">
        <f t="shared" si="18"/>
        <v>0</v>
      </c>
    </row>
    <row r="138" spans="1:8" ht="24" x14ac:dyDescent="0.2">
      <c r="A138" s="65" t="s">
        <v>159</v>
      </c>
      <c r="B138" s="130" t="s">
        <v>231</v>
      </c>
      <c r="C138" s="109"/>
      <c r="D138" s="109"/>
      <c r="E138" s="109"/>
      <c r="F138" s="97">
        <v>11.3</v>
      </c>
      <c r="G138" s="30" t="e">
        <f>E138/D138*100</f>
        <v>#DIV/0!</v>
      </c>
      <c r="H138" s="30">
        <f>E138-D138</f>
        <v>0</v>
      </c>
    </row>
    <row r="139" spans="1:8" ht="12.75" thickBot="1" x14ac:dyDescent="0.25">
      <c r="A139" s="190" t="s">
        <v>160</v>
      </c>
      <c r="B139" s="191" t="s">
        <v>232</v>
      </c>
      <c r="C139" s="114"/>
      <c r="D139" s="114"/>
      <c r="E139" s="114"/>
      <c r="F139" s="137">
        <v>100</v>
      </c>
      <c r="G139" s="192">
        <v>0</v>
      </c>
      <c r="H139" s="37">
        <f>E139-C139</f>
        <v>0</v>
      </c>
    </row>
    <row r="140" spans="1:8" ht="12.75" thickBot="1" x14ac:dyDescent="0.25">
      <c r="A140" s="168" t="s">
        <v>161</v>
      </c>
      <c r="B140" s="77" t="s">
        <v>162</v>
      </c>
      <c r="C140" s="193"/>
      <c r="D140" s="193"/>
      <c r="E140" s="193">
        <f>E141</f>
        <v>0</v>
      </c>
      <c r="F140" s="193">
        <f>F141</f>
        <v>0</v>
      </c>
      <c r="G140" s="194">
        <v>0</v>
      </c>
      <c r="H140" s="195">
        <f>E140-D140</f>
        <v>0</v>
      </c>
    </row>
    <row r="141" spans="1:8" ht="12.75" thickBot="1" x14ac:dyDescent="0.25">
      <c r="A141" s="196" t="s">
        <v>163</v>
      </c>
      <c r="B141" s="178" t="s">
        <v>164</v>
      </c>
      <c r="C141" s="197"/>
      <c r="D141" s="197"/>
      <c r="E141" s="197"/>
      <c r="F141" s="198"/>
      <c r="G141" s="199">
        <v>0</v>
      </c>
      <c r="H141" s="200">
        <f>E141-D141</f>
        <v>0</v>
      </c>
    </row>
    <row r="142" spans="1:8" ht="12.75" thickBot="1" x14ac:dyDescent="0.25">
      <c r="A142" s="168" t="s">
        <v>165</v>
      </c>
      <c r="B142" s="77" t="s">
        <v>166</v>
      </c>
      <c r="C142" s="172"/>
      <c r="D142" s="172"/>
      <c r="E142" s="172"/>
      <c r="F142" s="176"/>
      <c r="G142" s="201">
        <v>0</v>
      </c>
      <c r="H142" s="15">
        <f>E142-C142</f>
        <v>0</v>
      </c>
    </row>
    <row r="143" spans="1:8" ht="12.75" thickBot="1" x14ac:dyDescent="0.25">
      <c r="A143" s="12"/>
      <c r="B143" s="77" t="s">
        <v>240</v>
      </c>
      <c r="C143" s="172">
        <f>C8+C92</f>
        <v>650062.28681999992</v>
      </c>
      <c r="D143" s="172">
        <f>D8+D92</f>
        <v>518993.10252000007</v>
      </c>
      <c r="E143" s="172">
        <f>E8+E92</f>
        <v>302386.23658999999</v>
      </c>
      <c r="F143" s="172">
        <f>F8+F92</f>
        <v>294781.38445000001</v>
      </c>
      <c r="G143" s="14">
        <f>E143/D143*100</f>
        <v>58.264018369752257</v>
      </c>
      <c r="H143" s="15">
        <f>E143-D143</f>
        <v>-216606.86593000009</v>
      </c>
    </row>
    <row r="144" spans="1:8" x14ac:dyDescent="0.2">
      <c r="A144" s="1"/>
      <c r="B144" s="202"/>
      <c r="C144" s="203"/>
      <c r="D144" s="203"/>
      <c r="E144" s="198"/>
      <c r="F144" s="204"/>
      <c r="G144" s="204"/>
      <c r="H144" s="205"/>
    </row>
    <row r="145" spans="1:8" x14ac:dyDescent="0.2">
      <c r="A145" s="16" t="s">
        <v>167</v>
      </c>
      <c r="B145" s="16"/>
      <c r="C145" s="206"/>
      <c r="D145" s="206"/>
      <c r="E145" s="207"/>
      <c r="F145" s="208"/>
      <c r="G145" s="209"/>
      <c r="H145" s="16"/>
    </row>
    <row r="146" spans="1:8" x14ac:dyDescent="0.2">
      <c r="A146" s="16" t="s">
        <v>168</v>
      </c>
      <c r="B146" s="20"/>
      <c r="C146" s="210"/>
      <c r="D146" s="210"/>
      <c r="E146" s="207" t="s">
        <v>169</v>
      </c>
      <c r="F146" s="211"/>
      <c r="G146" s="211"/>
      <c r="H146" s="16"/>
    </row>
    <row r="147" spans="1:8" x14ac:dyDescent="0.2">
      <c r="A147" s="16"/>
      <c r="B147" s="20"/>
      <c r="C147" s="210"/>
      <c r="D147" s="210"/>
      <c r="E147" s="207"/>
      <c r="F147" s="211"/>
      <c r="G147" s="211"/>
      <c r="H147" s="16"/>
    </row>
    <row r="148" spans="1:8" x14ac:dyDescent="0.2">
      <c r="A148" s="212" t="s">
        <v>233</v>
      </c>
      <c r="B148" s="16"/>
      <c r="C148" s="213"/>
      <c r="D148" s="213"/>
      <c r="E148" s="214"/>
      <c r="F148" s="215"/>
      <c r="G148" s="216"/>
      <c r="H148" s="1"/>
    </row>
    <row r="149" spans="1:8" x14ac:dyDescent="0.2">
      <c r="A149" s="212" t="s">
        <v>170</v>
      </c>
      <c r="C149" s="213"/>
      <c r="D149" s="213"/>
      <c r="E149" s="214"/>
      <c r="F149" s="215"/>
      <c r="G149" s="215"/>
      <c r="H149" s="1"/>
    </row>
    <row r="150" spans="1:8" x14ac:dyDescent="0.2">
      <c r="A150" s="1"/>
      <c r="E150" s="198"/>
      <c r="F150" s="218"/>
      <c r="G150" s="219"/>
      <c r="H150" s="1"/>
    </row>
    <row r="151" spans="1:8" customFormat="1" ht="15" x14ac:dyDescent="0.25">
      <c r="C151" s="220"/>
      <c r="D151" s="220"/>
      <c r="E151" s="221"/>
      <c r="F151" s="222"/>
    </row>
    <row r="152" spans="1:8" customFormat="1" ht="15" x14ac:dyDescent="0.25">
      <c r="C152" s="220"/>
      <c r="D152" s="220"/>
      <c r="E152" s="221"/>
      <c r="F152" s="222"/>
    </row>
    <row r="153" spans="1:8" customFormat="1" ht="15" x14ac:dyDescent="0.25">
      <c r="C153" s="220"/>
      <c r="D153" s="220"/>
      <c r="E153" s="221"/>
      <c r="F153" s="222"/>
    </row>
    <row r="154" spans="1:8" customFormat="1" ht="15" x14ac:dyDescent="0.25">
      <c r="C154" s="220"/>
      <c r="D154" s="220"/>
      <c r="E154" s="221"/>
      <c r="F154" s="222"/>
    </row>
    <row r="155" spans="1:8" customFormat="1" ht="15" x14ac:dyDescent="0.25">
      <c r="C155" s="220"/>
      <c r="D155" s="220"/>
      <c r="E155" s="221"/>
      <c r="F155" s="222"/>
    </row>
    <row r="156" spans="1:8" customFormat="1" ht="15" x14ac:dyDescent="0.25">
      <c r="C156" s="220"/>
      <c r="D156" s="220"/>
      <c r="E156" s="221"/>
      <c r="F156" s="222"/>
    </row>
    <row r="157" spans="1:8" customFormat="1" ht="15" x14ac:dyDescent="0.25">
      <c r="C157" s="220"/>
      <c r="D157" s="220"/>
      <c r="E157" s="221"/>
      <c r="F157" s="222"/>
    </row>
    <row r="158" spans="1:8" customFormat="1" ht="15" x14ac:dyDescent="0.25">
      <c r="C158" s="220"/>
      <c r="D158" s="220"/>
      <c r="E158" s="221"/>
      <c r="F158" s="222"/>
    </row>
    <row r="159" spans="1:8" customFormat="1" ht="15" x14ac:dyDescent="0.25">
      <c r="C159" s="220"/>
      <c r="D159" s="220"/>
      <c r="E159" s="221"/>
      <c r="F159" s="222"/>
    </row>
    <row r="160" spans="1:8" customFormat="1" ht="15" x14ac:dyDescent="0.25">
      <c r="C160" s="220"/>
      <c r="D160" s="220"/>
      <c r="E160" s="221"/>
      <c r="F160" s="222"/>
    </row>
    <row r="161" spans="3:6" customFormat="1" ht="15" x14ac:dyDescent="0.25">
      <c r="C161" s="220"/>
      <c r="D161" s="220"/>
      <c r="E161" s="221"/>
      <c r="F161" s="222"/>
    </row>
    <row r="162" spans="3:6" customFormat="1" ht="15" x14ac:dyDescent="0.25">
      <c r="C162" s="220"/>
      <c r="D162" s="220"/>
      <c r="E162" s="221"/>
      <c r="F162" s="222"/>
    </row>
    <row r="163" spans="3:6" customFormat="1" ht="15" x14ac:dyDescent="0.25">
      <c r="C163" s="220"/>
      <c r="D163" s="220"/>
      <c r="E163" s="221"/>
      <c r="F163" s="222"/>
    </row>
    <row r="164" spans="3:6" customFormat="1" ht="15" x14ac:dyDescent="0.25">
      <c r="C164" s="220"/>
      <c r="D164" s="220"/>
      <c r="E164" s="221"/>
      <c r="F164" s="222"/>
    </row>
    <row r="165" spans="3:6" customFormat="1" ht="15" x14ac:dyDescent="0.25">
      <c r="C165" s="220"/>
      <c r="D165" s="220"/>
      <c r="E165" s="221"/>
      <c r="F165" s="222"/>
    </row>
    <row r="166" spans="3:6" customFormat="1" ht="15" x14ac:dyDescent="0.25">
      <c r="C166" s="220"/>
      <c r="D166" s="220"/>
      <c r="E166" s="221"/>
      <c r="F166" s="222"/>
    </row>
    <row r="167" spans="3:6" customFormat="1" ht="15" x14ac:dyDescent="0.25">
      <c r="C167" s="220"/>
      <c r="D167" s="220"/>
      <c r="E167" s="221"/>
      <c r="F167" s="222"/>
    </row>
    <row r="168" spans="3:6" customFormat="1" ht="15" x14ac:dyDescent="0.25">
      <c r="C168" s="220"/>
      <c r="D168" s="220"/>
      <c r="E168" s="221"/>
      <c r="F168" s="222"/>
    </row>
    <row r="169" spans="3:6" customFormat="1" ht="15" x14ac:dyDescent="0.25">
      <c r="C169" s="220"/>
      <c r="D169" s="220"/>
      <c r="E169" s="221"/>
      <c r="F169" s="222"/>
    </row>
    <row r="170" spans="3:6" customFormat="1" ht="15" x14ac:dyDescent="0.25">
      <c r="C170" s="220"/>
      <c r="D170" s="220"/>
      <c r="E170" s="221"/>
      <c r="F170" s="222"/>
    </row>
    <row r="171" spans="3:6" customFormat="1" ht="15" x14ac:dyDescent="0.25">
      <c r="C171" s="220"/>
      <c r="D171" s="220"/>
      <c r="E171" s="221"/>
      <c r="F171" s="222"/>
    </row>
    <row r="172" spans="3:6" customFormat="1" ht="15" x14ac:dyDescent="0.25">
      <c r="C172" s="220"/>
      <c r="D172" s="220"/>
      <c r="E172" s="221"/>
      <c r="F172" s="222"/>
    </row>
    <row r="173" spans="3:6" customFormat="1" ht="15" x14ac:dyDescent="0.25">
      <c r="C173" s="220"/>
      <c r="D173" s="220"/>
      <c r="E173" s="221"/>
      <c r="F173" s="222"/>
    </row>
    <row r="174" spans="3:6" customFormat="1" ht="15" x14ac:dyDescent="0.25">
      <c r="C174" s="220"/>
      <c r="D174" s="220"/>
      <c r="E174" s="221"/>
      <c r="F174" s="222"/>
    </row>
    <row r="175" spans="3:6" customFormat="1" ht="15" x14ac:dyDescent="0.25">
      <c r="C175" s="220"/>
      <c r="D175" s="220"/>
      <c r="E175" s="221"/>
      <c r="F175" s="222"/>
    </row>
    <row r="176" spans="3:6" customFormat="1" ht="15" x14ac:dyDescent="0.25">
      <c r="C176" s="220"/>
      <c r="D176" s="220"/>
      <c r="E176" s="221"/>
      <c r="F176" s="222"/>
    </row>
    <row r="177" spans="3:6" customFormat="1" ht="15" x14ac:dyDescent="0.25">
      <c r="C177" s="220"/>
      <c r="D177" s="220"/>
      <c r="E177" s="221"/>
      <c r="F177" s="222"/>
    </row>
    <row r="178" spans="3:6" customFormat="1" ht="15" x14ac:dyDescent="0.25">
      <c r="C178" s="220"/>
      <c r="D178" s="220"/>
      <c r="E178" s="221"/>
      <c r="F178" s="222"/>
    </row>
    <row r="179" spans="3:6" customFormat="1" ht="15" x14ac:dyDescent="0.25">
      <c r="C179" s="220"/>
      <c r="D179" s="220"/>
      <c r="E179" s="221"/>
      <c r="F179" s="222"/>
    </row>
    <row r="180" spans="3:6" customFormat="1" ht="15" x14ac:dyDescent="0.25">
      <c r="C180" s="220"/>
      <c r="D180" s="220"/>
      <c r="E180" s="221"/>
      <c r="F180" s="222"/>
    </row>
    <row r="181" spans="3:6" customFormat="1" ht="15" x14ac:dyDescent="0.25">
      <c r="C181" s="220"/>
      <c r="D181" s="220"/>
      <c r="E181" s="221"/>
      <c r="F181" s="222"/>
    </row>
    <row r="182" spans="3:6" customFormat="1" ht="15" x14ac:dyDescent="0.25">
      <c r="C182" s="220"/>
      <c r="D182" s="220"/>
      <c r="E182" s="221"/>
      <c r="F182" s="222"/>
    </row>
    <row r="183" spans="3:6" customFormat="1" ht="15" x14ac:dyDescent="0.25">
      <c r="C183" s="220"/>
      <c r="D183" s="220"/>
      <c r="E183" s="221"/>
      <c r="F183" s="222"/>
    </row>
    <row r="184" spans="3:6" customFormat="1" ht="15" x14ac:dyDescent="0.25">
      <c r="C184" s="220"/>
      <c r="D184" s="220"/>
      <c r="E184" s="221"/>
      <c r="F184" s="222"/>
    </row>
    <row r="185" spans="3:6" customFormat="1" ht="15" x14ac:dyDescent="0.25">
      <c r="C185" s="220"/>
      <c r="D185" s="220"/>
      <c r="E185" s="221"/>
      <c r="F185" s="222"/>
    </row>
    <row r="186" spans="3:6" customFormat="1" ht="15" x14ac:dyDescent="0.25">
      <c r="C186" s="220"/>
      <c r="D186" s="220"/>
      <c r="E186" s="221"/>
      <c r="F186" s="222"/>
    </row>
    <row r="187" spans="3:6" customFormat="1" ht="15" x14ac:dyDescent="0.25">
      <c r="C187" s="220"/>
      <c r="D187" s="220"/>
      <c r="E187" s="221"/>
      <c r="F187" s="222"/>
    </row>
    <row r="188" spans="3:6" customFormat="1" ht="15" x14ac:dyDescent="0.25">
      <c r="C188" s="220"/>
      <c r="D188" s="220"/>
      <c r="E188" s="221"/>
      <c r="F188" s="222"/>
    </row>
    <row r="189" spans="3:6" customFormat="1" ht="15" x14ac:dyDescent="0.25">
      <c r="C189" s="220"/>
      <c r="D189" s="220"/>
      <c r="E189" s="221"/>
      <c r="F189" s="222"/>
    </row>
    <row r="190" spans="3:6" customFormat="1" ht="15" x14ac:dyDescent="0.25">
      <c r="C190" s="220"/>
      <c r="D190" s="220"/>
      <c r="E190" s="221"/>
      <c r="F190" s="222"/>
    </row>
    <row r="191" spans="3:6" customFormat="1" ht="15" x14ac:dyDescent="0.25">
      <c r="C191" s="220"/>
      <c r="D191" s="220"/>
      <c r="E191" s="221"/>
      <c r="F191" s="222"/>
    </row>
    <row r="192" spans="3:6" customFormat="1" ht="15" x14ac:dyDescent="0.25">
      <c r="C192" s="220"/>
      <c r="D192" s="220"/>
      <c r="E192" s="221"/>
      <c r="F192" s="222"/>
    </row>
    <row r="193" spans="3:6" customFormat="1" ht="15" x14ac:dyDescent="0.25">
      <c r="C193" s="220"/>
      <c r="D193" s="220"/>
      <c r="E193" s="221"/>
      <c r="F193" s="222"/>
    </row>
    <row r="194" spans="3:6" customFormat="1" ht="15" x14ac:dyDescent="0.25">
      <c r="C194" s="220"/>
      <c r="D194" s="220"/>
      <c r="E194" s="221"/>
      <c r="F194" s="222"/>
    </row>
    <row r="195" spans="3:6" customFormat="1" ht="15" x14ac:dyDescent="0.25">
      <c r="C195" s="220"/>
      <c r="D195" s="220"/>
      <c r="E195" s="221"/>
      <c r="F195" s="222"/>
    </row>
    <row r="196" spans="3:6" customFormat="1" ht="15" x14ac:dyDescent="0.25">
      <c r="C196" s="220"/>
      <c r="D196" s="220"/>
      <c r="E196" s="221"/>
      <c r="F196" s="222"/>
    </row>
    <row r="197" spans="3:6" customFormat="1" ht="15" x14ac:dyDescent="0.25">
      <c r="C197" s="220"/>
      <c r="D197" s="220"/>
      <c r="E197" s="221"/>
      <c r="F197" s="222"/>
    </row>
    <row r="198" spans="3:6" customFormat="1" ht="15" x14ac:dyDescent="0.25">
      <c r="C198" s="220"/>
      <c r="D198" s="220"/>
      <c r="E198" s="221"/>
      <c r="F198" s="222"/>
    </row>
    <row r="199" spans="3:6" customFormat="1" ht="15" x14ac:dyDescent="0.25">
      <c r="C199" s="220"/>
      <c r="D199" s="220"/>
      <c r="E199" s="221"/>
      <c r="F199" s="222"/>
    </row>
    <row r="200" spans="3:6" customFormat="1" ht="15" x14ac:dyDescent="0.25">
      <c r="C200" s="220"/>
      <c r="D200" s="220"/>
      <c r="E200" s="221"/>
      <c r="F200" s="222"/>
    </row>
    <row r="201" spans="3:6" customFormat="1" ht="15" x14ac:dyDescent="0.25">
      <c r="C201" s="220"/>
      <c r="D201" s="220"/>
      <c r="E201" s="221"/>
      <c r="F201" s="222"/>
    </row>
    <row r="202" spans="3:6" customFormat="1" ht="15" x14ac:dyDescent="0.25">
      <c r="C202" s="220"/>
      <c r="D202" s="220"/>
      <c r="E202" s="221"/>
      <c r="F202" s="222"/>
    </row>
    <row r="203" spans="3:6" customFormat="1" ht="15" x14ac:dyDescent="0.25">
      <c r="C203" s="220"/>
      <c r="D203" s="220"/>
      <c r="E203" s="221"/>
      <c r="F203" s="222"/>
    </row>
    <row r="204" spans="3:6" customFormat="1" ht="15" x14ac:dyDescent="0.25">
      <c r="C204" s="220"/>
      <c r="D204" s="220"/>
      <c r="E204" s="221"/>
      <c r="F204" s="222"/>
    </row>
    <row r="205" spans="3:6" customFormat="1" ht="15" x14ac:dyDescent="0.25">
      <c r="C205" s="220"/>
      <c r="D205" s="220"/>
      <c r="E205" s="221"/>
      <c r="F205" s="222"/>
    </row>
    <row r="206" spans="3:6" customFormat="1" ht="15" x14ac:dyDescent="0.25">
      <c r="C206" s="220"/>
      <c r="D206" s="220"/>
      <c r="E206" s="221"/>
      <c r="F206" s="222"/>
    </row>
    <row r="207" spans="3:6" customFormat="1" ht="15" x14ac:dyDescent="0.25">
      <c r="C207" s="220"/>
      <c r="D207" s="220"/>
      <c r="E207" s="221"/>
      <c r="F207" s="222"/>
    </row>
    <row r="208" spans="3:6" customFormat="1" ht="15" x14ac:dyDescent="0.25">
      <c r="C208" s="220"/>
      <c r="D208" s="220"/>
      <c r="E208" s="221"/>
      <c r="F208" s="222"/>
    </row>
    <row r="209" spans="3:6" customFormat="1" ht="15" x14ac:dyDescent="0.25">
      <c r="C209" s="220"/>
      <c r="D209" s="220"/>
      <c r="E209" s="221"/>
      <c r="F209" s="222"/>
    </row>
    <row r="210" spans="3:6" customFormat="1" ht="15" x14ac:dyDescent="0.25">
      <c r="C210" s="220"/>
      <c r="D210" s="220"/>
      <c r="E210" s="221"/>
      <c r="F210" s="222"/>
    </row>
    <row r="211" spans="3:6" customFormat="1" ht="15" x14ac:dyDescent="0.25">
      <c r="C211" s="220"/>
      <c r="D211" s="220"/>
      <c r="E211" s="221"/>
      <c r="F211" s="222"/>
    </row>
    <row r="212" spans="3:6" customFormat="1" ht="15" x14ac:dyDescent="0.25">
      <c r="C212" s="220"/>
      <c r="D212" s="220"/>
      <c r="E212" s="221"/>
      <c r="F212" s="222"/>
    </row>
    <row r="213" spans="3:6" customFormat="1" ht="15" x14ac:dyDescent="0.25">
      <c r="C213" s="220"/>
      <c r="D213" s="220"/>
      <c r="E213" s="221"/>
      <c r="F213" s="222"/>
    </row>
    <row r="214" spans="3:6" customFormat="1" ht="15" x14ac:dyDescent="0.25">
      <c r="C214" s="220"/>
      <c r="D214" s="220"/>
      <c r="E214" s="221"/>
      <c r="F214" s="222"/>
    </row>
    <row r="215" spans="3:6" customFormat="1" ht="15" x14ac:dyDescent="0.25">
      <c r="C215" s="220"/>
      <c r="D215" s="220"/>
      <c r="E215" s="221"/>
      <c r="F215" s="222"/>
    </row>
    <row r="216" spans="3:6" customFormat="1" ht="15" x14ac:dyDescent="0.25">
      <c r="C216" s="220"/>
      <c r="D216" s="220"/>
      <c r="E216" s="221"/>
      <c r="F216" s="222"/>
    </row>
    <row r="217" spans="3:6" customFormat="1" ht="15" x14ac:dyDescent="0.25">
      <c r="C217" s="220"/>
      <c r="D217" s="220"/>
      <c r="E217" s="221"/>
      <c r="F217" s="222"/>
    </row>
    <row r="218" spans="3:6" customFormat="1" ht="15" x14ac:dyDescent="0.25">
      <c r="C218" s="220"/>
      <c r="D218" s="220"/>
      <c r="E218" s="221"/>
      <c r="F218" s="222"/>
    </row>
    <row r="219" spans="3:6" customFormat="1" ht="15" x14ac:dyDescent="0.25">
      <c r="C219" s="220"/>
      <c r="D219" s="220"/>
      <c r="E219" s="221"/>
      <c r="F219" s="222"/>
    </row>
    <row r="220" spans="3:6" customFormat="1" ht="15" x14ac:dyDescent="0.25">
      <c r="C220" s="220"/>
      <c r="D220" s="220"/>
      <c r="E220" s="221"/>
      <c r="F220" s="222"/>
    </row>
    <row r="221" spans="3:6" customFormat="1" ht="15" x14ac:dyDescent="0.25">
      <c r="C221" s="220"/>
      <c r="D221" s="220"/>
      <c r="E221" s="221"/>
      <c r="F221" s="222"/>
    </row>
    <row r="222" spans="3:6" customFormat="1" ht="15" x14ac:dyDescent="0.25">
      <c r="C222" s="220"/>
      <c r="D222" s="220"/>
      <c r="E222" s="221"/>
      <c r="F222" s="222"/>
    </row>
    <row r="223" spans="3:6" customFormat="1" ht="15" x14ac:dyDescent="0.25">
      <c r="C223" s="220"/>
      <c r="D223" s="220"/>
      <c r="E223" s="221"/>
      <c r="F223" s="222"/>
    </row>
    <row r="224" spans="3:6" customFormat="1" ht="15" x14ac:dyDescent="0.25">
      <c r="C224" s="220"/>
      <c r="D224" s="220"/>
      <c r="E224" s="221"/>
      <c r="F224" s="222"/>
    </row>
    <row r="225" spans="3:6" customFormat="1" ht="15" x14ac:dyDescent="0.25">
      <c r="C225" s="220"/>
      <c r="D225" s="220"/>
      <c r="E225" s="221"/>
      <c r="F225" s="222"/>
    </row>
    <row r="226" spans="3:6" customFormat="1" ht="15" x14ac:dyDescent="0.25">
      <c r="C226" s="220"/>
      <c r="D226" s="220"/>
      <c r="E226" s="221"/>
      <c r="F226" s="222"/>
    </row>
    <row r="227" spans="3:6" customFormat="1" ht="15" x14ac:dyDescent="0.25">
      <c r="C227" s="220"/>
      <c r="D227" s="220"/>
      <c r="E227" s="221"/>
      <c r="F227" s="222"/>
    </row>
    <row r="228" spans="3:6" customFormat="1" ht="15" x14ac:dyDescent="0.25">
      <c r="C228" s="220"/>
      <c r="D228" s="220"/>
      <c r="E228" s="221"/>
      <c r="F228" s="222"/>
    </row>
    <row r="229" spans="3:6" customFormat="1" ht="15" x14ac:dyDescent="0.25">
      <c r="C229" s="220"/>
      <c r="D229" s="220"/>
      <c r="E229" s="221"/>
      <c r="F229" s="222"/>
    </row>
    <row r="230" spans="3:6" customFormat="1" ht="15" x14ac:dyDescent="0.25">
      <c r="C230" s="220"/>
      <c r="D230" s="220"/>
      <c r="E230" s="221"/>
      <c r="F230" s="222"/>
    </row>
    <row r="231" spans="3:6" customFormat="1" ht="15" x14ac:dyDescent="0.25">
      <c r="C231" s="220"/>
      <c r="D231" s="220"/>
      <c r="E231" s="221"/>
      <c r="F231" s="222"/>
    </row>
    <row r="232" spans="3:6" customFormat="1" ht="15" x14ac:dyDescent="0.25">
      <c r="C232" s="220"/>
      <c r="D232" s="220"/>
      <c r="E232" s="221"/>
      <c r="F232" s="222"/>
    </row>
    <row r="233" spans="3:6" customFormat="1" ht="15" x14ac:dyDescent="0.25">
      <c r="C233" s="220"/>
      <c r="D233" s="220"/>
      <c r="E233" s="221"/>
      <c r="F233" s="222"/>
    </row>
    <row r="234" spans="3:6" customFormat="1" ht="15" x14ac:dyDescent="0.25">
      <c r="C234" s="220"/>
      <c r="D234" s="220"/>
      <c r="E234" s="221"/>
      <c r="F234" s="222"/>
    </row>
    <row r="235" spans="3:6" customFormat="1" ht="15" x14ac:dyDescent="0.25">
      <c r="C235" s="220"/>
      <c r="D235" s="220"/>
      <c r="E235" s="221"/>
      <c r="F235" s="222"/>
    </row>
    <row r="236" spans="3:6" customFormat="1" ht="15" x14ac:dyDescent="0.25">
      <c r="C236" s="220"/>
      <c r="D236" s="220"/>
      <c r="E236" s="221"/>
      <c r="F236" s="222"/>
    </row>
    <row r="237" spans="3:6" customFormat="1" ht="15" x14ac:dyDescent="0.25">
      <c r="C237" s="220"/>
      <c r="D237" s="220"/>
      <c r="E237" s="221"/>
      <c r="F237" s="222"/>
    </row>
    <row r="238" spans="3:6" customFormat="1" ht="15" x14ac:dyDescent="0.25">
      <c r="C238" s="220"/>
      <c r="D238" s="220"/>
      <c r="E238" s="221"/>
      <c r="F238" s="222"/>
    </row>
    <row r="239" spans="3:6" customFormat="1" ht="15" x14ac:dyDescent="0.25">
      <c r="C239" s="220"/>
      <c r="D239" s="220"/>
      <c r="E239" s="221"/>
      <c r="F239" s="222"/>
    </row>
    <row r="240" spans="3:6" customFormat="1" ht="15" x14ac:dyDescent="0.25">
      <c r="C240" s="220"/>
      <c r="D240" s="220"/>
      <c r="E240" s="221"/>
      <c r="F240" s="222"/>
    </row>
    <row r="241" spans="3:6" customFormat="1" ht="15" x14ac:dyDescent="0.25">
      <c r="C241" s="220"/>
      <c r="D241" s="220"/>
      <c r="E241" s="221"/>
      <c r="F241" s="222"/>
    </row>
    <row r="242" spans="3:6" customFormat="1" ht="15" x14ac:dyDescent="0.25">
      <c r="C242" s="220"/>
      <c r="D242" s="220"/>
      <c r="E242" s="221"/>
      <c r="F242" s="222"/>
    </row>
    <row r="243" spans="3:6" customFormat="1" ht="15" x14ac:dyDescent="0.25">
      <c r="C243" s="220"/>
      <c r="D243" s="220"/>
      <c r="E243" s="221"/>
      <c r="F243" s="222"/>
    </row>
    <row r="244" spans="3:6" customFormat="1" ht="15" x14ac:dyDescent="0.25">
      <c r="C244" s="220"/>
      <c r="D244" s="220"/>
      <c r="E244" s="221"/>
      <c r="F244" s="222"/>
    </row>
    <row r="245" spans="3:6" customFormat="1" ht="15" x14ac:dyDescent="0.25">
      <c r="C245" s="220"/>
      <c r="D245" s="220"/>
      <c r="E245" s="221"/>
      <c r="F245" s="222"/>
    </row>
    <row r="246" spans="3:6" customFormat="1" ht="15" x14ac:dyDescent="0.25">
      <c r="C246" s="220"/>
      <c r="D246" s="220"/>
      <c r="E246" s="221"/>
      <c r="F246" s="222"/>
    </row>
    <row r="247" spans="3:6" customFormat="1" ht="15" x14ac:dyDescent="0.25">
      <c r="C247" s="220"/>
      <c r="D247" s="220"/>
      <c r="E247" s="221"/>
      <c r="F247" s="222"/>
    </row>
    <row r="248" spans="3:6" customFormat="1" ht="15" x14ac:dyDescent="0.25">
      <c r="C248" s="220"/>
      <c r="D248" s="220"/>
      <c r="E248" s="221"/>
      <c r="F248" s="222"/>
    </row>
    <row r="249" spans="3:6" customFormat="1" ht="15" x14ac:dyDescent="0.25">
      <c r="C249" s="220"/>
      <c r="D249" s="220"/>
      <c r="E249" s="221"/>
      <c r="F249" s="222"/>
    </row>
    <row r="250" spans="3:6" customFormat="1" ht="15" x14ac:dyDescent="0.25">
      <c r="C250" s="220"/>
      <c r="D250" s="220"/>
      <c r="E250" s="221"/>
      <c r="F250" s="222"/>
    </row>
    <row r="251" spans="3:6" customFormat="1" ht="15" x14ac:dyDescent="0.25">
      <c r="C251" s="220"/>
      <c r="D251" s="220"/>
      <c r="E251" s="221"/>
      <c r="F251" s="222"/>
    </row>
    <row r="252" spans="3:6" customFormat="1" ht="15" x14ac:dyDescent="0.25">
      <c r="C252" s="220"/>
      <c r="D252" s="220"/>
      <c r="E252" s="221"/>
      <c r="F252" s="222"/>
    </row>
    <row r="253" spans="3:6" customFormat="1" ht="15" x14ac:dyDescent="0.25">
      <c r="C253" s="220"/>
      <c r="D253" s="220"/>
      <c r="E253" s="221"/>
      <c r="F253" s="222"/>
    </row>
    <row r="254" spans="3:6" customFormat="1" ht="15" x14ac:dyDescent="0.25">
      <c r="C254" s="220"/>
      <c r="D254" s="220"/>
      <c r="E254" s="221"/>
      <c r="F254" s="222"/>
    </row>
    <row r="255" spans="3:6" customFormat="1" ht="15" x14ac:dyDescent="0.25">
      <c r="C255" s="220"/>
      <c r="D255" s="220"/>
      <c r="E255" s="221"/>
      <c r="F255" s="222"/>
    </row>
    <row r="256" spans="3:6" customFormat="1" ht="15" x14ac:dyDescent="0.25">
      <c r="C256" s="220"/>
      <c r="D256" s="220"/>
      <c r="E256" s="221"/>
      <c r="F256" s="222"/>
    </row>
    <row r="257" spans="3:6" customFormat="1" ht="15" x14ac:dyDescent="0.25">
      <c r="C257" s="220"/>
      <c r="D257" s="220"/>
      <c r="E257" s="221"/>
      <c r="F257" s="222"/>
    </row>
    <row r="258" spans="3:6" customFormat="1" ht="15" x14ac:dyDescent="0.25">
      <c r="C258" s="220"/>
      <c r="D258" s="220"/>
      <c r="E258" s="221"/>
      <c r="F258" s="222"/>
    </row>
    <row r="259" spans="3:6" customFormat="1" ht="15" x14ac:dyDescent="0.25">
      <c r="C259" s="220"/>
      <c r="D259" s="220"/>
      <c r="E259" s="221"/>
      <c r="F259" s="222"/>
    </row>
    <row r="260" spans="3:6" customFormat="1" ht="15" x14ac:dyDescent="0.25">
      <c r="C260" s="220"/>
      <c r="D260" s="220"/>
      <c r="E260" s="221"/>
      <c r="F260" s="222"/>
    </row>
    <row r="261" spans="3:6" customFormat="1" ht="15" x14ac:dyDescent="0.25">
      <c r="C261" s="220"/>
      <c r="D261" s="220"/>
      <c r="E261" s="221"/>
      <c r="F261" s="222"/>
    </row>
    <row r="262" spans="3:6" customFormat="1" ht="15" x14ac:dyDescent="0.25">
      <c r="C262" s="220"/>
      <c r="D262" s="220"/>
      <c r="E262" s="221"/>
      <c r="F262" s="222"/>
    </row>
    <row r="263" spans="3:6" customFormat="1" ht="15" x14ac:dyDescent="0.25">
      <c r="C263" s="220"/>
      <c r="D263" s="220"/>
      <c r="E263" s="221"/>
      <c r="F263" s="222"/>
    </row>
    <row r="264" spans="3:6" customFormat="1" ht="15" x14ac:dyDescent="0.25">
      <c r="C264" s="220"/>
      <c r="D264" s="220"/>
      <c r="E264" s="221"/>
      <c r="F264" s="222"/>
    </row>
    <row r="265" spans="3:6" customFormat="1" ht="15" x14ac:dyDescent="0.25">
      <c r="C265" s="220"/>
      <c r="D265" s="220"/>
      <c r="E265" s="221"/>
      <c r="F265" s="222"/>
    </row>
    <row r="266" spans="3:6" customFormat="1" ht="15" x14ac:dyDescent="0.25">
      <c r="C266" s="220"/>
      <c r="D266" s="220"/>
      <c r="E266" s="221"/>
      <c r="F266" s="222"/>
    </row>
    <row r="267" spans="3:6" customFormat="1" ht="15" x14ac:dyDescent="0.25">
      <c r="C267" s="220"/>
      <c r="D267" s="220"/>
      <c r="E267" s="221"/>
      <c r="F267" s="222"/>
    </row>
    <row r="268" spans="3:6" customFormat="1" ht="15" x14ac:dyDescent="0.25">
      <c r="C268" s="220"/>
      <c r="D268" s="220"/>
      <c r="E268" s="221"/>
      <c r="F268" s="222"/>
    </row>
    <row r="269" spans="3:6" customFormat="1" ht="15" x14ac:dyDescent="0.25">
      <c r="C269" s="220"/>
      <c r="D269" s="220"/>
      <c r="E269" s="221"/>
      <c r="F269" s="222"/>
    </row>
    <row r="270" spans="3:6" customFormat="1" ht="15" x14ac:dyDescent="0.25">
      <c r="C270" s="220"/>
      <c r="D270" s="220"/>
      <c r="E270" s="221"/>
      <c r="F270" s="222"/>
    </row>
    <row r="271" spans="3:6" customFormat="1" ht="15" x14ac:dyDescent="0.25">
      <c r="C271" s="220"/>
      <c r="D271" s="220"/>
      <c r="E271" s="221"/>
      <c r="F271" s="222"/>
    </row>
    <row r="272" spans="3:6" customFormat="1" ht="15" x14ac:dyDescent="0.25">
      <c r="C272" s="220"/>
      <c r="D272" s="220"/>
      <c r="E272" s="221"/>
      <c r="F272" s="222"/>
    </row>
    <row r="273" spans="3:6" customFormat="1" ht="15" x14ac:dyDescent="0.25">
      <c r="C273" s="220"/>
      <c r="D273" s="220"/>
      <c r="E273" s="221"/>
      <c r="F273" s="222"/>
    </row>
    <row r="274" spans="3:6" customFormat="1" ht="15" x14ac:dyDescent="0.25">
      <c r="C274" s="220"/>
      <c r="D274" s="220"/>
      <c r="E274" s="221"/>
      <c r="F274" s="222"/>
    </row>
    <row r="275" spans="3:6" customFormat="1" ht="15" x14ac:dyDescent="0.25">
      <c r="C275" s="220"/>
      <c r="D275" s="220"/>
      <c r="E275" s="221"/>
      <c r="F275" s="222"/>
    </row>
    <row r="276" spans="3:6" customFormat="1" ht="15" x14ac:dyDescent="0.25">
      <c r="C276" s="220"/>
      <c r="D276" s="220"/>
      <c r="E276" s="221"/>
      <c r="F276" s="222"/>
    </row>
    <row r="277" spans="3:6" customFormat="1" ht="15" x14ac:dyDescent="0.25">
      <c r="C277" s="220"/>
      <c r="D277" s="220"/>
      <c r="E277" s="221"/>
      <c r="F277" s="222"/>
    </row>
    <row r="278" spans="3:6" customFormat="1" ht="15" x14ac:dyDescent="0.25">
      <c r="C278" s="220"/>
      <c r="D278" s="220"/>
      <c r="E278" s="221"/>
      <c r="F278" s="222"/>
    </row>
    <row r="279" spans="3:6" customFormat="1" ht="15" x14ac:dyDescent="0.25">
      <c r="C279" s="220"/>
      <c r="D279" s="220"/>
      <c r="E279" s="221"/>
      <c r="F279" s="222"/>
    </row>
    <row r="280" spans="3:6" customFormat="1" ht="15" x14ac:dyDescent="0.25">
      <c r="C280" s="220"/>
      <c r="D280" s="220"/>
      <c r="E280" s="221"/>
      <c r="F280" s="222"/>
    </row>
    <row r="281" spans="3:6" customFormat="1" ht="15" x14ac:dyDescent="0.25">
      <c r="C281" s="220"/>
      <c r="D281" s="220"/>
      <c r="E281" s="221"/>
      <c r="F281" s="222"/>
    </row>
    <row r="282" spans="3:6" customFormat="1" ht="15" x14ac:dyDescent="0.25">
      <c r="C282" s="220"/>
      <c r="D282" s="220"/>
      <c r="E282" s="221"/>
      <c r="F282" s="222"/>
    </row>
    <row r="283" spans="3:6" customFormat="1" ht="15" x14ac:dyDescent="0.25">
      <c r="C283" s="220"/>
      <c r="D283" s="220"/>
      <c r="E283" s="221"/>
      <c r="F283" s="222"/>
    </row>
    <row r="284" spans="3:6" customFormat="1" ht="15" x14ac:dyDescent="0.25">
      <c r="C284" s="220"/>
      <c r="D284" s="220"/>
      <c r="E284" s="221"/>
      <c r="F284" s="222"/>
    </row>
    <row r="285" spans="3:6" customFormat="1" ht="15" x14ac:dyDescent="0.25">
      <c r="C285" s="220"/>
      <c r="D285" s="220"/>
      <c r="E285" s="221"/>
      <c r="F285" s="222"/>
    </row>
    <row r="286" spans="3:6" customFormat="1" ht="15" x14ac:dyDescent="0.25">
      <c r="C286" s="220"/>
      <c r="D286" s="220"/>
      <c r="E286" s="221"/>
      <c r="F286" s="222"/>
    </row>
    <row r="287" spans="3:6" customFormat="1" ht="15" x14ac:dyDescent="0.25">
      <c r="C287" s="220"/>
      <c r="D287" s="220"/>
      <c r="E287" s="221"/>
      <c r="F287" s="222"/>
    </row>
    <row r="288" spans="3:6" customFormat="1" ht="15" x14ac:dyDescent="0.25">
      <c r="C288" s="220"/>
      <c r="D288" s="220"/>
      <c r="E288" s="221"/>
      <c r="F288" s="222"/>
    </row>
    <row r="289" spans="3:6" customFormat="1" ht="15" x14ac:dyDescent="0.25">
      <c r="C289" s="220"/>
      <c r="D289" s="220"/>
      <c r="E289" s="221"/>
      <c r="F289" s="222"/>
    </row>
    <row r="290" spans="3:6" customFormat="1" ht="15" x14ac:dyDescent="0.25">
      <c r="C290" s="220"/>
      <c r="D290" s="220"/>
      <c r="E290" s="221"/>
      <c r="F290" s="222"/>
    </row>
    <row r="291" spans="3:6" customFormat="1" ht="15" x14ac:dyDescent="0.25">
      <c r="C291" s="220"/>
      <c r="D291" s="220"/>
      <c r="E291" s="221"/>
      <c r="F291" s="222"/>
    </row>
    <row r="292" spans="3:6" customFormat="1" ht="15" x14ac:dyDescent="0.25">
      <c r="C292" s="220"/>
      <c r="D292" s="220"/>
      <c r="E292" s="221"/>
      <c r="F292" s="222"/>
    </row>
    <row r="293" spans="3:6" customFormat="1" ht="15" x14ac:dyDescent="0.25">
      <c r="C293" s="220"/>
      <c r="D293" s="220"/>
      <c r="E293" s="221"/>
      <c r="F293" s="222"/>
    </row>
    <row r="294" spans="3:6" customFormat="1" ht="15" x14ac:dyDescent="0.25">
      <c r="C294" s="220"/>
      <c r="D294" s="220"/>
      <c r="E294" s="221"/>
      <c r="F294" s="222"/>
    </row>
    <row r="295" spans="3:6" customFormat="1" ht="15" x14ac:dyDescent="0.25">
      <c r="C295" s="220"/>
      <c r="D295" s="220"/>
      <c r="E295" s="221"/>
      <c r="F295" s="222"/>
    </row>
    <row r="296" spans="3:6" customFormat="1" ht="15" x14ac:dyDescent="0.25">
      <c r="C296" s="220"/>
      <c r="D296" s="220"/>
      <c r="E296" s="221"/>
      <c r="F296" s="222"/>
    </row>
    <row r="297" spans="3:6" customFormat="1" ht="15" x14ac:dyDescent="0.25">
      <c r="C297" s="220"/>
      <c r="D297" s="220"/>
      <c r="E297" s="221"/>
      <c r="F297" s="222"/>
    </row>
    <row r="298" spans="3:6" customFormat="1" ht="15" x14ac:dyDescent="0.25">
      <c r="C298" s="220"/>
      <c r="D298" s="220"/>
      <c r="E298" s="221"/>
      <c r="F298" s="222"/>
    </row>
    <row r="299" spans="3:6" customFormat="1" ht="15" x14ac:dyDescent="0.25">
      <c r="C299" s="220"/>
      <c r="D299" s="220"/>
      <c r="E299" s="221"/>
      <c r="F299" s="222"/>
    </row>
    <row r="300" spans="3:6" customFormat="1" ht="15" x14ac:dyDescent="0.25">
      <c r="C300" s="220"/>
      <c r="D300" s="220"/>
      <c r="E300" s="221"/>
      <c r="F300" s="222"/>
    </row>
    <row r="301" spans="3:6" customFormat="1" ht="15" x14ac:dyDescent="0.25">
      <c r="C301" s="220"/>
      <c r="D301" s="220"/>
      <c r="E301" s="221"/>
      <c r="F301" s="222"/>
    </row>
    <row r="302" spans="3:6" customFormat="1" ht="15" x14ac:dyDescent="0.25">
      <c r="C302" s="220"/>
      <c r="D302" s="220"/>
      <c r="E302" s="221"/>
      <c r="F302" s="222"/>
    </row>
    <row r="303" spans="3:6" customFormat="1" ht="15" x14ac:dyDescent="0.25">
      <c r="C303" s="220"/>
      <c r="D303" s="220"/>
      <c r="E303" s="221"/>
      <c r="F303" s="222"/>
    </row>
    <row r="304" spans="3:6" customFormat="1" ht="15" x14ac:dyDescent="0.25">
      <c r="C304" s="220"/>
      <c r="D304" s="220"/>
      <c r="E304" s="221"/>
      <c r="F304" s="222"/>
    </row>
    <row r="305" spans="3:6" customFormat="1" ht="15" x14ac:dyDescent="0.25">
      <c r="C305" s="220"/>
      <c r="D305" s="220"/>
      <c r="E305" s="221"/>
      <c r="F305" s="222"/>
    </row>
    <row r="306" spans="3:6" customFormat="1" ht="15" x14ac:dyDescent="0.25">
      <c r="C306" s="220"/>
      <c r="D306" s="220"/>
      <c r="E306" s="221"/>
      <c r="F306" s="222"/>
    </row>
    <row r="307" spans="3:6" customFormat="1" ht="15" x14ac:dyDescent="0.25">
      <c r="C307" s="220"/>
      <c r="D307" s="220"/>
      <c r="E307" s="221"/>
      <c r="F307" s="222"/>
    </row>
    <row r="308" spans="3:6" customFormat="1" ht="15" x14ac:dyDescent="0.25">
      <c r="C308" s="220"/>
      <c r="D308" s="220"/>
      <c r="E308" s="221"/>
      <c r="F308" s="222"/>
    </row>
    <row r="309" spans="3:6" customFormat="1" ht="15" x14ac:dyDescent="0.25">
      <c r="C309" s="220"/>
      <c r="D309" s="220"/>
      <c r="E309" s="221"/>
      <c r="F309" s="222"/>
    </row>
    <row r="310" spans="3:6" customFormat="1" ht="15" x14ac:dyDescent="0.25">
      <c r="C310" s="220"/>
      <c r="D310" s="220"/>
      <c r="E310" s="221"/>
      <c r="F310" s="222"/>
    </row>
    <row r="311" spans="3:6" customFormat="1" ht="15" x14ac:dyDescent="0.25">
      <c r="C311" s="220"/>
      <c r="D311" s="220"/>
      <c r="E311" s="221"/>
      <c r="F311" s="222"/>
    </row>
    <row r="312" spans="3:6" customFormat="1" ht="15" x14ac:dyDescent="0.25">
      <c r="C312" s="220"/>
      <c r="D312" s="220"/>
      <c r="E312" s="221"/>
      <c r="F312" s="222"/>
    </row>
    <row r="313" spans="3:6" customFormat="1" ht="15" x14ac:dyDescent="0.25">
      <c r="C313" s="220"/>
      <c r="D313" s="220"/>
      <c r="E313" s="221"/>
      <c r="F313" s="222"/>
    </row>
    <row r="314" spans="3:6" customFormat="1" ht="15" x14ac:dyDescent="0.25">
      <c r="C314" s="220"/>
      <c r="D314" s="220"/>
      <c r="E314" s="221"/>
      <c r="F314" s="222"/>
    </row>
    <row r="315" spans="3:6" customFormat="1" ht="15" x14ac:dyDescent="0.25">
      <c r="C315" s="220"/>
      <c r="D315" s="220"/>
      <c r="E315" s="221"/>
      <c r="F315" s="222"/>
    </row>
    <row r="316" spans="3:6" customFormat="1" ht="15" x14ac:dyDescent="0.25">
      <c r="C316" s="220"/>
      <c r="D316" s="220"/>
      <c r="E316" s="221"/>
      <c r="F316" s="222"/>
    </row>
    <row r="317" spans="3:6" customFormat="1" ht="15" x14ac:dyDescent="0.25">
      <c r="C317" s="220"/>
      <c r="D317" s="220"/>
      <c r="E317" s="221"/>
      <c r="F317" s="222"/>
    </row>
    <row r="318" spans="3:6" customFormat="1" ht="15" x14ac:dyDescent="0.25">
      <c r="C318" s="220"/>
      <c r="D318" s="220"/>
      <c r="E318" s="221"/>
      <c r="F318" s="222"/>
    </row>
    <row r="319" spans="3:6" customFormat="1" ht="15" x14ac:dyDescent="0.25">
      <c r="C319" s="220"/>
      <c r="D319" s="220"/>
      <c r="E319" s="221"/>
      <c r="F319" s="222"/>
    </row>
    <row r="320" spans="3:6" customFormat="1" ht="15" x14ac:dyDescent="0.25">
      <c r="C320" s="220"/>
      <c r="D320" s="220"/>
      <c r="E320" s="221"/>
      <c r="F320" s="222"/>
    </row>
    <row r="321" spans="3:6" customFormat="1" ht="15" x14ac:dyDescent="0.25">
      <c r="C321" s="220"/>
      <c r="D321" s="220"/>
      <c r="E321" s="221"/>
      <c r="F321" s="222"/>
    </row>
    <row r="322" spans="3:6" customFormat="1" ht="15" x14ac:dyDescent="0.25">
      <c r="C322" s="220"/>
      <c r="D322" s="220"/>
      <c r="E322" s="221"/>
      <c r="F322" s="222"/>
    </row>
    <row r="323" spans="3:6" customFormat="1" ht="15" x14ac:dyDescent="0.25">
      <c r="C323" s="220"/>
      <c r="D323" s="220"/>
      <c r="E323" s="221"/>
      <c r="F323" s="222"/>
    </row>
    <row r="324" spans="3:6" customFormat="1" ht="15" x14ac:dyDescent="0.25">
      <c r="C324" s="220"/>
      <c r="D324" s="220"/>
      <c r="E324" s="221"/>
      <c r="F324" s="222"/>
    </row>
    <row r="325" spans="3:6" customFormat="1" ht="15" x14ac:dyDescent="0.25">
      <c r="C325" s="220"/>
      <c r="D325" s="220"/>
      <c r="E325" s="221"/>
      <c r="F325" s="222"/>
    </row>
    <row r="326" spans="3:6" customFormat="1" ht="15" x14ac:dyDescent="0.25">
      <c r="C326" s="220"/>
      <c r="D326" s="220"/>
      <c r="E326" s="221"/>
      <c r="F326" s="222"/>
    </row>
    <row r="327" spans="3:6" customFormat="1" ht="15" x14ac:dyDescent="0.25">
      <c r="C327" s="220"/>
      <c r="D327" s="220"/>
      <c r="E327" s="221"/>
      <c r="F327" s="222"/>
    </row>
    <row r="328" spans="3:6" customFormat="1" ht="15" x14ac:dyDescent="0.25">
      <c r="C328" s="220"/>
      <c r="D328" s="220"/>
      <c r="E328" s="221"/>
      <c r="F328" s="222"/>
    </row>
    <row r="329" spans="3:6" customFormat="1" ht="15" x14ac:dyDescent="0.25">
      <c r="C329" s="220"/>
      <c r="D329" s="220"/>
      <c r="E329" s="221"/>
      <c r="F329" s="222"/>
    </row>
    <row r="330" spans="3:6" customFormat="1" ht="15" x14ac:dyDescent="0.25">
      <c r="C330" s="220"/>
      <c r="D330" s="220"/>
      <c r="E330" s="221"/>
      <c r="F330" s="222"/>
    </row>
    <row r="331" spans="3:6" customFormat="1" ht="15" x14ac:dyDescent="0.25">
      <c r="C331" s="220"/>
      <c r="D331" s="220"/>
      <c r="E331" s="221"/>
      <c r="F331" s="222"/>
    </row>
    <row r="332" spans="3:6" customFormat="1" ht="15" x14ac:dyDescent="0.25">
      <c r="C332" s="220"/>
      <c r="D332" s="220"/>
      <c r="E332" s="221"/>
      <c r="F332" s="222"/>
    </row>
    <row r="333" spans="3:6" customFormat="1" ht="15" x14ac:dyDescent="0.25">
      <c r="C333" s="220"/>
      <c r="D333" s="220"/>
      <c r="E333" s="221"/>
      <c r="F333" s="222"/>
    </row>
    <row r="334" spans="3:6" customFormat="1" ht="15" x14ac:dyDescent="0.25">
      <c r="C334" s="220"/>
      <c r="D334" s="220"/>
      <c r="E334" s="221"/>
      <c r="F334" s="222"/>
    </row>
    <row r="335" spans="3:6" customFormat="1" ht="15" x14ac:dyDescent="0.25">
      <c r="C335" s="220"/>
      <c r="D335" s="220"/>
      <c r="E335" s="221"/>
      <c r="F335" s="222"/>
    </row>
    <row r="336" spans="3:6" customFormat="1" ht="15" x14ac:dyDescent="0.25">
      <c r="C336" s="220"/>
      <c r="D336" s="220"/>
      <c r="E336" s="221"/>
      <c r="F336" s="222"/>
    </row>
    <row r="337" spans="3:6" customFormat="1" ht="15" x14ac:dyDescent="0.25">
      <c r="C337" s="220"/>
      <c r="D337" s="220"/>
      <c r="E337" s="221"/>
      <c r="F337" s="222"/>
    </row>
    <row r="338" spans="3:6" customFormat="1" ht="15" x14ac:dyDescent="0.25">
      <c r="C338" s="220"/>
      <c r="D338" s="220"/>
      <c r="E338" s="221"/>
      <c r="F338" s="222"/>
    </row>
    <row r="339" spans="3:6" customFormat="1" ht="15" x14ac:dyDescent="0.25">
      <c r="C339" s="220"/>
      <c r="D339" s="220"/>
      <c r="E339" s="221"/>
      <c r="F339" s="222"/>
    </row>
    <row r="340" spans="3:6" customFormat="1" ht="15" x14ac:dyDescent="0.25">
      <c r="C340" s="220"/>
      <c r="D340" s="220"/>
      <c r="E340" s="221"/>
      <c r="F340" s="222"/>
    </row>
    <row r="341" spans="3:6" customFormat="1" ht="15" x14ac:dyDescent="0.25">
      <c r="C341" s="220"/>
      <c r="D341" s="220"/>
      <c r="E341" s="221"/>
      <c r="F341" s="222"/>
    </row>
    <row r="342" spans="3:6" customFormat="1" ht="15" x14ac:dyDescent="0.25">
      <c r="C342" s="220"/>
      <c r="D342" s="220"/>
      <c r="E342" s="221"/>
      <c r="F342" s="222"/>
    </row>
    <row r="343" spans="3:6" customFormat="1" ht="15" x14ac:dyDescent="0.25">
      <c r="C343" s="220"/>
      <c r="D343" s="220"/>
      <c r="E343" s="221"/>
      <c r="F343" s="222"/>
    </row>
    <row r="344" spans="3:6" customFormat="1" ht="15" x14ac:dyDescent="0.25">
      <c r="C344" s="220"/>
      <c r="D344" s="220"/>
      <c r="E344" s="221"/>
      <c r="F344" s="222"/>
    </row>
    <row r="345" spans="3:6" customFormat="1" ht="15" x14ac:dyDescent="0.25">
      <c r="C345" s="220"/>
      <c r="D345" s="220"/>
      <c r="E345" s="221"/>
      <c r="F345" s="222"/>
    </row>
    <row r="346" spans="3:6" customFormat="1" ht="15" x14ac:dyDescent="0.25">
      <c r="C346" s="220"/>
      <c r="D346" s="220"/>
      <c r="E346" s="221"/>
      <c r="F346" s="222"/>
    </row>
    <row r="347" spans="3:6" customFormat="1" ht="15" x14ac:dyDescent="0.25">
      <c r="C347" s="220"/>
      <c r="D347" s="220"/>
      <c r="E347" s="221"/>
      <c r="F347" s="222"/>
    </row>
    <row r="348" spans="3:6" customFormat="1" ht="15" x14ac:dyDescent="0.25">
      <c r="C348" s="220"/>
      <c r="D348" s="220"/>
      <c r="E348" s="221"/>
      <c r="F348" s="222"/>
    </row>
    <row r="349" spans="3:6" customFormat="1" ht="15" x14ac:dyDescent="0.25">
      <c r="C349" s="220"/>
      <c r="D349" s="220"/>
      <c r="E349" s="221"/>
      <c r="F349" s="222"/>
    </row>
    <row r="350" spans="3:6" customFormat="1" ht="15" x14ac:dyDescent="0.25">
      <c r="C350" s="220"/>
      <c r="D350" s="220"/>
      <c r="E350" s="221"/>
      <c r="F350" s="222"/>
    </row>
    <row r="351" spans="3:6" customFormat="1" ht="15" x14ac:dyDescent="0.25">
      <c r="C351" s="220"/>
      <c r="D351" s="220"/>
      <c r="E351" s="221"/>
      <c r="F351" s="222"/>
    </row>
    <row r="352" spans="3:6" customFormat="1" ht="15" x14ac:dyDescent="0.25">
      <c r="C352" s="220"/>
      <c r="D352" s="220"/>
      <c r="E352" s="221"/>
      <c r="F352" s="222"/>
    </row>
    <row r="353" spans="3:6" customFormat="1" ht="15" x14ac:dyDescent="0.25">
      <c r="C353" s="220"/>
      <c r="D353" s="220"/>
      <c r="E353" s="221"/>
      <c r="F353" s="222"/>
    </row>
    <row r="354" spans="3:6" customFormat="1" ht="15" x14ac:dyDescent="0.25">
      <c r="C354" s="220"/>
      <c r="D354" s="220"/>
      <c r="E354" s="221"/>
      <c r="F354" s="222"/>
    </row>
    <row r="355" spans="3:6" customFormat="1" ht="15" x14ac:dyDescent="0.25">
      <c r="C355" s="220"/>
      <c r="D355" s="220"/>
      <c r="E355" s="221"/>
      <c r="F355" s="222"/>
    </row>
    <row r="356" spans="3:6" customFormat="1" ht="15" x14ac:dyDescent="0.25">
      <c r="C356" s="220"/>
      <c r="D356" s="220"/>
      <c r="E356" s="221"/>
      <c r="F356" s="222"/>
    </row>
    <row r="357" spans="3:6" customFormat="1" ht="15" x14ac:dyDescent="0.25">
      <c r="C357" s="220"/>
      <c r="D357" s="220"/>
      <c r="E357" s="221"/>
      <c r="F357" s="222"/>
    </row>
    <row r="358" spans="3:6" customFormat="1" ht="15" x14ac:dyDescent="0.25">
      <c r="C358" s="220"/>
      <c r="D358" s="220"/>
      <c r="E358" s="221"/>
      <c r="F358" s="222"/>
    </row>
    <row r="359" spans="3:6" customFormat="1" ht="15" x14ac:dyDescent="0.25">
      <c r="C359" s="220"/>
      <c r="D359" s="220"/>
      <c r="E359" s="221"/>
      <c r="F359" s="222"/>
    </row>
    <row r="360" spans="3:6" customFormat="1" ht="15" x14ac:dyDescent="0.25">
      <c r="C360" s="220"/>
      <c r="D360" s="220"/>
      <c r="E360" s="221"/>
      <c r="F360" s="222"/>
    </row>
    <row r="361" spans="3:6" customFormat="1" ht="15" x14ac:dyDescent="0.25">
      <c r="C361" s="220"/>
      <c r="D361" s="220"/>
      <c r="E361" s="221"/>
      <c r="F361" s="222"/>
    </row>
    <row r="362" spans="3:6" customFormat="1" ht="15" x14ac:dyDescent="0.25">
      <c r="C362" s="220"/>
      <c r="D362" s="220"/>
      <c r="E362" s="221"/>
      <c r="F362" s="222"/>
    </row>
    <row r="363" spans="3:6" customFormat="1" ht="15" x14ac:dyDescent="0.25">
      <c r="C363" s="220"/>
      <c r="D363" s="220"/>
      <c r="E363" s="221"/>
      <c r="F363" s="222"/>
    </row>
    <row r="364" spans="3:6" customFormat="1" ht="15" x14ac:dyDescent="0.25">
      <c r="C364" s="220"/>
      <c r="D364" s="220"/>
      <c r="E364" s="221"/>
      <c r="F364" s="222"/>
    </row>
    <row r="365" spans="3:6" customFormat="1" ht="15" x14ac:dyDescent="0.25">
      <c r="C365" s="220"/>
      <c r="D365" s="220"/>
      <c r="E365" s="221"/>
      <c r="F365" s="222"/>
    </row>
    <row r="366" spans="3:6" customFormat="1" ht="15" x14ac:dyDescent="0.25">
      <c r="C366" s="220"/>
      <c r="D366" s="220"/>
      <c r="E366" s="221"/>
      <c r="F366" s="222"/>
    </row>
    <row r="367" spans="3:6" customFormat="1" ht="15" x14ac:dyDescent="0.25">
      <c r="C367" s="220"/>
      <c r="D367" s="220"/>
      <c r="E367" s="221"/>
      <c r="F367" s="222"/>
    </row>
    <row r="368" spans="3:6" customFormat="1" ht="15" x14ac:dyDescent="0.25">
      <c r="C368" s="220"/>
      <c r="D368" s="220"/>
      <c r="E368" s="221"/>
      <c r="F368" s="222"/>
    </row>
    <row r="369" spans="3:6" customFormat="1" ht="15" x14ac:dyDescent="0.25">
      <c r="C369" s="220"/>
      <c r="D369" s="220"/>
      <c r="E369" s="221"/>
      <c r="F369" s="222"/>
    </row>
    <row r="370" spans="3:6" customFormat="1" ht="15" x14ac:dyDescent="0.25">
      <c r="C370" s="220"/>
      <c r="D370" s="220"/>
      <c r="E370" s="221"/>
      <c r="F370" s="222"/>
    </row>
    <row r="371" spans="3:6" customFormat="1" ht="15" x14ac:dyDescent="0.25">
      <c r="C371" s="220"/>
      <c r="D371" s="220"/>
      <c r="E371" s="221"/>
      <c r="F371" s="222"/>
    </row>
    <row r="372" spans="3:6" customFormat="1" ht="15" x14ac:dyDescent="0.25">
      <c r="C372" s="220"/>
      <c r="D372" s="220"/>
      <c r="E372" s="221"/>
      <c r="F372" s="222"/>
    </row>
    <row r="373" spans="3:6" customFormat="1" ht="15" x14ac:dyDescent="0.25">
      <c r="C373" s="220"/>
      <c r="D373" s="220"/>
      <c r="E373" s="221"/>
      <c r="F373" s="222"/>
    </row>
    <row r="374" spans="3:6" customFormat="1" ht="15" x14ac:dyDescent="0.25">
      <c r="C374" s="220"/>
      <c r="D374" s="220"/>
      <c r="E374" s="221"/>
      <c r="F374" s="222"/>
    </row>
    <row r="375" spans="3:6" customFormat="1" ht="15" x14ac:dyDescent="0.25">
      <c r="C375" s="220"/>
      <c r="D375" s="220"/>
      <c r="E375" s="221"/>
      <c r="F375" s="222"/>
    </row>
    <row r="376" spans="3:6" customFormat="1" ht="15" x14ac:dyDescent="0.25">
      <c r="C376" s="220"/>
      <c r="D376" s="220"/>
      <c r="E376" s="221"/>
      <c r="F376" s="222"/>
    </row>
    <row r="377" spans="3:6" customFormat="1" ht="15" x14ac:dyDescent="0.25">
      <c r="C377" s="220"/>
      <c r="D377" s="220"/>
      <c r="E377" s="221"/>
      <c r="F377" s="222"/>
    </row>
    <row r="378" spans="3:6" customFormat="1" ht="15" x14ac:dyDescent="0.25">
      <c r="C378" s="220"/>
      <c r="D378" s="220"/>
      <c r="E378" s="221"/>
      <c r="F378" s="222"/>
    </row>
    <row r="379" spans="3:6" customFormat="1" ht="15" x14ac:dyDescent="0.25">
      <c r="C379" s="220"/>
      <c r="D379" s="220"/>
      <c r="E379" s="221"/>
      <c r="F379" s="222"/>
    </row>
    <row r="380" spans="3:6" customFormat="1" ht="15" x14ac:dyDescent="0.25">
      <c r="C380" s="220"/>
      <c r="D380" s="220"/>
      <c r="E380" s="221"/>
      <c r="F380" s="222"/>
    </row>
    <row r="381" spans="3:6" customFormat="1" ht="15" x14ac:dyDescent="0.25">
      <c r="C381" s="220"/>
      <c r="D381" s="220"/>
      <c r="E381" s="221"/>
      <c r="F381" s="222"/>
    </row>
    <row r="382" spans="3:6" customFormat="1" ht="15" x14ac:dyDescent="0.25">
      <c r="C382" s="220"/>
      <c r="D382" s="220"/>
      <c r="E382" s="221"/>
      <c r="F382" s="222"/>
    </row>
    <row r="383" spans="3:6" customFormat="1" ht="15" x14ac:dyDescent="0.25">
      <c r="C383" s="220"/>
      <c r="D383" s="220"/>
      <c r="E383" s="221"/>
      <c r="F383" s="222"/>
    </row>
    <row r="384" spans="3:6" customFormat="1" ht="15" x14ac:dyDescent="0.25">
      <c r="C384" s="220"/>
      <c r="D384" s="220"/>
      <c r="E384" s="221"/>
      <c r="F384" s="222"/>
    </row>
    <row r="385" spans="3:6" customFormat="1" ht="15" x14ac:dyDescent="0.25">
      <c r="C385" s="220"/>
      <c r="D385" s="220"/>
      <c r="E385" s="221"/>
      <c r="F385" s="222"/>
    </row>
    <row r="386" spans="3:6" customFormat="1" ht="15" x14ac:dyDescent="0.25">
      <c r="C386" s="220"/>
      <c r="D386" s="220"/>
      <c r="E386" s="221"/>
      <c r="F386" s="222"/>
    </row>
    <row r="387" spans="3:6" customFormat="1" ht="15" x14ac:dyDescent="0.25">
      <c r="C387" s="220"/>
      <c r="D387" s="220"/>
      <c r="E387" s="221"/>
      <c r="F387" s="222"/>
    </row>
    <row r="388" spans="3:6" customFormat="1" ht="15" x14ac:dyDescent="0.25">
      <c r="C388" s="220"/>
      <c r="D388" s="220"/>
      <c r="E388" s="221"/>
      <c r="F388" s="222"/>
    </row>
    <row r="389" spans="3:6" customFormat="1" ht="15" x14ac:dyDescent="0.25">
      <c r="C389" s="220"/>
      <c r="D389" s="220"/>
      <c r="E389" s="221"/>
      <c r="F389" s="222"/>
    </row>
    <row r="390" spans="3:6" customFormat="1" ht="15" x14ac:dyDescent="0.25">
      <c r="C390" s="220"/>
      <c r="D390" s="220"/>
      <c r="E390" s="221"/>
      <c r="F390" s="222"/>
    </row>
    <row r="391" spans="3:6" customFormat="1" ht="15" x14ac:dyDescent="0.25">
      <c r="C391" s="220"/>
      <c r="D391" s="220"/>
      <c r="E391" s="221"/>
      <c r="F391" s="222"/>
    </row>
    <row r="392" spans="3:6" customFormat="1" ht="15" x14ac:dyDescent="0.25">
      <c r="C392" s="220"/>
      <c r="D392" s="220"/>
      <c r="E392" s="221"/>
      <c r="F392" s="222"/>
    </row>
    <row r="393" spans="3:6" customFormat="1" ht="15" x14ac:dyDescent="0.25">
      <c r="C393" s="220"/>
      <c r="D393" s="220"/>
      <c r="E393" s="221"/>
      <c r="F393" s="222"/>
    </row>
    <row r="394" spans="3:6" customFormat="1" ht="15" x14ac:dyDescent="0.25">
      <c r="C394" s="220"/>
      <c r="D394" s="220"/>
      <c r="E394" s="221"/>
      <c r="F394" s="222"/>
    </row>
    <row r="395" spans="3:6" customFormat="1" ht="15" x14ac:dyDescent="0.25">
      <c r="C395" s="220"/>
      <c r="D395" s="220"/>
      <c r="E395" s="221"/>
      <c r="F395" s="222"/>
    </row>
    <row r="396" spans="3:6" customFormat="1" ht="15" x14ac:dyDescent="0.25">
      <c r="C396" s="220"/>
      <c r="D396" s="220"/>
      <c r="E396" s="221"/>
      <c r="F396" s="222"/>
    </row>
    <row r="397" spans="3:6" customFormat="1" ht="15" x14ac:dyDescent="0.25">
      <c r="C397" s="220"/>
      <c r="D397" s="220"/>
      <c r="E397" s="221"/>
      <c r="F397" s="222"/>
    </row>
    <row r="398" spans="3:6" customFormat="1" ht="15" x14ac:dyDescent="0.25">
      <c r="C398" s="220"/>
      <c r="D398" s="220"/>
      <c r="E398" s="221"/>
      <c r="F398" s="222"/>
    </row>
    <row r="399" spans="3:6" customFormat="1" ht="15" x14ac:dyDescent="0.25">
      <c r="C399" s="220"/>
      <c r="D399" s="220"/>
      <c r="E399" s="221"/>
      <c r="F399" s="222"/>
    </row>
    <row r="400" spans="3:6" customFormat="1" ht="15" x14ac:dyDescent="0.25">
      <c r="C400" s="220"/>
      <c r="D400" s="220"/>
      <c r="E400" s="221"/>
      <c r="F400" s="222"/>
    </row>
    <row r="401" spans="3:6" customFormat="1" ht="15" x14ac:dyDescent="0.25">
      <c r="C401" s="220"/>
      <c r="D401" s="220"/>
      <c r="E401" s="221"/>
      <c r="F401" s="222"/>
    </row>
    <row r="402" spans="3:6" customFormat="1" ht="15" x14ac:dyDescent="0.25">
      <c r="C402" s="220"/>
      <c r="D402" s="220"/>
      <c r="E402" s="221"/>
      <c r="F402" s="222"/>
    </row>
    <row r="403" spans="3:6" customFormat="1" ht="15" x14ac:dyDescent="0.25">
      <c r="C403" s="220"/>
      <c r="D403" s="220"/>
      <c r="E403" s="221"/>
      <c r="F403" s="222"/>
    </row>
    <row r="404" spans="3:6" customFormat="1" ht="15" x14ac:dyDescent="0.25">
      <c r="C404" s="220"/>
      <c r="D404" s="220"/>
      <c r="E404" s="221"/>
      <c r="F404" s="222"/>
    </row>
    <row r="405" spans="3:6" customFormat="1" ht="15" x14ac:dyDescent="0.25">
      <c r="C405" s="220"/>
      <c r="D405" s="220"/>
      <c r="E405" s="221"/>
      <c r="F405" s="222"/>
    </row>
    <row r="406" spans="3:6" customFormat="1" ht="15" x14ac:dyDescent="0.25">
      <c r="C406" s="220"/>
      <c r="D406" s="220"/>
      <c r="E406" s="221"/>
      <c r="F406" s="222"/>
    </row>
    <row r="407" spans="3:6" customFormat="1" ht="15" x14ac:dyDescent="0.25">
      <c r="C407" s="220"/>
      <c r="D407" s="220"/>
      <c r="E407" s="221"/>
      <c r="F407" s="222"/>
    </row>
    <row r="408" spans="3:6" customFormat="1" ht="15" x14ac:dyDescent="0.25">
      <c r="C408" s="220"/>
      <c r="D408" s="220"/>
      <c r="E408" s="221"/>
      <c r="F408" s="222"/>
    </row>
    <row r="409" spans="3:6" customFormat="1" ht="15" x14ac:dyDescent="0.25">
      <c r="C409" s="220"/>
      <c r="D409" s="220"/>
      <c r="E409" s="221"/>
      <c r="F409" s="222"/>
    </row>
    <row r="410" spans="3:6" customFormat="1" ht="15" x14ac:dyDescent="0.25">
      <c r="C410" s="220"/>
      <c r="D410" s="220"/>
      <c r="E410" s="221"/>
      <c r="F410" s="222"/>
    </row>
    <row r="411" spans="3:6" customFormat="1" ht="15" x14ac:dyDescent="0.25">
      <c r="C411" s="220"/>
      <c r="D411" s="220"/>
      <c r="E411" s="221"/>
      <c r="F411" s="222"/>
    </row>
    <row r="412" spans="3:6" customFormat="1" ht="15" x14ac:dyDescent="0.25">
      <c r="C412" s="220"/>
      <c r="D412" s="220"/>
      <c r="E412" s="221"/>
      <c r="F412" s="222"/>
    </row>
    <row r="413" spans="3:6" customFormat="1" ht="15" x14ac:dyDescent="0.25">
      <c r="C413" s="220"/>
      <c r="D413" s="220"/>
      <c r="E413" s="221"/>
      <c r="F413" s="222"/>
    </row>
    <row r="414" spans="3:6" customFormat="1" ht="15" x14ac:dyDescent="0.25">
      <c r="C414" s="220"/>
      <c r="D414" s="220"/>
      <c r="E414" s="221"/>
      <c r="F414" s="222"/>
    </row>
    <row r="415" spans="3:6" customFormat="1" ht="15" x14ac:dyDescent="0.25">
      <c r="C415" s="220"/>
      <c r="D415" s="220"/>
      <c r="E415" s="221"/>
      <c r="F415" s="222"/>
    </row>
    <row r="416" spans="3:6" customFormat="1" ht="15" x14ac:dyDescent="0.25">
      <c r="C416" s="220"/>
      <c r="D416" s="220"/>
      <c r="E416" s="221"/>
      <c r="F416" s="222"/>
    </row>
    <row r="417" spans="3:6" customFormat="1" ht="15" x14ac:dyDescent="0.25">
      <c r="C417" s="220"/>
      <c r="D417" s="220"/>
      <c r="E417" s="221"/>
      <c r="F417" s="222"/>
    </row>
    <row r="418" spans="3:6" customFormat="1" ht="15" x14ac:dyDescent="0.25">
      <c r="C418" s="220"/>
      <c r="D418" s="220"/>
      <c r="E418" s="221"/>
      <c r="F418" s="222"/>
    </row>
    <row r="419" spans="3:6" customFormat="1" ht="15" x14ac:dyDescent="0.25">
      <c r="C419" s="220"/>
      <c r="D419" s="220"/>
      <c r="E419" s="221"/>
      <c r="F419" s="222"/>
    </row>
    <row r="420" spans="3:6" customFormat="1" ht="15" x14ac:dyDescent="0.25">
      <c r="C420" s="220"/>
      <c r="D420" s="220"/>
      <c r="E420" s="221"/>
      <c r="F420" s="222"/>
    </row>
    <row r="421" spans="3:6" customFormat="1" ht="15" x14ac:dyDescent="0.25">
      <c r="C421" s="220"/>
      <c r="D421" s="220"/>
      <c r="E421" s="221"/>
      <c r="F421" s="222"/>
    </row>
    <row r="422" spans="3:6" customFormat="1" ht="15" x14ac:dyDescent="0.25">
      <c r="C422" s="220"/>
      <c r="D422" s="220"/>
      <c r="E422" s="221"/>
      <c r="F422" s="222"/>
    </row>
    <row r="423" spans="3:6" customFormat="1" ht="15" x14ac:dyDescent="0.25">
      <c r="C423" s="220"/>
      <c r="D423" s="220"/>
      <c r="E423" s="221"/>
      <c r="F423" s="222"/>
    </row>
    <row r="424" spans="3:6" customFormat="1" ht="15" x14ac:dyDescent="0.25">
      <c r="C424" s="220"/>
      <c r="D424" s="220"/>
      <c r="E424" s="221"/>
      <c r="F424" s="222"/>
    </row>
    <row r="425" spans="3:6" customFormat="1" ht="15" x14ac:dyDescent="0.25">
      <c r="C425" s="220"/>
      <c r="D425" s="220"/>
      <c r="E425" s="221"/>
      <c r="F425" s="222"/>
    </row>
    <row r="426" spans="3:6" customFormat="1" ht="15" x14ac:dyDescent="0.25">
      <c r="C426" s="220"/>
      <c r="D426" s="220"/>
      <c r="E426" s="221"/>
      <c r="F426" s="222"/>
    </row>
    <row r="427" spans="3:6" customFormat="1" ht="15" x14ac:dyDescent="0.25">
      <c r="C427" s="220"/>
      <c r="D427" s="220"/>
      <c r="E427" s="221"/>
      <c r="F427" s="222"/>
    </row>
    <row r="428" spans="3:6" customFormat="1" ht="15" x14ac:dyDescent="0.25">
      <c r="C428" s="220"/>
      <c r="D428" s="220"/>
      <c r="E428" s="221"/>
      <c r="F428" s="222"/>
    </row>
    <row r="429" spans="3:6" customFormat="1" ht="15" x14ac:dyDescent="0.25">
      <c r="C429" s="220"/>
      <c r="D429" s="220"/>
      <c r="E429" s="221"/>
      <c r="F429" s="222"/>
    </row>
    <row r="430" spans="3:6" customFormat="1" ht="15" x14ac:dyDescent="0.25">
      <c r="C430" s="220"/>
      <c r="D430" s="220"/>
      <c r="E430" s="221"/>
      <c r="F430" s="222"/>
    </row>
    <row r="431" spans="3:6" customFormat="1" ht="15" x14ac:dyDescent="0.25">
      <c r="C431" s="220"/>
      <c r="D431" s="220"/>
      <c r="E431" s="221"/>
      <c r="F431" s="222"/>
    </row>
    <row r="432" spans="3:6" customFormat="1" ht="15" x14ac:dyDescent="0.25">
      <c r="C432" s="220"/>
      <c r="D432" s="220"/>
      <c r="E432" s="221"/>
      <c r="F432" s="222"/>
    </row>
    <row r="433" spans="3:6" customFormat="1" ht="15" x14ac:dyDescent="0.25">
      <c r="C433" s="220"/>
      <c r="D433" s="220"/>
      <c r="E433" s="221"/>
      <c r="F433" s="222"/>
    </row>
    <row r="434" spans="3:6" customFormat="1" ht="15" x14ac:dyDescent="0.25">
      <c r="C434" s="220"/>
      <c r="D434" s="220"/>
      <c r="E434" s="221"/>
      <c r="F434" s="222"/>
    </row>
    <row r="435" spans="3:6" customFormat="1" ht="15" x14ac:dyDescent="0.25">
      <c r="C435" s="220"/>
      <c r="D435" s="220"/>
      <c r="E435" s="221"/>
      <c r="F435" s="222"/>
    </row>
    <row r="436" spans="3:6" customFormat="1" ht="15" x14ac:dyDescent="0.25">
      <c r="C436" s="220"/>
      <c r="D436" s="220"/>
      <c r="E436" s="221"/>
      <c r="F436" s="222"/>
    </row>
    <row r="437" spans="3:6" customFormat="1" ht="15" x14ac:dyDescent="0.25">
      <c r="C437" s="220"/>
      <c r="D437" s="220"/>
      <c r="E437" s="221"/>
      <c r="F437" s="222"/>
    </row>
    <row r="438" spans="3:6" customFormat="1" ht="15" x14ac:dyDescent="0.25">
      <c r="C438" s="220"/>
      <c r="D438" s="220"/>
      <c r="E438" s="221"/>
      <c r="F438" s="222"/>
    </row>
    <row r="439" spans="3:6" customFormat="1" ht="15" x14ac:dyDescent="0.25">
      <c r="C439" s="220"/>
      <c r="D439" s="220"/>
      <c r="E439" s="221"/>
      <c r="F439" s="222"/>
    </row>
    <row r="440" spans="3:6" customFormat="1" ht="15" x14ac:dyDescent="0.25">
      <c r="C440" s="220"/>
      <c r="D440" s="220"/>
      <c r="E440" s="221"/>
      <c r="F440" s="222"/>
    </row>
    <row r="441" spans="3:6" customFormat="1" ht="15" x14ac:dyDescent="0.25">
      <c r="C441" s="220"/>
      <c r="D441" s="220"/>
      <c r="E441" s="221"/>
      <c r="F441" s="222"/>
    </row>
    <row r="442" spans="3:6" customFormat="1" ht="15" x14ac:dyDescent="0.25">
      <c r="C442" s="220"/>
      <c r="D442" s="220"/>
      <c r="E442" s="221"/>
      <c r="F442" s="222"/>
    </row>
    <row r="443" spans="3:6" customFormat="1" ht="15" x14ac:dyDescent="0.25">
      <c r="C443" s="220"/>
      <c r="D443" s="220"/>
      <c r="E443" s="221"/>
      <c r="F443" s="222"/>
    </row>
    <row r="444" spans="3:6" customFormat="1" ht="15" x14ac:dyDescent="0.25">
      <c r="C444" s="220"/>
      <c r="D444" s="220"/>
      <c r="E444" s="221"/>
      <c r="F444" s="222"/>
    </row>
    <row r="445" spans="3:6" customFormat="1" ht="15" x14ac:dyDescent="0.25">
      <c r="C445" s="220"/>
      <c r="D445" s="220"/>
      <c r="E445" s="221"/>
      <c r="F445" s="222"/>
    </row>
    <row r="446" spans="3:6" customFormat="1" ht="15" x14ac:dyDescent="0.25">
      <c r="C446" s="220"/>
      <c r="D446" s="220"/>
      <c r="E446" s="221"/>
      <c r="F446" s="222"/>
    </row>
    <row r="447" spans="3:6" customFormat="1" ht="15" x14ac:dyDescent="0.25">
      <c r="C447" s="220"/>
      <c r="D447" s="220"/>
      <c r="E447" s="221"/>
      <c r="F447" s="222"/>
    </row>
    <row r="448" spans="3:6" customFormat="1" ht="15" x14ac:dyDescent="0.25">
      <c r="C448" s="220"/>
      <c r="D448" s="220"/>
      <c r="E448" s="221"/>
      <c r="F448" s="222"/>
    </row>
    <row r="449" spans="3:6" customFormat="1" ht="15" x14ac:dyDescent="0.25">
      <c r="C449" s="220"/>
      <c r="D449" s="220"/>
      <c r="E449" s="221"/>
      <c r="F449" s="222"/>
    </row>
    <row r="450" spans="3:6" customFormat="1" ht="15" x14ac:dyDescent="0.25">
      <c r="C450" s="220"/>
      <c r="D450" s="220"/>
      <c r="E450" s="221"/>
      <c r="F450" s="222"/>
    </row>
    <row r="451" spans="3:6" customFormat="1" ht="15" x14ac:dyDescent="0.25">
      <c r="C451" s="220"/>
      <c r="D451" s="220"/>
      <c r="E451" s="221"/>
      <c r="F451" s="222"/>
    </row>
    <row r="452" spans="3:6" customFormat="1" ht="15" x14ac:dyDescent="0.25">
      <c r="C452" s="220"/>
      <c r="D452" s="220"/>
      <c r="E452" s="221"/>
      <c r="F452" s="222"/>
    </row>
    <row r="453" spans="3:6" customFormat="1" ht="15" x14ac:dyDescent="0.25">
      <c r="C453" s="220"/>
      <c r="D453" s="220"/>
      <c r="E453" s="221"/>
      <c r="F453" s="222"/>
    </row>
    <row r="454" spans="3:6" customFormat="1" ht="15" x14ac:dyDescent="0.25">
      <c r="C454" s="220"/>
      <c r="D454" s="220"/>
      <c r="E454" s="221"/>
      <c r="F454" s="222"/>
    </row>
    <row r="455" spans="3:6" customFormat="1" ht="15" x14ac:dyDescent="0.25">
      <c r="C455" s="220"/>
      <c r="D455" s="220"/>
      <c r="E455" s="221"/>
      <c r="F455" s="222"/>
    </row>
    <row r="456" spans="3:6" customFormat="1" ht="15" x14ac:dyDescent="0.25">
      <c r="C456" s="220"/>
      <c r="D456" s="220"/>
      <c r="E456" s="221"/>
      <c r="F456" s="222"/>
    </row>
    <row r="457" spans="3:6" customFormat="1" ht="15" x14ac:dyDescent="0.25">
      <c r="C457" s="220"/>
      <c r="D457" s="220"/>
      <c r="E457" s="221"/>
      <c r="F457" s="222"/>
    </row>
    <row r="458" spans="3:6" customFormat="1" ht="15" x14ac:dyDescent="0.25">
      <c r="C458" s="220"/>
      <c r="D458" s="220"/>
      <c r="E458" s="221"/>
      <c r="F458" s="222"/>
    </row>
    <row r="459" spans="3:6" customFormat="1" ht="15" x14ac:dyDescent="0.25">
      <c r="C459" s="220"/>
      <c r="D459" s="220"/>
      <c r="E459" s="221"/>
      <c r="F459" s="222"/>
    </row>
    <row r="460" spans="3:6" customFormat="1" ht="15" x14ac:dyDescent="0.25">
      <c r="C460" s="220"/>
      <c r="D460" s="220"/>
      <c r="E460" s="221"/>
      <c r="F460" s="222"/>
    </row>
    <row r="461" spans="3:6" customFormat="1" ht="15" x14ac:dyDescent="0.25">
      <c r="C461" s="220"/>
      <c r="D461" s="220"/>
      <c r="E461" s="221"/>
      <c r="F461" s="222"/>
    </row>
    <row r="462" spans="3:6" customFormat="1" ht="15" x14ac:dyDescent="0.25">
      <c r="C462" s="220"/>
      <c r="D462" s="220"/>
      <c r="E462" s="221"/>
      <c r="F462" s="222"/>
    </row>
    <row r="463" spans="3:6" customFormat="1" ht="15" x14ac:dyDescent="0.25">
      <c r="C463" s="220"/>
      <c r="D463" s="220"/>
      <c r="E463" s="221"/>
      <c r="F463" s="222"/>
    </row>
    <row r="464" spans="3:6" customFormat="1" ht="15" x14ac:dyDescent="0.25">
      <c r="C464" s="220"/>
      <c r="D464" s="220"/>
      <c r="E464" s="221"/>
      <c r="F464" s="222"/>
    </row>
    <row r="465" spans="3:6" customFormat="1" ht="15" x14ac:dyDescent="0.25">
      <c r="C465" s="220"/>
      <c r="D465" s="220"/>
      <c r="E465" s="221"/>
      <c r="F465" s="222"/>
    </row>
    <row r="466" spans="3:6" customFormat="1" ht="15" x14ac:dyDescent="0.25">
      <c r="C466" s="220"/>
      <c r="D466" s="220"/>
      <c r="E466" s="221"/>
      <c r="F466" s="222"/>
    </row>
    <row r="467" spans="3:6" customFormat="1" ht="15" x14ac:dyDescent="0.25">
      <c r="C467" s="220"/>
      <c r="D467" s="220"/>
      <c r="E467" s="221"/>
      <c r="F467" s="222"/>
    </row>
    <row r="468" spans="3:6" customFormat="1" ht="15" x14ac:dyDescent="0.25">
      <c r="C468" s="220"/>
      <c r="D468" s="220"/>
      <c r="E468" s="221"/>
      <c r="F468" s="222"/>
    </row>
    <row r="469" spans="3:6" customFormat="1" ht="15" x14ac:dyDescent="0.25">
      <c r="C469" s="220"/>
      <c r="D469" s="220"/>
      <c r="E469" s="221"/>
      <c r="F469" s="222"/>
    </row>
    <row r="470" spans="3:6" customFormat="1" ht="15" x14ac:dyDescent="0.25">
      <c r="C470" s="220"/>
      <c r="D470" s="220"/>
      <c r="E470" s="221"/>
      <c r="F470" s="222"/>
    </row>
    <row r="471" spans="3:6" customFormat="1" ht="15" x14ac:dyDescent="0.25">
      <c r="C471" s="220"/>
      <c r="D471" s="220"/>
      <c r="E471" s="221"/>
      <c r="F471" s="222"/>
    </row>
    <row r="472" spans="3:6" customFormat="1" ht="15" x14ac:dyDescent="0.25">
      <c r="C472" s="220"/>
      <c r="D472" s="220"/>
      <c r="E472" s="221"/>
      <c r="F472" s="222"/>
    </row>
    <row r="473" spans="3:6" customFormat="1" ht="15" x14ac:dyDescent="0.25">
      <c r="C473" s="220"/>
      <c r="D473" s="220"/>
      <c r="E473" s="221"/>
      <c r="F473" s="222"/>
    </row>
    <row r="474" spans="3:6" customFormat="1" ht="15" x14ac:dyDescent="0.25">
      <c r="C474" s="220"/>
      <c r="D474" s="220"/>
      <c r="E474" s="221"/>
      <c r="F474" s="222"/>
    </row>
    <row r="475" spans="3:6" customFormat="1" ht="15" x14ac:dyDescent="0.25">
      <c r="C475" s="220"/>
      <c r="D475" s="220"/>
      <c r="E475" s="221"/>
      <c r="F475" s="222"/>
    </row>
    <row r="476" spans="3:6" customFormat="1" ht="15" x14ac:dyDescent="0.25">
      <c r="C476" s="220"/>
      <c r="D476" s="220"/>
      <c r="E476" s="221"/>
      <c r="F476" s="222"/>
    </row>
    <row r="477" spans="3:6" customFormat="1" ht="15" x14ac:dyDescent="0.25">
      <c r="C477" s="220"/>
      <c r="D477" s="220"/>
      <c r="E477" s="221"/>
      <c r="F477" s="222"/>
    </row>
    <row r="478" spans="3:6" customFormat="1" ht="15" x14ac:dyDescent="0.25">
      <c r="C478" s="220"/>
      <c r="D478" s="220"/>
      <c r="E478" s="221"/>
      <c r="F478" s="222"/>
    </row>
    <row r="479" spans="3:6" customFormat="1" ht="15" x14ac:dyDescent="0.25">
      <c r="C479" s="220"/>
      <c r="D479" s="220"/>
      <c r="E479" s="221"/>
      <c r="F479" s="222"/>
    </row>
    <row r="480" spans="3:6" customFormat="1" ht="15" x14ac:dyDescent="0.25">
      <c r="C480" s="220"/>
      <c r="D480" s="220"/>
      <c r="E480" s="221"/>
      <c r="F480" s="222"/>
    </row>
    <row r="481" spans="3:6" customFormat="1" ht="15" x14ac:dyDescent="0.25">
      <c r="C481" s="220"/>
      <c r="D481" s="220"/>
      <c r="E481" s="221"/>
      <c r="F481" s="222"/>
    </row>
    <row r="482" spans="3:6" customFormat="1" ht="15" x14ac:dyDescent="0.25">
      <c r="C482" s="220"/>
      <c r="D482" s="220"/>
      <c r="E482" s="221"/>
      <c r="F482" s="222"/>
    </row>
    <row r="483" spans="3:6" customFormat="1" ht="15" x14ac:dyDescent="0.25">
      <c r="C483" s="220"/>
      <c r="D483" s="220"/>
      <c r="E483" s="221"/>
      <c r="F483" s="222"/>
    </row>
    <row r="484" spans="3:6" customFormat="1" ht="15" x14ac:dyDescent="0.25">
      <c r="C484" s="220"/>
      <c r="D484" s="220"/>
      <c r="E484" s="221"/>
      <c r="F484" s="222"/>
    </row>
    <row r="485" spans="3:6" customFormat="1" ht="15" x14ac:dyDescent="0.25">
      <c r="C485" s="220"/>
      <c r="D485" s="220"/>
      <c r="E485" s="221"/>
      <c r="F485" s="222"/>
    </row>
    <row r="486" spans="3:6" customFormat="1" ht="15" x14ac:dyDescent="0.25">
      <c r="C486" s="220"/>
      <c r="D486" s="220"/>
      <c r="E486" s="221"/>
      <c r="F486" s="222"/>
    </row>
    <row r="487" spans="3:6" customFormat="1" ht="15" x14ac:dyDescent="0.25">
      <c r="C487" s="220"/>
      <c r="D487" s="220"/>
      <c r="E487" s="221"/>
      <c r="F487" s="222"/>
    </row>
    <row r="488" spans="3:6" customFormat="1" ht="15" x14ac:dyDescent="0.25">
      <c r="C488" s="220"/>
      <c r="D488" s="220"/>
      <c r="E488" s="221"/>
      <c r="F488" s="222"/>
    </row>
    <row r="489" spans="3:6" customFormat="1" ht="15" x14ac:dyDescent="0.25">
      <c r="C489" s="220"/>
      <c r="D489" s="220"/>
      <c r="E489" s="221"/>
      <c r="F489" s="222"/>
    </row>
    <row r="490" spans="3:6" customFormat="1" ht="15" x14ac:dyDescent="0.25">
      <c r="C490" s="220"/>
      <c r="D490" s="220"/>
      <c r="E490" s="221"/>
      <c r="F490" s="222"/>
    </row>
    <row r="491" spans="3:6" customFormat="1" ht="15" x14ac:dyDescent="0.25">
      <c r="C491" s="220"/>
      <c r="D491" s="220"/>
      <c r="E491" s="221"/>
      <c r="F491" s="222"/>
    </row>
    <row r="492" spans="3:6" customFormat="1" ht="15" x14ac:dyDescent="0.25">
      <c r="C492" s="220"/>
      <c r="D492" s="220"/>
      <c r="E492" s="221"/>
      <c r="F492" s="222"/>
    </row>
    <row r="493" spans="3:6" customFormat="1" ht="15" x14ac:dyDescent="0.25">
      <c r="C493" s="220"/>
      <c r="D493" s="220"/>
      <c r="E493" s="221"/>
      <c r="F493" s="222"/>
    </row>
    <row r="494" spans="3:6" customFormat="1" ht="15" x14ac:dyDescent="0.25">
      <c r="C494" s="220"/>
      <c r="D494" s="220"/>
      <c r="E494" s="221"/>
      <c r="F494" s="222"/>
    </row>
    <row r="495" spans="3:6" customFormat="1" ht="15" x14ac:dyDescent="0.25">
      <c r="C495" s="220"/>
      <c r="D495" s="220"/>
      <c r="E495" s="221"/>
      <c r="F495" s="222"/>
    </row>
    <row r="496" spans="3:6" customFormat="1" ht="15" x14ac:dyDescent="0.25">
      <c r="C496" s="220"/>
      <c r="D496" s="220"/>
      <c r="E496" s="221"/>
      <c r="F496" s="222"/>
    </row>
    <row r="497" spans="3:6" customFormat="1" ht="15" x14ac:dyDescent="0.25">
      <c r="C497" s="220"/>
      <c r="D497" s="220"/>
      <c r="E497" s="221"/>
      <c r="F497" s="222"/>
    </row>
    <row r="498" spans="3:6" customFormat="1" ht="15" x14ac:dyDescent="0.25">
      <c r="C498" s="220"/>
      <c r="D498" s="220"/>
      <c r="E498" s="221"/>
      <c r="F498" s="222"/>
    </row>
    <row r="499" spans="3:6" customFormat="1" ht="15" x14ac:dyDescent="0.25">
      <c r="C499" s="220"/>
      <c r="D499" s="220"/>
      <c r="E499" s="221"/>
      <c r="F499" s="222"/>
    </row>
    <row r="500" spans="3:6" customFormat="1" ht="15" x14ac:dyDescent="0.25">
      <c r="C500" s="220"/>
      <c r="D500" s="220"/>
      <c r="E500" s="221"/>
      <c r="F500" s="222"/>
    </row>
    <row r="501" spans="3:6" customFormat="1" ht="15" x14ac:dyDescent="0.25">
      <c r="C501" s="220"/>
      <c r="D501" s="220"/>
      <c r="E501" s="221"/>
      <c r="F501" s="222"/>
    </row>
    <row r="502" spans="3:6" customFormat="1" ht="15" x14ac:dyDescent="0.25">
      <c r="C502" s="220"/>
      <c r="D502" s="220"/>
      <c r="E502" s="221"/>
      <c r="F502" s="222"/>
    </row>
    <row r="503" spans="3:6" customFormat="1" ht="15" x14ac:dyDescent="0.25">
      <c r="C503" s="220"/>
      <c r="D503" s="220"/>
      <c r="E503" s="221"/>
      <c r="F503" s="222"/>
    </row>
    <row r="504" spans="3:6" customFormat="1" ht="15" x14ac:dyDescent="0.25">
      <c r="C504" s="220"/>
      <c r="D504" s="220"/>
      <c r="E504" s="221"/>
      <c r="F504" s="222"/>
    </row>
    <row r="505" spans="3:6" customFormat="1" ht="15" x14ac:dyDescent="0.25">
      <c r="C505" s="220"/>
      <c r="D505" s="220"/>
      <c r="E505" s="221"/>
      <c r="F505" s="222"/>
    </row>
    <row r="506" spans="3:6" customFormat="1" ht="15" x14ac:dyDescent="0.25">
      <c r="C506" s="220"/>
      <c r="D506" s="220"/>
      <c r="E506" s="221"/>
      <c r="F506" s="222"/>
    </row>
    <row r="507" spans="3:6" customFormat="1" ht="15" x14ac:dyDescent="0.25">
      <c r="C507" s="220"/>
      <c r="D507" s="220"/>
      <c r="E507" s="221"/>
      <c r="F507" s="222"/>
    </row>
    <row r="508" spans="3:6" customFormat="1" ht="15" x14ac:dyDescent="0.25">
      <c r="C508" s="220"/>
      <c r="D508" s="220"/>
      <c r="E508" s="221"/>
      <c r="F508" s="222"/>
    </row>
    <row r="509" spans="3:6" customFormat="1" ht="15" x14ac:dyDescent="0.25">
      <c r="C509" s="220"/>
      <c r="D509" s="220"/>
      <c r="E509" s="221"/>
      <c r="F509" s="222"/>
    </row>
    <row r="510" spans="3:6" customFormat="1" ht="15" x14ac:dyDescent="0.25">
      <c r="C510" s="220"/>
      <c r="D510" s="220"/>
      <c r="E510" s="221"/>
      <c r="F510" s="222"/>
    </row>
    <row r="511" spans="3:6" customFormat="1" ht="15" x14ac:dyDescent="0.25">
      <c r="C511" s="220"/>
      <c r="D511" s="220"/>
      <c r="E511" s="221"/>
      <c r="F511" s="222"/>
    </row>
    <row r="512" spans="3:6" customFormat="1" ht="15" x14ac:dyDescent="0.25">
      <c r="C512" s="220"/>
      <c r="D512" s="220"/>
      <c r="E512" s="221"/>
      <c r="F512" s="222"/>
    </row>
    <row r="513" spans="3:6" customFormat="1" ht="15" x14ac:dyDescent="0.25">
      <c r="C513" s="220"/>
      <c r="D513" s="220"/>
      <c r="E513" s="221"/>
      <c r="F513" s="222"/>
    </row>
    <row r="514" spans="3:6" customFormat="1" ht="15" x14ac:dyDescent="0.25">
      <c r="C514" s="220"/>
      <c r="D514" s="220"/>
      <c r="E514" s="221"/>
      <c r="F514" s="222"/>
    </row>
    <row r="515" spans="3:6" customFormat="1" ht="15" x14ac:dyDescent="0.25">
      <c r="C515" s="220"/>
      <c r="D515" s="220"/>
      <c r="E515" s="221"/>
      <c r="F515" s="222"/>
    </row>
    <row r="516" spans="3:6" customFormat="1" ht="15" x14ac:dyDescent="0.25">
      <c r="C516" s="220"/>
      <c r="D516" s="220"/>
      <c r="E516" s="221"/>
      <c r="F516" s="222"/>
    </row>
    <row r="517" spans="3:6" customFormat="1" ht="15" x14ac:dyDescent="0.25">
      <c r="C517" s="220"/>
      <c r="D517" s="220"/>
      <c r="E517" s="221"/>
      <c r="F517" s="222"/>
    </row>
    <row r="518" spans="3:6" customFormat="1" ht="15" x14ac:dyDescent="0.25">
      <c r="C518" s="220"/>
      <c r="D518" s="220"/>
      <c r="E518" s="221"/>
      <c r="F518" s="222"/>
    </row>
    <row r="519" spans="3:6" customFormat="1" ht="15" x14ac:dyDescent="0.25">
      <c r="C519" s="220"/>
      <c r="D519" s="220"/>
      <c r="E519" s="221"/>
      <c r="F519" s="222"/>
    </row>
    <row r="520" spans="3:6" customFormat="1" ht="15" x14ac:dyDescent="0.25">
      <c r="C520" s="220"/>
      <c r="D520" s="220"/>
      <c r="E520" s="221"/>
      <c r="F520" s="222"/>
    </row>
    <row r="521" spans="3:6" customFormat="1" ht="15" x14ac:dyDescent="0.25">
      <c r="C521" s="220"/>
      <c r="D521" s="220"/>
      <c r="E521" s="221"/>
      <c r="F521" s="222"/>
    </row>
    <row r="522" spans="3:6" customFormat="1" ht="15" x14ac:dyDescent="0.25">
      <c r="C522" s="220"/>
      <c r="D522" s="220"/>
      <c r="E522" s="221"/>
      <c r="F522" s="222"/>
    </row>
    <row r="523" spans="3:6" customFormat="1" ht="15" x14ac:dyDescent="0.25">
      <c r="C523" s="220"/>
      <c r="D523" s="220"/>
      <c r="E523" s="221"/>
      <c r="F523" s="222"/>
    </row>
    <row r="524" spans="3:6" customFormat="1" ht="15" x14ac:dyDescent="0.25">
      <c r="C524" s="220"/>
      <c r="D524" s="220"/>
      <c r="E524" s="221"/>
      <c r="F524" s="222"/>
    </row>
    <row r="525" spans="3:6" customFormat="1" ht="15" x14ac:dyDescent="0.25">
      <c r="C525" s="220"/>
      <c r="D525" s="220"/>
      <c r="E525" s="221"/>
      <c r="F525" s="222"/>
    </row>
    <row r="526" spans="3:6" customFormat="1" ht="15" x14ac:dyDescent="0.25">
      <c r="C526" s="220"/>
      <c r="D526" s="220"/>
      <c r="E526" s="221"/>
      <c r="F526" s="222"/>
    </row>
    <row r="527" spans="3:6" customFormat="1" ht="15" x14ac:dyDescent="0.25">
      <c r="C527" s="220"/>
      <c r="D527" s="220"/>
      <c r="E527" s="221"/>
      <c r="F527" s="222"/>
    </row>
    <row r="528" spans="3:6" customFormat="1" ht="15" x14ac:dyDescent="0.25">
      <c r="C528" s="220"/>
      <c r="D528" s="220"/>
      <c r="E528" s="221"/>
      <c r="F528" s="222"/>
    </row>
    <row r="529" spans="3:6" customFormat="1" ht="15" x14ac:dyDescent="0.25">
      <c r="C529" s="220"/>
      <c r="D529" s="220"/>
      <c r="E529" s="221"/>
      <c r="F529" s="222"/>
    </row>
    <row r="530" spans="3:6" customFormat="1" ht="15" x14ac:dyDescent="0.25">
      <c r="C530" s="220"/>
      <c r="D530" s="220"/>
      <c r="E530" s="221"/>
      <c r="F530" s="222"/>
    </row>
    <row r="531" spans="3:6" customFormat="1" ht="15" x14ac:dyDescent="0.25">
      <c r="C531" s="220"/>
      <c r="D531" s="220"/>
      <c r="E531" s="221"/>
      <c r="F531" s="222"/>
    </row>
    <row r="532" spans="3:6" customFormat="1" ht="15" x14ac:dyDescent="0.25">
      <c r="C532" s="220"/>
      <c r="D532" s="220"/>
      <c r="E532" s="221"/>
      <c r="F532" s="222"/>
    </row>
    <row r="533" spans="3:6" customFormat="1" ht="15" x14ac:dyDescent="0.25">
      <c r="C533" s="220"/>
      <c r="D533" s="220"/>
      <c r="E533" s="221"/>
      <c r="F533" s="222"/>
    </row>
    <row r="534" spans="3:6" customFormat="1" ht="15" x14ac:dyDescent="0.25">
      <c r="C534" s="220"/>
      <c r="D534" s="220"/>
      <c r="E534" s="221"/>
      <c r="F534" s="222"/>
    </row>
    <row r="535" spans="3:6" customFormat="1" ht="15" x14ac:dyDescent="0.25">
      <c r="C535" s="220"/>
      <c r="D535" s="220"/>
      <c r="E535" s="221"/>
      <c r="F535" s="222"/>
    </row>
    <row r="536" spans="3:6" customFormat="1" ht="15" x14ac:dyDescent="0.25">
      <c r="C536" s="220"/>
      <c r="D536" s="220"/>
      <c r="E536" s="221"/>
      <c r="F536" s="222"/>
    </row>
    <row r="537" spans="3:6" customFormat="1" ht="15" x14ac:dyDescent="0.25">
      <c r="C537" s="220"/>
      <c r="D537" s="220"/>
      <c r="E537" s="221"/>
      <c r="F537" s="222"/>
    </row>
    <row r="538" spans="3:6" customFormat="1" ht="15" x14ac:dyDescent="0.25">
      <c r="C538" s="220"/>
      <c r="D538" s="220"/>
      <c r="E538" s="221"/>
      <c r="F538" s="222"/>
    </row>
    <row r="539" spans="3:6" customFormat="1" ht="15" x14ac:dyDescent="0.25">
      <c r="C539" s="220"/>
      <c r="D539" s="220"/>
      <c r="E539" s="221"/>
      <c r="F539" s="222"/>
    </row>
    <row r="540" spans="3:6" customFormat="1" ht="15" x14ac:dyDescent="0.25">
      <c r="C540" s="220"/>
      <c r="D540" s="220"/>
      <c r="E540" s="221"/>
      <c r="F540" s="222"/>
    </row>
    <row r="541" spans="3:6" customFormat="1" ht="15" x14ac:dyDescent="0.25">
      <c r="C541" s="220"/>
      <c r="D541" s="220"/>
      <c r="E541" s="221"/>
      <c r="F541" s="222"/>
    </row>
    <row r="542" spans="3:6" customFormat="1" ht="15" x14ac:dyDescent="0.25">
      <c r="C542" s="220"/>
      <c r="D542" s="220"/>
      <c r="E542" s="221"/>
      <c r="F542" s="222"/>
    </row>
    <row r="543" spans="3:6" customFormat="1" ht="15" x14ac:dyDescent="0.25">
      <c r="C543" s="220"/>
      <c r="D543" s="220"/>
      <c r="E543" s="221"/>
      <c r="F543" s="222"/>
    </row>
    <row r="544" spans="3:6" customFormat="1" ht="15" x14ac:dyDescent="0.25">
      <c r="C544" s="220"/>
      <c r="D544" s="220"/>
      <c r="E544" s="221"/>
      <c r="F544" s="222"/>
    </row>
    <row r="545" spans="3:6" customFormat="1" ht="15" x14ac:dyDescent="0.25">
      <c r="C545" s="220"/>
      <c r="D545" s="220"/>
      <c r="E545" s="221"/>
      <c r="F545" s="222"/>
    </row>
    <row r="546" spans="3:6" customFormat="1" ht="15" x14ac:dyDescent="0.25">
      <c r="C546" s="220"/>
      <c r="D546" s="220"/>
      <c r="E546" s="221"/>
      <c r="F546" s="222"/>
    </row>
    <row r="547" spans="3:6" customFormat="1" ht="15" x14ac:dyDescent="0.25">
      <c r="C547" s="220"/>
      <c r="D547" s="220"/>
      <c r="E547" s="221"/>
      <c r="F547" s="222"/>
    </row>
    <row r="548" spans="3:6" customFormat="1" ht="15" x14ac:dyDescent="0.25">
      <c r="C548" s="220"/>
      <c r="D548" s="220"/>
      <c r="E548" s="221"/>
      <c r="F548" s="222"/>
    </row>
    <row r="549" spans="3:6" customFormat="1" ht="15" x14ac:dyDescent="0.25">
      <c r="C549" s="220"/>
      <c r="D549" s="220"/>
      <c r="E549" s="221"/>
      <c r="F549" s="222"/>
    </row>
    <row r="550" spans="3:6" customFormat="1" ht="15" x14ac:dyDescent="0.25">
      <c r="C550" s="220"/>
      <c r="D550" s="220"/>
      <c r="E550" s="221"/>
      <c r="F550" s="222"/>
    </row>
    <row r="551" spans="3:6" customFormat="1" ht="15" x14ac:dyDescent="0.25">
      <c r="C551" s="220"/>
      <c r="D551" s="220"/>
      <c r="E551" s="221"/>
      <c r="F551" s="222"/>
    </row>
    <row r="552" spans="3:6" customFormat="1" ht="15" x14ac:dyDescent="0.25">
      <c r="C552" s="220"/>
      <c r="D552" s="220"/>
      <c r="E552" s="221"/>
      <c r="F552" s="222"/>
    </row>
    <row r="553" spans="3:6" customFormat="1" ht="15" x14ac:dyDescent="0.25">
      <c r="C553" s="220"/>
      <c r="D553" s="220"/>
      <c r="E553" s="221"/>
      <c r="F553" s="222"/>
    </row>
    <row r="554" spans="3:6" customFormat="1" ht="15" x14ac:dyDescent="0.25">
      <c r="C554" s="220"/>
      <c r="D554" s="220"/>
      <c r="E554" s="221"/>
      <c r="F554" s="222"/>
    </row>
    <row r="555" spans="3:6" customFormat="1" ht="15" x14ac:dyDescent="0.25">
      <c r="C555" s="220"/>
      <c r="D555" s="220"/>
      <c r="E555" s="221"/>
      <c r="F555" s="222"/>
    </row>
    <row r="556" spans="3:6" customFormat="1" ht="15" x14ac:dyDescent="0.25">
      <c r="C556" s="220"/>
      <c r="D556" s="220"/>
      <c r="E556" s="221"/>
      <c r="F556" s="222"/>
    </row>
    <row r="557" spans="3:6" customFormat="1" ht="15" x14ac:dyDescent="0.25">
      <c r="C557" s="220"/>
      <c r="D557" s="220"/>
      <c r="E557" s="221"/>
      <c r="F557" s="222"/>
    </row>
    <row r="558" spans="3:6" customFormat="1" ht="15" x14ac:dyDescent="0.25">
      <c r="C558" s="220"/>
      <c r="D558" s="220"/>
      <c r="E558" s="221"/>
      <c r="F558" s="222"/>
    </row>
    <row r="559" spans="3:6" customFormat="1" ht="15" x14ac:dyDescent="0.25">
      <c r="C559" s="220"/>
      <c r="D559" s="220"/>
      <c r="E559" s="221"/>
      <c r="F559" s="222"/>
    </row>
    <row r="560" spans="3:6" customFormat="1" ht="15" x14ac:dyDescent="0.25">
      <c r="C560" s="220"/>
      <c r="D560" s="220"/>
      <c r="E560" s="221"/>
      <c r="F560" s="222"/>
    </row>
    <row r="561" spans="3:6" customFormat="1" ht="15" x14ac:dyDescent="0.25">
      <c r="C561" s="220"/>
      <c r="D561" s="220"/>
      <c r="E561" s="221"/>
      <c r="F561" s="222"/>
    </row>
    <row r="562" spans="3:6" customFormat="1" ht="15" x14ac:dyDescent="0.25">
      <c r="C562" s="220"/>
      <c r="D562" s="220"/>
      <c r="E562" s="221"/>
      <c r="F562" s="222"/>
    </row>
    <row r="563" spans="3:6" customFormat="1" ht="15" x14ac:dyDescent="0.25">
      <c r="C563" s="220"/>
      <c r="D563" s="220"/>
      <c r="E563" s="221"/>
      <c r="F563" s="222"/>
    </row>
    <row r="564" spans="3:6" customFormat="1" ht="15" x14ac:dyDescent="0.25">
      <c r="C564" s="220"/>
      <c r="D564" s="220"/>
      <c r="E564" s="221"/>
      <c r="F564" s="222"/>
    </row>
    <row r="565" spans="3:6" customFormat="1" ht="15" x14ac:dyDescent="0.25">
      <c r="C565" s="220"/>
      <c r="D565" s="220"/>
      <c r="E565" s="221"/>
      <c r="F565" s="222"/>
    </row>
    <row r="566" spans="3:6" customFormat="1" ht="15" x14ac:dyDescent="0.25">
      <c r="C566" s="220"/>
      <c r="D566" s="220"/>
      <c r="E566" s="221"/>
      <c r="F566" s="222"/>
    </row>
    <row r="567" spans="3:6" customFormat="1" ht="15" x14ac:dyDescent="0.25">
      <c r="C567" s="220"/>
      <c r="D567" s="220"/>
      <c r="E567" s="221"/>
      <c r="F567" s="222"/>
    </row>
    <row r="568" spans="3:6" customFormat="1" ht="15" x14ac:dyDescent="0.25">
      <c r="C568" s="220"/>
      <c r="D568" s="220"/>
      <c r="E568" s="221"/>
      <c r="F568" s="222"/>
    </row>
    <row r="569" spans="3:6" customFormat="1" ht="15" x14ac:dyDescent="0.25">
      <c r="C569" s="220"/>
      <c r="D569" s="220"/>
      <c r="E569" s="221"/>
      <c r="F569" s="222"/>
    </row>
    <row r="570" spans="3:6" customFormat="1" ht="15" x14ac:dyDescent="0.25">
      <c r="C570" s="220"/>
      <c r="D570" s="220"/>
      <c r="E570" s="221"/>
      <c r="F570" s="222"/>
    </row>
    <row r="571" spans="3:6" customFormat="1" ht="15" x14ac:dyDescent="0.25">
      <c r="C571" s="220"/>
      <c r="D571" s="220"/>
      <c r="E571" s="221"/>
      <c r="F571" s="222"/>
    </row>
    <row r="572" spans="3:6" customFormat="1" ht="15" x14ac:dyDescent="0.25">
      <c r="C572" s="220"/>
      <c r="D572" s="220"/>
      <c r="E572" s="221"/>
      <c r="F572" s="222"/>
    </row>
    <row r="573" spans="3:6" customFormat="1" ht="15" x14ac:dyDescent="0.25">
      <c r="C573" s="220"/>
      <c r="D573" s="220"/>
      <c r="E573" s="221"/>
      <c r="F573" s="222"/>
    </row>
    <row r="574" spans="3:6" customFormat="1" ht="15" x14ac:dyDescent="0.25">
      <c r="C574" s="220"/>
      <c r="D574" s="220"/>
      <c r="E574" s="221"/>
      <c r="F574" s="222"/>
    </row>
    <row r="575" spans="3:6" customFormat="1" ht="15" x14ac:dyDescent="0.25">
      <c r="C575" s="220"/>
      <c r="D575" s="220"/>
      <c r="E575" s="221"/>
      <c r="F575" s="222"/>
    </row>
    <row r="576" spans="3:6" customFormat="1" ht="15" x14ac:dyDescent="0.25">
      <c r="C576" s="220"/>
      <c r="D576" s="220"/>
      <c r="E576" s="221"/>
      <c r="F576" s="222"/>
    </row>
    <row r="577" spans="3:6" customFormat="1" ht="15" x14ac:dyDescent="0.25">
      <c r="C577" s="220"/>
      <c r="D577" s="220"/>
      <c r="E577" s="221"/>
      <c r="F577" s="222"/>
    </row>
    <row r="578" spans="3:6" customFormat="1" ht="15" x14ac:dyDescent="0.25">
      <c r="C578" s="220"/>
      <c r="D578" s="220"/>
      <c r="E578" s="221"/>
      <c r="F578" s="222"/>
    </row>
    <row r="579" spans="3:6" customFormat="1" ht="15" x14ac:dyDescent="0.25">
      <c r="C579" s="220"/>
      <c r="D579" s="220"/>
      <c r="E579" s="221"/>
      <c r="F579" s="222"/>
    </row>
    <row r="580" spans="3:6" customFormat="1" ht="15" x14ac:dyDescent="0.25">
      <c r="C580" s="220"/>
      <c r="D580" s="220"/>
      <c r="E580" s="221"/>
      <c r="F580" s="222"/>
    </row>
    <row r="581" spans="3:6" customFormat="1" ht="15" x14ac:dyDescent="0.25">
      <c r="C581" s="220"/>
      <c r="D581" s="220"/>
      <c r="E581" s="221"/>
      <c r="F581" s="222"/>
    </row>
    <row r="582" spans="3:6" customFormat="1" ht="15" x14ac:dyDescent="0.25">
      <c r="C582" s="220"/>
      <c r="D582" s="220"/>
      <c r="E582" s="221"/>
      <c r="F582" s="222"/>
    </row>
    <row r="583" spans="3:6" customFormat="1" ht="15" x14ac:dyDescent="0.25">
      <c r="C583" s="220"/>
      <c r="D583" s="220"/>
      <c r="E583" s="221"/>
      <c r="F583" s="222"/>
    </row>
    <row r="584" spans="3:6" customFormat="1" ht="15" x14ac:dyDescent="0.25">
      <c r="C584" s="220"/>
      <c r="D584" s="220"/>
      <c r="E584" s="221"/>
      <c r="F584" s="222"/>
    </row>
    <row r="585" spans="3:6" customFormat="1" ht="15" x14ac:dyDescent="0.25">
      <c r="C585" s="220"/>
      <c r="D585" s="220"/>
      <c r="E585" s="221"/>
      <c r="F585" s="222"/>
    </row>
    <row r="586" spans="3:6" customFormat="1" ht="15" x14ac:dyDescent="0.25">
      <c r="C586" s="220"/>
      <c r="D586" s="220"/>
      <c r="E586" s="221"/>
      <c r="F586" s="222"/>
    </row>
    <row r="587" spans="3:6" customFormat="1" ht="15" x14ac:dyDescent="0.25">
      <c r="C587" s="220"/>
      <c r="D587" s="220"/>
      <c r="E587" s="221"/>
      <c r="F587" s="222"/>
    </row>
    <row r="588" spans="3:6" customFormat="1" ht="15" x14ac:dyDescent="0.25">
      <c r="C588" s="220"/>
      <c r="D588" s="220"/>
      <c r="E588" s="221"/>
      <c r="F588" s="222"/>
    </row>
    <row r="589" spans="3:6" customFormat="1" ht="15" x14ac:dyDescent="0.25">
      <c r="C589" s="220"/>
      <c r="D589" s="220"/>
      <c r="E589" s="221"/>
      <c r="F589" s="222"/>
    </row>
    <row r="590" spans="3:6" customFormat="1" ht="15" x14ac:dyDescent="0.25">
      <c r="C590" s="220"/>
      <c r="D590" s="220"/>
      <c r="E590" s="221"/>
      <c r="F590" s="222"/>
    </row>
    <row r="591" spans="3:6" customFormat="1" ht="15" x14ac:dyDescent="0.25">
      <c r="C591" s="220"/>
      <c r="D591" s="220"/>
      <c r="E591" s="221"/>
      <c r="F591" s="222"/>
    </row>
    <row r="592" spans="3:6" customFormat="1" ht="15" x14ac:dyDescent="0.25">
      <c r="C592" s="220"/>
      <c r="D592" s="220"/>
      <c r="E592" s="221"/>
      <c r="F592" s="222"/>
    </row>
    <row r="593" spans="3:6" customFormat="1" ht="15" x14ac:dyDescent="0.25">
      <c r="C593" s="220"/>
      <c r="D593" s="220"/>
      <c r="E593" s="221"/>
      <c r="F593" s="222"/>
    </row>
    <row r="594" spans="3:6" customFormat="1" ht="15" x14ac:dyDescent="0.25">
      <c r="C594" s="220"/>
      <c r="D594" s="220"/>
      <c r="E594" s="221"/>
      <c r="F594" s="222"/>
    </row>
    <row r="595" spans="3:6" customFormat="1" ht="15" x14ac:dyDescent="0.25">
      <c r="C595" s="220"/>
      <c r="D595" s="220"/>
      <c r="E595" s="221"/>
      <c r="F595" s="222"/>
    </row>
    <row r="596" spans="3:6" customFormat="1" ht="15" x14ac:dyDescent="0.25">
      <c r="C596" s="220"/>
      <c r="D596" s="220"/>
      <c r="E596" s="221"/>
      <c r="F596" s="222"/>
    </row>
    <row r="597" spans="3:6" customFormat="1" ht="15" x14ac:dyDescent="0.25">
      <c r="C597" s="220"/>
      <c r="D597" s="220"/>
      <c r="E597" s="221"/>
      <c r="F597" s="222"/>
    </row>
    <row r="598" spans="3:6" customFormat="1" ht="15" x14ac:dyDescent="0.25">
      <c r="C598" s="220"/>
      <c r="D598" s="220"/>
      <c r="E598" s="221"/>
      <c r="F598" s="222"/>
    </row>
    <row r="599" spans="3:6" customFormat="1" ht="15" x14ac:dyDescent="0.25">
      <c r="C599" s="220"/>
      <c r="D599" s="220"/>
      <c r="E599" s="221"/>
      <c r="F599" s="222"/>
    </row>
    <row r="600" spans="3:6" customFormat="1" ht="15" x14ac:dyDescent="0.25">
      <c r="C600" s="220"/>
      <c r="D600" s="220"/>
      <c r="E600" s="221"/>
      <c r="F600" s="222"/>
    </row>
    <row r="601" spans="3:6" customFormat="1" ht="15" x14ac:dyDescent="0.25">
      <c r="C601" s="220"/>
      <c r="D601" s="220"/>
      <c r="E601" s="221"/>
      <c r="F601" s="222"/>
    </row>
    <row r="602" spans="3:6" customFormat="1" ht="15" x14ac:dyDescent="0.25">
      <c r="C602" s="220"/>
      <c r="D602" s="220"/>
      <c r="E602" s="221"/>
      <c r="F602" s="222"/>
    </row>
    <row r="603" spans="3:6" customFormat="1" ht="15" x14ac:dyDescent="0.25">
      <c r="C603" s="220"/>
      <c r="D603" s="220"/>
      <c r="E603" s="221"/>
      <c r="F603" s="222"/>
    </row>
    <row r="604" spans="3:6" customFormat="1" ht="15" x14ac:dyDescent="0.25">
      <c r="C604" s="220"/>
      <c r="D604" s="220"/>
      <c r="E604" s="221"/>
      <c r="F604" s="222"/>
    </row>
    <row r="605" spans="3:6" customFormat="1" ht="15" x14ac:dyDescent="0.25">
      <c r="C605" s="220"/>
      <c r="D605" s="220"/>
      <c r="E605" s="221"/>
      <c r="F605" s="222"/>
    </row>
    <row r="606" spans="3:6" customFormat="1" ht="15" x14ac:dyDescent="0.25">
      <c r="C606" s="220"/>
      <c r="D606" s="220"/>
      <c r="E606" s="221"/>
      <c r="F606" s="222"/>
    </row>
    <row r="607" spans="3:6" customFormat="1" ht="15" x14ac:dyDescent="0.25">
      <c r="C607" s="220"/>
      <c r="D607" s="220"/>
      <c r="E607" s="221"/>
      <c r="F607" s="222"/>
    </row>
    <row r="608" spans="3:6" customFormat="1" ht="15" x14ac:dyDescent="0.25">
      <c r="C608" s="220"/>
      <c r="D608" s="220"/>
      <c r="E608" s="221"/>
      <c r="F608" s="222"/>
    </row>
    <row r="609" spans="3:6" customFormat="1" ht="15" x14ac:dyDescent="0.25">
      <c r="C609" s="220"/>
      <c r="D609" s="220"/>
      <c r="E609" s="221"/>
      <c r="F609" s="222"/>
    </row>
    <row r="610" spans="3:6" customFormat="1" ht="15" x14ac:dyDescent="0.25">
      <c r="C610" s="220"/>
      <c r="D610" s="220"/>
      <c r="E610" s="221"/>
      <c r="F610" s="222"/>
    </row>
    <row r="611" spans="3:6" customFormat="1" ht="15" x14ac:dyDescent="0.25">
      <c r="C611" s="220"/>
      <c r="D611" s="220"/>
      <c r="E611" s="221"/>
      <c r="F611" s="222"/>
    </row>
    <row r="612" spans="3:6" customFormat="1" ht="15" x14ac:dyDescent="0.25">
      <c r="C612" s="220"/>
      <c r="D612" s="220"/>
      <c r="E612" s="221"/>
      <c r="F612" s="222"/>
    </row>
    <row r="613" spans="3:6" customFormat="1" ht="15" x14ac:dyDescent="0.25">
      <c r="C613" s="220"/>
      <c r="D613" s="220"/>
      <c r="E613" s="221"/>
      <c r="F613" s="222"/>
    </row>
    <row r="614" spans="3:6" customFormat="1" ht="15" x14ac:dyDescent="0.25">
      <c r="C614" s="220"/>
      <c r="D614" s="220"/>
      <c r="E614" s="221"/>
      <c r="F614" s="222"/>
    </row>
    <row r="615" spans="3:6" customFormat="1" ht="15" x14ac:dyDescent="0.25">
      <c r="C615" s="220"/>
      <c r="D615" s="220"/>
      <c r="E615" s="221"/>
      <c r="F615" s="222"/>
    </row>
    <row r="616" spans="3:6" customFormat="1" ht="15" x14ac:dyDescent="0.25">
      <c r="C616" s="220"/>
      <c r="D616" s="220"/>
      <c r="E616" s="221"/>
      <c r="F616" s="222"/>
    </row>
    <row r="617" spans="3:6" customFormat="1" ht="15" x14ac:dyDescent="0.25">
      <c r="C617" s="220"/>
      <c r="D617" s="220"/>
      <c r="E617" s="221"/>
      <c r="F617" s="222"/>
    </row>
    <row r="618" spans="3:6" customFormat="1" ht="15" x14ac:dyDescent="0.25">
      <c r="C618" s="220"/>
      <c r="D618" s="220"/>
      <c r="E618" s="221"/>
      <c r="F618" s="222"/>
    </row>
    <row r="619" spans="3:6" customFormat="1" ht="15" x14ac:dyDescent="0.25">
      <c r="C619" s="220"/>
      <c r="D619" s="220"/>
      <c r="E619" s="221"/>
      <c r="F619" s="222"/>
    </row>
    <row r="620" spans="3:6" customFormat="1" ht="15" x14ac:dyDescent="0.25">
      <c r="C620" s="220"/>
      <c r="D620" s="220"/>
      <c r="E620" s="221"/>
      <c r="F620" s="222"/>
    </row>
    <row r="621" spans="3:6" customFormat="1" ht="15" x14ac:dyDescent="0.25">
      <c r="C621" s="220"/>
      <c r="D621" s="220"/>
      <c r="E621" s="221"/>
      <c r="F621" s="222"/>
    </row>
    <row r="622" spans="3:6" customFormat="1" ht="15" x14ac:dyDescent="0.25">
      <c r="C622" s="220"/>
      <c r="D622" s="220"/>
      <c r="E622" s="221"/>
      <c r="F622" s="222"/>
    </row>
    <row r="623" spans="3:6" customFormat="1" ht="15" x14ac:dyDescent="0.25">
      <c r="C623" s="220"/>
      <c r="D623" s="220"/>
      <c r="E623" s="221"/>
      <c r="F623" s="222"/>
    </row>
    <row r="624" spans="3:6" customFormat="1" ht="15" x14ac:dyDescent="0.25">
      <c r="C624" s="220"/>
      <c r="D624" s="220"/>
      <c r="E624" s="221"/>
      <c r="F624" s="222"/>
    </row>
    <row r="625" spans="3:6" customFormat="1" ht="15" x14ac:dyDescent="0.25">
      <c r="C625" s="220"/>
      <c r="D625" s="220"/>
      <c r="E625" s="221"/>
      <c r="F625" s="222"/>
    </row>
    <row r="626" spans="3:6" customFormat="1" ht="15" x14ac:dyDescent="0.25">
      <c r="C626" s="220"/>
      <c r="D626" s="220"/>
      <c r="E626" s="221"/>
      <c r="F626" s="222"/>
    </row>
    <row r="627" spans="3:6" customFormat="1" ht="15" x14ac:dyDescent="0.25">
      <c r="C627" s="220"/>
      <c r="D627" s="220"/>
      <c r="E627" s="221"/>
      <c r="F627" s="222"/>
    </row>
    <row r="628" spans="3:6" customFormat="1" ht="15" x14ac:dyDescent="0.25">
      <c r="C628" s="220"/>
      <c r="D628" s="220"/>
      <c r="E628" s="221"/>
      <c r="F628" s="222"/>
    </row>
    <row r="629" spans="3:6" customFormat="1" ht="15" x14ac:dyDescent="0.25">
      <c r="C629" s="220"/>
      <c r="D629" s="220"/>
      <c r="E629" s="221"/>
      <c r="F629" s="222"/>
    </row>
    <row r="630" spans="3:6" customFormat="1" ht="15" x14ac:dyDescent="0.25">
      <c r="C630" s="220"/>
      <c r="D630" s="220"/>
      <c r="E630" s="221"/>
      <c r="F630" s="222"/>
    </row>
    <row r="631" spans="3:6" customFormat="1" ht="15" x14ac:dyDescent="0.25">
      <c r="C631" s="220"/>
      <c r="D631" s="220"/>
      <c r="E631" s="221"/>
      <c r="F631" s="222"/>
    </row>
    <row r="632" spans="3:6" customFormat="1" ht="15" x14ac:dyDescent="0.25">
      <c r="C632" s="220"/>
      <c r="D632" s="220"/>
      <c r="E632" s="221"/>
      <c r="F632" s="222"/>
    </row>
    <row r="633" spans="3:6" customFormat="1" ht="15" x14ac:dyDescent="0.25">
      <c r="C633" s="220"/>
      <c r="D633" s="220"/>
      <c r="E633" s="221"/>
      <c r="F633" s="222"/>
    </row>
    <row r="634" spans="3:6" customFormat="1" ht="15" x14ac:dyDescent="0.25">
      <c r="C634" s="220"/>
      <c r="D634" s="220"/>
      <c r="E634" s="221"/>
      <c r="F634" s="222"/>
    </row>
    <row r="635" spans="3:6" customFormat="1" ht="15" x14ac:dyDescent="0.25">
      <c r="C635" s="220"/>
      <c r="D635" s="220"/>
      <c r="E635" s="221"/>
      <c r="F635" s="222"/>
    </row>
    <row r="636" spans="3:6" customFormat="1" ht="15" x14ac:dyDescent="0.25">
      <c r="C636" s="220"/>
      <c r="D636" s="220"/>
      <c r="E636" s="221"/>
      <c r="F636" s="222"/>
    </row>
    <row r="637" spans="3:6" customFormat="1" ht="15" x14ac:dyDescent="0.25">
      <c r="C637" s="220"/>
      <c r="D637" s="220"/>
      <c r="E637" s="221"/>
      <c r="F637" s="222"/>
    </row>
    <row r="638" spans="3:6" customFormat="1" ht="15" x14ac:dyDescent="0.25">
      <c r="C638" s="220"/>
      <c r="D638" s="220"/>
      <c r="E638" s="221"/>
      <c r="F638" s="222"/>
    </row>
    <row r="639" spans="3:6" customFormat="1" ht="15" x14ac:dyDescent="0.25">
      <c r="C639" s="220"/>
      <c r="D639" s="220"/>
      <c r="E639" s="221"/>
      <c r="F639" s="222"/>
    </row>
    <row r="640" spans="3:6" customFormat="1" ht="15" x14ac:dyDescent="0.25">
      <c r="C640" s="220"/>
      <c r="D640" s="220"/>
      <c r="E640" s="221"/>
      <c r="F640" s="222"/>
    </row>
    <row r="641" spans="3:6" customFormat="1" ht="15" x14ac:dyDescent="0.25">
      <c r="C641" s="220"/>
      <c r="D641" s="220"/>
      <c r="E641" s="221"/>
      <c r="F641" s="222"/>
    </row>
    <row r="642" spans="3:6" customFormat="1" ht="15" x14ac:dyDescent="0.25">
      <c r="C642" s="220"/>
      <c r="D642" s="220"/>
      <c r="E642" s="221"/>
      <c r="F642" s="222"/>
    </row>
    <row r="643" spans="3:6" customFormat="1" ht="15" x14ac:dyDescent="0.25">
      <c r="C643" s="220"/>
      <c r="D643" s="220"/>
      <c r="E643" s="221"/>
      <c r="F643" s="222"/>
    </row>
    <row r="644" spans="3:6" customFormat="1" ht="15" x14ac:dyDescent="0.25">
      <c r="C644" s="220"/>
      <c r="D644" s="220"/>
      <c r="E644" s="221"/>
      <c r="F644" s="222"/>
    </row>
    <row r="645" spans="3:6" customFormat="1" ht="15" x14ac:dyDescent="0.25">
      <c r="C645" s="220"/>
      <c r="D645" s="220"/>
      <c r="E645" s="221"/>
      <c r="F645" s="222"/>
    </row>
    <row r="646" spans="3:6" customFormat="1" ht="15" x14ac:dyDescent="0.25">
      <c r="C646" s="220"/>
      <c r="D646" s="220"/>
      <c r="E646" s="221"/>
      <c r="F646" s="222"/>
    </row>
    <row r="647" spans="3:6" customFormat="1" ht="15" x14ac:dyDescent="0.25">
      <c r="C647" s="220"/>
      <c r="D647" s="220"/>
      <c r="E647" s="221"/>
      <c r="F647" s="222"/>
    </row>
    <row r="648" spans="3:6" customFormat="1" ht="15" x14ac:dyDescent="0.25">
      <c r="C648" s="220"/>
      <c r="D648" s="220"/>
      <c r="E648" s="221"/>
      <c r="F648" s="222"/>
    </row>
    <row r="649" spans="3:6" customFormat="1" ht="15" x14ac:dyDescent="0.25">
      <c r="C649" s="220"/>
      <c r="D649" s="220"/>
      <c r="E649" s="221"/>
      <c r="F649" s="222"/>
    </row>
    <row r="650" spans="3:6" customFormat="1" ht="15" x14ac:dyDescent="0.25">
      <c r="C650" s="220"/>
      <c r="D650" s="220"/>
      <c r="E650" s="221"/>
      <c r="F650" s="222"/>
    </row>
    <row r="651" spans="3:6" customFormat="1" ht="15" x14ac:dyDescent="0.25">
      <c r="C651" s="220"/>
      <c r="D651" s="220"/>
      <c r="E651" s="221"/>
      <c r="F651" s="222"/>
    </row>
    <row r="652" spans="3:6" customFormat="1" ht="15" x14ac:dyDescent="0.25">
      <c r="C652" s="220"/>
      <c r="D652" s="220"/>
      <c r="E652" s="221"/>
      <c r="F652" s="222"/>
    </row>
    <row r="653" spans="3:6" customFormat="1" ht="15" x14ac:dyDescent="0.25">
      <c r="C653" s="220"/>
      <c r="D653" s="220"/>
      <c r="E653" s="221"/>
      <c r="F653" s="222"/>
    </row>
    <row r="654" spans="3:6" customFormat="1" ht="15" x14ac:dyDescent="0.25">
      <c r="C654" s="220"/>
      <c r="D654" s="220"/>
      <c r="E654" s="221"/>
      <c r="F654" s="222"/>
    </row>
    <row r="655" spans="3:6" customFormat="1" ht="15" x14ac:dyDescent="0.25">
      <c r="C655" s="220"/>
      <c r="D655" s="220"/>
      <c r="E655" s="221"/>
      <c r="F655" s="222"/>
    </row>
    <row r="656" spans="3:6" customFormat="1" ht="15" x14ac:dyDescent="0.25">
      <c r="C656" s="220"/>
      <c r="D656" s="220"/>
      <c r="E656" s="221"/>
      <c r="F656" s="222"/>
    </row>
    <row r="657" spans="3:6" customFormat="1" ht="15" x14ac:dyDescent="0.25">
      <c r="C657" s="220"/>
      <c r="D657" s="220"/>
      <c r="E657" s="221"/>
      <c r="F657" s="222"/>
    </row>
    <row r="658" spans="3:6" customFormat="1" ht="15" x14ac:dyDescent="0.25">
      <c r="C658" s="220"/>
      <c r="D658" s="220"/>
      <c r="E658" s="221"/>
      <c r="F658" s="222"/>
    </row>
    <row r="659" spans="3:6" customFormat="1" ht="15" x14ac:dyDescent="0.25">
      <c r="C659" s="220"/>
      <c r="D659" s="220"/>
      <c r="E659" s="221"/>
      <c r="F659" s="222"/>
    </row>
    <row r="660" spans="3:6" customFormat="1" ht="15" x14ac:dyDescent="0.25">
      <c r="C660" s="220"/>
      <c r="D660" s="220"/>
      <c r="E660" s="221"/>
      <c r="F660" s="222"/>
    </row>
    <row r="661" spans="3:6" customFormat="1" ht="15" x14ac:dyDescent="0.25">
      <c r="C661" s="220"/>
      <c r="D661" s="220"/>
      <c r="E661" s="221"/>
      <c r="F661" s="222"/>
    </row>
    <row r="662" spans="3:6" customFormat="1" ht="15" x14ac:dyDescent="0.25">
      <c r="C662" s="220"/>
      <c r="D662" s="220"/>
      <c r="E662" s="221"/>
      <c r="F662" s="222"/>
    </row>
    <row r="663" spans="3:6" customFormat="1" ht="15" x14ac:dyDescent="0.25">
      <c r="C663" s="220"/>
      <c r="D663" s="220"/>
      <c r="E663" s="221"/>
      <c r="F663" s="222"/>
    </row>
    <row r="664" spans="3:6" customFormat="1" ht="15" x14ac:dyDescent="0.25">
      <c r="C664" s="220"/>
      <c r="D664" s="220"/>
      <c r="E664" s="221"/>
      <c r="F664" s="222"/>
    </row>
    <row r="665" spans="3:6" customFormat="1" ht="15" x14ac:dyDescent="0.25">
      <c r="C665" s="220"/>
      <c r="D665" s="220"/>
      <c r="E665" s="221"/>
      <c r="F665" s="222"/>
    </row>
    <row r="666" spans="3:6" customFormat="1" ht="15" x14ac:dyDescent="0.25">
      <c r="C666" s="220"/>
      <c r="D666" s="220"/>
      <c r="E666" s="221"/>
      <c r="F666" s="222"/>
    </row>
    <row r="667" spans="3:6" customFormat="1" ht="15" x14ac:dyDescent="0.25">
      <c r="C667" s="220"/>
      <c r="D667" s="220"/>
      <c r="E667" s="221"/>
      <c r="F667" s="222"/>
    </row>
    <row r="668" spans="3:6" customFormat="1" ht="15" x14ac:dyDescent="0.25">
      <c r="C668" s="220"/>
      <c r="D668" s="220"/>
      <c r="E668" s="221"/>
      <c r="F668" s="222"/>
    </row>
    <row r="669" spans="3:6" customFormat="1" ht="15" x14ac:dyDescent="0.25">
      <c r="C669" s="220"/>
      <c r="D669" s="220"/>
      <c r="E669" s="221"/>
      <c r="F669" s="222"/>
    </row>
    <row r="670" spans="3:6" customFormat="1" ht="15" x14ac:dyDescent="0.25">
      <c r="C670" s="220"/>
      <c r="D670" s="220"/>
      <c r="E670" s="221"/>
      <c r="F670" s="222"/>
    </row>
    <row r="671" spans="3:6" customFormat="1" ht="15" x14ac:dyDescent="0.25">
      <c r="C671" s="220"/>
      <c r="D671" s="220"/>
      <c r="E671" s="221"/>
      <c r="F671" s="222"/>
    </row>
    <row r="672" spans="3:6" customFormat="1" ht="15" x14ac:dyDescent="0.25">
      <c r="C672" s="220"/>
      <c r="D672" s="220"/>
      <c r="E672" s="221"/>
      <c r="F672" s="222"/>
    </row>
    <row r="673" spans="3:6" customFormat="1" ht="15" x14ac:dyDescent="0.25">
      <c r="C673" s="220"/>
      <c r="D673" s="220"/>
      <c r="E673" s="221"/>
      <c r="F673" s="222"/>
    </row>
    <row r="674" spans="3:6" customFormat="1" ht="15" x14ac:dyDescent="0.25">
      <c r="C674" s="220"/>
      <c r="D674" s="220"/>
      <c r="E674" s="221"/>
      <c r="F674" s="222"/>
    </row>
    <row r="675" spans="3:6" customFormat="1" ht="15" x14ac:dyDescent="0.25">
      <c r="C675" s="220"/>
      <c r="D675" s="220"/>
      <c r="E675" s="221"/>
      <c r="F675" s="222"/>
    </row>
    <row r="676" spans="3:6" customFormat="1" ht="15" x14ac:dyDescent="0.25">
      <c r="C676" s="220"/>
      <c r="D676" s="220"/>
      <c r="E676" s="221"/>
      <c r="F676" s="222"/>
    </row>
    <row r="677" spans="3:6" customFormat="1" ht="15" x14ac:dyDescent="0.25">
      <c r="C677" s="220"/>
      <c r="D677" s="220"/>
      <c r="E677" s="221"/>
      <c r="F677" s="222"/>
    </row>
    <row r="678" spans="3:6" customFormat="1" ht="15" x14ac:dyDescent="0.25">
      <c r="C678" s="220"/>
      <c r="D678" s="220"/>
      <c r="E678" s="221"/>
      <c r="F678" s="222"/>
    </row>
    <row r="679" spans="3:6" customFormat="1" ht="15" x14ac:dyDescent="0.25">
      <c r="C679" s="220"/>
      <c r="D679" s="220"/>
      <c r="E679" s="221"/>
      <c r="F679" s="222"/>
    </row>
    <row r="680" spans="3:6" customFormat="1" ht="15" x14ac:dyDescent="0.25">
      <c r="C680" s="220"/>
      <c r="D680" s="220"/>
      <c r="E680" s="221"/>
      <c r="F680" s="222"/>
    </row>
    <row r="681" spans="3:6" customFormat="1" ht="15" x14ac:dyDescent="0.25">
      <c r="C681" s="220"/>
      <c r="D681" s="220"/>
      <c r="E681" s="221"/>
      <c r="F681" s="222"/>
    </row>
    <row r="682" spans="3:6" customFormat="1" ht="15" x14ac:dyDescent="0.25">
      <c r="C682" s="220"/>
      <c r="D682" s="220"/>
      <c r="E682" s="221"/>
      <c r="F682" s="222"/>
    </row>
    <row r="683" spans="3:6" customFormat="1" ht="15" x14ac:dyDescent="0.25">
      <c r="C683" s="220"/>
      <c r="D683" s="220"/>
      <c r="E683" s="221"/>
      <c r="F683" s="222"/>
    </row>
    <row r="684" spans="3:6" customFormat="1" ht="15" x14ac:dyDescent="0.25">
      <c r="C684" s="220"/>
      <c r="D684" s="220"/>
      <c r="E684" s="221"/>
      <c r="F684" s="222"/>
    </row>
    <row r="685" spans="3:6" customFormat="1" ht="15" x14ac:dyDescent="0.25">
      <c r="C685" s="220"/>
      <c r="D685" s="220"/>
      <c r="E685" s="221"/>
      <c r="F685" s="222"/>
    </row>
    <row r="686" spans="3:6" customFormat="1" ht="15" x14ac:dyDescent="0.25">
      <c r="C686" s="220"/>
      <c r="D686" s="220"/>
      <c r="E686" s="221"/>
      <c r="F686" s="222"/>
    </row>
    <row r="687" spans="3:6" customFormat="1" ht="15" x14ac:dyDescent="0.25">
      <c r="C687" s="220"/>
      <c r="D687" s="220"/>
      <c r="E687" s="221"/>
      <c r="F687" s="222"/>
    </row>
    <row r="688" spans="3:6" customFormat="1" ht="15" x14ac:dyDescent="0.25">
      <c r="C688" s="220"/>
      <c r="D688" s="220"/>
      <c r="E688" s="221"/>
      <c r="F688" s="222"/>
    </row>
    <row r="689" spans="3:6" customFormat="1" ht="15" x14ac:dyDescent="0.25">
      <c r="C689" s="220"/>
      <c r="D689" s="220"/>
      <c r="E689" s="221"/>
      <c r="F689" s="222"/>
    </row>
    <row r="690" spans="3:6" customFormat="1" ht="15" x14ac:dyDescent="0.25">
      <c r="C690" s="220"/>
      <c r="D690" s="220"/>
      <c r="E690" s="221"/>
      <c r="F690" s="222"/>
    </row>
    <row r="691" spans="3:6" customFormat="1" ht="15" x14ac:dyDescent="0.25">
      <c r="C691" s="220"/>
      <c r="D691" s="220"/>
      <c r="E691" s="221"/>
      <c r="F691" s="222"/>
    </row>
    <row r="692" spans="3:6" customFormat="1" ht="15" x14ac:dyDescent="0.25">
      <c r="C692" s="220"/>
      <c r="D692" s="220"/>
      <c r="E692" s="221"/>
      <c r="F692" s="222"/>
    </row>
    <row r="693" spans="3:6" customFormat="1" ht="15" x14ac:dyDescent="0.25">
      <c r="C693" s="220"/>
      <c r="D693" s="220"/>
      <c r="E693" s="221"/>
      <c r="F693" s="222"/>
    </row>
    <row r="694" spans="3:6" customFormat="1" ht="15" x14ac:dyDescent="0.25">
      <c r="C694" s="220"/>
      <c r="D694" s="220"/>
      <c r="E694" s="221"/>
      <c r="F694" s="222"/>
    </row>
    <row r="695" spans="3:6" customFormat="1" ht="15" x14ac:dyDescent="0.25">
      <c r="C695" s="220"/>
      <c r="D695" s="220"/>
      <c r="E695" s="221"/>
      <c r="F695" s="222"/>
    </row>
    <row r="696" spans="3:6" customFormat="1" ht="15" x14ac:dyDescent="0.25">
      <c r="C696" s="220"/>
      <c r="D696" s="220"/>
      <c r="E696" s="221"/>
      <c r="F696" s="222"/>
    </row>
    <row r="697" spans="3:6" customFormat="1" ht="15" x14ac:dyDescent="0.25">
      <c r="C697" s="220"/>
      <c r="D697" s="220"/>
      <c r="E697" s="221"/>
      <c r="F697" s="222"/>
    </row>
    <row r="698" spans="3:6" customFormat="1" ht="15" x14ac:dyDescent="0.25">
      <c r="C698" s="220"/>
      <c r="D698" s="220"/>
      <c r="E698" s="221"/>
      <c r="F698" s="222"/>
    </row>
    <row r="699" spans="3:6" customFormat="1" ht="15" x14ac:dyDescent="0.25">
      <c r="C699" s="220"/>
      <c r="D699" s="220"/>
      <c r="E699" s="221"/>
      <c r="F699" s="222"/>
    </row>
    <row r="700" spans="3:6" customFormat="1" ht="15" x14ac:dyDescent="0.25">
      <c r="C700" s="220"/>
      <c r="D700" s="220"/>
      <c r="E700" s="221"/>
      <c r="F700" s="222"/>
    </row>
    <row r="701" spans="3:6" customFormat="1" ht="15" x14ac:dyDescent="0.25">
      <c r="C701" s="220"/>
      <c r="D701" s="220"/>
      <c r="E701" s="221"/>
      <c r="F701" s="222"/>
    </row>
    <row r="702" spans="3:6" customFormat="1" ht="15" x14ac:dyDescent="0.25">
      <c r="C702" s="220"/>
      <c r="D702" s="220"/>
      <c r="E702" s="221"/>
      <c r="F702" s="222"/>
    </row>
    <row r="703" spans="3:6" customFormat="1" ht="15" x14ac:dyDescent="0.25">
      <c r="C703" s="220"/>
      <c r="D703" s="220"/>
      <c r="E703" s="221"/>
      <c r="F703" s="222"/>
    </row>
    <row r="704" spans="3:6" customFormat="1" ht="15" x14ac:dyDescent="0.25">
      <c r="C704" s="220"/>
      <c r="D704" s="220"/>
      <c r="E704" s="221"/>
      <c r="F704" s="222"/>
    </row>
    <row r="705" spans="3:6" customFormat="1" ht="15" x14ac:dyDescent="0.25">
      <c r="C705" s="220"/>
      <c r="D705" s="220"/>
      <c r="E705" s="221"/>
      <c r="F705" s="222"/>
    </row>
    <row r="706" spans="3:6" customFormat="1" ht="15" x14ac:dyDescent="0.25">
      <c r="C706" s="220"/>
      <c r="D706" s="220"/>
      <c r="E706" s="221"/>
      <c r="F706" s="222"/>
    </row>
    <row r="707" spans="3:6" customFormat="1" ht="15" x14ac:dyDescent="0.25">
      <c r="C707" s="220"/>
      <c r="D707" s="220"/>
      <c r="E707" s="221"/>
      <c r="F707" s="222"/>
    </row>
    <row r="708" spans="3:6" customFormat="1" ht="15" x14ac:dyDescent="0.25">
      <c r="C708" s="220"/>
      <c r="D708" s="220"/>
      <c r="E708" s="221"/>
      <c r="F708" s="222"/>
    </row>
    <row r="709" spans="3:6" customFormat="1" ht="15" x14ac:dyDescent="0.25">
      <c r="C709" s="220"/>
      <c r="D709" s="220"/>
      <c r="E709" s="221"/>
      <c r="F709" s="222"/>
    </row>
    <row r="710" spans="3:6" customFormat="1" ht="15" x14ac:dyDescent="0.25">
      <c r="C710" s="220"/>
      <c r="D710" s="220"/>
      <c r="E710" s="221"/>
      <c r="F710" s="222"/>
    </row>
    <row r="711" spans="3:6" customFormat="1" ht="15" x14ac:dyDescent="0.25">
      <c r="C711" s="220"/>
      <c r="D711" s="220"/>
      <c r="E711" s="221"/>
      <c r="F711" s="222"/>
    </row>
    <row r="712" spans="3:6" customFormat="1" ht="15" x14ac:dyDescent="0.25">
      <c r="C712" s="220"/>
      <c r="D712" s="220"/>
      <c r="E712" s="221"/>
      <c r="F712" s="222"/>
    </row>
    <row r="713" spans="3:6" customFormat="1" ht="15" x14ac:dyDescent="0.25">
      <c r="C713" s="220"/>
      <c r="D713" s="220"/>
      <c r="E713" s="221"/>
      <c r="F713" s="222"/>
    </row>
    <row r="714" spans="3:6" customFormat="1" ht="15" x14ac:dyDescent="0.25">
      <c r="C714" s="220"/>
      <c r="D714" s="220"/>
      <c r="E714" s="221"/>
      <c r="F714" s="222"/>
    </row>
    <row r="715" spans="3:6" customFormat="1" ht="15" x14ac:dyDescent="0.25">
      <c r="C715" s="220"/>
      <c r="D715" s="220"/>
      <c r="E715" s="221"/>
      <c r="F715" s="222"/>
    </row>
    <row r="716" spans="3:6" customFormat="1" ht="15" x14ac:dyDescent="0.25">
      <c r="C716" s="220"/>
      <c r="D716" s="220"/>
      <c r="E716" s="221"/>
      <c r="F716" s="222"/>
    </row>
    <row r="717" spans="3:6" customFormat="1" ht="15" x14ac:dyDescent="0.25">
      <c r="C717" s="220"/>
      <c r="D717" s="220"/>
      <c r="E717" s="221"/>
      <c r="F717" s="222"/>
    </row>
    <row r="718" spans="3:6" customFormat="1" ht="15" x14ac:dyDescent="0.25">
      <c r="C718" s="220"/>
      <c r="D718" s="220"/>
      <c r="E718" s="221"/>
      <c r="F718" s="222"/>
    </row>
    <row r="719" spans="3:6" customFormat="1" ht="15" x14ac:dyDescent="0.25">
      <c r="C719" s="220"/>
      <c r="D719" s="220"/>
      <c r="E719" s="221"/>
      <c r="F719" s="222"/>
    </row>
    <row r="720" spans="3:6" customFormat="1" ht="15" x14ac:dyDescent="0.25">
      <c r="C720" s="220"/>
      <c r="D720" s="220"/>
      <c r="E720" s="221"/>
      <c r="F720" s="222"/>
    </row>
    <row r="721" spans="3:6" customFormat="1" ht="15" x14ac:dyDescent="0.25">
      <c r="C721" s="220"/>
      <c r="D721" s="220"/>
      <c r="E721" s="221"/>
      <c r="F721" s="222"/>
    </row>
    <row r="722" spans="3:6" customFormat="1" ht="15" x14ac:dyDescent="0.25">
      <c r="C722" s="220"/>
      <c r="D722" s="220"/>
      <c r="E722" s="221"/>
      <c r="F722" s="222"/>
    </row>
    <row r="723" spans="3:6" customFormat="1" ht="15" x14ac:dyDescent="0.25">
      <c r="C723" s="220"/>
      <c r="D723" s="220"/>
      <c r="E723" s="221"/>
      <c r="F723" s="222"/>
    </row>
    <row r="724" spans="3:6" customFormat="1" ht="15" x14ac:dyDescent="0.25">
      <c r="C724" s="220"/>
      <c r="D724" s="220"/>
      <c r="E724" s="221"/>
      <c r="F724" s="222"/>
    </row>
    <row r="725" spans="3:6" customFormat="1" ht="15" x14ac:dyDescent="0.25">
      <c r="C725" s="220"/>
      <c r="D725" s="220"/>
      <c r="E725" s="221"/>
      <c r="F725" s="222"/>
    </row>
    <row r="726" spans="3:6" customFormat="1" ht="15" x14ac:dyDescent="0.25">
      <c r="C726" s="220"/>
      <c r="D726" s="220"/>
      <c r="E726" s="221"/>
      <c r="F726" s="222"/>
    </row>
    <row r="727" spans="3:6" customFormat="1" ht="15" x14ac:dyDescent="0.25">
      <c r="C727" s="220"/>
      <c r="D727" s="220"/>
      <c r="E727" s="221"/>
      <c r="F727" s="222"/>
    </row>
    <row r="728" spans="3:6" customFormat="1" ht="15" x14ac:dyDescent="0.25">
      <c r="C728" s="220"/>
      <c r="D728" s="220"/>
      <c r="E728" s="221"/>
      <c r="F728" s="222"/>
    </row>
    <row r="729" spans="3:6" customFormat="1" ht="15" x14ac:dyDescent="0.25">
      <c r="C729" s="220"/>
      <c r="D729" s="220"/>
      <c r="E729" s="221"/>
      <c r="F729" s="222"/>
    </row>
    <row r="730" spans="3:6" customFormat="1" ht="15" x14ac:dyDescent="0.25">
      <c r="C730" s="220"/>
      <c r="D730" s="220"/>
      <c r="E730" s="221"/>
      <c r="F730" s="222"/>
    </row>
    <row r="731" spans="3:6" customFormat="1" ht="15" x14ac:dyDescent="0.25">
      <c r="C731" s="220"/>
      <c r="D731" s="220"/>
      <c r="E731" s="221"/>
      <c r="F731" s="222"/>
    </row>
    <row r="732" spans="3:6" customFormat="1" ht="15" x14ac:dyDescent="0.25">
      <c r="C732" s="220"/>
      <c r="D732" s="220"/>
      <c r="E732" s="221"/>
      <c r="F732" s="222"/>
    </row>
    <row r="733" spans="3:6" customFormat="1" ht="15" x14ac:dyDescent="0.25">
      <c r="C733" s="220"/>
      <c r="D733" s="220"/>
      <c r="E733" s="221"/>
      <c r="F733" s="222"/>
    </row>
    <row r="734" spans="3:6" customFormat="1" ht="15" x14ac:dyDescent="0.25">
      <c r="C734" s="220"/>
      <c r="D734" s="220"/>
      <c r="E734" s="221"/>
      <c r="F734" s="222"/>
    </row>
    <row r="735" spans="3:6" customFormat="1" ht="15" x14ac:dyDescent="0.25">
      <c r="C735" s="220"/>
      <c r="D735" s="220"/>
      <c r="E735" s="221"/>
      <c r="F735" s="222"/>
    </row>
    <row r="736" spans="3:6" customFormat="1" ht="15" x14ac:dyDescent="0.25">
      <c r="C736" s="220"/>
      <c r="D736" s="220"/>
      <c r="E736" s="221"/>
      <c r="F736" s="222"/>
    </row>
    <row r="737" spans="3:6" customFormat="1" ht="15" x14ac:dyDescent="0.25">
      <c r="C737" s="220"/>
      <c r="D737" s="220"/>
      <c r="E737" s="221"/>
      <c r="F737" s="222"/>
    </row>
    <row r="738" spans="3:6" customFormat="1" ht="15" x14ac:dyDescent="0.25">
      <c r="C738" s="220"/>
      <c r="D738" s="220"/>
      <c r="E738" s="221"/>
      <c r="F738" s="222"/>
    </row>
    <row r="739" spans="3:6" customFormat="1" ht="15" x14ac:dyDescent="0.25">
      <c r="C739" s="220"/>
      <c r="D739" s="220"/>
      <c r="E739" s="221"/>
      <c r="F739" s="222"/>
    </row>
    <row r="740" spans="3:6" customFormat="1" ht="15" x14ac:dyDescent="0.25">
      <c r="C740" s="220"/>
      <c r="D740" s="220"/>
      <c r="E740" s="221"/>
      <c r="F740" s="222"/>
    </row>
    <row r="741" spans="3:6" customFormat="1" ht="15" x14ac:dyDescent="0.25">
      <c r="C741" s="220"/>
      <c r="D741" s="220"/>
      <c r="E741" s="221"/>
      <c r="F741" s="222"/>
    </row>
    <row r="742" spans="3:6" customFormat="1" ht="15" x14ac:dyDescent="0.25">
      <c r="C742" s="220"/>
      <c r="D742" s="220"/>
      <c r="E742" s="221"/>
      <c r="F742" s="222"/>
    </row>
    <row r="743" spans="3:6" customFormat="1" ht="15" x14ac:dyDescent="0.25">
      <c r="C743" s="220"/>
      <c r="D743" s="220"/>
      <c r="E743" s="221"/>
      <c r="F743" s="222"/>
    </row>
    <row r="744" spans="3:6" customFormat="1" ht="15" x14ac:dyDescent="0.25">
      <c r="C744" s="220"/>
      <c r="D744" s="220"/>
      <c r="E744" s="221"/>
      <c r="F744" s="222"/>
    </row>
    <row r="745" spans="3:6" customFormat="1" ht="15" x14ac:dyDescent="0.25">
      <c r="C745" s="220"/>
      <c r="D745" s="220"/>
      <c r="E745" s="221"/>
      <c r="F745" s="222"/>
    </row>
    <row r="746" spans="3:6" customFormat="1" ht="15" x14ac:dyDescent="0.25">
      <c r="C746" s="220"/>
      <c r="D746" s="220"/>
      <c r="E746" s="221"/>
      <c r="F746" s="222"/>
    </row>
    <row r="747" spans="3:6" customFormat="1" ht="15" x14ac:dyDescent="0.25">
      <c r="C747" s="220"/>
      <c r="D747" s="220"/>
      <c r="E747" s="221"/>
      <c r="F747" s="222"/>
    </row>
    <row r="748" spans="3:6" customFormat="1" ht="15" x14ac:dyDescent="0.25">
      <c r="C748" s="220"/>
      <c r="D748" s="220"/>
      <c r="E748" s="221"/>
      <c r="F748" s="222"/>
    </row>
    <row r="749" spans="3:6" customFormat="1" ht="15" x14ac:dyDescent="0.25">
      <c r="C749" s="220"/>
      <c r="D749" s="220"/>
      <c r="E749" s="221"/>
      <c r="F749" s="222"/>
    </row>
    <row r="750" spans="3:6" customFormat="1" ht="15" x14ac:dyDescent="0.25">
      <c r="C750" s="220"/>
      <c r="D750" s="220"/>
      <c r="E750" s="221"/>
      <c r="F750" s="222"/>
    </row>
    <row r="751" spans="3:6" customFormat="1" ht="15" x14ac:dyDescent="0.25">
      <c r="C751" s="220"/>
      <c r="D751" s="220"/>
      <c r="E751" s="221"/>
      <c r="F751" s="222"/>
    </row>
    <row r="752" spans="3:6" customFormat="1" ht="15" x14ac:dyDescent="0.25">
      <c r="C752" s="220"/>
      <c r="D752" s="220"/>
      <c r="E752" s="221"/>
      <c r="F752" s="222"/>
    </row>
    <row r="753" spans="3:6" customFormat="1" ht="15" x14ac:dyDescent="0.25">
      <c r="C753" s="220"/>
      <c r="D753" s="220"/>
      <c r="E753" s="221"/>
      <c r="F753" s="222"/>
    </row>
    <row r="754" spans="3:6" customFormat="1" ht="15" x14ac:dyDescent="0.25">
      <c r="C754" s="220"/>
      <c r="D754" s="220"/>
      <c r="E754" s="221"/>
      <c r="F754" s="222"/>
    </row>
    <row r="755" spans="3:6" customFormat="1" ht="15" x14ac:dyDescent="0.25">
      <c r="C755" s="220"/>
      <c r="D755" s="220"/>
      <c r="E755" s="221"/>
      <c r="F755" s="222"/>
    </row>
    <row r="756" spans="3:6" customFormat="1" ht="15" x14ac:dyDescent="0.25">
      <c r="C756" s="220"/>
      <c r="D756" s="220"/>
      <c r="E756" s="221"/>
      <c r="F756" s="222"/>
    </row>
    <row r="757" spans="3:6" customFormat="1" ht="15" x14ac:dyDescent="0.25">
      <c r="C757" s="220"/>
      <c r="D757" s="220"/>
      <c r="E757" s="221"/>
      <c r="F757" s="222"/>
    </row>
    <row r="758" spans="3:6" customFormat="1" ht="15" x14ac:dyDescent="0.25">
      <c r="C758" s="220"/>
      <c r="D758" s="220"/>
      <c r="E758" s="221"/>
      <c r="F758" s="222"/>
    </row>
    <row r="759" spans="3:6" customFormat="1" ht="15" x14ac:dyDescent="0.25">
      <c r="C759" s="220"/>
      <c r="D759" s="220"/>
      <c r="E759" s="221"/>
      <c r="F759" s="222"/>
    </row>
    <row r="760" spans="3:6" customFormat="1" ht="15" x14ac:dyDescent="0.25">
      <c r="C760" s="220"/>
      <c r="D760" s="220"/>
      <c r="E760" s="221"/>
      <c r="F760" s="222"/>
    </row>
    <row r="761" spans="3:6" customFormat="1" ht="15" x14ac:dyDescent="0.25">
      <c r="C761" s="220"/>
      <c r="D761" s="220"/>
      <c r="E761" s="221"/>
      <c r="F761" s="222"/>
    </row>
    <row r="762" spans="3:6" customFormat="1" ht="15" x14ac:dyDescent="0.25">
      <c r="C762" s="220"/>
      <c r="D762" s="220"/>
      <c r="E762" s="221"/>
      <c r="F762" s="222"/>
    </row>
    <row r="763" spans="3:6" customFormat="1" ht="15" x14ac:dyDescent="0.25">
      <c r="C763" s="220"/>
      <c r="D763" s="220"/>
      <c r="E763" s="221"/>
      <c r="F763" s="222"/>
    </row>
    <row r="764" spans="3:6" customFormat="1" ht="15" x14ac:dyDescent="0.25">
      <c r="C764" s="220"/>
      <c r="D764" s="220"/>
      <c r="E764" s="221"/>
      <c r="F764" s="222"/>
    </row>
    <row r="765" spans="3:6" customFormat="1" ht="15" x14ac:dyDescent="0.25">
      <c r="C765" s="220"/>
      <c r="D765" s="220"/>
      <c r="E765" s="221"/>
      <c r="F765" s="222"/>
    </row>
    <row r="766" spans="3:6" customFormat="1" ht="15" x14ac:dyDescent="0.25">
      <c r="C766" s="220"/>
      <c r="D766" s="220"/>
      <c r="E766" s="221"/>
      <c r="F766" s="222"/>
    </row>
    <row r="767" spans="3:6" customFormat="1" ht="15" x14ac:dyDescent="0.25">
      <c r="C767" s="220"/>
      <c r="D767" s="220"/>
      <c r="E767" s="221"/>
      <c r="F767" s="222"/>
    </row>
    <row r="768" spans="3:6" customFormat="1" ht="15" x14ac:dyDescent="0.25">
      <c r="C768" s="220"/>
      <c r="D768" s="220"/>
      <c r="E768" s="221"/>
      <c r="F768" s="222"/>
    </row>
    <row r="769" spans="3:6" customFormat="1" ht="15" x14ac:dyDescent="0.25">
      <c r="C769" s="220"/>
      <c r="D769" s="220"/>
      <c r="E769" s="221"/>
      <c r="F769" s="222"/>
    </row>
    <row r="770" spans="3:6" customFormat="1" ht="15" x14ac:dyDescent="0.25">
      <c r="C770" s="220"/>
      <c r="D770" s="220"/>
      <c r="E770" s="221"/>
      <c r="F770" s="222"/>
    </row>
    <row r="771" spans="3:6" customFormat="1" ht="15" x14ac:dyDescent="0.25">
      <c r="C771" s="220"/>
      <c r="D771" s="220"/>
      <c r="E771" s="221"/>
      <c r="F771" s="222"/>
    </row>
    <row r="772" spans="3:6" customFormat="1" ht="15" x14ac:dyDescent="0.25">
      <c r="C772" s="220"/>
      <c r="D772" s="220"/>
      <c r="E772" s="221"/>
      <c r="F772" s="222"/>
    </row>
    <row r="773" spans="3:6" customFormat="1" ht="15" x14ac:dyDescent="0.25">
      <c r="C773" s="220"/>
      <c r="D773" s="220"/>
      <c r="E773" s="221"/>
      <c r="F773" s="222"/>
    </row>
    <row r="774" spans="3:6" customFormat="1" ht="15" x14ac:dyDescent="0.25">
      <c r="C774" s="220"/>
      <c r="D774" s="220"/>
      <c r="E774" s="221"/>
      <c r="F774" s="222"/>
    </row>
    <row r="775" spans="3:6" customFormat="1" ht="15" x14ac:dyDescent="0.25">
      <c r="C775" s="220"/>
      <c r="D775" s="220"/>
      <c r="E775" s="221"/>
      <c r="F775" s="222"/>
    </row>
    <row r="776" spans="3:6" customFormat="1" ht="15" x14ac:dyDescent="0.25">
      <c r="C776" s="220"/>
      <c r="D776" s="220"/>
      <c r="E776" s="221"/>
      <c r="F776" s="222"/>
    </row>
    <row r="777" spans="3:6" customFormat="1" ht="15" x14ac:dyDescent="0.25">
      <c r="C777" s="220"/>
      <c r="D777" s="220"/>
      <c r="E777" s="221"/>
      <c r="F777" s="222"/>
    </row>
    <row r="778" spans="3:6" customFormat="1" ht="15" x14ac:dyDescent="0.25">
      <c r="C778" s="220"/>
      <c r="D778" s="220"/>
      <c r="E778" s="221"/>
      <c r="F778" s="222"/>
    </row>
    <row r="779" spans="3:6" customFormat="1" ht="15" x14ac:dyDescent="0.25">
      <c r="C779" s="220"/>
      <c r="D779" s="220"/>
      <c r="E779" s="221"/>
      <c r="F779" s="222"/>
    </row>
    <row r="780" spans="3:6" customFormat="1" ht="15" x14ac:dyDescent="0.25">
      <c r="C780" s="220"/>
      <c r="D780" s="220"/>
      <c r="E780" s="221"/>
      <c r="F780" s="222"/>
    </row>
    <row r="781" spans="3:6" customFormat="1" ht="15" x14ac:dyDescent="0.25">
      <c r="C781" s="220"/>
      <c r="D781" s="220"/>
      <c r="E781" s="221"/>
      <c r="F781" s="222"/>
    </row>
    <row r="782" spans="3:6" customFormat="1" ht="15" x14ac:dyDescent="0.25">
      <c r="C782" s="220"/>
      <c r="D782" s="220"/>
      <c r="E782" s="221"/>
      <c r="F782" s="222"/>
    </row>
    <row r="783" spans="3:6" customFormat="1" ht="15" x14ac:dyDescent="0.25">
      <c r="C783" s="220"/>
      <c r="D783" s="220"/>
      <c r="E783" s="221"/>
      <c r="F783" s="222"/>
    </row>
    <row r="784" spans="3:6" customFormat="1" ht="15" x14ac:dyDescent="0.25">
      <c r="C784" s="220"/>
      <c r="D784" s="220"/>
      <c r="E784" s="221"/>
      <c r="F784" s="222"/>
    </row>
    <row r="785" spans="3:6" customFormat="1" ht="15" x14ac:dyDescent="0.25">
      <c r="C785" s="220"/>
      <c r="D785" s="220"/>
      <c r="E785" s="221"/>
      <c r="F785" s="222"/>
    </row>
    <row r="786" spans="3:6" customFormat="1" ht="15" x14ac:dyDescent="0.25">
      <c r="C786" s="220"/>
      <c r="D786" s="220"/>
      <c r="E786" s="221"/>
      <c r="F786" s="222"/>
    </row>
    <row r="787" spans="3:6" customFormat="1" ht="15" x14ac:dyDescent="0.25">
      <c r="C787" s="220"/>
      <c r="D787" s="220"/>
      <c r="E787" s="221"/>
      <c r="F787" s="222"/>
    </row>
    <row r="788" spans="3:6" customFormat="1" ht="15" x14ac:dyDescent="0.25">
      <c r="C788" s="220"/>
      <c r="D788" s="220"/>
      <c r="E788" s="221"/>
      <c r="F788" s="222"/>
    </row>
    <row r="789" spans="3:6" customFormat="1" ht="15" x14ac:dyDescent="0.25">
      <c r="C789" s="220"/>
      <c r="D789" s="220"/>
      <c r="E789" s="221"/>
      <c r="F789" s="222"/>
    </row>
    <row r="790" spans="3:6" customFormat="1" ht="15" x14ac:dyDescent="0.25">
      <c r="C790" s="220"/>
      <c r="D790" s="220"/>
      <c r="E790" s="221"/>
      <c r="F790" s="222"/>
    </row>
    <row r="791" spans="3:6" customFormat="1" ht="15" x14ac:dyDescent="0.25">
      <c r="C791" s="220"/>
      <c r="D791" s="220"/>
      <c r="E791" s="221"/>
      <c r="F791" s="222"/>
    </row>
    <row r="792" spans="3:6" customFormat="1" ht="15" x14ac:dyDescent="0.25">
      <c r="C792" s="220"/>
      <c r="D792" s="220"/>
      <c r="E792" s="221"/>
      <c r="F792" s="222"/>
    </row>
    <row r="793" spans="3:6" customFormat="1" ht="15" x14ac:dyDescent="0.25">
      <c r="C793" s="220"/>
      <c r="D793" s="220"/>
      <c r="E793" s="221"/>
      <c r="F793" s="222"/>
    </row>
    <row r="794" spans="3:6" customFormat="1" ht="15" x14ac:dyDescent="0.25">
      <c r="C794" s="220"/>
      <c r="D794" s="220"/>
      <c r="E794" s="221"/>
      <c r="F794" s="222"/>
    </row>
    <row r="795" spans="3:6" customFormat="1" ht="15" x14ac:dyDescent="0.25">
      <c r="C795" s="220"/>
      <c r="D795" s="220"/>
      <c r="E795" s="221"/>
      <c r="F795" s="222"/>
    </row>
    <row r="796" spans="3:6" customFormat="1" ht="15" x14ac:dyDescent="0.25">
      <c r="C796" s="220"/>
      <c r="D796" s="220"/>
      <c r="E796" s="221"/>
      <c r="F796" s="222"/>
    </row>
    <row r="797" spans="3:6" customFormat="1" ht="15" x14ac:dyDescent="0.25">
      <c r="C797" s="220"/>
      <c r="D797" s="220"/>
      <c r="E797" s="221"/>
      <c r="F797" s="222"/>
    </row>
    <row r="798" spans="3:6" customFormat="1" ht="15" x14ac:dyDescent="0.25">
      <c r="C798" s="220"/>
      <c r="D798" s="220"/>
      <c r="E798" s="221"/>
      <c r="F798" s="222"/>
    </row>
    <row r="799" spans="3:6" customFormat="1" ht="15" x14ac:dyDescent="0.25">
      <c r="C799" s="220"/>
      <c r="D799" s="220"/>
      <c r="E799" s="221"/>
      <c r="F799" s="222"/>
    </row>
    <row r="800" spans="3:6" customFormat="1" ht="15" x14ac:dyDescent="0.25">
      <c r="C800" s="220"/>
      <c r="D800" s="220"/>
      <c r="E800" s="221"/>
      <c r="F800" s="222"/>
    </row>
    <row r="801" spans="3:6" customFormat="1" ht="15" x14ac:dyDescent="0.25">
      <c r="C801" s="220"/>
      <c r="D801" s="220"/>
      <c r="E801" s="221"/>
      <c r="F801" s="222"/>
    </row>
    <row r="802" spans="3:6" customFormat="1" ht="15" x14ac:dyDescent="0.25">
      <c r="C802" s="220"/>
      <c r="D802" s="220"/>
      <c r="E802" s="221"/>
      <c r="F802" s="222"/>
    </row>
    <row r="803" spans="3:6" customFormat="1" ht="15" x14ac:dyDescent="0.25">
      <c r="C803" s="220"/>
      <c r="D803" s="220"/>
      <c r="E803" s="221"/>
      <c r="F803" s="222"/>
    </row>
    <row r="804" spans="3:6" customFormat="1" ht="15" x14ac:dyDescent="0.25">
      <c r="C804" s="220"/>
      <c r="D804" s="220"/>
      <c r="E804" s="221"/>
      <c r="F804" s="222"/>
    </row>
    <row r="805" spans="3:6" customFormat="1" ht="15" x14ac:dyDescent="0.25">
      <c r="C805" s="220"/>
      <c r="D805" s="220"/>
      <c r="E805" s="221"/>
      <c r="F805" s="222"/>
    </row>
    <row r="806" spans="3:6" customFormat="1" ht="15" x14ac:dyDescent="0.25">
      <c r="C806" s="220"/>
      <c r="D806" s="220"/>
      <c r="E806" s="221"/>
      <c r="F806" s="222"/>
    </row>
    <row r="807" spans="3:6" customFormat="1" ht="15" x14ac:dyDescent="0.25">
      <c r="C807" s="220"/>
      <c r="D807" s="220"/>
      <c r="E807" s="221"/>
      <c r="F807" s="222"/>
    </row>
    <row r="808" spans="3:6" customFormat="1" ht="15" x14ac:dyDescent="0.25">
      <c r="C808" s="220"/>
      <c r="D808" s="220"/>
      <c r="E808" s="221"/>
      <c r="F808" s="222"/>
    </row>
    <row r="809" spans="3:6" customFormat="1" ht="15" x14ac:dyDescent="0.25">
      <c r="C809" s="220"/>
      <c r="D809" s="220"/>
      <c r="E809" s="221"/>
      <c r="F809" s="222"/>
    </row>
    <row r="810" spans="3:6" customFormat="1" ht="15" x14ac:dyDescent="0.25">
      <c r="C810" s="220"/>
      <c r="D810" s="220"/>
      <c r="E810" s="221"/>
      <c r="F810" s="222"/>
    </row>
    <row r="811" spans="3:6" customFormat="1" ht="15" x14ac:dyDescent="0.25">
      <c r="C811" s="220"/>
      <c r="D811" s="220"/>
      <c r="E811" s="221"/>
      <c r="F811" s="222"/>
    </row>
    <row r="812" spans="3:6" customFormat="1" ht="15" x14ac:dyDescent="0.25">
      <c r="C812" s="220"/>
      <c r="D812" s="220"/>
      <c r="E812" s="221"/>
      <c r="F812" s="222"/>
    </row>
    <row r="813" spans="3:6" customFormat="1" ht="15" x14ac:dyDescent="0.25">
      <c r="C813" s="220"/>
      <c r="D813" s="220"/>
      <c r="E813" s="221"/>
      <c r="F813" s="222"/>
    </row>
    <row r="814" spans="3:6" customFormat="1" ht="15" x14ac:dyDescent="0.25">
      <c r="C814" s="220"/>
      <c r="D814" s="220"/>
      <c r="E814" s="221"/>
      <c r="F814" s="222"/>
    </row>
    <row r="815" spans="3:6" customFormat="1" ht="15" x14ac:dyDescent="0.25">
      <c r="C815" s="220"/>
      <c r="D815" s="220"/>
      <c r="E815" s="221"/>
      <c r="F815" s="222"/>
    </row>
    <row r="816" spans="3:6" customFormat="1" ht="15" x14ac:dyDescent="0.25">
      <c r="C816" s="220"/>
      <c r="D816" s="220"/>
      <c r="E816" s="221"/>
      <c r="F816" s="222"/>
    </row>
    <row r="817" spans="3:6" customFormat="1" ht="15" x14ac:dyDescent="0.25">
      <c r="C817" s="220"/>
      <c r="D817" s="220"/>
      <c r="E817" s="221"/>
      <c r="F817" s="222"/>
    </row>
    <row r="818" spans="3:6" customFormat="1" ht="15" x14ac:dyDescent="0.25">
      <c r="C818" s="220"/>
      <c r="D818" s="220"/>
      <c r="E818" s="221"/>
      <c r="F818" s="222"/>
    </row>
    <row r="819" spans="3:6" customFormat="1" ht="15" x14ac:dyDescent="0.25">
      <c r="C819" s="220"/>
      <c r="D819" s="220"/>
      <c r="E819" s="221"/>
      <c r="F819" s="222"/>
    </row>
    <row r="820" spans="3:6" customFormat="1" ht="15" x14ac:dyDescent="0.25">
      <c r="C820" s="220"/>
      <c r="D820" s="220"/>
      <c r="E820" s="221"/>
      <c r="F820" s="222"/>
    </row>
    <row r="821" spans="3:6" customFormat="1" ht="15" x14ac:dyDescent="0.25">
      <c r="C821" s="220"/>
      <c r="D821" s="220"/>
      <c r="E821" s="221"/>
      <c r="F821" s="222"/>
    </row>
    <row r="822" spans="3:6" customFormat="1" ht="15" x14ac:dyDescent="0.25">
      <c r="C822" s="220"/>
      <c r="D822" s="220"/>
      <c r="E822" s="221"/>
      <c r="F822" s="222"/>
    </row>
    <row r="823" spans="3:6" customFormat="1" ht="15" x14ac:dyDescent="0.25">
      <c r="C823" s="220"/>
      <c r="D823" s="220"/>
      <c r="E823" s="221"/>
      <c r="F823" s="222"/>
    </row>
    <row r="824" spans="3:6" customFormat="1" ht="15" x14ac:dyDescent="0.25">
      <c r="C824" s="220"/>
      <c r="D824" s="220"/>
      <c r="E824" s="221"/>
      <c r="F824" s="222"/>
    </row>
    <row r="825" spans="3:6" customFormat="1" ht="15" x14ac:dyDescent="0.25">
      <c r="C825" s="220"/>
      <c r="D825" s="220"/>
      <c r="E825" s="221"/>
      <c r="F825" s="222"/>
    </row>
    <row r="826" spans="3:6" customFormat="1" ht="15" x14ac:dyDescent="0.25">
      <c r="C826" s="220"/>
      <c r="D826" s="220"/>
      <c r="E826" s="221"/>
      <c r="F826" s="222"/>
    </row>
    <row r="827" spans="3:6" customFormat="1" ht="15" x14ac:dyDescent="0.25">
      <c r="C827" s="220"/>
      <c r="D827" s="220"/>
      <c r="E827" s="221"/>
      <c r="F827" s="222"/>
    </row>
    <row r="828" spans="3:6" customFormat="1" ht="15" x14ac:dyDescent="0.25">
      <c r="C828" s="220"/>
      <c r="D828" s="220"/>
      <c r="E828" s="221"/>
      <c r="F828" s="222"/>
    </row>
    <row r="829" spans="3:6" customFormat="1" ht="15" x14ac:dyDescent="0.25">
      <c r="C829" s="220"/>
      <c r="D829" s="220"/>
      <c r="E829" s="221"/>
      <c r="F829" s="222"/>
    </row>
    <row r="830" spans="3:6" customFormat="1" ht="15" x14ac:dyDescent="0.25">
      <c r="C830" s="220"/>
      <c r="D830" s="220"/>
      <c r="E830" s="221"/>
      <c r="F830" s="222"/>
    </row>
    <row r="831" spans="3:6" customFormat="1" ht="15" x14ac:dyDescent="0.25">
      <c r="C831" s="220"/>
      <c r="D831" s="220"/>
      <c r="E831" s="221"/>
      <c r="F831" s="222"/>
    </row>
    <row r="832" spans="3:6" customFormat="1" ht="15" x14ac:dyDescent="0.25">
      <c r="C832" s="220"/>
      <c r="D832" s="220"/>
      <c r="E832" s="221"/>
      <c r="F832" s="222"/>
    </row>
    <row r="833" spans="3:6" customFormat="1" ht="15" x14ac:dyDescent="0.25">
      <c r="C833" s="220"/>
      <c r="D833" s="220"/>
      <c r="E833" s="221"/>
      <c r="F833" s="222"/>
    </row>
    <row r="834" spans="3:6" customFormat="1" ht="15" x14ac:dyDescent="0.25">
      <c r="C834" s="220"/>
      <c r="D834" s="220"/>
      <c r="E834" s="221"/>
      <c r="F834" s="222"/>
    </row>
    <row r="835" spans="3:6" customFormat="1" ht="15" x14ac:dyDescent="0.25">
      <c r="C835" s="220"/>
      <c r="D835" s="220"/>
      <c r="E835" s="221"/>
      <c r="F835" s="222"/>
    </row>
    <row r="836" spans="3:6" customFormat="1" ht="15" x14ac:dyDescent="0.25">
      <c r="C836" s="220"/>
      <c r="D836" s="220"/>
      <c r="E836" s="221"/>
      <c r="F836" s="222"/>
    </row>
    <row r="837" spans="3:6" customFormat="1" ht="15" x14ac:dyDescent="0.25">
      <c r="C837" s="220"/>
      <c r="D837" s="220"/>
      <c r="E837" s="221"/>
      <c r="F837" s="222"/>
    </row>
    <row r="838" spans="3:6" customFormat="1" ht="15" x14ac:dyDescent="0.25">
      <c r="C838" s="220"/>
      <c r="D838" s="220"/>
      <c r="E838" s="221"/>
      <c r="F838" s="222"/>
    </row>
    <row r="839" spans="3:6" customFormat="1" ht="15" x14ac:dyDescent="0.25">
      <c r="C839" s="220"/>
      <c r="D839" s="220"/>
      <c r="E839" s="221"/>
      <c r="F839" s="222"/>
    </row>
    <row r="840" spans="3:6" customFormat="1" ht="15" x14ac:dyDescent="0.25">
      <c r="C840" s="220"/>
      <c r="D840" s="220"/>
      <c r="E840" s="221"/>
      <c r="F840" s="222"/>
    </row>
    <row r="841" spans="3:6" customFormat="1" ht="15" x14ac:dyDescent="0.25">
      <c r="C841" s="220"/>
      <c r="D841" s="220"/>
      <c r="E841" s="221"/>
      <c r="F841" s="222"/>
    </row>
    <row r="842" spans="3:6" customFormat="1" ht="15" x14ac:dyDescent="0.25">
      <c r="C842" s="220"/>
      <c r="D842" s="220"/>
      <c r="E842" s="221"/>
      <c r="F842" s="222"/>
    </row>
    <row r="843" spans="3:6" customFormat="1" ht="15" x14ac:dyDescent="0.25">
      <c r="C843" s="220"/>
      <c r="D843" s="220"/>
      <c r="E843" s="221"/>
      <c r="F843" s="222"/>
    </row>
    <row r="844" spans="3:6" customFormat="1" ht="15" x14ac:dyDescent="0.25">
      <c r="C844" s="220"/>
      <c r="D844" s="220"/>
      <c r="E844" s="221"/>
      <c r="F844" s="222"/>
    </row>
    <row r="845" spans="3:6" customFormat="1" ht="15" x14ac:dyDescent="0.25">
      <c r="C845" s="220"/>
      <c r="D845" s="220"/>
      <c r="E845" s="221"/>
      <c r="F845" s="222"/>
    </row>
    <row r="846" spans="3:6" customFormat="1" ht="15" x14ac:dyDescent="0.25">
      <c r="C846" s="220"/>
      <c r="D846" s="220"/>
      <c r="E846" s="221"/>
      <c r="F846" s="222"/>
    </row>
    <row r="847" spans="3:6" customFormat="1" ht="15" x14ac:dyDescent="0.25">
      <c r="C847" s="220"/>
      <c r="D847" s="220"/>
      <c r="E847" s="221"/>
      <c r="F847" s="222"/>
    </row>
    <row r="848" spans="3:6" customFormat="1" ht="15" x14ac:dyDescent="0.25">
      <c r="C848" s="220"/>
      <c r="D848" s="220"/>
      <c r="E848" s="221"/>
      <c r="F848" s="222"/>
    </row>
    <row r="849" spans="3:6" customFormat="1" ht="15" x14ac:dyDescent="0.25">
      <c r="C849" s="220"/>
      <c r="D849" s="220"/>
      <c r="E849" s="221"/>
      <c r="F849" s="222"/>
    </row>
    <row r="850" spans="3:6" customFormat="1" ht="15" x14ac:dyDescent="0.25">
      <c r="C850" s="220"/>
      <c r="D850" s="220"/>
      <c r="E850" s="221"/>
      <c r="F850" s="222"/>
    </row>
    <row r="851" spans="3:6" customFormat="1" ht="15" x14ac:dyDescent="0.25">
      <c r="C851" s="220"/>
      <c r="D851" s="220"/>
      <c r="E851" s="221"/>
      <c r="F851" s="222"/>
    </row>
    <row r="852" spans="3:6" customFormat="1" ht="15" x14ac:dyDescent="0.25">
      <c r="C852" s="220"/>
      <c r="D852" s="220"/>
      <c r="E852" s="221"/>
      <c r="F852" s="222"/>
    </row>
    <row r="853" spans="3:6" customFormat="1" ht="15" x14ac:dyDescent="0.25">
      <c r="C853" s="220"/>
      <c r="D853" s="220"/>
      <c r="E853" s="221"/>
      <c r="F853" s="222"/>
    </row>
    <row r="854" spans="3:6" customFormat="1" ht="15" x14ac:dyDescent="0.25">
      <c r="C854" s="220"/>
      <c r="D854" s="220"/>
      <c r="E854" s="221"/>
      <c r="F854" s="222"/>
    </row>
    <row r="855" spans="3:6" customFormat="1" ht="15" x14ac:dyDescent="0.25">
      <c r="C855" s="220"/>
      <c r="D855" s="220"/>
      <c r="E855" s="221"/>
      <c r="F855" s="222"/>
    </row>
    <row r="856" spans="3:6" customFormat="1" ht="15" x14ac:dyDescent="0.25">
      <c r="C856" s="220"/>
      <c r="D856" s="220"/>
      <c r="E856" s="221"/>
      <c r="F856" s="222"/>
    </row>
    <row r="857" spans="3:6" customFormat="1" ht="15" x14ac:dyDescent="0.25">
      <c r="C857" s="220"/>
      <c r="D857" s="220"/>
      <c r="E857" s="221"/>
      <c r="F857" s="222"/>
    </row>
    <row r="858" spans="3:6" customFormat="1" ht="15" x14ac:dyDescent="0.25">
      <c r="C858" s="220"/>
      <c r="D858" s="220"/>
      <c r="E858" s="221"/>
      <c r="F858" s="222"/>
    </row>
    <row r="859" spans="3:6" customFormat="1" ht="15" x14ac:dyDescent="0.25">
      <c r="C859" s="220"/>
      <c r="D859" s="220"/>
      <c r="E859" s="221"/>
      <c r="F859" s="222"/>
    </row>
    <row r="860" spans="3:6" customFormat="1" ht="15" x14ac:dyDescent="0.25">
      <c r="C860" s="220"/>
      <c r="D860" s="220"/>
      <c r="E860" s="221"/>
      <c r="F860" s="222"/>
    </row>
    <row r="861" spans="3:6" customFormat="1" ht="15" x14ac:dyDescent="0.25">
      <c r="C861" s="220"/>
      <c r="D861" s="220"/>
      <c r="E861" s="221"/>
      <c r="F861" s="222"/>
    </row>
    <row r="862" spans="3:6" customFormat="1" ht="15" x14ac:dyDescent="0.25">
      <c r="C862" s="220"/>
      <c r="D862" s="220"/>
      <c r="E862" s="221"/>
      <c r="F862" s="222"/>
    </row>
    <row r="863" spans="3:6" customFormat="1" ht="15" x14ac:dyDescent="0.25">
      <c r="C863" s="220"/>
      <c r="D863" s="220"/>
      <c r="E863" s="221"/>
      <c r="F863" s="222"/>
    </row>
    <row r="864" spans="3:6" customFormat="1" ht="15" x14ac:dyDescent="0.25">
      <c r="C864" s="220"/>
      <c r="D864" s="220"/>
      <c r="E864" s="221"/>
      <c r="F864" s="222"/>
    </row>
    <row r="865" spans="3:6" customFormat="1" ht="15" x14ac:dyDescent="0.25">
      <c r="C865" s="220"/>
      <c r="D865" s="220"/>
      <c r="E865" s="221"/>
      <c r="F865" s="222"/>
    </row>
    <row r="866" spans="3:6" customFormat="1" ht="15" x14ac:dyDescent="0.25">
      <c r="C866" s="220"/>
      <c r="D866" s="220"/>
      <c r="E866" s="221"/>
      <c r="F866" s="222"/>
    </row>
    <row r="867" spans="3:6" customFormat="1" ht="15" x14ac:dyDescent="0.25">
      <c r="C867" s="220"/>
      <c r="D867" s="220"/>
      <c r="E867" s="221"/>
      <c r="F867" s="222"/>
    </row>
    <row r="868" spans="3:6" customFormat="1" ht="15" x14ac:dyDescent="0.25">
      <c r="C868" s="220"/>
      <c r="D868" s="220"/>
      <c r="E868" s="221"/>
      <c r="F868" s="222"/>
    </row>
    <row r="869" spans="3:6" customFormat="1" ht="15" x14ac:dyDescent="0.25">
      <c r="C869" s="220"/>
      <c r="D869" s="220"/>
      <c r="E869" s="221"/>
      <c r="F869" s="222"/>
    </row>
    <row r="870" spans="3:6" customFormat="1" ht="15" x14ac:dyDescent="0.25">
      <c r="C870" s="220"/>
      <c r="D870" s="220"/>
      <c r="E870" s="221"/>
      <c r="F870" s="222"/>
    </row>
    <row r="871" spans="3:6" customFormat="1" ht="15" x14ac:dyDescent="0.25">
      <c r="C871" s="220"/>
      <c r="D871" s="220"/>
      <c r="E871" s="221"/>
      <c r="F871" s="222"/>
    </row>
    <row r="872" spans="3:6" customFormat="1" ht="15" x14ac:dyDescent="0.25">
      <c r="C872" s="220"/>
      <c r="D872" s="220"/>
      <c r="E872" s="221"/>
      <c r="F872" s="222"/>
    </row>
    <row r="873" spans="3:6" customFormat="1" ht="15" x14ac:dyDescent="0.25">
      <c r="C873" s="220"/>
      <c r="D873" s="220"/>
      <c r="E873" s="221"/>
      <c r="F873" s="222"/>
    </row>
    <row r="874" spans="3:6" customFormat="1" ht="15" x14ac:dyDescent="0.25">
      <c r="C874" s="220"/>
      <c r="D874" s="220"/>
      <c r="E874" s="221"/>
      <c r="F874" s="222"/>
    </row>
    <row r="875" spans="3:6" customFormat="1" ht="15" x14ac:dyDescent="0.25">
      <c r="C875" s="220"/>
      <c r="D875" s="220"/>
      <c r="E875" s="221"/>
      <c r="F875" s="222"/>
    </row>
    <row r="876" spans="3:6" customFormat="1" ht="15" x14ac:dyDescent="0.25">
      <c r="C876" s="220"/>
      <c r="D876" s="220"/>
      <c r="E876" s="221"/>
      <c r="F876" s="222"/>
    </row>
    <row r="877" spans="3:6" customFormat="1" ht="15" x14ac:dyDescent="0.25">
      <c r="C877" s="220"/>
      <c r="D877" s="220"/>
      <c r="E877" s="221"/>
      <c r="F877" s="222"/>
    </row>
    <row r="878" spans="3:6" customFormat="1" ht="15" x14ac:dyDescent="0.25">
      <c r="C878" s="220"/>
      <c r="D878" s="220"/>
      <c r="E878" s="221"/>
      <c r="F878" s="222"/>
    </row>
    <row r="879" spans="3:6" customFormat="1" ht="15" x14ac:dyDescent="0.25">
      <c r="C879" s="220"/>
      <c r="D879" s="220"/>
      <c r="E879" s="221"/>
      <c r="F879" s="222"/>
    </row>
    <row r="880" spans="3:6" customFormat="1" ht="15" x14ac:dyDescent="0.25">
      <c r="C880" s="220"/>
      <c r="D880" s="220"/>
      <c r="E880" s="221"/>
      <c r="F880" s="222"/>
    </row>
    <row r="881" spans="3:6" customFormat="1" ht="15" x14ac:dyDescent="0.25">
      <c r="C881" s="220"/>
      <c r="D881" s="220"/>
      <c r="E881" s="221"/>
      <c r="F881" s="222"/>
    </row>
    <row r="882" spans="3:6" customFormat="1" ht="15" x14ac:dyDescent="0.25">
      <c r="C882" s="220"/>
      <c r="D882" s="220"/>
      <c r="E882" s="221"/>
      <c r="F882" s="222"/>
    </row>
    <row r="883" spans="3:6" customFormat="1" ht="15" x14ac:dyDescent="0.25">
      <c r="C883" s="220"/>
      <c r="D883" s="220"/>
      <c r="E883" s="221"/>
      <c r="F883" s="222"/>
    </row>
    <row r="884" spans="3:6" customFormat="1" ht="15" x14ac:dyDescent="0.25">
      <c r="C884" s="220"/>
      <c r="D884" s="220"/>
      <c r="E884" s="221"/>
      <c r="F884" s="222"/>
    </row>
    <row r="885" spans="3:6" customFormat="1" ht="15" x14ac:dyDescent="0.25">
      <c r="C885" s="220"/>
      <c r="D885" s="220"/>
      <c r="E885" s="221"/>
      <c r="F885" s="222"/>
    </row>
    <row r="886" spans="3:6" customFormat="1" ht="15" x14ac:dyDescent="0.25">
      <c r="C886" s="220"/>
      <c r="D886" s="220"/>
      <c r="E886" s="221"/>
      <c r="F886" s="222"/>
    </row>
    <row r="887" spans="3:6" customFormat="1" ht="15" x14ac:dyDescent="0.25">
      <c r="C887" s="220"/>
      <c r="D887" s="220"/>
      <c r="E887" s="221"/>
      <c r="F887" s="222"/>
    </row>
    <row r="888" spans="3:6" customFormat="1" ht="15" x14ac:dyDescent="0.25">
      <c r="C888" s="220"/>
      <c r="D888" s="220"/>
      <c r="E888" s="221"/>
      <c r="F888" s="222"/>
    </row>
    <row r="889" spans="3:6" customFormat="1" ht="15" x14ac:dyDescent="0.25">
      <c r="C889" s="220"/>
      <c r="D889" s="220"/>
      <c r="E889" s="221"/>
      <c r="F889" s="222"/>
    </row>
    <row r="890" spans="3:6" customFormat="1" ht="15" x14ac:dyDescent="0.25">
      <c r="C890" s="220"/>
      <c r="D890" s="220"/>
      <c r="E890" s="221"/>
      <c r="F890" s="222"/>
    </row>
    <row r="891" spans="3:6" customFormat="1" ht="15" x14ac:dyDescent="0.25">
      <c r="C891" s="220"/>
      <c r="D891" s="220"/>
      <c r="E891" s="221"/>
      <c r="F891" s="222"/>
    </row>
    <row r="892" spans="3:6" customFormat="1" ht="15" x14ac:dyDescent="0.25">
      <c r="C892" s="220"/>
      <c r="D892" s="220"/>
      <c r="E892" s="221"/>
      <c r="F892" s="222"/>
    </row>
    <row r="893" spans="3:6" customFormat="1" ht="15" x14ac:dyDescent="0.25">
      <c r="C893" s="220"/>
      <c r="D893" s="220"/>
      <c r="E893" s="221"/>
      <c r="F893" s="222"/>
    </row>
    <row r="894" spans="3:6" customFormat="1" ht="15" x14ac:dyDescent="0.25">
      <c r="C894" s="220"/>
      <c r="D894" s="220"/>
      <c r="E894" s="221"/>
      <c r="F894" s="222"/>
    </row>
    <row r="895" spans="3:6" customFormat="1" ht="15" x14ac:dyDescent="0.25">
      <c r="C895" s="220"/>
      <c r="D895" s="220"/>
      <c r="E895" s="221"/>
      <c r="F895" s="222"/>
    </row>
    <row r="896" spans="3:6" customFormat="1" ht="15" x14ac:dyDescent="0.25">
      <c r="C896" s="220"/>
      <c r="D896" s="220"/>
      <c r="E896" s="221"/>
      <c r="F896" s="222"/>
    </row>
    <row r="897" spans="3:6" customFormat="1" ht="15" x14ac:dyDescent="0.25">
      <c r="C897" s="220"/>
      <c r="D897" s="220"/>
      <c r="E897" s="221"/>
      <c r="F897" s="222"/>
    </row>
    <row r="898" spans="3:6" customFormat="1" ht="15" x14ac:dyDescent="0.25">
      <c r="C898" s="220"/>
      <c r="D898" s="220"/>
      <c r="E898" s="221"/>
      <c r="F898" s="222"/>
    </row>
    <row r="899" spans="3:6" customFormat="1" ht="15" x14ac:dyDescent="0.25">
      <c r="C899" s="220"/>
      <c r="D899" s="220"/>
      <c r="E899" s="221"/>
      <c r="F899" s="222"/>
    </row>
    <row r="900" spans="3:6" customFormat="1" ht="15" x14ac:dyDescent="0.25">
      <c r="C900" s="220"/>
      <c r="D900" s="220"/>
      <c r="E900" s="221"/>
      <c r="F900" s="222"/>
    </row>
    <row r="901" spans="3:6" customFormat="1" ht="15" x14ac:dyDescent="0.25">
      <c r="C901" s="220"/>
      <c r="D901" s="220"/>
      <c r="E901" s="221"/>
      <c r="F901" s="222"/>
    </row>
    <row r="902" spans="3:6" customFormat="1" ht="15" x14ac:dyDescent="0.25">
      <c r="C902" s="220"/>
      <c r="D902" s="220"/>
      <c r="E902" s="221"/>
      <c r="F902" s="222"/>
    </row>
    <row r="903" spans="3:6" customFormat="1" ht="15" x14ac:dyDescent="0.25">
      <c r="C903" s="220"/>
      <c r="D903" s="220"/>
      <c r="E903" s="221"/>
      <c r="F903" s="222"/>
    </row>
    <row r="904" spans="3:6" customFormat="1" ht="15" x14ac:dyDescent="0.25">
      <c r="C904" s="220"/>
      <c r="D904" s="220"/>
      <c r="E904" s="221"/>
      <c r="F904" s="222"/>
    </row>
    <row r="905" spans="3:6" customFormat="1" ht="15" x14ac:dyDescent="0.25">
      <c r="C905" s="220"/>
      <c r="D905" s="220"/>
      <c r="E905" s="221"/>
      <c r="F905" s="222"/>
    </row>
    <row r="906" spans="3:6" customFormat="1" ht="15" x14ac:dyDescent="0.25">
      <c r="C906" s="220"/>
      <c r="D906" s="220"/>
      <c r="E906" s="221"/>
      <c r="F906" s="222"/>
    </row>
    <row r="907" spans="3:6" customFormat="1" ht="15" x14ac:dyDescent="0.25">
      <c r="C907" s="220"/>
      <c r="D907" s="220"/>
      <c r="E907" s="221"/>
      <c r="F907" s="222"/>
    </row>
    <row r="908" spans="3:6" customFormat="1" ht="15" x14ac:dyDescent="0.25">
      <c r="C908" s="220"/>
      <c r="D908" s="220"/>
      <c r="E908" s="221"/>
      <c r="F908" s="222"/>
    </row>
    <row r="909" spans="3:6" customFormat="1" ht="15" x14ac:dyDescent="0.25">
      <c r="C909" s="220"/>
      <c r="D909" s="220"/>
      <c r="E909" s="221"/>
      <c r="F909" s="222"/>
    </row>
    <row r="910" spans="3:6" customFormat="1" ht="15" x14ac:dyDescent="0.25">
      <c r="C910" s="220"/>
      <c r="D910" s="220"/>
      <c r="E910" s="221"/>
      <c r="F910" s="222"/>
    </row>
    <row r="911" spans="3:6" customFormat="1" ht="15" x14ac:dyDescent="0.25">
      <c r="C911" s="220"/>
      <c r="D911" s="220"/>
      <c r="E911" s="221"/>
      <c r="F911" s="222"/>
    </row>
    <row r="912" spans="3:6" customFormat="1" ht="15" x14ac:dyDescent="0.25">
      <c r="C912" s="220"/>
      <c r="D912" s="220"/>
      <c r="E912" s="221"/>
      <c r="F912" s="222"/>
    </row>
    <row r="913" spans="3:6" customFormat="1" ht="15" x14ac:dyDescent="0.25">
      <c r="C913" s="220"/>
      <c r="D913" s="220"/>
      <c r="E913" s="221"/>
      <c r="F913" s="222"/>
    </row>
    <row r="914" spans="3:6" customFormat="1" ht="15" x14ac:dyDescent="0.25">
      <c r="C914" s="220"/>
      <c r="D914" s="220"/>
      <c r="E914" s="221"/>
      <c r="F914" s="222"/>
    </row>
    <row r="915" spans="3:6" customFormat="1" ht="15" x14ac:dyDescent="0.25">
      <c r="C915" s="220"/>
      <c r="D915" s="220"/>
      <c r="E915" s="221"/>
      <c r="F915" s="222"/>
    </row>
    <row r="916" spans="3:6" customFormat="1" ht="15" x14ac:dyDescent="0.25">
      <c r="C916" s="220"/>
      <c r="D916" s="220"/>
      <c r="E916" s="221"/>
      <c r="F916" s="222"/>
    </row>
    <row r="917" spans="3:6" customFormat="1" ht="15" x14ac:dyDescent="0.25">
      <c r="C917" s="220"/>
      <c r="D917" s="220"/>
      <c r="E917" s="221"/>
      <c r="F917" s="222"/>
    </row>
    <row r="918" spans="3:6" customFormat="1" ht="15" x14ac:dyDescent="0.25">
      <c r="C918" s="220"/>
      <c r="D918" s="220"/>
      <c r="E918" s="221"/>
      <c r="F918" s="222"/>
    </row>
    <row r="919" spans="3:6" customFormat="1" ht="15" x14ac:dyDescent="0.25">
      <c r="C919" s="220"/>
      <c r="D919" s="220"/>
      <c r="E919" s="221"/>
      <c r="F919" s="222"/>
    </row>
    <row r="920" spans="3:6" customFormat="1" ht="15" x14ac:dyDescent="0.25">
      <c r="C920" s="220"/>
      <c r="D920" s="220"/>
      <c r="E920" s="221"/>
      <c r="F920" s="222"/>
    </row>
    <row r="921" spans="3:6" customFormat="1" ht="15" x14ac:dyDescent="0.25">
      <c r="C921" s="220"/>
      <c r="D921" s="220"/>
      <c r="E921" s="221"/>
      <c r="F921" s="222"/>
    </row>
    <row r="922" spans="3:6" customFormat="1" ht="15" x14ac:dyDescent="0.25">
      <c r="C922" s="220"/>
      <c r="D922" s="220"/>
      <c r="E922" s="221"/>
      <c r="F922" s="222"/>
    </row>
    <row r="923" spans="3:6" customFormat="1" ht="15" x14ac:dyDescent="0.25">
      <c r="C923" s="220"/>
      <c r="D923" s="220"/>
      <c r="E923" s="221"/>
      <c r="F923" s="222"/>
    </row>
    <row r="924" spans="3:6" customFormat="1" ht="15" x14ac:dyDescent="0.25">
      <c r="C924" s="220"/>
      <c r="D924" s="220"/>
      <c r="E924" s="221"/>
      <c r="F924" s="222"/>
    </row>
    <row r="925" spans="3:6" customFormat="1" ht="15" x14ac:dyDescent="0.25">
      <c r="C925" s="220"/>
      <c r="D925" s="220"/>
      <c r="E925" s="221"/>
      <c r="F925" s="222"/>
    </row>
    <row r="926" spans="3:6" customFormat="1" ht="15" x14ac:dyDescent="0.25">
      <c r="C926" s="220"/>
      <c r="D926" s="220"/>
      <c r="E926" s="221"/>
      <c r="F926" s="222"/>
    </row>
    <row r="927" spans="3:6" customFormat="1" ht="15" x14ac:dyDescent="0.25">
      <c r="C927" s="220"/>
      <c r="D927" s="220"/>
      <c r="E927" s="221"/>
      <c r="F927" s="222"/>
    </row>
    <row r="928" spans="3:6" customFormat="1" ht="15" x14ac:dyDescent="0.25">
      <c r="C928" s="220"/>
      <c r="D928" s="220"/>
      <c r="E928" s="221"/>
      <c r="F928" s="222"/>
    </row>
    <row r="929" spans="3:6" customFormat="1" ht="15" x14ac:dyDescent="0.25">
      <c r="C929" s="220"/>
      <c r="D929" s="220"/>
      <c r="E929" s="221"/>
      <c r="F929" s="222"/>
    </row>
    <row r="930" spans="3:6" customFormat="1" ht="15" x14ac:dyDescent="0.25">
      <c r="C930" s="220"/>
      <c r="D930" s="220"/>
      <c r="E930" s="221"/>
      <c r="F930" s="222"/>
    </row>
    <row r="931" spans="3:6" customFormat="1" ht="15" x14ac:dyDescent="0.25">
      <c r="C931" s="220"/>
      <c r="D931" s="220"/>
      <c r="E931" s="221"/>
      <c r="F931" s="222"/>
    </row>
    <row r="932" spans="3:6" customFormat="1" ht="15" x14ac:dyDescent="0.25">
      <c r="C932" s="220"/>
      <c r="D932" s="220"/>
      <c r="E932" s="221"/>
      <c r="F932" s="222"/>
    </row>
    <row r="933" spans="3:6" customFormat="1" ht="15" x14ac:dyDescent="0.25">
      <c r="C933" s="220"/>
      <c r="D933" s="220"/>
      <c r="E933" s="221"/>
      <c r="F933" s="222"/>
    </row>
    <row r="934" spans="3:6" customFormat="1" ht="15" x14ac:dyDescent="0.25">
      <c r="C934" s="220"/>
      <c r="D934" s="220"/>
      <c r="E934" s="221"/>
      <c r="F934" s="222"/>
    </row>
    <row r="935" spans="3:6" customFormat="1" ht="15" x14ac:dyDescent="0.25">
      <c r="C935" s="220"/>
      <c r="D935" s="220"/>
      <c r="E935" s="221"/>
      <c r="F935" s="222"/>
    </row>
    <row r="936" spans="3:6" customFormat="1" ht="15" x14ac:dyDescent="0.25">
      <c r="C936" s="220"/>
      <c r="D936" s="220"/>
      <c r="E936" s="221"/>
      <c r="F936" s="222"/>
    </row>
    <row r="937" spans="3:6" customFormat="1" ht="15" x14ac:dyDescent="0.25">
      <c r="C937" s="220"/>
      <c r="D937" s="220"/>
      <c r="E937" s="221"/>
      <c r="F937" s="222"/>
    </row>
    <row r="938" spans="3:6" customFormat="1" ht="15" x14ac:dyDescent="0.25">
      <c r="C938" s="220"/>
      <c r="D938" s="220"/>
      <c r="E938" s="221"/>
      <c r="F938" s="222"/>
    </row>
    <row r="939" spans="3:6" customFormat="1" ht="15" x14ac:dyDescent="0.25">
      <c r="C939" s="220"/>
      <c r="D939" s="220"/>
      <c r="E939" s="221"/>
      <c r="F939" s="222"/>
    </row>
    <row r="940" spans="3:6" customFormat="1" ht="15" x14ac:dyDescent="0.25">
      <c r="C940" s="220"/>
      <c r="D940" s="220"/>
      <c r="E940" s="221"/>
      <c r="F940" s="222"/>
    </row>
    <row r="941" spans="3:6" customFormat="1" ht="15" x14ac:dyDescent="0.25">
      <c r="C941" s="220"/>
      <c r="D941" s="220"/>
      <c r="E941" s="221"/>
      <c r="F941" s="222"/>
    </row>
    <row r="942" spans="3:6" customFormat="1" ht="15" x14ac:dyDescent="0.25">
      <c r="C942" s="220"/>
      <c r="D942" s="220"/>
      <c r="E942" s="221"/>
      <c r="F942" s="222"/>
    </row>
    <row r="943" spans="3:6" customFormat="1" ht="15" x14ac:dyDescent="0.25">
      <c r="C943" s="220"/>
      <c r="D943" s="220"/>
      <c r="E943" s="221"/>
      <c r="F943" s="222"/>
    </row>
    <row r="944" spans="3:6" customFormat="1" ht="15" x14ac:dyDescent="0.25">
      <c r="C944" s="220"/>
      <c r="D944" s="220"/>
      <c r="E944" s="221"/>
      <c r="F944" s="222"/>
    </row>
    <row r="945" spans="3:6" customFormat="1" ht="15" x14ac:dyDescent="0.25">
      <c r="C945" s="220"/>
      <c r="D945" s="220"/>
      <c r="E945" s="221"/>
      <c r="F945" s="222"/>
    </row>
    <row r="946" spans="3:6" customFormat="1" ht="15" x14ac:dyDescent="0.25">
      <c r="C946" s="220"/>
      <c r="D946" s="220"/>
      <c r="E946" s="221"/>
      <c r="F946" s="222"/>
    </row>
    <row r="947" spans="3:6" customFormat="1" ht="15" x14ac:dyDescent="0.25">
      <c r="C947" s="220"/>
      <c r="D947" s="220"/>
      <c r="E947" s="221"/>
      <c r="F947" s="222"/>
    </row>
    <row r="948" spans="3:6" customFormat="1" ht="15" x14ac:dyDescent="0.25">
      <c r="C948" s="220"/>
      <c r="D948" s="220"/>
      <c r="E948" s="221"/>
      <c r="F948" s="222"/>
    </row>
    <row r="949" spans="3:6" customFormat="1" ht="15" x14ac:dyDescent="0.25">
      <c r="C949" s="220"/>
      <c r="D949" s="220"/>
      <c r="E949" s="221"/>
      <c r="F949" s="222"/>
    </row>
    <row r="950" spans="3:6" customFormat="1" ht="15" x14ac:dyDescent="0.25">
      <c r="C950" s="220"/>
      <c r="D950" s="220"/>
      <c r="E950" s="221"/>
      <c r="F950" s="222"/>
    </row>
    <row r="951" spans="3:6" customFormat="1" ht="15" x14ac:dyDescent="0.25">
      <c r="C951" s="220"/>
      <c r="D951" s="220"/>
      <c r="E951" s="221"/>
      <c r="F951" s="222"/>
    </row>
    <row r="952" spans="3:6" customFormat="1" ht="15" x14ac:dyDescent="0.25">
      <c r="C952" s="220"/>
      <c r="D952" s="220"/>
      <c r="E952" s="221"/>
      <c r="F952" s="222"/>
    </row>
    <row r="953" spans="3:6" customFormat="1" ht="15" x14ac:dyDescent="0.25">
      <c r="C953" s="220"/>
      <c r="D953" s="220"/>
      <c r="E953" s="221"/>
      <c r="F953" s="222"/>
    </row>
    <row r="954" spans="3:6" customFormat="1" ht="15" x14ac:dyDescent="0.25">
      <c r="C954" s="220"/>
      <c r="D954" s="220"/>
      <c r="E954" s="221"/>
      <c r="F954" s="222"/>
    </row>
    <row r="955" spans="3:6" customFormat="1" ht="15" x14ac:dyDescent="0.25">
      <c r="C955" s="220"/>
      <c r="D955" s="220"/>
      <c r="E955" s="221"/>
      <c r="F955" s="222"/>
    </row>
    <row r="956" spans="3:6" customFormat="1" ht="15" x14ac:dyDescent="0.25">
      <c r="C956" s="220"/>
      <c r="D956" s="220"/>
      <c r="E956" s="221"/>
      <c r="F956" s="222"/>
    </row>
    <row r="957" spans="3:6" customFormat="1" ht="15" x14ac:dyDescent="0.25">
      <c r="C957" s="220"/>
      <c r="D957" s="220"/>
      <c r="E957" s="221"/>
      <c r="F957" s="222"/>
    </row>
    <row r="958" spans="3:6" customFormat="1" ht="15" x14ac:dyDescent="0.25">
      <c r="C958" s="220"/>
      <c r="D958" s="220"/>
      <c r="E958" s="221"/>
      <c r="F958" s="222"/>
    </row>
    <row r="959" spans="3:6" customFormat="1" ht="15" x14ac:dyDescent="0.25">
      <c r="C959" s="220"/>
      <c r="D959" s="220"/>
      <c r="E959" s="221"/>
      <c r="F959" s="222"/>
    </row>
    <row r="960" spans="3:6" customFormat="1" ht="15" x14ac:dyDescent="0.25">
      <c r="C960" s="220"/>
      <c r="D960" s="220"/>
      <c r="E960" s="221"/>
      <c r="F960" s="222"/>
    </row>
    <row r="961" spans="3:6" customFormat="1" ht="15" x14ac:dyDescent="0.25">
      <c r="C961" s="220"/>
      <c r="D961" s="220"/>
      <c r="E961" s="221"/>
      <c r="F961" s="222"/>
    </row>
    <row r="962" spans="3:6" customFormat="1" ht="15" x14ac:dyDescent="0.25">
      <c r="C962" s="220"/>
      <c r="D962" s="220"/>
      <c r="E962" s="221"/>
      <c r="F962" s="222"/>
    </row>
    <row r="963" spans="3:6" customFormat="1" ht="15" x14ac:dyDescent="0.25">
      <c r="C963" s="220"/>
      <c r="D963" s="220"/>
      <c r="E963" s="221"/>
      <c r="F963" s="222"/>
    </row>
    <row r="964" spans="3:6" customFormat="1" ht="15" x14ac:dyDescent="0.25">
      <c r="C964" s="220"/>
      <c r="D964" s="220"/>
      <c r="E964" s="221"/>
      <c r="F964" s="222"/>
    </row>
    <row r="965" spans="3:6" customFormat="1" ht="15" x14ac:dyDescent="0.25">
      <c r="C965" s="220"/>
      <c r="D965" s="220"/>
      <c r="E965" s="221"/>
      <c r="F965" s="222"/>
    </row>
    <row r="966" spans="3:6" customFormat="1" ht="15" x14ac:dyDescent="0.25">
      <c r="C966" s="220"/>
      <c r="D966" s="220"/>
      <c r="E966" s="221"/>
      <c r="F966" s="222"/>
    </row>
    <row r="967" spans="3:6" customFormat="1" ht="15" x14ac:dyDescent="0.25">
      <c r="C967" s="220"/>
      <c r="D967" s="220"/>
      <c r="E967" s="221"/>
      <c r="F967" s="222"/>
    </row>
    <row r="968" spans="3:6" customFormat="1" ht="15" x14ac:dyDescent="0.25">
      <c r="C968" s="220"/>
      <c r="D968" s="220"/>
      <c r="E968" s="221"/>
      <c r="F968" s="222"/>
    </row>
    <row r="969" spans="3:6" customFormat="1" ht="15" x14ac:dyDescent="0.25">
      <c r="C969" s="220"/>
      <c r="D969" s="220"/>
      <c r="E969" s="221"/>
      <c r="F969" s="222"/>
    </row>
    <row r="970" spans="3:6" customFormat="1" ht="15" x14ac:dyDescent="0.25">
      <c r="C970" s="220"/>
      <c r="D970" s="220"/>
      <c r="E970" s="221"/>
      <c r="F970" s="222"/>
    </row>
    <row r="971" spans="3:6" customFormat="1" ht="15" x14ac:dyDescent="0.25">
      <c r="C971" s="220"/>
      <c r="D971" s="220"/>
      <c r="E971" s="221"/>
      <c r="F971" s="222"/>
    </row>
    <row r="972" spans="3:6" customFormat="1" ht="15" x14ac:dyDescent="0.25">
      <c r="C972" s="220"/>
      <c r="D972" s="220"/>
      <c r="E972" s="221"/>
      <c r="F972" s="222"/>
    </row>
    <row r="973" spans="3:6" customFormat="1" ht="15" x14ac:dyDescent="0.25">
      <c r="C973" s="220"/>
      <c r="D973" s="220"/>
      <c r="E973" s="221"/>
      <c r="F973" s="222"/>
    </row>
    <row r="974" spans="3:6" customFormat="1" ht="15" x14ac:dyDescent="0.25">
      <c r="C974" s="220"/>
      <c r="D974" s="220"/>
      <c r="E974" s="221"/>
      <c r="F974" s="222"/>
    </row>
    <row r="975" spans="3:6" customFormat="1" ht="15" x14ac:dyDescent="0.25">
      <c r="C975" s="220"/>
      <c r="D975" s="220"/>
      <c r="E975" s="221"/>
      <c r="F975" s="222"/>
    </row>
    <row r="976" spans="3:6" customFormat="1" ht="15" x14ac:dyDescent="0.25">
      <c r="C976" s="220"/>
      <c r="D976" s="220"/>
      <c r="E976" s="221"/>
      <c r="F976" s="222"/>
    </row>
    <row r="977" spans="3:6" customFormat="1" ht="15" x14ac:dyDescent="0.25">
      <c r="C977" s="220"/>
      <c r="D977" s="220"/>
      <c r="E977" s="221"/>
      <c r="F977" s="222"/>
    </row>
    <row r="978" spans="3:6" customFormat="1" ht="15" x14ac:dyDescent="0.25">
      <c r="C978" s="220"/>
      <c r="D978" s="220"/>
      <c r="E978" s="221"/>
      <c r="F978" s="222"/>
    </row>
    <row r="979" spans="3:6" customFormat="1" ht="15" x14ac:dyDescent="0.25">
      <c r="C979" s="220"/>
      <c r="D979" s="220"/>
      <c r="E979" s="221"/>
      <c r="F979" s="222"/>
    </row>
    <row r="980" spans="3:6" customFormat="1" ht="15" x14ac:dyDescent="0.25">
      <c r="C980" s="220"/>
      <c r="D980" s="220"/>
      <c r="E980" s="221"/>
      <c r="F980" s="222"/>
    </row>
    <row r="981" spans="3:6" customFormat="1" ht="15" x14ac:dyDescent="0.25">
      <c r="C981" s="220"/>
      <c r="D981" s="220"/>
      <c r="E981" s="221"/>
      <c r="F981" s="222"/>
    </row>
    <row r="982" spans="3:6" customFormat="1" ht="15" x14ac:dyDescent="0.25">
      <c r="C982" s="220"/>
      <c r="D982" s="220"/>
      <c r="E982" s="221"/>
      <c r="F982" s="222"/>
    </row>
    <row r="983" spans="3:6" customFormat="1" ht="15" x14ac:dyDescent="0.25">
      <c r="C983" s="220"/>
      <c r="D983" s="220"/>
      <c r="E983" s="221"/>
      <c r="F983" s="222"/>
    </row>
    <row r="984" spans="3:6" customFormat="1" ht="15" x14ac:dyDescent="0.25">
      <c r="C984" s="220"/>
      <c r="D984" s="220"/>
      <c r="E984" s="221"/>
      <c r="F984" s="222"/>
    </row>
    <row r="985" spans="3:6" customFormat="1" ht="15" x14ac:dyDescent="0.25">
      <c r="C985" s="220"/>
      <c r="D985" s="220"/>
      <c r="E985" s="221"/>
      <c r="F985" s="222"/>
    </row>
    <row r="986" spans="3:6" customFormat="1" ht="15" x14ac:dyDescent="0.25">
      <c r="C986" s="220"/>
      <c r="D986" s="220"/>
      <c r="E986" s="221"/>
      <c r="F986" s="222"/>
    </row>
    <row r="987" spans="3:6" customFormat="1" ht="15" x14ac:dyDescent="0.25">
      <c r="C987" s="220"/>
      <c r="D987" s="220"/>
      <c r="E987" s="221"/>
      <c r="F987" s="222"/>
    </row>
    <row r="988" spans="3:6" customFormat="1" ht="15" x14ac:dyDescent="0.25">
      <c r="C988" s="220"/>
      <c r="D988" s="220"/>
      <c r="E988" s="221"/>
      <c r="F988" s="222"/>
    </row>
    <row r="989" spans="3:6" customFormat="1" ht="15" x14ac:dyDescent="0.25">
      <c r="C989" s="220"/>
      <c r="D989" s="220"/>
      <c r="E989" s="221"/>
      <c r="F989" s="222"/>
    </row>
    <row r="990" spans="3:6" customFormat="1" ht="15" x14ac:dyDescent="0.25">
      <c r="C990" s="220"/>
      <c r="D990" s="220"/>
      <c r="E990" s="221"/>
      <c r="F990" s="222"/>
    </row>
    <row r="991" spans="3:6" customFormat="1" ht="15" x14ac:dyDescent="0.25">
      <c r="C991" s="220"/>
      <c r="D991" s="220"/>
      <c r="E991" s="221"/>
      <c r="F991" s="222"/>
    </row>
    <row r="992" spans="3:6" customFormat="1" ht="15" x14ac:dyDescent="0.25">
      <c r="C992" s="220"/>
      <c r="D992" s="220"/>
      <c r="E992" s="221"/>
      <c r="F992" s="222"/>
    </row>
    <row r="993" spans="3:6" customFormat="1" ht="15" x14ac:dyDescent="0.25">
      <c r="C993" s="220"/>
      <c r="D993" s="220"/>
      <c r="E993" s="221"/>
      <c r="F993" s="222"/>
    </row>
    <row r="994" spans="3:6" customFormat="1" ht="15" x14ac:dyDescent="0.25">
      <c r="C994" s="220"/>
      <c r="D994" s="220"/>
      <c r="E994" s="221"/>
      <c r="F994" s="222"/>
    </row>
    <row r="995" spans="3:6" customFormat="1" ht="15" x14ac:dyDescent="0.25">
      <c r="C995" s="220"/>
      <c r="D995" s="220"/>
      <c r="E995" s="221"/>
      <c r="F995" s="222"/>
    </row>
    <row r="996" spans="3:6" customFormat="1" ht="15" x14ac:dyDescent="0.25">
      <c r="C996" s="220"/>
      <c r="D996" s="220"/>
      <c r="E996" s="221"/>
      <c r="F996" s="222"/>
    </row>
    <row r="997" spans="3:6" customFormat="1" ht="15" x14ac:dyDescent="0.25">
      <c r="C997" s="220"/>
      <c r="D997" s="220"/>
      <c r="E997" s="221"/>
      <c r="F997" s="222"/>
    </row>
    <row r="998" spans="3:6" customFormat="1" ht="15" x14ac:dyDescent="0.25">
      <c r="C998" s="220"/>
      <c r="D998" s="220"/>
      <c r="E998" s="221"/>
      <c r="F998" s="222"/>
    </row>
    <row r="999" spans="3:6" customFormat="1" ht="15" x14ac:dyDescent="0.25">
      <c r="C999" s="220"/>
      <c r="D999" s="220"/>
      <c r="E999" s="221"/>
      <c r="F999" s="222"/>
    </row>
    <row r="1000" spans="3:6" customFormat="1" ht="15" x14ac:dyDescent="0.25">
      <c r="C1000" s="220"/>
      <c r="D1000" s="220"/>
      <c r="E1000" s="221"/>
      <c r="F1000" s="222"/>
    </row>
    <row r="1001" spans="3:6" customFormat="1" ht="15" x14ac:dyDescent="0.25">
      <c r="C1001" s="220"/>
      <c r="D1001" s="220"/>
      <c r="E1001" s="221"/>
      <c r="F1001" s="222"/>
    </row>
    <row r="1002" spans="3:6" customFormat="1" ht="15" x14ac:dyDescent="0.25">
      <c r="C1002" s="220"/>
      <c r="D1002" s="220"/>
      <c r="E1002" s="221"/>
      <c r="F1002" s="222"/>
    </row>
    <row r="1003" spans="3:6" customFormat="1" ht="15" x14ac:dyDescent="0.25">
      <c r="C1003" s="220"/>
      <c r="D1003" s="220"/>
      <c r="E1003" s="221"/>
      <c r="F1003" s="222"/>
    </row>
    <row r="1004" spans="3:6" customFormat="1" ht="15" x14ac:dyDescent="0.25">
      <c r="C1004" s="220"/>
      <c r="D1004" s="220"/>
      <c r="E1004" s="221"/>
      <c r="F1004" s="222"/>
    </row>
    <row r="1005" spans="3:6" customFormat="1" ht="15" x14ac:dyDescent="0.25">
      <c r="C1005" s="220"/>
      <c r="D1005" s="220"/>
      <c r="E1005" s="221"/>
      <c r="F1005" s="222"/>
    </row>
    <row r="1006" spans="3:6" customFormat="1" ht="15" x14ac:dyDescent="0.25">
      <c r="C1006" s="220"/>
      <c r="D1006" s="220"/>
      <c r="E1006" s="221"/>
      <c r="F1006" s="222"/>
    </row>
    <row r="1007" spans="3:6" customFormat="1" ht="15" x14ac:dyDescent="0.25">
      <c r="C1007" s="220"/>
      <c r="D1007" s="220"/>
      <c r="E1007" s="221"/>
      <c r="F1007" s="222"/>
    </row>
    <row r="1008" spans="3:6" customFormat="1" ht="15" x14ac:dyDescent="0.25">
      <c r="C1008" s="220"/>
      <c r="D1008" s="220"/>
      <c r="E1008" s="221"/>
      <c r="F1008" s="222"/>
    </row>
    <row r="1009" spans="3:6" customFormat="1" ht="15" x14ac:dyDescent="0.25">
      <c r="C1009" s="220"/>
      <c r="D1009" s="220"/>
      <c r="E1009" s="221"/>
      <c r="F1009" s="222"/>
    </row>
    <row r="1010" spans="3:6" customFormat="1" ht="15" x14ac:dyDescent="0.25">
      <c r="C1010" s="220"/>
      <c r="D1010" s="220"/>
      <c r="E1010" s="221"/>
      <c r="F1010" s="222"/>
    </row>
    <row r="1011" spans="3:6" customFormat="1" ht="15" x14ac:dyDescent="0.25">
      <c r="C1011" s="220"/>
      <c r="D1011" s="220"/>
      <c r="E1011" s="221"/>
      <c r="F1011" s="222"/>
    </row>
    <row r="1012" spans="3:6" customFormat="1" ht="15" x14ac:dyDescent="0.25">
      <c r="C1012" s="220"/>
      <c r="D1012" s="220"/>
      <c r="E1012" s="221"/>
      <c r="F1012" s="222"/>
    </row>
    <row r="1013" spans="3:6" customFormat="1" ht="15" x14ac:dyDescent="0.25">
      <c r="C1013" s="220"/>
      <c r="D1013" s="220"/>
      <c r="E1013" s="221"/>
      <c r="F1013" s="222"/>
    </row>
    <row r="1014" spans="3:6" customFormat="1" ht="15" x14ac:dyDescent="0.25">
      <c r="C1014" s="220"/>
      <c r="D1014" s="220"/>
      <c r="E1014" s="221"/>
      <c r="F1014" s="222"/>
    </row>
    <row r="1015" spans="3:6" customFormat="1" ht="15" x14ac:dyDescent="0.25">
      <c r="C1015" s="220"/>
      <c r="D1015" s="220"/>
      <c r="E1015" s="221"/>
      <c r="F1015" s="222"/>
    </row>
    <row r="1016" spans="3:6" customFormat="1" ht="15" x14ac:dyDescent="0.25">
      <c r="C1016" s="220"/>
      <c r="D1016" s="220"/>
      <c r="E1016" s="221"/>
      <c r="F1016" s="222"/>
    </row>
    <row r="1017" spans="3:6" customFormat="1" ht="15" x14ac:dyDescent="0.25">
      <c r="C1017" s="220"/>
      <c r="D1017" s="220"/>
      <c r="E1017" s="221"/>
      <c r="F1017" s="222"/>
    </row>
    <row r="1018" spans="3:6" customFormat="1" ht="15" x14ac:dyDescent="0.25">
      <c r="C1018" s="220"/>
      <c r="D1018" s="220"/>
      <c r="E1018" s="221"/>
      <c r="F1018" s="222"/>
    </row>
    <row r="1019" spans="3:6" customFormat="1" ht="15" x14ac:dyDescent="0.25">
      <c r="C1019" s="220"/>
      <c r="D1019" s="220"/>
      <c r="E1019" s="221"/>
      <c r="F1019" s="222"/>
    </row>
    <row r="1020" spans="3:6" customFormat="1" ht="15" x14ac:dyDescent="0.25">
      <c r="C1020" s="220"/>
      <c r="D1020" s="220"/>
      <c r="E1020" s="221"/>
      <c r="F1020" s="222"/>
    </row>
    <row r="1021" spans="3:6" customFormat="1" ht="15" x14ac:dyDescent="0.25">
      <c r="C1021" s="220"/>
      <c r="D1021" s="220"/>
      <c r="E1021" s="221"/>
      <c r="F1021" s="222"/>
    </row>
    <row r="1022" spans="3:6" customFormat="1" ht="15" x14ac:dyDescent="0.25">
      <c r="C1022" s="220"/>
      <c r="D1022" s="220"/>
      <c r="E1022" s="221"/>
      <c r="F1022" s="222"/>
    </row>
    <row r="1023" spans="3:6" customFormat="1" ht="15" x14ac:dyDescent="0.25">
      <c r="C1023" s="220"/>
      <c r="D1023" s="220"/>
      <c r="E1023" s="221"/>
      <c r="F1023" s="222"/>
    </row>
    <row r="1024" spans="3:6" customFormat="1" ht="15" x14ac:dyDescent="0.25">
      <c r="C1024" s="220"/>
      <c r="D1024" s="220"/>
      <c r="E1024" s="221"/>
      <c r="F1024" s="222"/>
    </row>
    <row r="1025" spans="3:6" customFormat="1" ht="15" x14ac:dyDescent="0.25">
      <c r="C1025" s="220"/>
      <c r="D1025" s="220"/>
      <c r="E1025" s="221"/>
      <c r="F1025" s="222"/>
    </row>
    <row r="1026" spans="3:6" customFormat="1" ht="15" x14ac:dyDescent="0.25">
      <c r="C1026" s="220"/>
      <c r="D1026" s="220"/>
      <c r="E1026" s="221"/>
      <c r="F1026" s="222"/>
    </row>
    <row r="1027" spans="3:6" customFormat="1" ht="15" x14ac:dyDescent="0.25">
      <c r="C1027" s="220"/>
      <c r="D1027" s="220"/>
      <c r="E1027" s="221"/>
      <c r="F1027" s="222"/>
    </row>
    <row r="1028" spans="3:6" customFormat="1" ht="15" x14ac:dyDescent="0.25">
      <c r="C1028" s="220"/>
      <c r="D1028" s="220"/>
      <c r="E1028" s="221"/>
      <c r="F1028" s="222"/>
    </row>
    <row r="1029" spans="3:6" customFormat="1" ht="15" x14ac:dyDescent="0.25">
      <c r="C1029" s="220"/>
      <c r="D1029" s="220"/>
      <c r="E1029" s="221"/>
      <c r="F1029" s="222"/>
    </row>
    <row r="1030" spans="3:6" customFormat="1" ht="15" x14ac:dyDescent="0.25">
      <c r="C1030" s="220"/>
      <c r="D1030" s="220"/>
      <c r="E1030" s="221"/>
      <c r="F1030" s="222"/>
    </row>
    <row r="1031" spans="3:6" customFormat="1" ht="15" x14ac:dyDescent="0.25">
      <c r="C1031" s="220"/>
      <c r="D1031" s="220"/>
      <c r="E1031" s="221"/>
      <c r="F1031" s="222"/>
    </row>
    <row r="1032" spans="3:6" customFormat="1" ht="15" x14ac:dyDescent="0.25">
      <c r="C1032" s="220"/>
      <c r="D1032" s="220"/>
      <c r="E1032" s="221"/>
      <c r="F1032" s="222"/>
    </row>
    <row r="1033" spans="3:6" customFormat="1" ht="15" x14ac:dyDescent="0.25">
      <c r="C1033" s="220"/>
      <c r="D1033" s="220"/>
      <c r="E1033" s="221"/>
      <c r="F1033" s="222"/>
    </row>
    <row r="1034" spans="3:6" customFormat="1" ht="15" x14ac:dyDescent="0.25">
      <c r="C1034" s="220"/>
      <c r="D1034" s="220"/>
      <c r="E1034" s="221"/>
      <c r="F1034" s="222"/>
    </row>
    <row r="1035" spans="3:6" customFormat="1" ht="15" x14ac:dyDescent="0.25">
      <c r="C1035" s="220"/>
      <c r="D1035" s="220"/>
      <c r="E1035" s="221"/>
      <c r="F1035" s="222"/>
    </row>
    <row r="1036" spans="3:6" customFormat="1" ht="15" x14ac:dyDescent="0.25">
      <c r="C1036" s="220"/>
      <c r="D1036" s="220"/>
      <c r="E1036" s="221"/>
      <c r="F1036" s="222"/>
    </row>
    <row r="1037" spans="3:6" customFormat="1" ht="15" x14ac:dyDescent="0.25">
      <c r="C1037" s="220"/>
      <c r="D1037" s="220"/>
      <c r="E1037" s="221"/>
      <c r="F1037" s="222"/>
    </row>
    <row r="1038" spans="3:6" customFormat="1" ht="15" x14ac:dyDescent="0.25">
      <c r="C1038" s="220"/>
      <c r="D1038" s="220"/>
      <c r="E1038" s="221"/>
      <c r="F1038" s="222"/>
    </row>
    <row r="1039" spans="3:6" customFormat="1" ht="15" x14ac:dyDescent="0.25">
      <c r="C1039" s="220"/>
      <c r="D1039" s="220"/>
      <c r="E1039" s="221"/>
      <c r="F1039" s="222"/>
    </row>
    <row r="1040" spans="3:6" customFormat="1" ht="15" x14ac:dyDescent="0.25">
      <c r="C1040" s="220"/>
      <c r="D1040" s="220"/>
      <c r="E1040" s="221"/>
      <c r="F1040" s="222"/>
    </row>
    <row r="1041" spans="3:6" customFormat="1" ht="15" x14ac:dyDescent="0.25">
      <c r="C1041" s="220"/>
      <c r="D1041" s="220"/>
      <c r="E1041" s="221"/>
      <c r="F1041" s="222"/>
    </row>
    <row r="1042" spans="3:6" customFormat="1" ht="15" x14ac:dyDescent="0.25">
      <c r="C1042" s="220"/>
      <c r="D1042" s="220"/>
      <c r="E1042" s="221"/>
      <c r="F1042" s="222"/>
    </row>
    <row r="1043" spans="3:6" customFormat="1" ht="15" x14ac:dyDescent="0.25">
      <c r="C1043" s="220"/>
      <c r="D1043" s="220"/>
      <c r="E1043" s="221"/>
      <c r="F1043" s="222"/>
    </row>
    <row r="1044" spans="3:6" customFormat="1" ht="15" x14ac:dyDescent="0.25">
      <c r="C1044" s="220"/>
      <c r="D1044" s="220"/>
      <c r="E1044" s="221"/>
      <c r="F1044" s="222"/>
    </row>
    <row r="1045" spans="3:6" customFormat="1" ht="15" x14ac:dyDescent="0.25">
      <c r="C1045" s="220"/>
      <c r="D1045" s="220"/>
      <c r="E1045" s="221"/>
      <c r="F1045" s="222"/>
    </row>
    <row r="1046" spans="3:6" customFormat="1" ht="15" x14ac:dyDescent="0.25">
      <c r="C1046" s="220"/>
      <c r="D1046" s="220"/>
      <c r="E1046" s="221"/>
      <c r="F1046" s="222"/>
    </row>
    <row r="1047" spans="3:6" customFormat="1" ht="15" x14ac:dyDescent="0.25">
      <c r="C1047" s="220"/>
      <c r="D1047" s="220"/>
      <c r="E1047" s="221"/>
      <c r="F1047" s="222"/>
    </row>
    <row r="1048" spans="3:6" customFormat="1" ht="15" x14ac:dyDescent="0.25">
      <c r="C1048" s="220"/>
      <c r="D1048" s="220"/>
      <c r="E1048" s="221"/>
      <c r="F1048" s="222"/>
    </row>
    <row r="1049" spans="3:6" customFormat="1" ht="15" x14ac:dyDescent="0.25">
      <c r="C1049" s="220"/>
      <c r="D1049" s="220"/>
      <c r="E1049" s="221"/>
      <c r="F1049" s="222"/>
    </row>
    <row r="1050" spans="3:6" customFormat="1" ht="15" x14ac:dyDescent="0.25">
      <c r="C1050" s="220"/>
      <c r="D1050" s="220"/>
      <c r="E1050" s="221"/>
      <c r="F1050" s="222"/>
    </row>
    <row r="1051" spans="3:6" customFormat="1" ht="15" x14ac:dyDescent="0.25">
      <c r="C1051" s="220"/>
      <c r="D1051" s="220"/>
      <c r="E1051" s="221"/>
      <c r="F1051" s="222"/>
    </row>
    <row r="1052" spans="3:6" customFormat="1" ht="15" x14ac:dyDescent="0.25">
      <c r="C1052" s="220"/>
      <c r="D1052" s="220"/>
      <c r="E1052" s="221"/>
      <c r="F1052" s="222"/>
    </row>
    <row r="1053" spans="3:6" customFormat="1" ht="15" x14ac:dyDescent="0.25">
      <c r="C1053" s="220"/>
      <c r="D1053" s="220"/>
      <c r="E1053" s="221"/>
      <c r="F1053" s="222"/>
    </row>
    <row r="1054" spans="3:6" customFormat="1" ht="15" x14ac:dyDescent="0.25">
      <c r="C1054" s="220"/>
      <c r="D1054" s="220"/>
      <c r="E1054" s="221"/>
      <c r="F1054" s="222"/>
    </row>
    <row r="1055" spans="3:6" customFormat="1" ht="15" x14ac:dyDescent="0.25">
      <c r="C1055" s="220"/>
      <c r="D1055" s="220"/>
      <c r="E1055" s="221"/>
      <c r="F1055" s="222"/>
    </row>
    <row r="1056" spans="3:6" customFormat="1" ht="15" x14ac:dyDescent="0.25">
      <c r="C1056" s="220"/>
      <c r="D1056" s="220"/>
      <c r="E1056" s="221"/>
      <c r="F1056" s="222"/>
    </row>
    <row r="1057" spans="3:6" customFormat="1" ht="15" x14ac:dyDescent="0.25">
      <c r="C1057" s="220"/>
      <c r="D1057" s="220"/>
      <c r="E1057" s="221"/>
      <c r="F1057" s="222"/>
    </row>
    <row r="1058" spans="3:6" customFormat="1" ht="15" x14ac:dyDescent="0.25">
      <c r="C1058" s="220"/>
      <c r="D1058" s="220"/>
      <c r="E1058" s="221"/>
      <c r="F1058" s="222"/>
    </row>
    <row r="1059" spans="3:6" customFormat="1" ht="15" x14ac:dyDescent="0.25">
      <c r="C1059" s="220"/>
      <c r="D1059" s="220"/>
      <c r="E1059" s="221"/>
      <c r="F1059" s="222"/>
    </row>
    <row r="1060" spans="3:6" customFormat="1" ht="15" x14ac:dyDescent="0.25">
      <c r="C1060" s="220"/>
      <c r="D1060" s="220"/>
      <c r="E1060" s="221"/>
      <c r="F1060" s="222"/>
    </row>
    <row r="1061" spans="3:6" customFormat="1" ht="15" x14ac:dyDescent="0.25">
      <c r="C1061" s="220"/>
      <c r="D1061" s="220"/>
      <c r="E1061" s="221"/>
      <c r="F1061" s="222"/>
    </row>
    <row r="1062" spans="3:6" customFormat="1" ht="15" x14ac:dyDescent="0.25">
      <c r="C1062" s="220"/>
      <c r="D1062" s="220"/>
      <c r="E1062" s="221"/>
      <c r="F1062" s="222"/>
    </row>
    <row r="1063" spans="3:6" customFormat="1" ht="15" x14ac:dyDescent="0.25">
      <c r="C1063" s="220"/>
      <c r="D1063" s="220"/>
      <c r="E1063" s="221"/>
      <c r="F1063" s="222"/>
    </row>
    <row r="1064" spans="3:6" customFormat="1" ht="15" x14ac:dyDescent="0.25">
      <c r="C1064" s="220"/>
      <c r="D1064" s="220"/>
      <c r="E1064" s="221"/>
      <c r="F1064" s="222"/>
    </row>
    <row r="1065" spans="3:6" customFormat="1" ht="15" x14ac:dyDescent="0.25">
      <c r="C1065" s="220"/>
      <c r="D1065" s="220"/>
      <c r="E1065" s="221"/>
      <c r="F1065" s="222"/>
    </row>
    <row r="1066" spans="3:6" customFormat="1" ht="15" x14ac:dyDescent="0.25">
      <c r="C1066" s="220"/>
      <c r="D1066" s="220"/>
      <c r="E1066" s="221"/>
      <c r="F1066" s="222"/>
    </row>
    <row r="1067" spans="3:6" customFormat="1" ht="15" x14ac:dyDescent="0.25">
      <c r="C1067" s="220"/>
      <c r="D1067" s="220"/>
      <c r="E1067" s="221"/>
      <c r="F1067" s="222"/>
    </row>
    <row r="1068" spans="3:6" customFormat="1" ht="15" x14ac:dyDescent="0.25">
      <c r="C1068" s="220"/>
      <c r="D1068" s="220"/>
      <c r="E1068" s="221"/>
      <c r="F1068" s="222"/>
    </row>
    <row r="1069" spans="3:6" customFormat="1" ht="15" x14ac:dyDescent="0.25">
      <c r="C1069" s="220"/>
      <c r="D1069" s="220"/>
      <c r="E1069" s="221"/>
      <c r="F1069" s="222"/>
    </row>
    <row r="1070" spans="3:6" customFormat="1" ht="15" x14ac:dyDescent="0.25">
      <c r="C1070" s="220"/>
      <c r="D1070" s="220"/>
      <c r="E1070" s="221"/>
      <c r="F1070" s="222"/>
    </row>
    <row r="1071" spans="3:6" customFormat="1" ht="15" x14ac:dyDescent="0.25">
      <c r="C1071" s="220"/>
      <c r="D1071" s="220"/>
      <c r="E1071" s="221"/>
      <c r="F1071" s="222"/>
    </row>
    <row r="1072" spans="3:6" customFormat="1" ht="15" x14ac:dyDescent="0.25">
      <c r="C1072" s="220"/>
      <c r="D1072" s="220"/>
      <c r="E1072" s="221"/>
      <c r="F1072" s="222"/>
    </row>
    <row r="1073" spans="3:6" customFormat="1" ht="15" x14ac:dyDescent="0.25">
      <c r="C1073" s="220"/>
      <c r="D1073" s="220"/>
      <c r="E1073" s="221"/>
      <c r="F1073" s="222"/>
    </row>
    <row r="1074" spans="3:6" customFormat="1" ht="15" x14ac:dyDescent="0.25">
      <c r="C1074" s="220"/>
      <c r="D1074" s="220"/>
      <c r="E1074" s="221"/>
      <c r="F1074" s="222"/>
    </row>
    <row r="1075" spans="3:6" customFormat="1" ht="15" x14ac:dyDescent="0.25">
      <c r="C1075" s="220"/>
      <c r="D1075" s="220"/>
      <c r="E1075" s="221"/>
      <c r="F1075" s="222"/>
    </row>
    <row r="1076" spans="3:6" customFormat="1" ht="15" x14ac:dyDescent="0.25">
      <c r="C1076" s="220"/>
      <c r="D1076" s="220"/>
      <c r="E1076" s="221"/>
      <c r="F1076" s="222"/>
    </row>
    <row r="1077" spans="3:6" customFormat="1" ht="15" x14ac:dyDescent="0.25">
      <c r="C1077" s="220"/>
      <c r="D1077" s="220"/>
      <c r="E1077" s="221"/>
      <c r="F1077" s="222"/>
    </row>
    <row r="1078" spans="3:6" customFormat="1" ht="15" x14ac:dyDescent="0.25">
      <c r="C1078" s="220"/>
      <c r="D1078" s="220"/>
      <c r="E1078" s="221"/>
      <c r="F1078" s="222"/>
    </row>
    <row r="1079" spans="3:6" customFormat="1" ht="15" x14ac:dyDescent="0.25">
      <c r="C1079" s="220"/>
      <c r="D1079" s="220"/>
      <c r="E1079" s="221"/>
      <c r="F1079" s="222"/>
    </row>
    <row r="1080" spans="3:6" customFormat="1" ht="15" x14ac:dyDescent="0.25">
      <c r="C1080" s="220"/>
      <c r="D1080" s="220"/>
      <c r="E1080" s="221"/>
      <c r="F1080" s="222"/>
    </row>
    <row r="1081" spans="3:6" customFormat="1" ht="15" x14ac:dyDescent="0.25">
      <c r="C1081" s="220"/>
      <c r="D1081" s="220"/>
      <c r="E1081" s="221"/>
      <c r="F1081" s="222"/>
    </row>
    <row r="1082" spans="3:6" customFormat="1" ht="15" x14ac:dyDescent="0.25">
      <c r="C1082" s="220"/>
      <c r="D1082" s="220"/>
      <c r="E1082" s="221"/>
      <c r="F1082" s="222"/>
    </row>
    <row r="1083" spans="3:6" customFormat="1" ht="15" x14ac:dyDescent="0.25">
      <c r="C1083" s="220"/>
      <c r="D1083" s="220"/>
      <c r="E1083" s="221"/>
      <c r="F1083" s="222"/>
    </row>
    <row r="1084" spans="3:6" customFormat="1" ht="15" x14ac:dyDescent="0.25">
      <c r="C1084" s="220"/>
      <c r="D1084" s="220"/>
      <c r="E1084" s="221"/>
      <c r="F1084" s="222"/>
    </row>
    <row r="1085" spans="3:6" customFormat="1" ht="15" x14ac:dyDescent="0.25">
      <c r="C1085" s="220"/>
      <c r="D1085" s="220"/>
      <c r="E1085" s="221"/>
      <c r="F1085" s="222"/>
    </row>
    <row r="1086" spans="3:6" customFormat="1" ht="15" x14ac:dyDescent="0.25">
      <c r="C1086" s="220"/>
      <c r="D1086" s="220"/>
      <c r="E1086" s="221"/>
      <c r="F1086" s="222"/>
    </row>
    <row r="1087" spans="3:6" customFormat="1" ht="15" x14ac:dyDescent="0.25">
      <c r="C1087" s="220"/>
      <c r="D1087" s="220"/>
      <c r="E1087" s="221"/>
      <c r="F1087" s="222"/>
    </row>
    <row r="1088" spans="3:6" customFormat="1" ht="15" x14ac:dyDescent="0.25">
      <c r="C1088" s="220"/>
      <c r="D1088" s="220"/>
      <c r="E1088" s="221"/>
      <c r="F1088" s="222"/>
    </row>
    <row r="1089" spans="3:6" customFormat="1" ht="15" x14ac:dyDescent="0.25">
      <c r="C1089" s="220"/>
      <c r="D1089" s="220"/>
      <c r="E1089" s="221"/>
      <c r="F1089" s="222"/>
    </row>
    <row r="1090" spans="3:6" customFormat="1" ht="15" x14ac:dyDescent="0.25">
      <c r="C1090" s="220"/>
      <c r="D1090" s="220"/>
      <c r="E1090" s="221"/>
      <c r="F1090" s="222"/>
    </row>
    <row r="1091" spans="3:6" customFormat="1" ht="15" x14ac:dyDescent="0.25">
      <c r="C1091" s="220"/>
      <c r="D1091" s="220"/>
      <c r="E1091" s="221"/>
      <c r="F1091" s="222"/>
    </row>
    <row r="1092" spans="3:6" customFormat="1" ht="15" x14ac:dyDescent="0.25">
      <c r="C1092" s="220"/>
      <c r="D1092" s="220"/>
      <c r="E1092" s="221"/>
      <c r="F1092" s="222"/>
    </row>
    <row r="1093" spans="3:6" customFormat="1" ht="15" x14ac:dyDescent="0.25">
      <c r="C1093" s="220"/>
      <c r="D1093" s="220"/>
      <c r="E1093" s="221"/>
      <c r="F1093" s="222"/>
    </row>
    <row r="1094" spans="3:6" customFormat="1" ht="15" x14ac:dyDescent="0.25">
      <c r="C1094" s="220"/>
      <c r="D1094" s="220"/>
      <c r="E1094" s="221"/>
      <c r="F1094" s="222"/>
    </row>
    <row r="1095" spans="3:6" customFormat="1" ht="15" x14ac:dyDescent="0.25">
      <c r="C1095" s="220"/>
      <c r="D1095" s="220"/>
      <c r="E1095" s="221"/>
      <c r="F1095" s="222"/>
    </row>
    <row r="1096" spans="3:6" customFormat="1" ht="15" x14ac:dyDescent="0.25">
      <c r="C1096" s="220"/>
      <c r="D1096" s="220"/>
      <c r="E1096" s="221"/>
      <c r="F1096" s="222"/>
    </row>
    <row r="1097" spans="3:6" customFormat="1" ht="15" x14ac:dyDescent="0.25">
      <c r="C1097" s="220"/>
      <c r="D1097" s="220"/>
      <c r="E1097" s="221"/>
      <c r="F1097" s="222"/>
    </row>
    <row r="1098" spans="3:6" customFormat="1" ht="15" x14ac:dyDescent="0.25">
      <c r="C1098" s="220"/>
      <c r="D1098" s="220"/>
      <c r="E1098" s="221"/>
      <c r="F1098" s="222"/>
    </row>
    <row r="1099" spans="3:6" customFormat="1" ht="15" x14ac:dyDescent="0.25">
      <c r="C1099" s="220"/>
      <c r="D1099" s="220"/>
      <c r="E1099" s="221"/>
      <c r="F1099" s="222"/>
    </row>
    <row r="1100" spans="3:6" customFormat="1" ht="15" x14ac:dyDescent="0.25">
      <c r="C1100" s="220"/>
      <c r="D1100" s="220"/>
      <c r="E1100" s="221"/>
      <c r="F1100" s="222"/>
    </row>
    <row r="1101" spans="3:6" customFormat="1" ht="15" x14ac:dyDescent="0.25">
      <c r="C1101" s="220"/>
      <c r="D1101" s="220"/>
      <c r="E1101" s="221"/>
      <c r="F1101" s="222"/>
    </row>
    <row r="1102" spans="3:6" customFormat="1" ht="15" x14ac:dyDescent="0.25">
      <c r="C1102" s="220"/>
      <c r="D1102" s="220"/>
      <c r="E1102" s="221"/>
      <c r="F1102" s="222"/>
    </row>
    <row r="1103" spans="3:6" customFormat="1" ht="15" x14ac:dyDescent="0.25">
      <c r="C1103" s="220"/>
      <c r="D1103" s="220"/>
      <c r="E1103" s="221"/>
      <c r="F1103" s="222"/>
    </row>
    <row r="1104" spans="3:6" customFormat="1" ht="15" x14ac:dyDescent="0.25">
      <c r="C1104" s="220"/>
      <c r="D1104" s="220"/>
      <c r="E1104" s="221"/>
      <c r="F1104" s="222"/>
    </row>
    <row r="1105" spans="3:6" customFormat="1" ht="15" x14ac:dyDescent="0.25">
      <c r="C1105" s="220"/>
      <c r="D1105" s="220"/>
      <c r="E1105" s="221"/>
      <c r="F1105" s="222"/>
    </row>
    <row r="1106" spans="3:6" customFormat="1" ht="15" x14ac:dyDescent="0.25">
      <c r="C1106" s="220"/>
      <c r="D1106" s="220"/>
      <c r="E1106" s="221"/>
      <c r="F1106" s="222"/>
    </row>
    <row r="1107" spans="3:6" customFormat="1" ht="15" x14ac:dyDescent="0.25">
      <c r="C1107" s="220"/>
      <c r="D1107" s="220"/>
      <c r="E1107" s="221"/>
      <c r="F1107" s="222"/>
    </row>
    <row r="1108" spans="3:6" customFormat="1" ht="15" x14ac:dyDescent="0.25">
      <c r="C1108" s="220"/>
      <c r="D1108" s="220"/>
      <c r="E1108" s="221"/>
      <c r="F1108" s="222"/>
    </row>
    <row r="1109" spans="3:6" customFormat="1" ht="15" x14ac:dyDescent="0.25">
      <c r="C1109" s="220"/>
      <c r="D1109" s="220"/>
      <c r="E1109" s="221"/>
      <c r="F1109" s="222"/>
    </row>
    <row r="1110" spans="3:6" customFormat="1" ht="15" x14ac:dyDescent="0.25">
      <c r="C1110" s="220"/>
      <c r="D1110" s="220"/>
      <c r="E1110" s="221"/>
      <c r="F1110" s="222"/>
    </row>
    <row r="1111" spans="3:6" customFormat="1" ht="15" x14ac:dyDescent="0.25">
      <c r="C1111" s="220"/>
      <c r="D1111" s="220"/>
      <c r="E1111" s="221"/>
      <c r="F1111" s="222"/>
    </row>
    <row r="1112" spans="3:6" customFormat="1" ht="15" x14ac:dyDescent="0.25">
      <c r="C1112" s="220"/>
      <c r="D1112" s="220"/>
      <c r="E1112" s="221"/>
      <c r="F1112" s="222"/>
    </row>
    <row r="1113" spans="3:6" customFormat="1" ht="15" x14ac:dyDescent="0.25">
      <c r="C1113" s="220"/>
      <c r="D1113" s="220"/>
      <c r="E1113" s="221"/>
      <c r="F1113" s="222"/>
    </row>
    <row r="1114" spans="3:6" customFormat="1" ht="15" x14ac:dyDescent="0.25">
      <c r="C1114" s="220"/>
      <c r="D1114" s="220"/>
      <c r="E1114" s="221"/>
      <c r="F1114" s="222"/>
    </row>
    <row r="1115" spans="3:6" customFormat="1" ht="15" x14ac:dyDescent="0.25">
      <c r="C1115" s="220"/>
      <c r="D1115" s="220"/>
      <c r="E1115" s="221"/>
      <c r="F1115" s="222"/>
    </row>
    <row r="1116" spans="3:6" customFormat="1" ht="15" x14ac:dyDescent="0.25">
      <c r="C1116" s="220"/>
      <c r="D1116" s="220"/>
      <c r="E1116" s="221"/>
      <c r="F1116" s="222"/>
    </row>
    <row r="1117" spans="3:6" customFormat="1" ht="15" x14ac:dyDescent="0.25">
      <c r="C1117" s="220"/>
      <c r="D1117" s="220"/>
      <c r="E1117" s="221"/>
      <c r="F1117" s="222"/>
    </row>
    <row r="1118" spans="3:6" customFormat="1" ht="15" x14ac:dyDescent="0.25">
      <c r="C1118" s="220"/>
      <c r="D1118" s="220"/>
      <c r="E1118" s="221"/>
      <c r="F1118" s="222"/>
    </row>
    <row r="1119" spans="3:6" customFormat="1" ht="15" x14ac:dyDescent="0.25">
      <c r="C1119" s="220"/>
      <c r="D1119" s="220"/>
      <c r="E1119" s="221"/>
      <c r="F1119" s="222"/>
    </row>
    <row r="1120" spans="3:6" customFormat="1" ht="15" x14ac:dyDescent="0.25">
      <c r="C1120" s="220"/>
      <c r="D1120" s="220"/>
      <c r="E1120" s="221"/>
      <c r="F1120" s="222"/>
    </row>
    <row r="1121" spans="3:6" customFormat="1" ht="15" x14ac:dyDescent="0.25">
      <c r="C1121" s="220"/>
      <c r="D1121" s="220"/>
      <c r="E1121" s="221"/>
      <c r="F1121" s="222"/>
    </row>
    <row r="1122" spans="3:6" customFormat="1" ht="15" x14ac:dyDescent="0.25">
      <c r="C1122" s="220"/>
      <c r="D1122" s="220"/>
      <c r="E1122" s="221"/>
      <c r="F1122" s="222"/>
    </row>
    <row r="1123" spans="3:6" customFormat="1" ht="15" x14ac:dyDescent="0.25">
      <c r="C1123" s="220"/>
      <c r="D1123" s="220"/>
      <c r="E1123" s="221"/>
      <c r="F1123" s="222"/>
    </row>
    <row r="1124" spans="3:6" customFormat="1" ht="15" x14ac:dyDescent="0.25">
      <c r="C1124" s="220"/>
      <c r="D1124" s="220"/>
      <c r="E1124" s="221"/>
      <c r="F1124" s="222"/>
    </row>
    <row r="1125" spans="3:6" customFormat="1" ht="15" x14ac:dyDescent="0.25">
      <c r="C1125" s="220"/>
      <c r="D1125" s="220"/>
      <c r="E1125" s="221"/>
      <c r="F1125" s="222"/>
    </row>
    <row r="1126" spans="3:6" customFormat="1" ht="15" x14ac:dyDescent="0.25">
      <c r="C1126" s="220"/>
      <c r="D1126" s="220"/>
      <c r="E1126" s="221"/>
      <c r="F1126" s="222"/>
    </row>
    <row r="1127" spans="3:6" customFormat="1" ht="15" x14ac:dyDescent="0.25">
      <c r="C1127" s="220"/>
      <c r="D1127" s="220"/>
      <c r="E1127" s="221"/>
      <c r="F1127" s="222"/>
    </row>
    <row r="1128" spans="3:6" customFormat="1" ht="15" x14ac:dyDescent="0.25">
      <c r="C1128" s="220"/>
      <c r="D1128" s="220"/>
      <c r="E1128" s="221"/>
      <c r="F1128" s="222"/>
    </row>
    <row r="1129" spans="3:6" customFormat="1" ht="15" x14ac:dyDescent="0.25">
      <c r="C1129" s="220"/>
      <c r="D1129" s="220"/>
      <c r="E1129" s="221"/>
      <c r="F1129" s="222"/>
    </row>
    <row r="1130" spans="3:6" customFormat="1" ht="15" x14ac:dyDescent="0.25">
      <c r="C1130" s="220"/>
      <c r="D1130" s="220"/>
      <c r="E1130" s="221"/>
      <c r="F1130" s="222"/>
    </row>
    <row r="1131" spans="3:6" customFormat="1" ht="15" x14ac:dyDescent="0.25">
      <c r="C1131" s="220"/>
      <c r="D1131" s="220"/>
      <c r="E1131" s="221"/>
      <c r="F1131" s="222"/>
    </row>
    <row r="1132" spans="3:6" customFormat="1" ht="15" x14ac:dyDescent="0.25">
      <c r="C1132" s="220"/>
      <c r="D1132" s="220"/>
      <c r="E1132" s="221"/>
      <c r="F1132" s="222"/>
    </row>
    <row r="1133" spans="3:6" customFormat="1" ht="15" x14ac:dyDescent="0.25">
      <c r="C1133" s="220"/>
      <c r="D1133" s="220"/>
      <c r="E1133" s="221"/>
      <c r="F1133" s="222"/>
    </row>
    <row r="1134" spans="3:6" customFormat="1" ht="15" x14ac:dyDescent="0.25">
      <c r="C1134" s="220"/>
      <c r="D1134" s="220"/>
      <c r="E1134" s="221"/>
      <c r="F1134" s="222"/>
    </row>
    <row r="1135" spans="3:6" customFormat="1" ht="15" x14ac:dyDescent="0.25">
      <c r="C1135" s="220"/>
      <c r="D1135" s="220"/>
      <c r="E1135" s="221"/>
      <c r="F1135" s="222"/>
    </row>
    <row r="1136" spans="3:6" customFormat="1" ht="15" x14ac:dyDescent="0.25">
      <c r="C1136" s="220"/>
      <c r="D1136" s="220"/>
      <c r="E1136" s="221"/>
      <c r="F1136" s="222"/>
    </row>
    <row r="1137" spans="3:6" customFormat="1" ht="15" x14ac:dyDescent="0.25">
      <c r="C1137" s="220"/>
      <c r="D1137" s="220"/>
      <c r="E1137" s="221"/>
      <c r="F1137" s="222"/>
    </row>
    <row r="1138" spans="3:6" customFormat="1" ht="15" x14ac:dyDescent="0.25">
      <c r="C1138" s="220"/>
      <c r="D1138" s="220"/>
      <c r="E1138" s="221"/>
      <c r="F1138" s="222"/>
    </row>
    <row r="1139" spans="3:6" customFormat="1" ht="15" x14ac:dyDescent="0.25">
      <c r="C1139" s="220"/>
      <c r="D1139" s="220"/>
      <c r="E1139" s="221"/>
      <c r="F1139" s="222"/>
    </row>
    <row r="1140" spans="3:6" customFormat="1" ht="15" x14ac:dyDescent="0.25">
      <c r="C1140" s="220"/>
      <c r="D1140" s="220"/>
      <c r="E1140" s="221"/>
      <c r="F1140" s="222"/>
    </row>
    <row r="1141" spans="3:6" customFormat="1" ht="15" x14ac:dyDescent="0.25">
      <c r="C1141" s="220"/>
      <c r="D1141" s="220"/>
      <c r="E1141" s="221"/>
      <c r="F1141" s="222"/>
    </row>
    <row r="1142" spans="3:6" customFormat="1" ht="15" x14ac:dyDescent="0.25">
      <c r="C1142" s="220"/>
      <c r="D1142" s="220"/>
      <c r="E1142" s="221"/>
      <c r="F1142" s="222"/>
    </row>
    <row r="1143" spans="3:6" customFormat="1" ht="15" x14ac:dyDescent="0.25">
      <c r="C1143" s="220"/>
      <c r="D1143" s="220"/>
      <c r="E1143" s="221"/>
      <c r="F1143" s="222"/>
    </row>
    <row r="1144" spans="3:6" customFormat="1" ht="15" x14ac:dyDescent="0.25">
      <c r="C1144" s="220"/>
      <c r="D1144" s="220"/>
      <c r="E1144" s="221"/>
      <c r="F1144" s="222"/>
    </row>
    <row r="1145" spans="3:6" customFormat="1" ht="15" x14ac:dyDescent="0.25">
      <c r="C1145" s="220"/>
      <c r="D1145" s="220"/>
      <c r="E1145" s="221"/>
      <c r="F1145" s="222"/>
    </row>
    <row r="1146" spans="3:6" customFormat="1" ht="15" x14ac:dyDescent="0.25">
      <c r="C1146" s="220"/>
      <c r="D1146" s="220"/>
      <c r="E1146" s="221"/>
      <c r="F1146" s="222"/>
    </row>
    <row r="1147" spans="3:6" customFormat="1" ht="15" x14ac:dyDescent="0.25">
      <c r="C1147" s="220"/>
      <c r="D1147" s="220"/>
      <c r="E1147" s="221"/>
      <c r="F1147" s="222"/>
    </row>
    <row r="1148" spans="3:6" customFormat="1" ht="15" x14ac:dyDescent="0.25">
      <c r="C1148" s="220"/>
      <c r="D1148" s="220"/>
      <c r="E1148" s="221"/>
      <c r="F1148" s="222"/>
    </row>
    <row r="1149" spans="3:6" customFormat="1" ht="15" x14ac:dyDescent="0.25">
      <c r="C1149" s="220"/>
      <c r="D1149" s="220"/>
      <c r="E1149" s="221"/>
      <c r="F1149" s="222"/>
    </row>
    <row r="1150" spans="3:6" customFormat="1" ht="15" x14ac:dyDescent="0.25">
      <c r="C1150" s="220"/>
      <c r="D1150" s="220"/>
      <c r="E1150" s="221"/>
      <c r="F1150" s="222"/>
    </row>
    <row r="1151" spans="3:6" customFormat="1" ht="15" x14ac:dyDescent="0.25">
      <c r="C1151" s="220"/>
      <c r="D1151" s="220"/>
      <c r="E1151" s="221"/>
      <c r="F1151" s="222"/>
    </row>
    <row r="1152" spans="3:6" customFormat="1" ht="15" x14ac:dyDescent="0.25">
      <c r="C1152" s="220"/>
      <c r="D1152" s="220"/>
      <c r="E1152" s="221"/>
      <c r="F1152" s="222"/>
    </row>
    <row r="1153" spans="3:6" customFormat="1" ht="15" x14ac:dyDescent="0.25">
      <c r="C1153" s="220"/>
      <c r="D1153" s="220"/>
      <c r="E1153" s="221"/>
      <c r="F1153" s="222"/>
    </row>
    <row r="1154" spans="3:6" customFormat="1" ht="15" x14ac:dyDescent="0.25">
      <c r="C1154" s="220"/>
      <c r="D1154" s="220"/>
      <c r="E1154" s="221"/>
      <c r="F1154" s="222"/>
    </row>
    <row r="1155" spans="3:6" customFormat="1" ht="15" x14ac:dyDescent="0.25">
      <c r="C1155" s="220"/>
      <c r="D1155" s="220"/>
      <c r="E1155" s="221"/>
      <c r="F1155" s="222"/>
    </row>
    <row r="1156" spans="3:6" customFormat="1" ht="15" x14ac:dyDescent="0.25">
      <c r="C1156" s="220"/>
      <c r="D1156" s="220"/>
      <c r="E1156" s="221"/>
      <c r="F1156" s="222"/>
    </row>
    <row r="1157" spans="3:6" customFormat="1" ht="15" x14ac:dyDescent="0.25">
      <c r="C1157" s="220"/>
      <c r="D1157" s="220"/>
      <c r="E1157" s="221"/>
      <c r="F1157" s="222"/>
    </row>
    <row r="1158" spans="3:6" customFormat="1" ht="15" x14ac:dyDescent="0.25">
      <c r="C1158" s="220"/>
      <c r="D1158" s="220"/>
      <c r="E1158" s="221"/>
      <c r="F1158" s="222"/>
    </row>
    <row r="1159" spans="3:6" customFormat="1" ht="15" x14ac:dyDescent="0.25">
      <c r="C1159" s="220"/>
      <c r="D1159" s="220"/>
      <c r="E1159" s="221"/>
      <c r="F1159" s="222"/>
    </row>
    <row r="1160" spans="3:6" customFormat="1" ht="15" x14ac:dyDescent="0.25">
      <c r="C1160" s="220"/>
      <c r="D1160" s="220"/>
      <c r="E1160" s="221"/>
      <c r="F1160" s="222"/>
    </row>
    <row r="1161" spans="3:6" customFormat="1" ht="15" x14ac:dyDescent="0.25">
      <c r="C1161" s="220"/>
      <c r="D1161" s="220"/>
      <c r="E1161" s="221"/>
      <c r="F1161" s="222"/>
    </row>
    <row r="1162" spans="3:6" customFormat="1" ht="15" x14ac:dyDescent="0.25">
      <c r="C1162" s="220"/>
      <c r="D1162" s="220"/>
      <c r="E1162" s="221"/>
      <c r="F1162" s="222"/>
    </row>
    <row r="1163" spans="3:6" customFormat="1" ht="15" x14ac:dyDescent="0.25">
      <c r="C1163" s="220"/>
      <c r="D1163" s="220"/>
      <c r="E1163" s="221"/>
      <c r="F1163" s="222"/>
    </row>
    <row r="1164" spans="3:6" customFormat="1" ht="15" x14ac:dyDescent="0.25">
      <c r="C1164" s="220"/>
      <c r="D1164" s="220"/>
      <c r="E1164" s="221"/>
      <c r="F1164" s="222"/>
    </row>
    <row r="1165" spans="3:6" customFormat="1" ht="15" x14ac:dyDescent="0.25">
      <c r="C1165" s="220"/>
      <c r="D1165" s="220"/>
      <c r="E1165" s="221"/>
      <c r="F1165" s="222"/>
    </row>
    <row r="1166" spans="3:6" customFormat="1" ht="15" x14ac:dyDescent="0.25">
      <c r="C1166" s="220"/>
      <c r="D1166" s="220"/>
      <c r="E1166" s="221"/>
      <c r="F1166" s="222"/>
    </row>
    <row r="1167" spans="3:6" customFormat="1" ht="15" x14ac:dyDescent="0.25">
      <c r="C1167" s="220"/>
      <c r="D1167" s="220"/>
      <c r="E1167" s="221"/>
      <c r="F1167" s="222"/>
    </row>
    <row r="1168" spans="3:6" customFormat="1" ht="15" x14ac:dyDescent="0.25">
      <c r="C1168" s="220"/>
      <c r="D1168" s="220"/>
      <c r="E1168" s="221"/>
      <c r="F1168" s="222"/>
    </row>
    <row r="1169" spans="3:6" customFormat="1" ht="15" x14ac:dyDescent="0.25">
      <c r="C1169" s="220"/>
      <c r="D1169" s="220"/>
      <c r="E1169" s="221"/>
      <c r="F1169" s="222"/>
    </row>
    <row r="1170" spans="3:6" customFormat="1" ht="15" x14ac:dyDescent="0.25">
      <c r="C1170" s="220"/>
      <c r="D1170" s="220"/>
      <c r="E1170" s="221"/>
      <c r="F1170" s="222"/>
    </row>
    <row r="1171" spans="3:6" customFormat="1" ht="15" x14ac:dyDescent="0.25">
      <c r="C1171" s="220"/>
      <c r="D1171" s="220"/>
      <c r="E1171" s="221"/>
      <c r="F1171" s="222"/>
    </row>
    <row r="1172" spans="3:6" customFormat="1" ht="15" x14ac:dyDescent="0.25">
      <c r="C1172" s="220"/>
      <c r="D1172" s="220"/>
      <c r="E1172" s="221"/>
      <c r="F1172" s="222"/>
    </row>
    <row r="1173" spans="3:6" customFormat="1" ht="15" x14ac:dyDescent="0.25">
      <c r="C1173" s="220"/>
      <c r="D1173" s="220"/>
      <c r="E1173" s="221"/>
      <c r="F1173" s="222"/>
    </row>
    <row r="1174" spans="3:6" customFormat="1" ht="15" x14ac:dyDescent="0.25">
      <c r="C1174" s="220"/>
      <c r="D1174" s="220"/>
      <c r="E1174" s="221"/>
      <c r="F1174" s="222"/>
    </row>
    <row r="1175" spans="3:6" customFormat="1" ht="15" x14ac:dyDescent="0.25">
      <c r="C1175" s="220"/>
      <c r="D1175" s="220"/>
      <c r="E1175" s="221"/>
      <c r="F1175" s="222"/>
    </row>
    <row r="1176" spans="3:6" customFormat="1" ht="15" x14ac:dyDescent="0.25">
      <c r="C1176" s="220"/>
      <c r="D1176" s="220"/>
      <c r="E1176" s="221"/>
      <c r="F1176" s="222"/>
    </row>
    <row r="1177" spans="3:6" customFormat="1" ht="15" x14ac:dyDescent="0.25">
      <c r="C1177" s="220"/>
      <c r="D1177" s="220"/>
      <c r="E1177" s="221"/>
      <c r="F1177" s="222"/>
    </row>
    <row r="1178" spans="3:6" customFormat="1" ht="15" x14ac:dyDescent="0.25">
      <c r="C1178" s="220"/>
      <c r="D1178" s="220"/>
      <c r="E1178" s="221"/>
      <c r="F1178" s="222"/>
    </row>
    <row r="1179" spans="3:6" customFormat="1" ht="15" x14ac:dyDescent="0.25">
      <c r="C1179" s="220"/>
      <c r="D1179" s="220"/>
      <c r="E1179" s="221"/>
      <c r="F1179" s="222"/>
    </row>
    <row r="1180" spans="3:6" customFormat="1" ht="15" x14ac:dyDescent="0.25">
      <c r="C1180" s="220"/>
      <c r="D1180" s="220"/>
      <c r="E1180" s="221"/>
      <c r="F1180" s="222"/>
    </row>
    <row r="1181" spans="3:6" customFormat="1" ht="15" x14ac:dyDescent="0.25">
      <c r="C1181" s="220"/>
      <c r="D1181" s="220"/>
      <c r="E1181" s="221"/>
      <c r="F1181" s="222"/>
    </row>
    <row r="1182" spans="3:6" customFormat="1" ht="15" x14ac:dyDescent="0.25">
      <c r="C1182" s="220"/>
      <c r="D1182" s="220"/>
      <c r="E1182" s="221"/>
      <c r="F1182" s="222"/>
    </row>
    <row r="1183" spans="3:6" customFormat="1" ht="15" x14ac:dyDescent="0.25">
      <c r="C1183" s="220"/>
      <c r="D1183" s="220"/>
      <c r="E1183" s="221"/>
      <c r="F1183" s="222"/>
    </row>
    <row r="1184" spans="3:6" customFormat="1" ht="15" x14ac:dyDescent="0.25">
      <c r="C1184" s="220"/>
      <c r="D1184" s="220"/>
      <c r="E1184" s="221"/>
      <c r="F1184" s="222"/>
    </row>
    <row r="1185" spans="3:6" customFormat="1" ht="15" x14ac:dyDescent="0.25">
      <c r="C1185" s="220"/>
      <c r="D1185" s="220"/>
      <c r="E1185" s="221"/>
      <c r="F1185" s="222"/>
    </row>
    <row r="1186" spans="3:6" customFormat="1" ht="15" x14ac:dyDescent="0.25">
      <c r="C1186" s="220"/>
      <c r="D1186" s="220"/>
      <c r="E1186" s="221"/>
      <c r="F1186" s="222"/>
    </row>
    <row r="1187" spans="3:6" customFormat="1" ht="15" x14ac:dyDescent="0.25">
      <c r="C1187" s="220"/>
      <c r="D1187" s="220"/>
      <c r="E1187" s="221"/>
      <c r="F1187" s="222"/>
    </row>
    <row r="1188" spans="3:6" customFormat="1" ht="15" x14ac:dyDescent="0.25">
      <c r="C1188" s="220"/>
      <c r="D1188" s="220"/>
      <c r="E1188" s="221"/>
      <c r="F1188" s="222"/>
    </row>
    <row r="1189" spans="3:6" customFormat="1" ht="15" x14ac:dyDescent="0.25">
      <c r="C1189" s="220"/>
      <c r="D1189" s="220"/>
      <c r="E1189" s="221"/>
      <c r="F1189" s="222"/>
    </row>
    <row r="1190" spans="3:6" customFormat="1" ht="15" x14ac:dyDescent="0.25">
      <c r="C1190" s="220"/>
      <c r="D1190" s="220"/>
      <c r="E1190" s="221"/>
      <c r="F1190" s="222"/>
    </row>
    <row r="1191" spans="3:6" customFormat="1" ht="15" x14ac:dyDescent="0.25">
      <c r="C1191" s="220"/>
      <c r="D1191" s="220"/>
      <c r="E1191" s="221"/>
      <c r="F1191" s="222"/>
    </row>
    <row r="1192" spans="3:6" customFormat="1" ht="15" x14ac:dyDescent="0.25">
      <c r="C1192" s="220"/>
      <c r="D1192" s="220"/>
      <c r="E1192" s="221"/>
      <c r="F1192" s="222"/>
    </row>
    <row r="1193" spans="3:6" customFormat="1" ht="15" x14ac:dyDescent="0.25">
      <c r="C1193" s="220"/>
      <c r="D1193" s="220"/>
      <c r="E1193" s="221"/>
      <c r="F1193" s="222"/>
    </row>
    <row r="1194" spans="3:6" customFormat="1" ht="15" x14ac:dyDescent="0.25">
      <c r="C1194" s="220"/>
      <c r="D1194" s="220"/>
      <c r="E1194" s="221"/>
      <c r="F1194" s="222"/>
    </row>
    <row r="1195" spans="3:6" customFormat="1" ht="15" x14ac:dyDescent="0.25">
      <c r="C1195" s="220"/>
      <c r="D1195" s="220"/>
      <c r="E1195" s="221"/>
      <c r="F1195" s="222"/>
    </row>
    <row r="1196" spans="3:6" customFormat="1" ht="15" x14ac:dyDescent="0.25">
      <c r="C1196" s="220"/>
      <c r="D1196" s="220"/>
      <c r="E1196" s="221"/>
      <c r="F1196" s="222"/>
    </row>
    <row r="1197" spans="3:6" customFormat="1" ht="15" x14ac:dyDescent="0.25">
      <c r="C1197" s="220"/>
      <c r="D1197" s="220"/>
      <c r="E1197" s="221"/>
      <c r="F1197" s="222"/>
    </row>
    <row r="1198" spans="3:6" customFormat="1" ht="15" x14ac:dyDescent="0.25">
      <c r="C1198" s="220"/>
      <c r="D1198" s="220"/>
      <c r="E1198" s="221"/>
      <c r="F1198" s="222"/>
    </row>
    <row r="1199" spans="3:6" customFormat="1" ht="15" x14ac:dyDescent="0.25">
      <c r="C1199" s="220"/>
      <c r="D1199" s="220"/>
      <c r="E1199" s="221"/>
      <c r="F1199" s="222"/>
    </row>
    <row r="1200" spans="3:6" customFormat="1" ht="15" x14ac:dyDescent="0.25">
      <c r="C1200" s="220"/>
      <c r="D1200" s="220"/>
      <c r="E1200" s="221"/>
      <c r="F1200" s="222"/>
    </row>
    <row r="1201" spans="3:6" customFormat="1" ht="15" x14ac:dyDescent="0.25">
      <c r="C1201" s="220"/>
      <c r="D1201" s="220"/>
      <c r="E1201" s="221"/>
      <c r="F1201" s="222"/>
    </row>
    <row r="1202" spans="3:6" customFormat="1" ht="15" x14ac:dyDescent="0.25">
      <c r="C1202" s="220"/>
      <c r="D1202" s="220"/>
      <c r="E1202" s="221"/>
      <c r="F1202" s="222"/>
    </row>
    <row r="1203" spans="3:6" customFormat="1" ht="15" x14ac:dyDescent="0.25">
      <c r="C1203" s="220"/>
      <c r="D1203" s="220"/>
      <c r="E1203" s="221"/>
      <c r="F1203" s="222"/>
    </row>
    <row r="1204" spans="3:6" customFormat="1" ht="15" x14ac:dyDescent="0.25">
      <c r="C1204" s="220"/>
      <c r="D1204" s="220"/>
      <c r="E1204" s="221"/>
      <c r="F1204" s="222"/>
    </row>
    <row r="1205" spans="3:6" customFormat="1" ht="15" x14ac:dyDescent="0.25">
      <c r="C1205" s="220"/>
      <c r="D1205" s="220"/>
      <c r="E1205" s="221"/>
      <c r="F1205" s="222"/>
    </row>
    <row r="1206" spans="3:6" customFormat="1" ht="15" x14ac:dyDescent="0.25">
      <c r="C1206" s="220"/>
      <c r="D1206" s="220"/>
      <c r="E1206" s="221"/>
      <c r="F1206" s="222"/>
    </row>
    <row r="1207" spans="3:6" customFormat="1" ht="15" x14ac:dyDescent="0.25">
      <c r="C1207" s="220"/>
      <c r="D1207" s="220"/>
      <c r="E1207" s="221"/>
      <c r="F1207" s="222"/>
    </row>
    <row r="1208" spans="3:6" customFormat="1" ht="15" x14ac:dyDescent="0.25">
      <c r="C1208" s="220"/>
      <c r="D1208" s="220"/>
      <c r="E1208" s="221"/>
      <c r="F1208" s="222"/>
    </row>
    <row r="1209" spans="3:6" customFormat="1" ht="15" x14ac:dyDescent="0.25">
      <c r="C1209" s="220"/>
      <c r="D1209" s="220"/>
      <c r="E1209" s="221"/>
      <c r="F1209" s="222"/>
    </row>
    <row r="1210" spans="3:6" customFormat="1" ht="15" x14ac:dyDescent="0.25">
      <c r="C1210" s="220"/>
      <c r="D1210" s="220"/>
      <c r="E1210" s="221"/>
      <c r="F1210" s="222"/>
    </row>
    <row r="1211" spans="3:6" customFormat="1" ht="15" x14ac:dyDescent="0.25">
      <c r="C1211" s="220"/>
      <c r="D1211" s="220"/>
      <c r="E1211" s="221"/>
      <c r="F1211" s="222"/>
    </row>
    <row r="1212" spans="3:6" customFormat="1" ht="15" x14ac:dyDescent="0.25">
      <c r="C1212" s="220"/>
      <c r="D1212" s="220"/>
      <c r="E1212" s="221"/>
      <c r="F1212" s="222"/>
    </row>
    <row r="1213" spans="3:6" customFormat="1" ht="15" x14ac:dyDescent="0.25">
      <c r="C1213" s="220"/>
      <c r="D1213" s="220"/>
      <c r="E1213" s="221"/>
      <c r="F1213" s="222"/>
    </row>
    <row r="1214" spans="3:6" customFormat="1" ht="15" x14ac:dyDescent="0.25">
      <c r="C1214" s="220"/>
      <c r="D1214" s="220"/>
      <c r="E1214" s="221"/>
      <c r="F1214" s="222"/>
    </row>
    <row r="1215" spans="3:6" customFormat="1" ht="15" x14ac:dyDescent="0.25">
      <c r="C1215" s="220"/>
      <c r="D1215" s="220"/>
      <c r="E1215" s="221"/>
      <c r="F1215" s="222"/>
    </row>
    <row r="1216" spans="3:6" customFormat="1" ht="15" x14ac:dyDescent="0.25">
      <c r="C1216" s="220"/>
      <c r="D1216" s="220"/>
      <c r="E1216" s="221"/>
      <c r="F1216" s="222"/>
    </row>
    <row r="1217" spans="3:6" customFormat="1" ht="15" x14ac:dyDescent="0.25">
      <c r="C1217" s="220"/>
      <c r="D1217" s="220"/>
      <c r="E1217" s="221"/>
      <c r="F1217" s="222"/>
    </row>
    <row r="1218" spans="3:6" customFormat="1" ht="15" x14ac:dyDescent="0.25">
      <c r="C1218" s="220"/>
      <c r="D1218" s="220"/>
      <c r="E1218" s="221"/>
      <c r="F1218" s="222"/>
    </row>
    <row r="1219" spans="3:6" customFormat="1" ht="15" x14ac:dyDescent="0.25">
      <c r="C1219" s="220"/>
      <c r="D1219" s="220"/>
      <c r="E1219" s="221"/>
      <c r="F1219" s="222"/>
    </row>
    <row r="1220" spans="3:6" customFormat="1" ht="15" x14ac:dyDescent="0.25">
      <c r="C1220" s="220"/>
      <c r="D1220" s="220"/>
      <c r="E1220" s="221"/>
      <c r="F1220" s="222"/>
    </row>
    <row r="1221" spans="3:6" customFormat="1" ht="15" x14ac:dyDescent="0.25">
      <c r="C1221" s="220"/>
      <c r="D1221" s="220"/>
      <c r="E1221" s="221"/>
      <c r="F1221" s="222"/>
    </row>
    <row r="1222" spans="3:6" customFormat="1" ht="15" x14ac:dyDescent="0.25">
      <c r="C1222" s="220"/>
      <c r="D1222" s="220"/>
      <c r="E1222" s="221"/>
      <c r="F1222" s="222"/>
    </row>
    <row r="1223" spans="3:6" customFormat="1" ht="15" x14ac:dyDescent="0.25">
      <c r="C1223" s="220"/>
      <c r="D1223" s="220"/>
      <c r="E1223" s="221"/>
      <c r="F1223" s="222"/>
    </row>
    <row r="1224" spans="3:6" customFormat="1" ht="15" x14ac:dyDescent="0.25">
      <c r="C1224" s="220"/>
      <c r="D1224" s="220"/>
      <c r="E1224" s="221"/>
      <c r="F1224" s="222"/>
    </row>
    <row r="1225" spans="3:6" customFormat="1" ht="15" x14ac:dyDescent="0.25">
      <c r="C1225" s="220"/>
      <c r="D1225" s="220"/>
      <c r="E1225" s="221"/>
      <c r="F1225" s="222"/>
    </row>
    <row r="1226" spans="3:6" customFormat="1" ht="15" x14ac:dyDescent="0.25">
      <c r="C1226" s="220"/>
      <c r="D1226" s="220"/>
      <c r="E1226" s="221"/>
      <c r="F1226" s="222"/>
    </row>
    <row r="1227" spans="3:6" customFormat="1" ht="15" x14ac:dyDescent="0.25">
      <c r="C1227" s="220"/>
      <c r="D1227" s="220"/>
      <c r="E1227" s="221"/>
      <c r="F1227" s="222"/>
    </row>
    <row r="1228" spans="3:6" customFormat="1" ht="15" x14ac:dyDescent="0.25">
      <c r="C1228" s="220"/>
      <c r="D1228" s="220"/>
      <c r="E1228" s="221"/>
      <c r="F1228" s="222"/>
    </row>
    <row r="1229" spans="3:6" customFormat="1" ht="15" x14ac:dyDescent="0.25">
      <c r="C1229" s="220"/>
      <c r="D1229" s="220"/>
      <c r="E1229" s="221"/>
      <c r="F1229" s="222"/>
    </row>
    <row r="1230" spans="3:6" customFormat="1" ht="15" x14ac:dyDescent="0.25">
      <c r="C1230" s="220"/>
      <c r="D1230" s="220"/>
      <c r="E1230" s="221"/>
      <c r="F1230" s="222"/>
    </row>
    <row r="1231" spans="3:6" customFormat="1" ht="15" x14ac:dyDescent="0.25">
      <c r="C1231" s="220"/>
      <c r="D1231" s="220"/>
      <c r="E1231" s="221"/>
      <c r="F1231" s="222"/>
    </row>
    <row r="1232" spans="3:6" customFormat="1" ht="15" x14ac:dyDescent="0.25">
      <c r="C1232" s="220"/>
      <c r="D1232" s="220"/>
      <c r="E1232" s="221"/>
      <c r="F1232" s="222"/>
    </row>
    <row r="1233" spans="3:6" customFormat="1" ht="15" x14ac:dyDescent="0.25">
      <c r="C1233" s="220"/>
      <c r="D1233" s="220"/>
      <c r="E1233" s="221"/>
      <c r="F1233" s="222"/>
    </row>
    <row r="1234" spans="3:6" customFormat="1" ht="15" x14ac:dyDescent="0.25">
      <c r="C1234" s="220"/>
      <c r="D1234" s="220"/>
      <c r="E1234" s="221"/>
      <c r="F1234" s="222"/>
    </row>
    <row r="1235" spans="3:6" customFormat="1" ht="15" x14ac:dyDescent="0.25">
      <c r="C1235" s="220"/>
      <c r="D1235" s="220"/>
      <c r="E1235" s="221"/>
      <c r="F1235" s="222"/>
    </row>
    <row r="1236" spans="3:6" customFormat="1" ht="15" x14ac:dyDescent="0.25">
      <c r="C1236" s="220"/>
      <c r="D1236" s="220"/>
      <c r="E1236" s="221"/>
      <c r="F1236" s="222"/>
    </row>
    <row r="1237" spans="3:6" customFormat="1" ht="15" x14ac:dyDescent="0.25">
      <c r="C1237" s="220"/>
      <c r="D1237" s="220"/>
      <c r="E1237" s="221"/>
      <c r="F1237" s="222"/>
    </row>
    <row r="1238" spans="3:6" customFormat="1" ht="15" x14ac:dyDescent="0.25">
      <c r="C1238" s="220"/>
      <c r="D1238" s="220"/>
      <c r="E1238" s="221"/>
      <c r="F1238" s="222"/>
    </row>
    <row r="1239" spans="3:6" customFormat="1" ht="15" x14ac:dyDescent="0.25">
      <c r="C1239" s="220"/>
      <c r="D1239" s="220"/>
      <c r="E1239" s="221"/>
      <c r="F1239" s="222"/>
    </row>
    <row r="1240" spans="3:6" customFormat="1" ht="15" x14ac:dyDescent="0.25">
      <c r="C1240" s="220"/>
      <c r="D1240" s="220"/>
      <c r="E1240" s="221"/>
      <c r="F1240" s="222"/>
    </row>
    <row r="1241" spans="3:6" customFormat="1" ht="15" x14ac:dyDescent="0.25">
      <c r="C1241" s="220"/>
      <c r="D1241" s="220"/>
      <c r="E1241" s="221"/>
      <c r="F1241" s="222"/>
    </row>
    <row r="1242" spans="3:6" customFormat="1" ht="15" x14ac:dyDescent="0.25">
      <c r="C1242" s="220"/>
      <c r="D1242" s="220"/>
      <c r="E1242" s="221"/>
      <c r="F1242" s="222"/>
    </row>
    <row r="1243" spans="3:6" customFormat="1" ht="15" x14ac:dyDescent="0.25">
      <c r="C1243" s="220"/>
      <c r="D1243" s="220"/>
      <c r="E1243" s="221"/>
      <c r="F1243" s="222"/>
    </row>
    <row r="1244" spans="3:6" customFormat="1" ht="15" x14ac:dyDescent="0.25">
      <c r="C1244" s="220"/>
      <c r="D1244" s="220"/>
      <c r="E1244" s="221"/>
      <c r="F1244" s="222"/>
    </row>
    <row r="1245" spans="3:6" customFormat="1" ht="15" x14ac:dyDescent="0.25">
      <c r="C1245" s="220"/>
      <c r="D1245" s="220"/>
      <c r="E1245" s="221"/>
      <c r="F1245" s="222"/>
    </row>
    <row r="1246" spans="3:6" customFormat="1" ht="15" x14ac:dyDescent="0.25">
      <c r="C1246" s="220"/>
      <c r="D1246" s="220"/>
      <c r="E1246" s="221"/>
      <c r="F1246" s="222"/>
    </row>
    <row r="1247" spans="3:6" customFormat="1" ht="15" x14ac:dyDescent="0.25">
      <c r="C1247" s="220"/>
      <c r="D1247" s="220"/>
      <c r="E1247" s="221"/>
      <c r="F1247" s="222"/>
    </row>
    <row r="1248" spans="3:6" customFormat="1" ht="15" x14ac:dyDescent="0.25">
      <c r="C1248" s="220"/>
      <c r="D1248" s="220"/>
      <c r="E1248" s="221"/>
      <c r="F1248" s="222"/>
    </row>
    <row r="1249" spans="3:6" customFormat="1" ht="15" x14ac:dyDescent="0.25">
      <c r="C1249" s="220"/>
      <c r="D1249" s="220"/>
      <c r="E1249" s="221"/>
      <c r="F1249" s="222"/>
    </row>
    <row r="1250" spans="3:6" customFormat="1" ht="15" x14ac:dyDescent="0.25">
      <c r="C1250" s="220"/>
      <c r="D1250" s="220"/>
      <c r="E1250" s="221"/>
      <c r="F1250" s="222"/>
    </row>
    <row r="1251" spans="3:6" customFormat="1" ht="15" x14ac:dyDescent="0.25">
      <c r="C1251" s="220"/>
      <c r="D1251" s="220"/>
      <c r="E1251" s="221"/>
      <c r="F1251" s="222"/>
    </row>
    <row r="1252" spans="3:6" customFormat="1" ht="15" x14ac:dyDescent="0.25">
      <c r="C1252" s="220"/>
      <c r="D1252" s="220"/>
      <c r="E1252" s="221"/>
      <c r="F1252" s="222"/>
    </row>
    <row r="1253" spans="3:6" customFormat="1" ht="15" x14ac:dyDescent="0.25">
      <c r="C1253" s="220"/>
      <c r="D1253" s="220"/>
      <c r="E1253" s="221"/>
      <c r="F1253" s="222"/>
    </row>
    <row r="1254" spans="3:6" customFormat="1" ht="15" x14ac:dyDescent="0.25">
      <c r="C1254" s="220"/>
      <c r="D1254" s="220"/>
      <c r="E1254" s="221"/>
      <c r="F1254" s="222"/>
    </row>
    <row r="1255" spans="3:6" customFormat="1" ht="15" x14ac:dyDescent="0.25">
      <c r="C1255" s="220"/>
      <c r="D1255" s="220"/>
      <c r="E1255" s="221"/>
      <c r="F1255" s="222"/>
    </row>
    <row r="1256" spans="3:6" customFormat="1" ht="15" x14ac:dyDescent="0.25">
      <c r="C1256" s="220"/>
      <c r="D1256" s="220"/>
      <c r="E1256" s="221"/>
      <c r="F1256" s="222"/>
    </row>
    <row r="1257" spans="3:6" customFormat="1" ht="15" x14ac:dyDescent="0.25">
      <c r="C1257" s="220"/>
      <c r="D1257" s="220"/>
      <c r="E1257" s="221"/>
      <c r="F1257" s="222"/>
    </row>
    <row r="1258" spans="3:6" customFormat="1" ht="15" x14ac:dyDescent="0.25">
      <c r="C1258" s="220"/>
      <c r="D1258" s="220"/>
      <c r="E1258" s="221"/>
      <c r="F1258" s="222"/>
    </row>
    <row r="1259" spans="3:6" customFormat="1" ht="15" x14ac:dyDescent="0.25">
      <c r="C1259" s="220"/>
      <c r="D1259" s="220"/>
      <c r="E1259" s="221"/>
      <c r="F1259" s="222"/>
    </row>
    <row r="1260" spans="3:6" customFormat="1" ht="15" x14ac:dyDescent="0.25">
      <c r="C1260" s="220"/>
      <c r="D1260" s="220"/>
      <c r="E1260" s="221"/>
      <c r="F1260" s="222"/>
    </row>
    <row r="1261" spans="3:6" customFormat="1" ht="15" x14ac:dyDescent="0.25">
      <c r="C1261" s="220"/>
      <c r="D1261" s="220"/>
      <c r="E1261" s="221"/>
      <c r="F1261" s="222"/>
    </row>
    <row r="1262" spans="3:6" customFormat="1" ht="15" x14ac:dyDescent="0.25">
      <c r="C1262" s="220"/>
      <c r="D1262" s="220"/>
      <c r="E1262" s="221"/>
      <c r="F1262" s="222"/>
    </row>
    <row r="1263" spans="3:6" customFormat="1" ht="15" x14ac:dyDescent="0.25">
      <c r="C1263" s="220"/>
      <c r="D1263" s="220"/>
      <c r="E1263" s="221"/>
      <c r="F1263" s="222"/>
    </row>
    <row r="1264" spans="3:6" customFormat="1" ht="15" x14ac:dyDescent="0.25">
      <c r="C1264" s="220"/>
      <c r="D1264" s="220"/>
      <c r="E1264" s="221"/>
      <c r="F1264" s="222"/>
    </row>
    <row r="1265" spans="3:6" customFormat="1" ht="15" x14ac:dyDescent="0.25">
      <c r="C1265" s="220"/>
      <c r="D1265" s="220"/>
      <c r="E1265" s="221"/>
      <c r="F1265" s="222"/>
    </row>
    <row r="1266" spans="3:6" customFormat="1" ht="15" x14ac:dyDescent="0.25">
      <c r="C1266" s="220"/>
      <c r="D1266" s="220"/>
      <c r="E1266" s="221"/>
      <c r="F1266" s="222"/>
    </row>
    <row r="1267" spans="3:6" customFormat="1" ht="15" x14ac:dyDescent="0.25">
      <c r="C1267" s="220"/>
      <c r="D1267" s="220"/>
      <c r="E1267" s="221"/>
      <c r="F1267" s="222"/>
    </row>
    <row r="1268" spans="3:6" customFormat="1" ht="15" x14ac:dyDescent="0.25">
      <c r="C1268" s="220"/>
      <c r="D1268" s="220"/>
      <c r="E1268" s="221"/>
      <c r="F1268" s="222"/>
    </row>
    <row r="1269" spans="3:6" customFormat="1" ht="15" x14ac:dyDescent="0.25">
      <c r="C1269" s="220"/>
      <c r="D1269" s="220"/>
      <c r="E1269" s="221"/>
      <c r="F1269" s="222"/>
    </row>
    <row r="1270" spans="3:6" customFormat="1" ht="15" x14ac:dyDescent="0.25">
      <c r="C1270" s="220"/>
      <c r="D1270" s="220"/>
      <c r="E1270" s="221"/>
      <c r="F1270" s="222"/>
    </row>
    <row r="1271" spans="3:6" customFormat="1" ht="15" x14ac:dyDescent="0.25">
      <c r="C1271" s="220"/>
      <c r="D1271" s="220"/>
      <c r="E1271" s="221"/>
      <c r="F1271" s="222"/>
    </row>
    <row r="1272" spans="3:6" customFormat="1" ht="15" x14ac:dyDescent="0.25">
      <c r="C1272" s="220"/>
      <c r="D1272" s="220"/>
      <c r="E1272" s="221"/>
      <c r="F1272" s="222"/>
    </row>
    <row r="1273" spans="3:6" customFormat="1" ht="15" x14ac:dyDescent="0.25">
      <c r="C1273" s="220"/>
      <c r="D1273" s="220"/>
      <c r="E1273" s="221"/>
      <c r="F1273" s="222"/>
    </row>
    <row r="1274" spans="3:6" customFormat="1" ht="15" x14ac:dyDescent="0.25">
      <c r="C1274" s="220"/>
      <c r="D1274" s="220"/>
      <c r="E1274" s="221"/>
      <c r="F1274" s="222"/>
    </row>
    <row r="1275" spans="3:6" customFormat="1" ht="15" x14ac:dyDescent="0.25">
      <c r="C1275" s="220"/>
      <c r="D1275" s="220"/>
      <c r="E1275" s="221"/>
      <c r="F1275" s="222"/>
    </row>
    <row r="1276" spans="3:6" customFormat="1" ht="15" x14ac:dyDescent="0.25">
      <c r="C1276" s="220"/>
      <c r="D1276" s="220"/>
      <c r="E1276" s="221"/>
      <c r="F1276" s="222"/>
    </row>
    <row r="1277" spans="3:6" customFormat="1" ht="15" x14ac:dyDescent="0.25">
      <c r="C1277" s="220"/>
      <c r="D1277" s="220"/>
      <c r="E1277" s="221"/>
      <c r="F1277" s="222"/>
    </row>
    <row r="1278" spans="3:6" customFormat="1" ht="15" x14ac:dyDescent="0.25">
      <c r="C1278" s="220"/>
      <c r="D1278" s="220"/>
      <c r="E1278" s="221"/>
      <c r="F1278" s="222"/>
    </row>
    <row r="1279" spans="3:6" customFormat="1" ht="15" x14ac:dyDescent="0.25">
      <c r="C1279" s="220"/>
      <c r="D1279" s="220"/>
      <c r="E1279" s="221"/>
      <c r="F1279" s="222"/>
    </row>
    <row r="1280" spans="3:6" customFormat="1" ht="15" x14ac:dyDescent="0.25">
      <c r="C1280" s="220"/>
      <c r="D1280" s="220"/>
      <c r="E1280" s="221"/>
      <c r="F1280" s="222"/>
    </row>
    <row r="1281" spans="3:6" customFormat="1" ht="15" x14ac:dyDescent="0.25">
      <c r="C1281" s="220"/>
      <c r="D1281" s="220"/>
      <c r="E1281" s="221"/>
      <c r="F1281" s="222"/>
    </row>
    <row r="1282" spans="3:6" customFormat="1" ht="15" x14ac:dyDescent="0.25">
      <c r="C1282" s="220"/>
      <c r="D1282" s="220"/>
      <c r="E1282" s="221"/>
      <c r="F1282" s="222"/>
    </row>
    <row r="1283" spans="3:6" customFormat="1" ht="15" x14ac:dyDescent="0.25">
      <c r="C1283" s="220"/>
      <c r="D1283" s="220"/>
      <c r="E1283" s="221"/>
      <c r="F1283" s="222"/>
    </row>
    <row r="1284" spans="3:6" customFormat="1" ht="15" x14ac:dyDescent="0.25">
      <c r="C1284" s="220"/>
      <c r="D1284" s="220"/>
      <c r="E1284" s="221"/>
      <c r="F1284" s="222"/>
    </row>
    <row r="1285" spans="3:6" customFormat="1" ht="15" x14ac:dyDescent="0.25">
      <c r="C1285" s="220"/>
      <c r="D1285" s="220"/>
      <c r="E1285" s="221"/>
      <c r="F1285" s="222"/>
    </row>
    <row r="1286" spans="3:6" customFormat="1" ht="15" x14ac:dyDescent="0.25">
      <c r="C1286" s="220"/>
      <c r="D1286" s="220"/>
      <c r="E1286" s="221"/>
      <c r="F1286" s="222"/>
    </row>
    <row r="1287" spans="3:6" customFormat="1" ht="15" x14ac:dyDescent="0.25">
      <c r="C1287" s="220"/>
      <c r="D1287" s="220"/>
      <c r="E1287" s="221"/>
      <c r="F1287" s="222"/>
    </row>
    <row r="1288" spans="3:6" customFormat="1" ht="15" x14ac:dyDescent="0.25">
      <c r="C1288" s="220"/>
      <c r="D1288" s="220"/>
      <c r="E1288" s="221"/>
      <c r="F1288" s="222"/>
    </row>
    <row r="1289" spans="3:6" customFormat="1" ht="15" x14ac:dyDescent="0.25">
      <c r="C1289" s="220"/>
      <c r="D1289" s="220"/>
      <c r="E1289" s="221"/>
      <c r="F1289" s="222"/>
    </row>
    <row r="1290" spans="3:6" customFormat="1" ht="15" x14ac:dyDescent="0.25">
      <c r="C1290" s="220"/>
      <c r="D1290" s="220"/>
      <c r="E1290" s="221"/>
      <c r="F1290" s="222"/>
    </row>
    <row r="1291" spans="3:6" customFormat="1" ht="15" x14ac:dyDescent="0.25">
      <c r="C1291" s="220"/>
      <c r="D1291" s="220"/>
      <c r="E1291" s="221"/>
      <c r="F1291" s="222"/>
    </row>
    <row r="1292" spans="3:6" customFormat="1" ht="15" x14ac:dyDescent="0.25">
      <c r="C1292" s="220"/>
      <c r="D1292" s="220"/>
      <c r="E1292" s="221"/>
      <c r="F1292" s="222"/>
    </row>
    <row r="1293" spans="3:6" customFormat="1" ht="15" x14ac:dyDescent="0.25">
      <c r="C1293" s="220"/>
      <c r="D1293" s="220"/>
      <c r="E1293" s="221"/>
      <c r="F1293" s="222"/>
    </row>
    <row r="1294" spans="3:6" customFormat="1" ht="15" x14ac:dyDescent="0.25">
      <c r="C1294" s="220"/>
      <c r="D1294" s="220"/>
      <c r="E1294" s="221"/>
      <c r="F1294" s="222"/>
    </row>
    <row r="1295" spans="3:6" customFormat="1" ht="15" x14ac:dyDescent="0.25">
      <c r="C1295" s="220"/>
      <c r="D1295" s="220"/>
      <c r="E1295" s="221"/>
      <c r="F1295" s="222"/>
    </row>
    <row r="1296" spans="3:6" customFormat="1" ht="15" x14ac:dyDescent="0.25">
      <c r="C1296" s="220"/>
      <c r="D1296" s="220"/>
      <c r="E1296" s="221"/>
      <c r="F1296" s="222"/>
    </row>
    <row r="1297" spans="3:6" customFormat="1" ht="15" x14ac:dyDescent="0.25">
      <c r="C1297" s="220"/>
      <c r="D1297" s="220"/>
      <c r="E1297" s="221"/>
      <c r="F1297" s="222"/>
    </row>
    <row r="1298" spans="3:6" customFormat="1" ht="15" x14ac:dyDescent="0.25">
      <c r="C1298" s="220"/>
      <c r="D1298" s="220"/>
      <c r="E1298" s="221"/>
      <c r="F1298" s="222"/>
    </row>
    <row r="1299" spans="3:6" customFormat="1" ht="15" x14ac:dyDescent="0.25">
      <c r="C1299" s="220"/>
      <c r="D1299" s="220"/>
      <c r="E1299" s="221"/>
      <c r="F1299" s="222"/>
    </row>
    <row r="1300" spans="3:6" customFormat="1" ht="15" x14ac:dyDescent="0.25">
      <c r="C1300" s="220"/>
      <c r="D1300" s="220"/>
      <c r="E1300" s="221"/>
      <c r="F1300" s="222"/>
    </row>
    <row r="1301" spans="3:6" customFormat="1" ht="15" x14ac:dyDescent="0.25">
      <c r="C1301" s="220"/>
      <c r="D1301" s="220"/>
      <c r="E1301" s="221"/>
      <c r="F1301" s="222"/>
    </row>
    <row r="1302" spans="3:6" customFormat="1" ht="15" x14ac:dyDescent="0.25">
      <c r="C1302" s="220"/>
      <c r="D1302" s="220"/>
      <c r="E1302" s="221"/>
      <c r="F1302" s="222"/>
    </row>
    <row r="1303" spans="3:6" customFormat="1" ht="15" x14ac:dyDescent="0.25">
      <c r="C1303" s="220"/>
      <c r="D1303" s="220"/>
      <c r="E1303" s="221"/>
      <c r="F1303" s="222"/>
    </row>
    <row r="1304" spans="3:6" customFormat="1" ht="15" x14ac:dyDescent="0.25">
      <c r="C1304" s="220"/>
      <c r="D1304" s="220"/>
      <c r="E1304" s="221"/>
      <c r="F1304" s="222"/>
    </row>
    <row r="1305" spans="3:6" customFormat="1" ht="15" x14ac:dyDescent="0.25">
      <c r="C1305" s="220"/>
      <c r="D1305" s="220"/>
      <c r="E1305" s="221"/>
      <c r="F1305" s="222"/>
    </row>
    <row r="1306" spans="3:6" customFormat="1" ht="15" x14ac:dyDescent="0.25">
      <c r="C1306" s="220"/>
      <c r="D1306" s="220"/>
      <c r="E1306" s="221"/>
      <c r="F1306" s="222"/>
    </row>
    <row r="1307" spans="3:6" customFormat="1" ht="15" x14ac:dyDescent="0.25">
      <c r="C1307" s="220"/>
      <c r="D1307" s="220"/>
      <c r="E1307" s="221"/>
      <c r="F1307" s="222"/>
    </row>
    <row r="1308" spans="3:6" customFormat="1" ht="15" x14ac:dyDescent="0.25">
      <c r="C1308" s="220"/>
      <c r="D1308" s="220"/>
      <c r="E1308" s="221"/>
      <c r="F1308" s="222"/>
    </row>
    <row r="1309" spans="3:6" customFormat="1" ht="15" x14ac:dyDescent="0.25">
      <c r="C1309" s="220"/>
      <c r="D1309" s="220"/>
      <c r="E1309" s="221"/>
      <c r="F1309" s="222"/>
    </row>
    <row r="1310" spans="3:6" customFormat="1" ht="15" x14ac:dyDescent="0.25">
      <c r="C1310" s="220"/>
      <c r="D1310" s="220"/>
      <c r="E1310" s="221"/>
      <c r="F1310" s="222"/>
    </row>
    <row r="1311" spans="3:6" customFormat="1" ht="15" x14ac:dyDescent="0.25">
      <c r="C1311" s="220"/>
      <c r="D1311" s="220"/>
      <c r="E1311" s="221"/>
      <c r="F1311" s="222"/>
    </row>
    <row r="1312" spans="3:6" customFormat="1" ht="15" x14ac:dyDescent="0.25">
      <c r="C1312" s="220"/>
      <c r="D1312" s="220"/>
      <c r="E1312" s="221"/>
      <c r="F1312" s="222"/>
    </row>
    <row r="1313" spans="3:6" customFormat="1" ht="15" x14ac:dyDescent="0.25">
      <c r="C1313" s="220"/>
      <c r="D1313" s="220"/>
      <c r="E1313" s="221"/>
      <c r="F1313" s="222"/>
    </row>
    <row r="1314" spans="3:6" customFormat="1" ht="15" x14ac:dyDescent="0.25">
      <c r="C1314" s="220"/>
      <c r="D1314" s="220"/>
      <c r="E1314" s="221"/>
      <c r="F1314" s="222"/>
    </row>
    <row r="1315" spans="3:6" customFormat="1" ht="15" x14ac:dyDescent="0.25">
      <c r="C1315" s="220"/>
      <c r="D1315" s="220"/>
      <c r="E1315" s="221"/>
      <c r="F1315" s="222"/>
    </row>
    <row r="1316" spans="3:6" customFormat="1" ht="15" x14ac:dyDescent="0.25">
      <c r="C1316" s="220"/>
      <c r="D1316" s="220"/>
      <c r="E1316" s="221"/>
      <c r="F1316" s="222"/>
    </row>
    <row r="1317" spans="3:6" customFormat="1" ht="15" x14ac:dyDescent="0.25">
      <c r="C1317" s="220"/>
      <c r="D1317" s="220"/>
      <c r="E1317" s="221"/>
      <c r="F1317" s="222"/>
    </row>
    <row r="1318" spans="3:6" customFormat="1" ht="15" x14ac:dyDescent="0.25">
      <c r="C1318" s="220"/>
      <c r="D1318" s="220"/>
      <c r="E1318" s="221"/>
      <c r="F1318" s="222"/>
    </row>
    <row r="1319" spans="3:6" customFormat="1" ht="15" x14ac:dyDescent="0.25">
      <c r="C1319" s="220"/>
      <c r="D1319" s="220"/>
      <c r="E1319" s="221"/>
      <c r="F1319" s="222"/>
    </row>
    <row r="1320" spans="3:6" customFormat="1" ht="15" x14ac:dyDescent="0.25">
      <c r="C1320" s="220"/>
      <c r="D1320" s="220"/>
      <c r="E1320" s="221"/>
      <c r="F1320" s="222"/>
    </row>
    <row r="1321" spans="3:6" customFormat="1" ht="15" x14ac:dyDescent="0.25">
      <c r="C1321" s="220"/>
      <c r="D1321" s="220"/>
      <c r="E1321" s="221"/>
      <c r="F1321" s="222"/>
    </row>
    <row r="1322" spans="3:6" customFormat="1" ht="15" x14ac:dyDescent="0.25">
      <c r="C1322" s="220"/>
      <c r="D1322" s="220"/>
      <c r="E1322" s="221"/>
      <c r="F1322" s="222"/>
    </row>
    <row r="1323" spans="3:6" customFormat="1" ht="15" x14ac:dyDescent="0.25">
      <c r="C1323" s="220"/>
      <c r="D1323" s="220"/>
      <c r="E1323" s="221"/>
      <c r="F1323" s="222"/>
    </row>
    <row r="1324" spans="3:6" customFormat="1" ht="15" x14ac:dyDescent="0.25">
      <c r="C1324" s="220"/>
      <c r="D1324" s="220"/>
      <c r="E1324" s="221"/>
      <c r="F1324" s="222"/>
    </row>
    <row r="1325" spans="3:6" customFormat="1" ht="15" x14ac:dyDescent="0.25">
      <c r="C1325" s="220"/>
      <c r="D1325" s="220"/>
      <c r="E1325" s="221"/>
      <c r="F1325" s="222"/>
    </row>
    <row r="1326" spans="3:6" customFormat="1" ht="15" x14ac:dyDescent="0.25">
      <c r="C1326" s="220"/>
      <c r="D1326" s="220"/>
      <c r="E1326" s="221"/>
      <c r="F1326" s="222"/>
    </row>
    <row r="1327" spans="3:6" customFormat="1" ht="15" x14ac:dyDescent="0.25">
      <c r="C1327" s="220"/>
      <c r="D1327" s="220"/>
      <c r="E1327" s="221"/>
      <c r="F1327" s="222"/>
    </row>
    <row r="1328" spans="3:6" customFormat="1" ht="15" x14ac:dyDescent="0.25">
      <c r="C1328" s="220"/>
      <c r="D1328" s="220"/>
      <c r="E1328" s="221"/>
      <c r="F1328" s="222"/>
    </row>
    <row r="1329" spans="3:6" customFormat="1" ht="15" x14ac:dyDescent="0.25">
      <c r="C1329" s="220"/>
      <c r="D1329" s="220"/>
      <c r="E1329" s="221"/>
      <c r="F1329" s="222"/>
    </row>
    <row r="1330" spans="3:6" customFormat="1" ht="15" x14ac:dyDescent="0.25">
      <c r="C1330" s="220"/>
      <c r="D1330" s="220"/>
      <c r="E1330" s="221"/>
      <c r="F1330" s="222"/>
    </row>
    <row r="1331" spans="3:6" customFormat="1" ht="15" x14ac:dyDescent="0.25">
      <c r="C1331" s="220"/>
      <c r="D1331" s="220"/>
      <c r="E1331" s="221"/>
      <c r="F1331" s="222"/>
    </row>
    <row r="1332" spans="3:6" customFormat="1" ht="15" x14ac:dyDescent="0.25">
      <c r="C1332" s="220"/>
      <c r="D1332" s="220"/>
      <c r="E1332" s="221"/>
      <c r="F1332" s="222"/>
    </row>
    <row r="1333" spans="3:6" customFormat="1" ht="15" x14ac:dyDescent="0.25">
      <c r="C1333" s="220"/>
      <c r="D1333" s="220"/>
      <c r="E1333" s="221"/>
      <c r="F1333" s="222"/>
    </row>
    <row r="1334" spans="3:6" customFormat="1" ht="15" x14ac:dyDescent="0.25">
      <c r="C1334" s="220"/>
      <c r="D1334" s="220"/>
      <c r="E1334" s="221"/>
      <c r="F1334" s="222"/>
    </row>
    <row r="1335" spans="3:6" customFormat="1" ht="15" x14ac:dyDescent="0.25">
      <c r="C1335" s="220"/>
      <c r="D1335" s="220"/>
      <c r="E1335" s="221"/>
      <c r="F1335" s="222"/>
    </row>
    <row r="1336" spans="3:6" customFormat="1" ht="15" x14ac:dyDescent="0.25">
      <c r="C1336" s="220"/>
      <c r="D1336" s="220"/>
      <c r="E1336" s="221"/>
      <c r="F1336" s="222"/>
    </row>
    <row r="1337" spans="3:6" customFormat="1" ht="15" x14ac:dyDescent="0.25">
      <c r="C1337" s="220"/>
      <c r="D1337" s="220"/>
      <c r="E1337" s="221"/>
      <c r="F1337" s="222"/>
    </row>
    <row r="1338" spans="3:6" customFormat="1" ht="15" x14ac:dyDescent="0.25">
      <c r="C1338" s="220"/>
      <c r="D1338" s="220"/>
      <c r="E1338" s="221"/>
      <c r="F1338" s="222"/>
    </row>
    <row r="1339" spans="3:6" customFormat="1" ht="15" x14ac:dyDescent="0.25">
      <c r="C1339" s="220"/>
      <c r="D1339" s="220"/>
      <c r="E1339" s="221"/>
      <c r="F1339" s="222"/>
    </row>
    <row r="1340" spans="3:6" customFormat="1" ht="15" x14ac:dyDescent="0.25">
      <c r="C1340" s="220"/>
      <c r="D1340" s="220"/>
      <c r="E1340" s="221"/>
      <c r="F1340" s="222"/>
    </row>
    <row r="1341" spans="3:6" customFormat="1" ht="15" x14ac:dyDescent="0.25">
      <c r="C1341" s="220"/>
      <c r="D1341" s="220"/>
      <c r="E1341" s="221"/>
      <c r="F1341" s="222"/>
    </row>
    <row r="1342" spans="3:6" customFormat="1" ht="15" x14ac:dyDescent="0.25">
      <c r="C1342" s="220"/>
      <c r="D1342" s="220"/>
      <c r="E1342" s="221"/>
      <c r="F1342" s="222"/>
    </row>
    <row r="1343" spans="3:6" customFormat="1" ht="15" x14ac:dyDescent="0.25">
      <c r="C1343" s="220"/>
      <c r="D1343" s="220"/>
      <c r="E1343" s="221"/>
      <c r="F1343" s="222"/>
    </row>
    <row r="1344" spans="3:6" customFormat="1" ht="15" x14ac:dyDescent="0.25">
      <c r="C1344" s="220"/>
      <c r="D1344" s="220"/>
      <c r="E1344" s="221"/>
      <c r="F1344" s="222"/>
    </row>
    <row r="1345" spans="3:6" customFormat="1" ht="15" x14ac:dyDescent="0.25">
      <c r="C1345" s="220"/>
      <c r="D1345" s="220"/>
      <c r="E1345" s="221"/>
      <c r="F1345" s="222"/>
    </row>
    <row r="1346" spans="3:6" customFormat="1" ht="15" x14ac:dyDescent="0.25">
      <c r="C1346" s="220"/>
      <c r="D1346" s="220"/>
      <c r="E1346" s="221"/>
      <c r="F1346" s="222"/>
    </row>
    <row r="1347" spans="3:6" customFormat="1" ht="15" x14ac:dyDescent="0.25">
      <c r="C1347" s="220"/>
      <c r="D1347" s="220"/>
      <c r="E1347" s="221"/>
      <c r="F1347" s="222"/>
    </row>
    <row r="1348" spans="3:6" customFormat="1" ht="15" x14ac:dyDescent="0.25">
      <c r="C1348" s="220"/>
      <c r="D1348" s="220"/>
      <c r="E1348" s="221"/>
      <c r="F1348" s="222"/>
    </row>
    <row r="1349" spans="3:6" customFormat="1" ht="15" x14ac:dyDescent="0.25">
      <c r="C1349" s="220"/>
      <c r="D1349" s="220"/>
      <c r="E1349" s="221"/>
      <c r="F1349" s="222"/>
    </row>
    <row r="1350" spans="3:6" customFormat="1" ht="15" x14ac:dyDescent="0.25">
      <c r="C1350" s="220"/>
      <c r="D1350" s="220"/>
      <c r="E1350" s="221"/>
      <c r="F1350" s="222"/>
    </row>
    <row r="1351" spans="3:6" customFormat="1" ht="15" x14ac:dyDescent="0.25">
      <c r="C1351" s="220"/>
      <c r="D1351" s="220"/>
      <c r="E1351" s="221"/>
      <c r="F1351" s="222"/>
    </row>
    <row r="1352" spans="3:6" customFormat="1" ht="15" x14ac:dyDescent="0.25">
      <c r="C1352" s="220"/>
      <c r="D1352" s="220"/>
      <c r="E1352" s="221"/>
      <c r="F1352" s="222"/>
    </row>
    <row r="1353" spans="3:6" customFormat="1" ht="15" x14ac:dyDescent="0.25">
      <c r="C1353" s="220"/>
      <c r="D1353" s="220"/>
      <c r="E1353" s="221"/>
      <c r="F1353" s="222"/>
    </row>
    <row r="1354" spans="3:6" customFormat="1" ht="15" x14ac:dyDescent="0.25">
      <c r="C1354" s="220"/>
      <c r="D1354" s="220"/>
      <c r="E1354" s="221"/>
      <c r="F1354" s="222"/>
    </row>
    <row r="1355" spans="3:6" customFormat="1" ht="15" x14ac:dyDescent="0.25">
      <c r="C1355" s="220"/>
      <c r="D1355" s="220"/>
      <c r="E1355" s="221"/>
      <c r="F1355" s="222"/>
    </row>
    <row r="1356" spans="3:6" customFormat="1" ht="15" x14ac:dyDescent="0.25">
      <c r="C1356" s="220"/>
      <c r="D1356" s="220"/>
      <c r="E1356" s="221"/>
      <c r="F1356" s="222"/>
    </row>
    <row r="1357" spans="3:6" customFormat="1" ht="15" x14ac:dyDescent="0.25">
      <c r="C1357" s="220"/>
      <c r="D1357" s="220"/>
      <c r="E1357" s="221"/>
      <c r="F1357" s="222"/>
    </row>
    <row r="1358" spans="3:6" customFormat="1" ht="15" x14ac:dyDescent="0.25">
      <c r="C1358" s="220"/>
      <c r="D1358" s="220"/>
      <c r="E1358" s="221"/>
      <c r="F1358" s="222"/>
    </row>
    <row r="1359" spans="3:6" customFormat="1" ht="15" x14ac:dyDescent="0.25">
      <c r="C1359" s="220"/>
      <c r="D1359" s="220"/>
      <c r="E1359" s="221"/>
      <c r="F1359" s="222"/>
    </row>
    <row r="1360" spans="3:6" customFormat="1" ht="15" x14ac:dyDescent="0.25">
      <c r="C1360" s="220"/>
      <c r="D1360" s="220"/>
      <c r="E1360" s="221"/>
      <c r="F1360" s="222"/>
    </row>
    <row r="1361" spans="3:6" customFormat="1" ht="15" x14ac:dyDescent="0.25">
      <c r="C1361" s="220"/>
      <c r="D1361" s="220"/>
      <c r="E1361" s="221"/>
      <c r="F1361" s="222"/>
    </row>
    <row r="1362" spans="3:6" customFormat="1" ht="15" x14ac:dyDescent="0.25">
      <c r="C1362" s="220"/>
      <c r="D1362" s="220"/>
      <c r="E1362" s="221"/>
      <c r="F1362" s="222"/>
    </row>
    <row r="1363" spans="3:6" customFormat="1" ht="15" x14ac:dyDescent="0.25">
      <c r="C1363" s="220"/>
      <c r="D1363" s="220"/>
      <c r="E1363" s="221"/>
      <c r="F1363" s="222"/>
    </row>
    <row r="1364" spans="3:6" customFormat="1" ht="15" x14ac:dyDescent="0.25">
      <c r="C1364" s="220"/>
      <c r="D1364" s="220"/>
      <c r="E1364" s="221"/>
      <c r="F1364" s="222"/>
    </row>
    <row r="1365" spans="3:6" customFormat="1" ht="15" x14ac:dyDescent="0.25">
      <c r="C1365" s="220"/>
      <c r="D1365" s="220"/>
      <c r="E1365" s="221"/>
      <c r="F1365" s="222"/>
    </row>
    <row r="1366" spans="3:6" customFormat="1" ht="15" x14ac:dyDescent="0.25">
      <c r="C1366" s="220"/>
      <c r="D1366" s="220"/>
      <c r="E1366" s="221"/>
      <c r="F1366" s="222"/>
    </row>
    <row r="1367" spans="3:6" customFormat="1" ht="15" x14ac:dyDescent="0.25">
      <c r="C1367" s="220"/>
      <c r="D1367" s="220"/>
      <c r="E1367" s="221"/>
      <c r="F1367" s="222"/>
    </row>
    <row r="1368" spans="3:6" customFormat="1" ht="15" x14ac:dyDescent="0.25">
      <c r="C1368" s="220"/>
      <c r="D1368" s="220"/>
      <c r="E1368" s="221"/>
      <c r="F1368" s="222"/>
    </row>
    <row r="1369" spans="3:6" customFormat="1" ht="15" x14ac:dyDescent="0.25">
      <c r="C1369" s="220"/>
      <c r="D1369" s="220"/>
      <c r="E1369" s="221"/>
      <c r="F1369" s="222"/>
    </row>
    <row r="1370" spans="3:6" customFormat="1" ht="15" x14ac:dyDescent="0.25">
      <c r="C1370" s="220"/>
      <c r="D1370" s="220"/>
      <c r="E1370" s="221"/>
      <c r="F1370" s="222"/>
    </row>
    <row r="1371" spans="3:6" customFormat="1" ht="15" x14ac:dyDescent="0.25">
      <c r="C1371" s="220"/>
      <c r="D1371" s="220"/>
      <c r="E1371" s="221"/>
      <c r="F1371" s="222"/>
    </row>
    <row r="1372" spans="3:6" customFormat="1" ht="15" x14ac:dyDescent="0.25">
      <c r="C1372" s="220"/>
      <c r="D1372" s="220"/>
      <c r="E1372" s="221"/>
      <c r="F1372" s="222"/>
    </row>
    <row r="1373" spans="3:6" customFormat="1" ht="15" x14ac:dyDescent="0.25">
      <c r="C1373" s="220"/>
      <c r="D1373" s="220"/>
      <c r="E1373" s="221"/>
      <c r="F1373" s="222"/>
    </row>
    <row r="1374" spans="3:6" customFormat="1" ht="15" x14ac:dyDescent="0.25">
      <c r="C1374" s="220"/>
      <c r="D1374" s="220"/>
      <c r="E1374" s="221"/>
      <c r="F1374" s="222"/>
    </row>
    <row r="1375" spans="3:6" customFormat="1" ht="15" x14ac:dyDescent="0.25">
      <c r="C1375" s="220"/>
      <c r="D1375" s="220"/>
      <c r="E1375" s="221"/>
      <c r="F1375" s="222"/>
    </row>
    <row r="1376" spans="3:6" customFormat="1" ht="15" x14ac:dyDescent="0.25">
      <c r="C1376" s="220"/>
      <c r="D1376" s="220"/>
      <c r="E1376" s="221"/>
      <c r="F1376" s="222"/>
    </row>
    <row r="1377" spans="3:6" customFormat="1" ht="15" x14ac:dyDescent="0.25">
      <c r="C1377" s="220"/>
      <c r="D1377" s="220"/>
      <c r="E1377" s="221"/>
      <c r="F1377" s="222"/>
    </row>
    <row r="1378" spans="3:6" customFormat="1" ht="15" x14ac:dyDescent="0.25">
      <c r="C1378" s="220"/>
      <c r="D1378" s="220"/>
      <c r="E1378" s="221"/>
      <c r="F1378" s="222"/>
    </row>
    <row r="1379" spans="3:6" customFormat="1" ht="15" x14ac:dyDescent="0.25">
      <c r="C1379" s="220"/>
      <c r="D1379" s="220"/>
      <c r="E1379" s="221"/>
      <c r="F1379" s="222"/>
    </row>
    <row r="1380" spans="3:6" customFormat="1" ht="15" x14ac:dyDescent="0.25">
      <c r="C1380" s="220"/>
      <c r="D1380" s="220"/>
      <c r="E1380" s="221"/>
      <c r="F1380" s="222"/>
    </row>
    <row r="1381" spans="3:6" customFormat="1" ht="15" x14ac:dyDescent="0.25">
      <c r="C1381" s="220"/>
      <c r="D1381" s="220"/>
      <c r="E1381" s="221"/>
      <c r="F1381" s="222"/>
    </row>
    <row r="1382" spans="3:6" customFormat="1" ht="15" x14ac:dyDescent="0.25">
      <c r="C1382" s="220"/>
      <c r="D1382" s="220"/>
      <c r="E1382" s="221"/>
      <c r="F1382" s="222"/>
    </row>
    <row r="1383" spans="3:6" customFormat="1" ht="15" x14ac:dyDescent="0.25">
      <c r="C1383" s="220"/>
      <c r="D1383" s="220"/>
      <c r="E1383" s="221"/>
      <c r="F1383" s="222"/>
    </row>
    <row r="1384" spans="3:6" customFormat="1" ht="15" x14ac:dyDescent="0.25">
      <c r="C1384" s="220"/>
      <c r="D1384" s="220"/>
      <c r="E1384" s="221"/>
      <c r="F1384" s="222"/>
    </row>
    <row r="1385" spans="3:6" customFormat="1" ht="15" x14ac:dyDescent="0.25">
      <c r="C1385" s="220"/>
      <c r="D1385" s="220"/>
      <c r="E1385" s="221"/>
      <c r="F1385" s="222"/>
    </row>
    <row r="1386" spans="3:6" customFormat="1" ht="15" x14ac:dyDescent="0.25">
      <c r="C1386" s="220"/>
      <c r="D1386" s="220"/>
      <c r="E1386" s="221"/>
      <c r="F1386" s="222"/>
    </row>
    <row r="1387" spans="3:6" customFormat="1" ht="15" x14ac:dyDescent="0.25">
      <c r="C1387" s="220"/>
      <c r="D1387" s="220"/>
      <c r="E1387" s="221"/>
      <c r="F1387" s="222"/>
    </row>
    <row r="1388" spans="3:6" customFormat="1" ht="15" x14ac:dyDescent="0.25">
      <c r="C1388" s="220"/>
      <c r="D1388" s="220"/>
      <c r="E1388" s="221"/>
      <c r="F1388" s="222"/>
    </row>
    <row r="1389" spans="3:6" customFormat="1" ht="15" x14ac:dyDescent="0.25">
      <c r="C1389" s="220"/>
      <c r="D1389" s="220"/>
      <c r="E1389" s="221"/>
      <c r="F1389" s="222"/>
    </row>
    <row r="1390" spans="3:6" customFormat="1" ht="15" x14ac:dyDescent="0.25">
      <c r="C1390" s="220"/>
      <c r="D1390" s="220"/>
      <c r="E1390" s="221"/>
      <c r="F1390" s="222"/>
    </row>
    <row r="1391" spans="3:6" customFormat="1" ht="15" x14ac:dyDescent="0.25">
      <c r="C1391" s="220"/>
      <c r="D1391" s="220"/>
      <c r="E1391" s="221"/>
      <c r="F1391" s="222"/>
    </row>
    <row r="1392" spans="3:6" customFormat="1" ht="15" x14ac:dyDescent="0.25">
      <c r="C1392" s="220"/>
      <c r="D1392" s="220"/>
      <c r="E1392" s="221"/>
      <c r="F1392" s="222"/>
    </row>
    <row r="1393" spans="3:6" customFormat="1" ht="15" x14ac:dyDescent="0.25">
      <c r="C1393" s="220"/>
      <c r="D1393" s="220"/>
      <c r="E1393" s="221"/>
      <c r="F1393" s="222"/>
    </row>
    <row r="1394" spans="3:6" customFormat="1" ht="15" x14ac:dyDescent="0.25">
      <c r="C1394" s="220"/>
      <c r="D1394" s="220"/>
      <c r="E1394" s="221"/>
      <c r="F1394" s="222"/>
    </row>
    <row r="1395" spans="3:6" customFormat="1" ht="15" x14ac:dyDescent="0.25">
      <c r="C1395" s="220"/>
      <c r="D1395" s="220"/>
      <c r="E1395" s="221"/>
      <c r="F1395" s="222"/>
    </row>
    <row r="1396" spans="3:6" customFormat="1" ht="15" x14ac:dyDescent="0.25">
      <c r="C1396" s="220"/>
      <c r="D1396" s="220"/>
      <c r="E1396" s="221"/>
      <c r="F1396" s="222"/>
    </row>
    <row r="1397" spans="3:6" customFormat="1" ht="15" x14ac:dyDescent="0.25">
      <c r="C1397" s="220"/>
      <c r="D1397" s="220"/>
      <c r="E1397" s="221"/>
      <c r="F1397" s="222"/>
    </row>
    <row r="1398" spans="3:6" customFormat="1" ht="15" x14ac:dyDescent="0.25">
      <c r="C1398" s="220"/>
      <c r="D1398" s="220"/>
      <c r="E1398" s="221"/>
      <c r="F1398" s="222"/>
    </row>
    <row r="1399" spans="3:6" customFormat="1" ht="15" x14ac:dyDescent="0.25">
      <c r="C1399" s="220"/>
      <c r="D1399" s="220"/>
      <c r="E1399" s="221"/>
      <c r="F1399" s="222"/>
    </row>
    <row r="1400" spans="3:6" customFormat="1" ht="15" x14ac:dyDescent="0.25">
      <c r="C1400" s="220"/>
      <c r="D1400" s="220"/>
      <c r="E1400" s="221"/>
      <c r="F1400" s="222"/>
    </row>
    <row r="1401" spans="3:6" customFormat="1" ht="15" x14ac:dyDescent="0.25">
      <c r="C1401" s="220"/>
      <c r="D1401" s="220"/>
      <c r="E1401" s="221"/>
      <c r="F1401" s="222"/>
    </row>
    <row r="1402" spans="3:6" customFormat="1" ht="15" x14ac:dyDescent="0.25">
      <c r="C1402" s="220"/>
      <c r="D1402" s="220"/>
      <c r="E1402" s="221"/>
      <c r="F1402" s="222"/>
    </row>
    <row r="1403" spans="3:6" customFormat="1" ht="15" x14ac:dyDescent="0.25">
      <c r="C1403" s="220"/>
      <c r="D1403" s="220"/>
      <c r="E1403" s="221"/>
      <c r="F1403" s="222"/>
    </row>
    <row r="1404" spans="3:6" customFormat="1" ht="15" x14ac:dyDescent="0.25">
      <c r="C1404" s="220"/>
      <c r="D1404" s="220"/>
      <c r="E1404" s="221"/>
      <c r="F1404" s="222"/>
    </row>
    <row r="1405" spans="3:6" customFormat="1" ht="15" x14ac:dyDescent="0.25">
      <c r="C1405" s="220"/>
      <c r="D1405" s="220"/>
      <c r="E1405" s="221"/>
      <c r="F1405" s="222"/>
    </row>
    <row r="1406" spans="3:6" customFormat="1" ht="15" x14ac:dyDescent="0.25">
      <c r="C1406" s="220"/>
      <c r="D1406" s="220"/>
      <c r="E1406" s="221"/>
      <c r="F1406" s="222"/>
    </row>
    <row r="1407" spans="3:6" customFormat="1" ht="15" x14ac:dyDescent="0.25">
      <c r="C1407" s="220"/>
      <c r="D1407" s="220"/>
      <c r="E1407" s="221"/>
      <c r="F1407" s="222"/>
    </row>
    <row r="1408" spans="3:6" customFormat="1" ht="15" x14ac:dyDescent="0.25">
      <c r="C1408" s="220"/>
      <c r="D1408" s="220"/>
      <c r="E1408" s="221"/>
      <c r="F1408" s="222"/>
    </row>
    <row r="1409" spans="3:6" customFormat="1" ht="15" x14ac:dyDescent="0.25">
      <c r="C1409" s="220"/>
      <c r="D1409" s="220"/>
      <c r="E1409" s="221"/>
      <c r="F1409" s="222"/>
    </row>
    <row r="1410" spans="3:6" customFormat="1" ht="15" x14ac:dyDescent="0.25">
      <c r="C1410" s="220"/>
      <c r="D1410" s="220"/>
      <c r="E1410" s="221"/>
      <c r="F1410" s="222"/>
    </row>
    <row r="1411" spans="3:6" customFormat="1" ht="15" x14ac:dyDescent="0.25">
      <c r="C1411" s="220"/>
      <c r="D1411" s="220"/>
      <c r="E1411" s="221"/>
      <c r="F1411" s="222"/>
    </row>
    <row r="1412" spans="3:6" customFormat="1" ht="15" x14ac:dyDescent="0.25">
      <c r="C1412" s="220"/>
      <c r="D1412" s="220"/>
      <c r="E1412" s="221"/>
      <c r="F1412" s="222"/>
    </row>
    <row r="1413" spans="3:6" customFormat="1" ht="15" x14ac:dyDescent="0.25">
      <c r="C1413" s="220"/>
      <c r="D1413" s="220"/>
      <c r="E1413" s="221"/>
      <c r="F1413" s="222"/>
    </row>
    <row r="1414" spans="3:6" customFormat="1" ht="15" x14ac:dyDescent="0.25">
      <c r="C1414" s="220"/>
      <c r="D1414" s="220"/>
      <c r="E1414" s="221"/>
      <c r="F1414" s="222"/>
    </row>
    <row r="1415" spans="3:6" customFormat="1" ht="15" x14ac:dyDescent="0.25">
      <c r="C1415" s="220"/>
      <c r="D1415" s="220"/>
      <c r="E1415" s="221"/>
      <c r="F1415" s="222"/>
    </row>
    <row r="1416" spans="3:6" customFormat="1" ht="15" x14ac:dyDescent="0.25">
      <c r="C1416" s="220"/>
      <c r="D1416" s="220"/>
      <c r="E1416" s="221"/>
      <c r="F1416" s="222"/>
    </row>
    <row r="1417" spans="3:6" customFormat="1" ht="15" x14ac:dyDescent="0.25">
      <c r="C1417" s="220"/>
      <c r="D1417" s="220"/>
      <c r="E1417" s="221"/>
      <c r="F1417" s="222"/>
    </row>
    <row r="1418" spans="3:6" customFormat="1" ht="15" x14ac:dyDescent="0.25">
      <c r="C1418" s="220"/>
      <c r="D1418" s="220"/>
      <c r="E1418" s="221"/>
      <c r="F1418" s="222"/>
    </row>
    <row r="1419" spans="3:6" customFormat="1" ht="15" x14ac:dyDescent="0.25">
      <c r="C1419" s="220"/>
      <c r="D1419" s="220"/>
      <c r="E1419" s="221"/>
      <c r="F1419" s="222"/>
    </row>
    <row r="1420" spans="3:6" customFormat="1" ht="15" x14ac:dyDescent="0.25">
      <c r="C1420" s="220"/>
      <c r="D1420" s="220"/>
      <c r="E1420" s="221"/>
      <c r="F1420" s="222"/>
    </row>
    <row r="1421" spans="3:6" customFormat="1" ht="15" x14ac:dyDescent="0.25">
      <c r="C1421" s="220"/>
      <c r="D1421" s="220"/>
      <c r="E1421" s="221"/>
      <c r="F1421" s="222"/>
    </row>
    <row r="1422" spans="3:6" customFormat="1" ht="15" x14ac:dyDescent="0.25">
      <c r="C1422" s="220"/>
      <c r="D1422" s="220"/>
      <c r="E1422" s="221"/>
      <c r="F1422" s="222"/>
    </row>
    <row r="1423" spans="3:6" customFormat="1" ht="15" x14ac:dyDescent="0.25">
      <c r="C1423" s="220"/>
      <c r="D1423" s="220"/>
      <c r="E1423" s="221"/>
      <c r="F1423" s="222"/>
    </row>
    <row r="1424" spans="3:6" customFormat="1" ht="15" x14ac:dyDescent="0.25">
      <c r="C1424" s="220"/>
      <c r="D1424" s="220"/>
      <c r="E1424" s="221"/>
      <c r="F1424" s="222"/>
    </row>
    <row r="1425" spans="3:6" customFormat="1" ht="15" x14ac:dyDescent="0.25">
      <c r="C1425" s="220"/>
      <c r="D1425" s="220"/>
      <c r="E1425" s="221"/>
      <c r="F1425" s="222"/>
    </row>
    <row r="1426" spans="3:6" customFormat="1" ht="15" x14ac:dyDescent="0.25">
      <c r="C1426" s="220"/>
      <c r="D1426" s="220"/>
      <c r="E1426" s="221"/>
      <c r="F1426" s="222"/>
    </row>
    <row r="1427" spans="3:6" customFormat="1" ht="15" x14ac:dyDescent="0.25">
      <c r="C1427" s="220"/>
      <c r="D1427" s="220"/>
      <c r="E1427" s="221"/>
      <c r="F1427" s="222"/>
    </row>
    <row r="1428" spans="3:6" customFormat="1" ht="15" x14ac:dyDescent="0.25">
      <c r="C1428" s="220"/>
      <c r="D1428" s="220"/>
      <c r="E1428" s="221"/>
      <c r="F1428" s="222"/>
    </row>
    <row r="1429" spans="3:6" customFormat="1" ht="15" x14ac:dyDescent="0.25">
      <c r="C1429" s="220"/>
      <c r="D1429" s="220"/>
      <c r="E1429" s="221"/>
      <c r="F1429" s="222"/>
    </row>
    <row r="1430" spans="3:6" customFormat="1" ht="15" x14ac:dyDescent="0.25">
      <c r="C1430" s="220"/>
      <c r="D1430" s="220"/>
      <c r="E1430" s="221"/>
      <c r="F1430" s="222"/>
    </row>
    <row r="1431" spans="3:6" customFormat="1" ht="15" x14ac:dyDescent="0.25">
      <c r="C1431" s="220"/>
      <c r="D1431" s="220"/>
      <c r="E1431" s="221"/>
      <c r="F1431" s="222"/>
    </row>
    <row r="1432" spans="3:6" customFormat="1" ht="15" x14ac:dyDescent="0.25">
      <c r="C1432" s="220"/>
      <c r="D1432" s="220"/>
      <c r="E1432" s="221"/>
      <c r="F1432" s="222"/>
    </row>
    <row r="1433" spans="3:6" customFormat="1" ht="15" x14ac:dyDescent="0.25">
      <c r="C1433" s="220"/>
      <c r="D1433" s="220"/>
      <c r="E1433" s="221"/>
      <c r="F1433" s="222"/>
    </row>
    <row r="1434" spans="3:6" customFormat="1" ht="15" x14ac:dyDescent="0.25">
      <c r="C1434" s="220"/>
      <c r="D1434" s="220"/>
      <c r="E1434" s="221"/>
      <c r="F1434" s="222"/>
    </row>
    <row r="1435" spans="3:6" customFormat="1" ht="15" x14ac:dyDescent="0.25">
      <c r="C1435" s="220"/>
      <c r="D1435" s="220"/>
      <c r="E1435" s="221"/>
      <c r="F1435" s="222"/>
    </row>
    <row r="1436" spans="3:6" customFormat="1" ht="15" x14ac:dyDescent="0.25">
      <c r="C1436" s="220"/>
      <c r="D1436" s="220"/>
      <c r="E1436" s="221"/>
      <c r="F1436" s="222"/>
    </row>
    <row r="1437" spans="3:6" customFormat="1" ht="15" x14ac:dyDescent="0.25">
      <c r="C1437" s="220"/>
      <c r="D1437" s="220"/>
      <c r="E1437" s="221"/>
      <c r="F1437" s="222"/>
    </row>
    <row r="1438" spans="3:6" customFormat="1" ht="15" x14ac:dyDescent="0.25">
      <c r="C1438" s="220"/>
      <c r="D1438" s="220"/>
      <c r="E1438" s="221"/>
      <c r="F1438" s="222"/>
    </row>
    <row r="1439" spans="3:6" customFormat="1" ht="15" x14ac:dyDescent="0.25">
      <c r="C1439" s="220"/>
      <c r="D1439" s="220"/>
      <c r="E1439" s="221"/>
      <c r="F1439" s="222"/>
    </row>
    <row r="1440" spans="3:6" customFormat="1" ht="15" x14ac:dyDescent="0.25">
      <c r="C1440" s="220"/>
      <c r="D1440" s="220"/>
      <c r="E1440" s="221"/>
      <c r="F1440" s="222"/>
    </row>
    <row r="1441" spans="3:6" customFormat="1" ht="15" x14ac:dyDescent="0.25">
      <c r="C1441" s="220"/>
      <c r="D1441" s="220"/>
      <c r="E1441" s="221"/>
      <c r="F1441" s="222"/>
    </row>
    <row r="1442" spans="3:6" customFormat="1" ht="15" x14ac:dyDescent="0.25">
      <c r="C1442" s="220"/>
      <c r="D1442" s="220"/>
      <c r="E1442" s="221"/>
      <c r="F1442" s="222"/>
    </row>
    <row r="1443" spans="3:6" customFormat="1" ht="15" x14ac:dyDescent="0.25">
      <c r="C1443" s="220"/>
      <c r="D1443" s="220"/>
      <c r="E1443" s="221"/>
      <c r="F1443" s="222"/>
    </row>
    <row r="1444" spans="3:6" customFormat="1" ht="15" x14ac:dyDescent="0.25">
      <c r="C1444" s="220"/>
      <c r="D1444" s="220"/>
      <c r="E1444" s="221"/>
      <c r="F1444" s="222"/>
    </row>
    <row r="1445" spans="3:6" customFormat="1" ht="15" x14ac:dyDescent="0.25">
      <c r="C1445" s="220"/>
      <c r="D1445" s="220"/>
      <c r="E1445" s="221"/>
      <c r="F1445" s="222"/>
    </row>
    <row r="1446" spans="3:6" customFormat="1" ht="15" x14ac:dyDescent="0.25">
      <c r="C1446" s="220"/>
      <c r="D1446" s="220"/>
      <c r="E1446" s="221"/>
      <c r="F1446" s="222"/>
    </row>
    <row r="1447" spans="3:6" customFormat="1" ht="15" x14ac:dyDescent="0.25">
      <c r="C1447" s="220"/>
      <c r="D1447" s="220"/>
      <c r="E1447" s="221"/>
      <c r="F1447" s="222"/>
    </row>
    <row r="1448" spans="3:6" customFormat="1" ht="15" x14ac:dyDescent="0.25">
      <c r="C1448" s="220"/>
      <c r="D1448" s="220"/>
      <c r="E1448" s="221"/>
      <c r="F1448" s="222"/>
    </row>
    <row r="1449" spans="3:6" customFormat="1" ht="15" x14ac:dyDescent="0.25">
      <c r="C1449" s="220"/>
      <c r="D1449" s="220"/>
      <c r="E1449" s="221"/>
      <c r="F1449" s="222"/>
    </row>
    <row r="1450" spans="3:6" customFormat="1" ht="15" x14ac:dyDescent="0.25">
      <c r="C1450" s="220"/>
      <c r="D1450" s="220"/>
      <c r="E1450" s="221"/>
      <c r="F1450" s="222"/>
    </row>
    <row r="1451" spans="3:6" customFormat="1" ht="15" x14ac:dyDescent="0.25">
      <c r="C1451" s="220"/>
      <c r="D1451" s="220"/>
      <c r="E1451" s="221"/>
      <c r="F1451" s="222"/>
    </row>
    <row r="1452" spans="3:6" customFormat="1" ht="15" x14ac:dyDescent="0.25">
      <c r="C1452" s="220"/>
      <c r="D1452" s="220"/>
      <c r="E1452" s="221"/>
      <c r="F1452" s="222"/>
    </row>
    <row r="1453" spans="3:6" customFormat="1" ht="15" x14ac:dyDescent="0.25">
      <c r="C1453" s="220"/>
      <c r="D1453" s="220"/>
      <c r="E1453" s="221"/>
      <c r="F1453" s="222"/>
    </row>
    <row r="1454" spans="3:6" customFormat="1" ht="15" x14ac:dyDescent="0.25">
      <c r="C1454" s="220"/>
      <c r="D1454" s="220"/>
      <c r="E1454" s="221"/>
      <c r="F1454" s="222"/>
    </row>
    <row r="1455" spans="3:6" customFormat="1" ht="15" x14ac:dyDescent="0.25">
      <c r="C1455" s="220"/>
      <c r="D1455" s="220"/>
      <c r="E1455" s="221"/>
      <c r="F1455" s="222"/>
    </row>
    <row r="1456" spans="3:6" customFormat="1" ht="15" x14ac:dyDescent="0.25">
      <c r="C1456" s="220"/>
      <c r="D1456" s="220"/>
      <c r="E1456" s="221"/>
      <c r="F1456" s="222"/>
    </row>
    <row r="1457" spans="3:6" customFormat="1" ht="15" x14ac:dyDescent="0.25">
      <c r="C1457" s="220"/>
      <c r="D1457" s="220"/>
      <c r="E1457" s="221"/>
      <c r="F1457" s="222"/>
    </row>
    <row r="1458" spans="3:6" customFormat="1" ht="15" x14ac:dyDescent="0.25">
      <c r="C1458" s="220"/>
      <c r="D1458" s="220"/>
      <c r="E1458" s="221"/>
      <c r="F1458" s="222"/>
    </row>
    <row r="1459" spans="3:6" customFormat="1" ht="15" x14ac:dyDescent="0.25">
      <c r="C1459" s="220"/>
      <c r="D1459" s="220"/>
      <c r="E1459" s="221"/>
      <c r="F1459" s="222"/>
    </row>
    <row r="1460" spans="3:6" customFormat="1" ht="15" x14ac:dyDescent="0.25">
      <c r="C1460" s="220"/>
      <c r="D1460" s="220"/>
      <c r="E1460" s="221"/>
      <c r="F1460" s="222"/>
    </row>
    <row r="1461" spans="3:6" customFormat="1" ht="15" x14ac:dyDescent="0.25">
      <c r="C1461" s="220"/>
      <c r="D1461" s="220"/>
      <c r="E1461" s="221"/>
      <c r="F1461" s="222"/>
    </row>
    <row r="1462" spans="3:6" customFormat="1" ht="15" x14ac:dyDescent="0.25">
      <c r="C1462" s="220"/>
      <c r="D1462" s="220"/>
      <c r="E1462" s="221"/>
      <c r="F1462" s="222"/>
    </row>
    <row r="1463" spans="3:6" customFormat="1" ht="15" x14ac:dyDescent="0.25">
      <c r="C1463" s="220"/>
      <c r="D1463" s="220"/>
      <c r="E1463" s="221"/>
      <c r="F1463" s="222"/>
    </row>
    <row r="1464" spans="3:6" customFormat="1" ht="15" x14ac:dyDescent="0.25">
      <c r="C1464" s="220"/>
      <c r="D1464" s="220"/>
      <c r="E1464" s="221"/>
      <c r="F1464" s="222"/>
    </row>
    <row r="1465" spans="3:6" customFormat="1" ht="15" x14ac:dyDescent="0.25">
      <c r="C1465" s="220"/>
      <c r="D1465" s="220"/>
      <c r="E1465" s="221"/>
      <c r="F1465" s="222"/>
    </row>
    <row r="1466" spans="3:6" customFormat="1" ht="15" x14ac:dyDescent="0.25">
      <c r="C1466" s="220"/>
      <c r="D1466" s="220"/>
      <c r="E1466" s="221"/>
      <c r="F1466" s="222"/>
    </row>
    <row r="1467" spans="3:6" customFormat="1" ht="15" x14ac:dyDescent="0.25">
      <c r="C1467" s="220"/>
      <c r="D1467" s="220"/>
      <c r="E1467" s="221"/>
      <c r="F1467" s="222"/>
    </row>
    <row r="1468" spans="3:6" customFormat="1" ht="15" x14ac:dyDescent="0.25">
      <c r="C1468" s="220"/>
      <c r="D1468" s="220"/>
      <c r="E1468" s="221"/>
      <c r="F1468" s="222"/>
    </row>
    <row r="1469" spans="3:6" customFormat="1" ht="15" x14ac:dyDescent="0.25">
      <c r="C1469" s="220"/>
      <c r="D1469" s="220"/>
      <c r="E1469" s="221"/>
      <c r="F1469" s="222"/>
    </row>
    <row r="1470" spans="3:6" customFormat="1" ht="15" x14ac:dyDescent="0.25">
      <c r="C1470" s="220"/>
      <c r="D1470" s="220"/>
      <c r="E1470" s="221"/>
      <c r="F1470" s="222"/>
    </row>
    <row r="1471" spans="3:6" customFormat="1" ht="15" x14ac:dyDescent="0.25">
      <c r="C1471" s="220"/>
      <c r="D1471" s="220"/>
      <c r="E1471" s="221"/>
      <c r="F1471" s="222"/>
    </row>
    <row r="1472" spans="3:6" customFormat="1" ht="15" x14ac:dyDescent="0.25">
      <c r="C1472" s="220"/>
      <c r="D1472" s="220"/>
      <c r="E1472" s="221"/>
      <c r="F1472" s="222"/>
    </row>
    <row r="1473" spans="3:6" customFormat="1" ht="15" x14ac:dyDescent="0.25">
      <c r="C1473" s="220"/>
      <c r="D1473" s="220"/>
      <c r="E1473" s="221"/>
      <c r="F1473" s="222"/>
    </row>
    <row r="1474" spans="3:6" customFormat="1" ht="15" x14ac:dyDescent="0.25">
      <c r="C1474" s="220"/>
      <c r="D1474" s="220"/>
      <c r="E1474" s="221"/>
      <c r="F1474" s="222"/>
    </row>
    <row r="1475" spans="3:6" customFormat="1" ht="15" x14ac:dyDescent="0.25">
      <c r="C1475" s="220"/>
      <c r="D1475" s="220"/>
      <c r="E1475" s="221"/>
      <c r="F1475" s="222"/>
    </row>
    <row r="1476" spans="3:6" customFormat="1" ht="15" x14ac:dyDescent="0.25">
      <c r="C1476" s="220"/>
      <c r="D1476" s="220"/>
      <c r="E1476" s="221"/>
      <c r="F1476" s="222"/>
    </row>
    <row r="1477" spans="3:6" customFormat="1" ht="15" x14ac:dyDescent="0.25">
      <c r="C1477" s="220"/>
      <c r="D1477" s="220"/>
      <c r="E1477" s="221"/>
      <c r="F1477" s="222"/>
    </row>
    <row r="1478" spans="3:6" customFormat="1" ht="15" x14ac:dyDescent="0.25">
      <c r="C1478" s="220"/>
      <c r="D1478" s="220"/>
      <c r="E1478" s="221"/>
      <c r="F1478" s="222"/>
    </row>
    <row r="1479" spans="3:6" customFormat="1" ht="15" x14ac:dyDescent="0.25">
      <c r="C1479" s="220"/>
      <c r="D1479" s="220"/>
      <c r="E1479" s="221"/>
      <c r="F1479" s="222"/>
    </row>
    <row r="1480" spans="3:6" customFormat="1" ht="15" x14ac:dyDescent="0.25">
      <c r="C1480" s="220"/>
      <c r="D1480" s="220"/>
      <c r="E1480" s="221"/>
      <c r="F1480" s="222"/>
    </row>
    <row r="1481" spans="3:6" customFormat="1" ht="15" x14ac:dyDescent="0.25">
      <c r="C1481" s="220"/>
      <c r="D1481" s="220"/>
      <c r="E1481" s="221"/>
      <c r="F1481" s="222"/>
    </row>
    <row r="1482" spans="3:6" customFormat="1" ht="15" x14ac:dyDescent="0.25">
      <c r="C1482" s="220"/>
      <c r="D1482" s="220"/>
      <c r="E1482" s="221"/>
      <c r="F1482" s="222"/>
    </row>
    <row r="1483" spans="3:6" customFormat="1" ht="15" x14ac:dyDescent="0.25">
      <c r="C1483" s="220"/>
      <c r="D1483" s="220"/>
      <c r="E1483" s="221"/>
      <c r="F1483" s="222"/>
    </row>
    <row r="1484" spans="3:6" customFormat="1" ht="15" x14ac:dyDescent="0.25">
      <c r="C1484" s="220"/>
      <c r="D1484" s="220"/>
      <c r="E1484" s="221"/>
      <c r="F1484" s="222"/>
    </row>
    <row r="1485" spans="3:6" customFormat="1" ht="15" x14ac:dyDescent="0.25">
      <c r="C1485" s="220"/>
      <c r="D1485" s="220"/>
      <c r="E1485" s="221"/>
      <c r="F1485" s="222"/>
    </row>
    <row r="1486" spans="3:6" customFormat="1" ht="15" x14ac:dyDescent="0.25">
      <c r="C1486" s="220"/>
      <c r="D1486" s="220"/>
      <c r="E1486" s="221"/>
      <c r="F1486" s="222"/>
    </row>
    <row r="1487" spans="3:6" customFormat="1" ht="15" x14ac:dyDescent="0.25">
      <c r="C1487" s="220"/>
      <c r="D1487" s="220"/>
      <c r="E1487" s="221"/>
      <c r="F1487" s="222"/>
    </row>
    <row r="1488" spans="3:6" customFormat="1" ht="15" x14ac:dyDescent="0.25">
      <c r="C1488" s="220"/>
      <c r="D1488" s="220"/>
      <c r="E1488" s="221"/>
      <c r="F1488" s="222"/>
    </row>
    <row r="1489" spans="3:6" customFormat="1" ht="15" x14ac:dyDescent="0.25">
      <c r="C1489" s="220"/>
      <c r="D1489" s="220"/>
      <c r="E1489" s="221"/>
      <c r="F1489" s="222"/>
    </row>
    <row r="1490" spans="3:6" customFormat="1" ht="15" x14ac:dyDescent="0.25">
      <c r="C1490" s="220"/>
      <c r="D1490" s="220"/>
      <c r="E1490" s="221"/>
      <c r="F1490" s="222"/>
    </row>
    <row r="1491" spans="3:6" customFormat="1" ht="15" x14ac:dyDescent="0.25">
      <c r="C1491" s="220"/>
      <c r="D1491" s="220"/>
      <c r="E1491" s="221"/>
      <c r="F1491" s="222"/>
    </row>
    <row r="1492" spans="3:6" customFormat="1" ht="15" x14ac:dyDescent="0.25">
      <c r="C1492" s="220"/>
      <c r="D1492" s="220"/>
      <c r="E1492" s="221"/>
      <c r="F1492" s="222"/>
    </row>
    <row r="1493" spans="3:6" customFormat="1" ht="15" x14ac:dyDescent="0.25">
      <c r="C1493" s="220"/>
      <c r="D1493" s="220"/>
      <c r="E1493" s="221"/>
      <c r="F1493" s="222"/>
    </row>
    <row r="1494" spans="3:6" customFormat="1" ht="15" x14ac:dyDescent="0.25">
      <c r="C1494" s="220"/>
      <c r="D1494" s="220"/>
      <c r="E1494" s="221"/>
      <c r="F1494" s="222"/>
    </row>
    <row r="1495" spans="3:6" customFormat="1" ht="15" x14ac:dyDescent="0.25">
      <c r="C1495" s="220"/>
      <c r="D1495" s="220"/>
      <c r="E1495" s="221"/>
      <c r="F1495" s="222"/>
    </row>
    <row r="1496" spans="3:6" customFormat="1" ht="15" x14ac:dyDescent="0.25">
      <c r="C1496" s="220"/>
      <c r="D1496" s="220"/>
      <c r="E1496" s="221"/>
      <c r="F1496" s="222"/>
    </row>
    <row r="1497" spans="3:6" customFormat="1" ht="15" x14ac:dyDescent="0.25">
      <c r="C1497" s="220"/>
      <c r="D1497" s="220"/>
      <c r="E1497" s="221"/>
      <c r="F1497" s="222"/>
    </row>
    <row r="1498" spans="3:6" customFormat="1" ht="15" x14ac:dyDescent="0.25">
      <c r="C1498" s="220"/>
      <c r="D1498" s="220"/>
      <c r="E1498" s="221"/>
      <c r="F1498" s="222"/>
    </row>
    <row r="1499" spans="3:6" customFormat="1" ht="15" x14ac:dyDescent="0.25">
      <c r="C1499" s="220"/>
      <c r="D1499" s="220"/>
      <c r="E1499" s="221"/>
      <c r="F1499" s="222"/>
    </row>
    <row r="1500" spans="3:6" customFormat="1" ht="15" x14ac:dyDescent="0.25">
      <c r="C1500" s="220"/>
      <c r="D1500" s="220"/>
      <c r="E1500" s="221"/>
      <c r="F1500" s="222"/>
    </row>
    <row r="1501" spans="3:6" customFormat="1" ht="15" x14ac:dyDescent="0.25">
      <c r="C1501" s="220"/>
      <c r="D1501" s="220"/>
      <c r="E1501" s="221"/>
      <c r="F1501" s="222"/>
    </row>
    <row r="1502" spans="3:6" customFormat="1" ht="15" x14ac:dyDescent="0.25">
      <c r="C1502" s="220"/>
      <c r="D1502" s="220"/>
      <c r="E1502" s="221"/>
      <c r="F1502" s="222"/>
    </row>
    <row r="1503" spans="3:6" customFormat="1" ht="15" x14ac:dyDescent="0.25">
      <c r="C1503" s="220"/>
      <c r="D1503" s="220"/>
      <c r="E1503" s="221"/>
      <c r="F1503" s="222"/>
    </row>
    <row r="1504" spans="3:6" customFormat="1" ht="15" x14ac:dyDescent="0.25">
      <c r="C1504" s="220"/>
      <c r="D1504" s="220"/>
      <c r="E1504" s="221"/>
      <c r="F1504" s="222"/>
    </row>
    <row r="1505" spans="3:6" customFormat="1" ht="15" x14ac:dyDescent="0.25">
      <c r="C1505" s="220"/>
      <c r="D1505" s="220"/>
      <c r="E1505" s="221"/>
      <c r="F1505" s="222"/>
    </row>
    <row r="1506" spans="3:6" customFormat="1" ht="15" x14ac:dyDescent="0.25">
      <c r="C1506" s="220"/>
      <c r="D1506" s="220"/>
      <c r="E1506" s="221"/>
      <c r="F1506" s="222"/>
    </row>
    <row r="1507" spans="3:6" customFormat="1" ht="15" x14ac:dyDescent="0.25">
      <c r="C1507" s="220"/>
      <c r="D1507" s="220"/>
      <c r="E1507" s="221"/>
      <c r="F1507" s="222"/>
    </row>
    <row r="1508" spans="3:6" customFormat="1" ht="15" x14ac:dyDescent="0.25">
      <c r="C1508" s="220"/>
      <c r="D1508" s="220"/>
      <c r="E1508" s="221"/>
      <c r="F1508" s="222"/>
    </row>
    <row r="1509" spans="3:6" customFormat="1" ht="15" x14ac:dyDescent="0.25">
      <c r="C1509" s="220"/>
      <c r="D1509" s="220"/>
      <c r="E1509" s="221"/>
      <c r="F1509" s="222"/>
    </row>
    <row r="1510" spans="3:6" customFormat="1" ht="15" x14ac:dyDescent="0.25">
      <c r="C1510" s="220"/>
      <c r="D1510" s="220"/>
      <c r="E1510" s="221"/>
      <c r="F1510" s="222"/>
    </row>
    <row r="1511" spans="3:6" customFormat="1" ht="15" x14ac:dyDescent="0.25">
      <c r="C1511" s="220"/>
      <c r="D1511" s="220"/>
      <c r="E1511" s="221"/>
      <c r="F1511" s="222"/>
    </row>
    <row r="1512" spans="3:6" customFormat="1" ht="15" x14ac:dyDescent="0.25">
      <c r="C1512" s="220"/>
      <c r="D1512" s="220"/>
      <c r="E1512" s="221"/>
      <c r="F1512" s="222"/>
    </row>
    <row r="1513" spans="3:6" customFormat="1" ht="15" x14ac:dyDescent="0.25">
      <c r="C1513" s="220"/>
      <c r="D1513" s="220"/>
      <c r="E1513" s="221"/>
      <c r="F1513" s="222"/>
    </row>
    <row r="1514" spans="3:6" customFormat="1" ht="15" x14ac:dyDescent="0.25">
      <c r="C1514" s="220"/>
      <c r="D1514" s="220"/>
      <c r="E1514" s="221"/>
      <c r="F1514" s="222"/>
    </row>
    <row r="1515" spans="3:6" customFormat="1" ht="15" x14ac:dyDescent="0.25">
      <c r="C1515" s="220"/>
      <c r="D1515" s="220"/>
      <c r="E1515" s="221"/>
      <c r="F1515" s="222"/>
    </row>
    <row r="1516" spans="3:6" customFormat="1" ht="15" x14ac:dyDescent="0.25">
      <c r="C1516" s="220"/>
      <c r="D1516" s="220"/>
      <c r="E1516" s="221"/>
      <c r="F1516" s="222"/>
    </row>
    <row r="1517" spans="3:6" customFormat="1" ht="15" x14ac:dyDescent="0.25">
      <c r="C1517" s="220"/>
      <c r="D1517" s="220"/>
      <c r="E1517" s="221"/>
      <c r="F1517" s="222"/>
    </row>
    <row r="1518" spans="3:6" customFormat="1" ht="15" x14ac:dyDescent="0.25">
      <c r="C1518" s="220"/>
      <c r="D1518" s="220"/>
      <c r="E1518" s="221"/>
      <c r="F1518" s="222"/>
    </row>
    <row r="1519" spans="3:6" customFormat="1" ht="15" x14ac:dyDescent="0.25">
      <c r="C1519" s="220"/>
      <c r="D1519" s="220"/>
      <c r="E1519" s="221"/>
      <c r="F1519" s="222"/>
    </row>
    <row r="1520" spans="3:6" customFormat="1" ht="15" x14ac:dyDescent="0.25">
      <c r="C1520" s="220"/>
      <c r="D1520" s="220"/>
      <c r="E1520" s="221"/>
      <c r="F1520" s="222"/>
    </row>
    <row r="1521" spans="3:6" customFormat="1" ht="15" x14ac:dyDescent="0.25">
      <c r="C1521" s="220"/>
      <c r="D1521" s="220"/>
      <c r="E1521" s="221"/>
      <c r="F1521" s="222"/>
    </row>
    <row r="1522" spans="3:6" customFormat="1" ht="15" x14ac:dyDescent="0.25">
      <c r="C1522" s="220"/>
      <c r="D1522" s="220"/>
      <c r="E1522" s="221"/>
      <c r="F1522" s="222"/>
    </row>
    <row r="1523" spans="3:6" customFormat="1" ht="15" x14ac:dyDescent="0.25">
      <c r="C1523" s="220"/>
      <c r="D1523" s="220"/>
      <c r="E1523" s="221"/>
      <c r="F1523" s="222"/>
    </row>
    <row r="1524" spans="3:6" customFormat="1" ht="15" x14ac:dyDescent="0.25">
      <c r="C1524" s="220"/>
      <c r="D1524" s="220"/>
      <c r="E1524" s="221"/>
      <c r="F1524" s="222"/>
    </row>
    <row r="1525" spans="3:6" customFormat="1" ht="15" x14ac:dyDescent="0.25">
      <c r="C1525" s="220"/>
      <c r="D1525" s="220"/>
      <c r="E1525" s="221"/>
      <c r="F1525" s="222"/>
    </row>
    <row r="1526" spans="3:6" customFormat="1" ht="15" x14ac:dyDescent="0.25">
      <c r="C1526" s="220"/>
      <c r="D1526" s="220"/>
      <c r="E1526" s="221"/>
      <c r="F1526" s="222"/>
    </row>
    <row r="1527" spans="3:6" customFormat="1" ht="15" x14ac:dyDescent="0.25">
      <c r="C1527" s="220"/>
      <c r="D1527" s="220"/>
      <c r="E1527" s="221"/>
      <c r="F1527" s="222"/>
    </row>
    <row r="1528" spans="3:6" customFormat="1" ht="15" x14ac:dyDescent="0.25">
      <c r="C1528" s="220"/>
      <c r="D1528" s="220"/>
      <c r="E1528" s="221"/>
      <c r="F1528" s="222"/>
    </row>
    <row r="1529" spans="3:6" customFormat="1" ht="15" x14ac:dyDescent="0.25">
      <c r="C1529" s="220"/>
      <c r="D1529" s="220"/>
      <c r="E1529" s="221"/>
      <c r="F1529" s="222"/>
    </row>
    <row r="1530" spans="3:6" customFormat="1" ht="15" x14ac:dyDescent="0.25">
      <c r="C1530" s="220"/>
      <c r="D1530" s="220"/>
      <c r="E1530" s="221"/>
      <c r="F1530" s="222"/>
    </row>
    <row r="1531" spans="3:6" customFormat="1" ht="15" x14ac:dyDescent="0.25">
      <c r="C1531" s="220"/>
      <c r="D1531" s="220"/>
      <c r="E1531" s="221"/>
      <c r="F1531" s="222"/>
    </row>
    <row r="1532" spans="3:6" customFormat="1" ht="15" x14ac:dyDescent="0.25">
      <c r="C1532" s="220"/>
      <c r="D1532" s="220"/>
      <c r="E1532" s="221"/>
      <c r="F1532" s="222"/>
    </row>
    <row r="1533" spans="3:6" customFormat="1" ht="15" x14ac:dyDescent="0.25">
      <c r="C1533" s="220"/>
      <c r="D1533" s="220"/>
      <c r="E1533" s="221"/>
      <c r="F1533" s="222"/>
    </row>
    <row r="1534" spans="3:6" customFormat="1" ht="15" x14ac:dyDescent="0.25">
      <c r="C1534" s="220"/>
      <c r="D1534" s="220"/>
      <c r="E1534" s="221"/>
      <c r="F1534" s="222"/>
    </row>
    <row r="1535" spans="3:6" customFormat="1" ht="15" x14ac:dyDescent="0.25">
      <c r="C1535" s="220"/>
      <c r="D1535" s="220"/>
      <c r="E1535" s="221"/>
      <c r="F1535" s="222"/>
    </row>
    <row r="1536" spans="3:6" customFormat="1" ht="15" x14ac:dyDescent="0.25">
      <c r="C1536" s="220"/>
      <c r="D1536" s="220"/>
      <c r="E1536" s="221"/>
      <c r="F1536" s="222"/>
    </row>
    <row r="1537" spans="3:6" customFormat="1" ht="15" x14ac:dyDescent="0.25">
      <c r="C1537" s="220"/>
      <c r="D1537" s="220"/>
      <c r="E1537" s="221"/>
      <c r="F1537" s="222"/>
    </row>
    <row r="1538" spans="3:6" customFormat="1" ht="15" x14ac:dyDescent="0.25">
      <c r="C1538" s="220"/>
      <c r="D1538" s="220"/>
      <c r="E1538" s="221"/>
      <c r="F1538" s="222"/>
    </row>
    <row r="1539" spans="3:6" customFormat="1" ht="15" x14ac:dyDescent="0.25">
      <c r="C1539" s="220"/>
      <c r="D1539" s="220"/>
      <c r="E1539" s="221"/>
      <c r="F1539" s="222"/>
    </row>
    <row r="1540" spans="3:6" customFormat="1" ht="15" x14ac:dyDescent="0.25">
      <c r="C1540" s="220"/>
      <c r="D1540" s="220"/>
      <c r="E1540" s="221"/>
      <c r="F1540" s="222"/>
    </row>
    <row r="1541" spans="3:6" customFormat="1" ht="15" x14ac:dyDescent="0.25">
      <c r="C1541" s="220"/>
      <c r="D1541" s="220"/>
      <c r="E1541" s="221"/>
      <c r="F1541" s="222"/>
    </row>
    <row r="1542" spans="3:6" customFormat="1" ht="15" x14ac:dyDescent="0.25">
      <c r="C1542" s="220"/>
      <c r="D1542" s="220"/>
      <c r="E1542" s="221"/>
      <c r="F1542" s="222"/>
    </row>
    <row r="1543" spans="3:6" customFormat="1" ht="15" x14ac:dyDescent="0.25">
      <c r="C1543" s="220"/>
      <c r="D1543" s="220"/>
      <c r="E1543" s="221"/>
      <c r="F1543" s="222"/>
    </row>
    <row r="1544" spans="3:6" customFormat="1" ht="15" x14ac:dyDescent="0.25">
      <c r="C1544" s="220"/>
      <c r="D1544" s="220"/>
      <c r="E1544" s="221"/>
      <c r="F1544" s="222"/>
    </row>
    <row r="1545" spans="3:6" customFormat="1" ht="15" x14ac:dyDescent="0.25">
      <c r="C1545" s="220"/>
      <c r="D1545" s="220"/>
      <c r="E1545" s="221"/>
      <c r="F1545" s="222"/>
    </row>
    <row r="1546" spans="3:6" customFormat="1" ht="15" x14ac:dyDescent="0.25">
      <c r="C1546" s="220"/>
      <c r="D1546" s="220"/>
      <c r="E1546" s="221"/>
      <c r="F1546" s="222"/>
    </row>
    <row r="1547" spans="3:6" customFormat="1" ht="15" x14ac:dyDescent="0.25">
      <c r="C1547" s="220"/>
      <c r="D1547" s="220"/>
      <c r="E1547" s="221"/>
      <c r="F1547" s="222"/>
    </row>
    <row r="1548" spans="3:6" customFormat="1" ht="15" x14ac:dyDescent="0.25">
      <c r="C1548" s="220"/>
      <c r="D1548" s="220"/>
      <c r="E1548" s="221"/>
      <c r="F1548" s="222"/>
    </row>
    <row r="1549" spans="3:6" customFormat="1" ht="15" x14ac:dyDescent="0.25">
      <c r="C1549" s="220"/>
      <c r="D1549" s="220"/>
      <c r="E1549" s="221"/>
      <c r="F1549" s="222"/>
    </row>
    <row r="1550" spans="3:6" customFormat="1" ht="15" x14ac:dyDescent="0.25">
      <c r="C1550" s="220"/>
      <c r="D1550" s="220"/>
      <c r="E1550" s="221"/>
      <c r="F1550" s="222"/>
    </row>
    <row r="1551" spans="3:6" customFormat="1" ht="15" x14ac:dyDescent="0.25">
      <c r="C1551" s="220"/>
      <c r="D1551" s="220"/>
      <c r="E1551" s="221"/>
      <c r="F1551" s="222"/>
    </row>
    <row r="1552" spans="3:6" customFormat="1" ht="15" x14ac:dyDescent="0.25">
      <c r="C1552" s="220"/>
      <c r="D1552" s="220"/>
      <c r="E1552" s="221"/>
      <c r="F1552" s="222"/>
    </row>
    <row r="1553" spans="3:6" customFormat="1" ht="15" x14ac:dyDescent="0.25">
      <c r="C1553" s="220"/>
      <c r="D1553" s="220"/>
      <c r="E1553" s="221"/>
      <c r="F1553" s="222"/>
    </row>
    <row r="1554" spans="3:6" customFormat="1" ht="15" x14ac:dyDescent="0.25">
      <c r="C1554" s="220"/>
      <c r="D1554" s="220"/>
      <c r="E1554" s="221"/>
      <c r="F1554" s="222"/>
    </row>
    <row r="1555" spans="3:6" customFormat="1" ht="15" x14ac:dyDescent="0.25">
      <c r="C1555" s="220"/>
      <c r="D1555" s="220"/>
      <c r="E1555" s="221"/>
      <c r="F1555" s="222"/>
    </row>
    <row r="1556" spans="3:6" customFormat="1" ht="15" x14ac:dyDescent="0.25">
      <c r="C1556" s="220"/>
      <c r="D1556" s="220"/>
      <c r="E1556" s="221"/>
      <c r="F1556" s="222"/>
    </row>
    <row r="1557" spans="3:6" customFormat="1" ht="15" x14ac:dyDescent="0.25">
      <c r="C1557" s="220"/>
      <c r="D1557" s="220"/>
      <c r="E1557" s="221"/>
      <c r="F1557" s="222"/>
    </row>
    <row r="1558" spans="3:6" customFormat="1" ht="15" x14ac:dyDescent="0.25">
      <c r="C1558" s="220"/>
      <c r="D1558" s="220"/>
      <c r="E1558" s="221"/>
      <c r="F1558" s="222"/>
    </row>
    <row r="1559" spans="3:6" customFormat="1" ht="15" x14ac:dyDescent="0.25">
      <c r="C1559" s="220"/>
      <c r="D1559" s="220"/>
      <c r="E1559" s="221"/>
      <c r="F1559" s="222"/>
    </row>
    <row r="1560" spans="3:6" customFormat="1" ht="15" x14ac:dyDescent="0.25">
      <c r="C1560" s="220"/>
      <c r="D1560" s="220"/>
      <c r="E1560" s="221"/>
      <c r="F1560" s="222"/>
    </row>
    <row r="1561" spans="3:6" customFormat="1" ht="15" x14ac:dyDescent="0.25">
      <c r="C1561" s="220"/>
      <c r="D1561" s="220"/>
      <c r="E1561" s="221"/>
      <c r="F1561" s="222"/>
    </row>
    <row r="1562" spans="3:6" customFormat="1" ht="15" x14ac:dyDescent="0.25">
      <c r="C1562" s="220"/>
      <c r="D1562" s="220"/>
      <c r="E1562" s="221"/>
      <c r="F1562" s="222"/>
    </row>
    <row r="1563" spans="3:6" customFormat="1" ht="15" x14ac:dyDescent="0.25">
      <c r="C1563" s="220"/>
      <c r="D1563" s="220"/>
      <c r="E1563" s="221"/>
      <c r="F1563" s="222"/>
    </row>
    <row r="1564" spans="3:6" customFormat="1" ht="15" x14ac:dyDescent="0.25">
      <c r="C1564" s="220"/>
      <c r="D1564" s="220"/>
      <c r="E1564" s="221"/>
      <c r="F1564" s="222"/>
    </row>
    <row r="1565" spans="3:6" customFormat="1" ht="15" x14ac:dyDescent="0.25">
      <c r="C1565" s="220"/>
      <c r="D1565" s="220"/>
      <c r="E1565" s="221"/>
      <c r="F1565" s="222"/>
    </row>
    <row r="1566" spans="3:6" customFormat="1" ht="15" x14ac:dyDescent="0.25">
      <c r="C1566" s="220"/>
      <c r="D1566" s="220"/>
      <c r="E1566" s="221"/>
      <c r="F1566" s="222"/>
    </row>
    <row r="1567" spans="3:6" customFormat="1" ht="15" x14ac:dyDescent="0.25">
      <c r="C1567" s="220"/>
      <c r="D1567" s="220"/>
      <c r="E1567" s="221"/>
      <c r="F1567" s="222"/>
    </row>
    <row r="1568" spans="3:6" customFormat="1" ht="15" x14ac:dyDescent="0.25">
      <c r="C1568" s="220"/>
      <c r="D1568" s="220"/>
      <c r="E1568" s="221"/>
      <c r="F1568" s="222"/>
    </row>
    <row r="1569" spans="3:6" customFormat="1" ht="15" x14ac:dyDescent="0.25">
      <c r="C1569" s="220"/>
      <c r="D1569" s="220"/>
      <c r="E1569" s="221"/>
      <c r="F1569" s="222"/>
    </row>
    <row r="1570" spans="3:6" customFormat="1" ht="15" x14ac:dyDescent="0.25">
      <c r="C1570" s="220"/>
      <c r="D1570" s="220"/>
      <c r="E1570" s="221"/>
      <c r="F1570" s="222"/>
    </row>
    <row r="1571" spans="3:6" customFormat="1" ht="15" x14ac:dyDescent="0.25">
      <c r="C1571" s="220"/>
      <c r="D1571" s="220"/>
      <c r="E1571" s="221"/>
      <c r="F1571" s="222"/>
    </row>
    <row r="1572" spans="3:6" customFormat="1" ht="15" x14ac:dyDescent="0.25">
      <c r="C1572" s="220"/>
      <c r="D1572" s="220"/>
      <c r="E1572" s="221"/>
      <c r="F1572" s="222"/>
    </row>
    <row r="1573" spans="3:6" customFormat="1" ht="15" x14ac:dyDescent="0.25">
      <c r="C1573" s="220"/>
      <c r="D1573" s="220"/>
      <c r="E1573" s="221"/>
      <c r="F1573" s="222"/>
    </row>
    <row r="1574" spans="3:6" customFormat="1" ht="15" x14ac:dyDescent="0.25">
      <c r="C1574" s="220"/>
      <c r="D1574" s="220"/>
      <c r="E1574" s="221"/>
      <c r="F1574" s="222"/>
    </row>
    <row r="1575" spans="3:6" customFormat="1" ht="15" x14ac:dyDescent="0.25">
      <c r="C1575" s="220"/>
      <c r="D1575" s="220"/>
      <c r="E1575" s="221"/>
      <c r="F1575" s="222"/>
    </row>
    <row r="1576" spans="3:6" customFormat="1" ht="15" x14ac:dyDescent="0.25">
      <c r="C1576" s="220"/>
      <c r="D1576" s="220"/>
      <c r="E1576" s="221"/>
      <c r="F1576" s="222"/>
    </row>
    <row r="1577" spans="3:6" customFormat="1" ht="15" x14ac:dyDescent="0.25">
      <c r="C1577" s="220"/>
      <c r="D1577" s="220"/>
      <c r="E1577" s="221"/>
      <c r="F1577" s="222"/>
    </row>
    <row r="1578" spans="3:6" customFormat="1" ht="15" x14ac:dyDescent="0.25">
      <c r="C1578" s="220"/>
      <c r="D1578" s="220"/>
      <c r="E1578" s="221"/>
      <c r="F1578" s="222"/>
    </row>
    <row r="1579" spans="3:6" customFormat="1" ht="15" x14ac:dyDescent="0.25">
      <c r="C1579" s="220"/>
      <c r="D1579" s="220"/>
      <c r="E1579" s="221"/>
      <c r="F1579" s="222"/>
    </row>
    <row r="1580" spans="3:6" customFormat="1" ht="15" x14ac:dyDescent="0.25">
      <c r="C1580" s="220"/>
      <c r="D1580" s="220"/>
      <c r="E1580" s="221"/>
      <c r="F1580" s="222"/>
    </row>
    <row r="1581" spans="3:6" customFormat="1" ht="15" x14ac:dyDescent="0.25">
      <c r="C1581" s="220"/>
      <c r="D1581" s="220"/>
      <c r="E1581" s="221"/>
      <c r="F1581" s="222"/>
    </row>
    <row r="1582" spans="3:6" customFormat="1" ht="15" x14ac:dyDescent="0.25">
      <c r="C1582" s="220"/>
      <c r="D1582" s="220"/>
      <c r="E1582" s="221"/>
      <c r="F1582" s="222"/>
    </row>
    <row r="1583" spans="3:6" customFormat="1" ht="15" x14ac:dyDescent="0.25">
      <c r="C1583" s="220"/>
      <c r="D1583" s="220"/>
      <c r="E1583" s="221"/>
      <c r="F1583" s="222"/>
    </row>
    <row r="1584" spans="3:6" customFormat="1" ht="15" x14ac:dyDescent="0.25">
      <c r="C1584" s="220"/>
      <c r="D1584" s="220"/>
      <c r="E1584" s="221"/>
      <c r="F1584" s="222"/>
    </row>
    <row r="1585" spans="3:6" customFormat="1" ht="15" x14ac:dyDescent="0.25">
      <c r="C1585" s="220"/>
      <c r="D1585" s="220"/>
      <c r="E1585" s="221"/>
      <c r="F1585" s="222"/>
    </row>
    <row r="1586" spans="3:6" customFormat="1" ht="15" x14ac:dyDescent="0.25">
      <c r="C1586" s="220"/>
      <c r="D1586" s="220"/>
      <c r="E1586" s="221"/>
      <c r="F1586" s="222"/>
    </row>
    <row r="1587" spans="3:6" customFormat="1" ht="15" x14ac:dyDescent="0.25">
      <c r="C1587" s="220"/>
      <c r="D1587" s="220"/>
      <c r="E1587" s="221"/>
      <c r="F1587" s="222"/>
    </row>
    <row r="1588" spans="3:6" customFormat="1" ht="15" x14ac:dyDescent="0.25">
      <c r="C1588" s="220"/>
      <c r="D1588" s="220"/>
      <c r="E1588" s="221"/>
      <c r="F1588" s="222"/>
    </row>
    <row r="1589" spans="3:6" customFormat="1" ht="15" x14ac:dyDescent="0.25">
      <c r="C1589" s="220"/>
      <c r="D1589" s="220"/>
      <c r="E1589" s="221"/>
      <c r="F1589" s="222"/>
    </row>
    <row r="1590" spans="3:6" customFormat="1" ht="15" x14ac:dyDescent="0.25">
      <c r="C1590" s="220"/>
      <c r="D1590" s="220"/>
      <c r="E1590" s="221"/>
      <c r="F1590" s="222"/>
    </row>
    <row r="1591" spans="3:6" customFormat="1" ht="15" x14ac:dyDescent="0.25">
      <c r="C1591" s="220"/>
      <c r="D1591" s="220"/>
      <c r="E1591" s="221"/>
      <c r="F1591" s="222"/>
    </row>
    <row r="1592" spans="3:6" customFormat="1" ht="15" x14ac:dyDescent="0.25">
      <c r="C1592" s="220"/>
      <c r="D1592" s="220"/>
      <c r="E1592" s="221"/>
      <c r="F1592" s="222"/>
    </row>
    <row r="1593" spans="3:6" customFormat="1" ht="15" x14ac:dyDescent="0.25">
      <c r="C1593" s="220"/>
      <c r="D1593" s="220"/>
      <c r="E1593" s="221"/>
      <c r="F1593" s="222"/>
    </row>
    <row r="1594" spans="3:6" customFormat="1" ht="15" x14ac:dyDescent="0.25">
      <c r="C1594" s="220"/>
      <c r="D1594" s="220"/>
      <c r="E1594" s="221"/>
      <c r="F1594" s="222"/>
    </row>
    <row r="1595" spans="3:6" customFormat="1" ht="15" x14ac:dyDescent="0.25">
      <c r="C1595" s="220"/>
      <c r="D1595" s="220"/>
      <c r="E1595" s="221"/>
      <c r="F1595" s="222"/>
    </row>
    <row r="1596" spans="3:6" customFormat="1" ht="15" x14ac:dyDescent="0.25">
      <c r="C1596" s="220"/>
      <c r="D1596" s="220"/>
      <c r="E1596" s="221"/>
      <c r="F1596" s="222"/>
    </row>
    <row r="1597" spans="3:6" customFormat="1" ht="15" x14ac:dyDescent="0.25">
      <c r="C1597" s="220"/>
      <c r="D1597" s="220"/>
      <c r="E1597" s="221"/>
      <c r="F1597" s="222"/>
    </row>
    <row r="1598" spans="3:6" customFormat="1" ht="15" x14ac:dyDescent="0.25">
      <c r="C1598" s="220"/>
      <c r="D1598" s="220"/>
      <c r="E1598" s="221"/>
      <c r="F1598" s="222"/>
    </row>
    <row r="1599" spans="3:6" customFormat="1" ht="15" x14ac:dyDescent="0.25">
      <c r="C1599" s="220"/>
      <c r="D1599" s="220"/>
      <c r="E1599" s="221"/>
      <c r="F1599" s="222"/>
    </row>
    <row r="1600" spans="3:6" customFormat="1" ht="15" x14ac:dyDescent="0.25">
      <c r="C1600" s="220"/>
      <c r="D1600" s="220"/>
      <c r="E1600" s="221"/>
      <c r="F1600" s="222"/>
    </row>
    <row r="1601" spans="3:6" customFormat="1" ht="15" x14ac:dyDescent="0.25">
      <c r="C1601" s="220"/>
      <c r="D1601" s="220"/>
      <c r="E1601" s="221"/>
      <c r="F1601" s="222"/>
    </row>
    <row r="1602" spans="3:6" customFormat="1" ht="15" x14ac:dyDescent="0.25">
      <c r="C1602" s="220"/>
      <c r="D1602" s="220"/>
      <c r="E1602" s="221"/>
      <c r="F1602" s="222"/>
    </row>
    <row r="1603" spans="3:6" customFormat="1" ht="15" x14ac:dyDescent="0.25">
      <c r="C1603" s="220"/>
      <c r="D1603" s="220"/>
      <c r="E1603" s="221"/>
      <c r="F1603" s="222"/>
    </row>
    <row r="1604" spans="3:6" customFormat="1" ht="15" x14ac:dyDescent="0.25">
      <c r="C1604" s="220"/>
      <c r="D1604" s="220"/>
      <c r="E1604" s="221"/>
      <c r="F1604" s="222"/>
    </row>
    <row r="1605" spans="3:6" customFormat="1" ht="15" x14ac:dyDescent="0.25">
      <c r="C1605" s="220"/>
      <c r="D1605" s="220"/>
      <c r="E1605" s="221"/>
      <c r="F1605" s="222"/>
    </row>
    <row r="1606" spans="3:6" customFormat="1" ht="15" x14ac:dyDescent="0.25">
      <c r="C1606" s="220"/>
      <c r="D1606" s="220"/>
      <c r="E1606" s="221"/>
      <c r="F1606" s="222"/>
    </row>
    <row r="1607" spans="3:6" customFormat="1" ht="15" x14ac:dyDescent="0.25">
      <c r="C1607" s="220"/>
      <c r="D1607" s="220"/>
      <c r="E1607" s="221"/>
      <c r="F1607" s="222"/>
    </row>
    <row r="1608" spans="3:6" customFormat="1" ht="15" x14ac:dyDescent="0.25">
      <c r="C1608" s="220"/>
      <c r="D1608" s="220"/>
      <c r="E1608" s="221"/>
      <c r="F1608" s="222"/>
    </row>
    <row r="1609" spans="3:6" customFormat="1" ht="15" x14ac:dyDescent="0.25">
      <c r="C1609" s="220"/>
      <c r="D1609" s="220"/>
      <c r="E1609" s="221"/>
      <c r="F1609" s="222"/>
    </row>
    <row r="1610" spans="3:6" customFormat="1" ht="15" x14ac:dyDescent="0.25">
      <c r="C1610" s="220"/>
      <c r="D1610" s="220"/>
      <c r="E1610" s="221"/>
      <c r="F1610" s="222"/>
    </row>
    <row r="1611" spans="3:6" customFormat="1" ht="15" x14ac:dyDescent="0.25">
      <c r="C1611" s="220"/>
      <c r="D1611" s="220"/>
      <c r="E1611" s="221"/>
      <c r="F1611" s="222"/>
    </row>
    <row r="1612" spans="3:6" customFormat="1" ht="15" x14ac:dyDescent="0.25">
      <c r="C1612" s="220"/>
      <c r="D1612" s="220"/>
      <c r="E1612" s="221"/>
      <c r="F1612" s="222"/>
    </row>
    <row r="1613" spans="3:6" customFormat="1" ht="15" x14ac:dyDescent="0.25">
      <c r="C1613" s="220"/>
      <c r="D1613" s="220"/>
      <c r="E1613" s="221"/>
      <c r="F1613" s="222"/>
    </row>
    <row r="1614" spans="3:6" customFormat="1" ht="15" x14ac:dyDescent="0.25">
      <c r="C1614" s="220"/>
      <c r="D1614" s="220"/>
      <c r="E1614" s="221"/>
      <c r="F1614" s="222"/>
    </row>
    <row r="1615" spans="3:6" customFormat="1" ht="15" x14ac:dyDescent="0.25">
      <c r="C1615" s="220"/>
      <c r="D1615" s="220"/>
      <c r="E1615" s="221"/>
      <c r="F1615" s="222"/>
    </row>
    <row r="1616" spans="3:6" customFormat="1" ht="15" x14ac:dyDescent="0.25">
      <c r="C1616" s="220"/>
      <c r="D1616" s="220"/>
      <c r="E1616" s="221"/>
      <c r="F1616" s="222"/>
    </row>
    <row r="1617" spans="3:6" customFormat="1" ht="15" x14ac:dyDescent="0.25">
      <c r="C1617" s="220"/>
      <c r="D1617" s="220"/>
      <c r="E1617" s="221"/>
      <c r="F1617" s="222"/>
    </row>
    <row r="1618" spans="3:6" customFormat="1" ht="15" x14ac:dyDescent="0.25">
      <c r="C1618" s="220"/>
      <c r="D1618" s="220"/>
      <c r="E1618" s="221"/>
      <c r="F1618" s="222"/>
    </row>
    <row r="1619" spans="3:6" customFormat="1" ht="15" x14ac:dyDescent="0.25">
      <c r="C1619" s="220"/>
      <c r="D1619" s="220"/>
      <c r="E1619" s="221"/>
      <c r="F1619" s="222"/>
    </row>
    <row r="1620" spans="3:6" customFormat="1" ht="15" x14ac:dyDescent="0.25">
      <c r="C1620" s="220"/>
      <c r="D1620" s="220"/>
      <c r="E1620" s="221"/>
      <c r="F1620" s="222"/>
    </row>
    <row r="1621" spans="3:6" customFormat="1" ht="15" x14ac:dyDescent="0.25">
      <c r="C1621" s="220"/>
      <c r="D1621" s="220"/>
      <c r="E1621" s="221"/>
      <c r="F1621" s="222"/>
    </row>
    <row r="1622" spans="3:6" customFormat="1" ht="15" x14ac:dyDescent="0.25">
      <c r="C1622" s="220"/>
      <c r="D1622" s="220"/>
      <c r="E1622" s="221"/>
      <c r="F1622" s="222"/>
    </row>
    <row r="1623" spans="3:6" customFormat="1" ht="15" x14ac:dyDescent="0.25">
      <c r="C1623" s="220"/>
      <c r="D1623" s="220"/>
      <c r="E1623" s="221"/>
      <c r="F1623" s="222"/>
    </row>
    <row r="1624" spans="3:6" customFormat="1" ht="15" x14ac:dyDescent="0.25">
      <c r="C1624" s="220"/>
      <c r="D1624" s="220"/>
      <c r="E1624" s="221"/>
      <c r="F1624" s="222"/>
    </row>
    <row r="1625" spans="3:6" customFormat="1" ht="15" x14ac:dyDescent="0.25">
      <c r="C1625" s="220"/>
      <c r="D1625" s="220"/>
      <c r="E1625" s="221"/>
      <c r="F1625" s="222"/>
    </row>
    <row r="1626" spans="3:6" customFormat="1" ht="15" x14ac:dyDescent="0.25">
      <c r="C1626" s="220"/>
      <c r="D1626" s="220"/>
      <c r="E1626" s="221"/>
      <c r="F1626" s="222"/>
    </row>
    <row r="1627" spans="3:6" customFormat="1" ht="15" x14ac:dyDescent="0.25">
      <c r="C1627" s="220"/>
      <c r="D1627" s="220"/>
      <c r="E1627" s="221"/>
      <c r="F1627" s="222"/>
    </row>
    <row r="1628" spans="3:6" customFormat="1" ht="15" x14ac:dyDescent="0.25">
      <c r="C1628" s="220"/>
      <c r="D1628" s="220"/>
      <c r="E1628" s="221"/>
      <c r="F1628" s="222"/>
    </row>
    <row r="1629" spans="3:6" customFormat="1" ht="15" x14ac:dyDescent="0.25">
      <c r="C1629" s="220"/>
      <c r="D1629" s="220"/>
      <c r="E1629" s="221"/>
      <c r="F1629" s="222"/>
    </row>
    <row r="1630" spans="3:6" customFormat="1" ht="15" x14ac:dyDescent="0.25">
      <c r="C1630" s="220"/>
      <c r="D1630" s="220"/>
      <c r="E1630" s="221"/>
      <c r="F1630" s="222"/>
    </row>
    <row r="1631" spans="3:6" customFormat="1" ht="15" x14ac:dyDescent="0.25">
      <c r="C1631" s="220"/>
      <c r="D1631" s="220"/>
      <c r="E1631" s="221"/>
      <c r="F1631" s="222"/>
    </row>
    <row r="1632" spans="3:6" customFormat="1" ht="15" x14ac:dyDescent="0.25">
      <c r="C1632" s="220"/>
      <c r="D1632" s="220"/>
      <c r="E1632" s="221"/>
      <c r="F1632" s="222"/>
    </row>
    <row r="1633" spans="3:6" customFormat="1" ht="15" x14ac:dyDescent="0.25">
      <c r="C1633" s="220"/>
      <c r="D1633" s="220"/>
      <c r="E1633" s="221"/>
      <c r="F1633" s="222"/>
    </row>
    <row r="1634" spans="3:6" customFormat="1" ht="15" x14ac:dyDescent="0.25">
      <c r="C1634" s="220"/>
      <c r="D1634" s="220"/>
      <c r="E1634" s="221"/>
      <c r="F1634" s="222"/>
    </row>
    <row r="1635" spans="3:6" customFormat="1" ht="15" x14ac:dyDescent="0.25">
      <c r="C1635" s="220"/>
      <c r="D1635" s="220"/>
      <c r="E1635" s="221"/>
      <c r="F1635" s="222"/>
    </row>
    <row r="1636" spans="3:6" customFormat="1" ht="15" x14ac:dyDescent="0.25">
      <c r="C1636" s="220"/>
      <c r="D1636" s="220"/>
      <c r="E1636" s="221"/>
      <c r="F1636" s="222"/>
    </row>
    <row r="1637" spans="3:6" customFormat="1" ht="15" x14ac:dyDescent="0.25">
      <c r="C1637" s="220"/>
      <c r="D1637" s="220"/>
      <c r="E1637" s="221"/>
      <c r="F1637" s="222"/>
    </row>
    <row r="1638" spans="3:6" customFormat="1" ht="15" x14ac:dyDescent="0.25">
      <c r="C1638" s="220"/>
      <c r="D1638" s="220"/>
      <c r="E1638" s="221"/>
      <c r="F1638" s="222"/>
    </row>
    <row r="1639" spans="3:6" customFormat="1" ht="15" x14ac:dyDescent="0.25">
      <c r="C1639" s="220"/>
      <c r="D1639" s="220"/>
      <c r="E1639" s="221"/>
      <c r="F1639" s="222"/>
    </row>
    <row r="1640" spans="3:6" customFormat="1" ht="15" x14ac:dyDescent="0.25">
      <c r="C1640" s="220"/>
      <c r="D1640" s="220"/>
      <c r="E1640" s="221"/>
      <c r="F1640" s="222"/>
    </row>
    <row r="1641" spans="3:6" customFormat="1" ht="15" x14ac:dyDescent="0.25">
      <c r="C1641" s="220"/>
      <c r="D1641" s="220"/>
      <c r="E1641" s="221"/>
      <c r="F1641" s="222"/>
    </row>
    <row r="1642" spans="3:6" customFormat="1" ht="15" x14ac:dyDescent="0.25">
      <c r="C1642" s="220"/>
      <c r="D1642" s="220"/>
      <c r="E1642" s="221"/>
      <c r="F1642" s="222"/>
    </row>
    <row r="1643" spans="3:6" customFormat="1" ht="15" x14ac:dyDescent="0.25">
      <c r="C1643" s="220"/>
      <c r="D1643" s="220"/>
      <c r="E1643" s="221"/>
      <c r="F1643" s="222"/>
    </row>
    <row r="1644" spans="3:6" customFormat="1" ht="15" x14ac:dyDescent="0.25">
      <c r="C1644" s="220"/>
      <c r="D1644" s="220"/>
      <c r="E1644" s="221"/>
      <c r="F1644" s="222"/>
    </row>
    <row r="1645" spans="3:6" customFormat="1" ht="15" x14ac:dyDescent="0.25">
      <c r="C1645" s="220"/>
      <c r="D1645" s="220"/>
      <c r="E1645" s="221"/>
      <c r="F1645" s="222"/>
    </row>
    <row r="1646" spans="3:6" customFormat="1" ht="15" x14ac:dyDescent="0.25">
      <c r="C1646" s="220"/>
      <c r="D1646" s="220"/>
      <c r="E1646" s="221"/>
      <c r="F1646" s="222"/>
    </row>
    <row r="1647" spans="3:6" customFormat="1" ht="15" x14ac:dyDescent="0.25">
      <c r="C1647" s="220"/>
      <c r="D1647" s="220"/>
      <c r="E1647" s="221"/>
      <c r="F1647" s="222"/>
    </row>
    <row r="1648" spans="3:6" customFormat="1" ht="15" x14ac:dyDescent="0.25">
      <c r="C1648" s="220"/>
      <c r="D1648" s="220"/>
      <c r="E1648" s="221"/>
      <c r="F1648" s="222"/>
    </row>
    <row r="1649" spans="3:6" customFormat="1" ht="15" x14ac:dyDescent="0.25">
      <c r="C1649" s="220"/>
      <c r="D1649" s="220"/>
      <c r="E1649" s="221"/>
      <c r="F1649" s="222"/>
    </row>
    <row r="1650" spans="3:6" customFormat="1" ht="15" x14ac:dyDescent="0.25">
      <c r="C1650" s="220"/>
      <c r="D1650" s="220"/>
      <c r="E1650" s="221"/>
      <c r="F1650" s="222"/>
    </row>
    <row r="1651" spans="3:6" customFormat="1" ht="15" x14ac:dyDescent="0.25">
      <c r="C1651" s="220"/>
      <c r="D1651" s="220"/>
      <c r="E1651" s="221"/>
      <c r="F1651" s="222"/>
    </row>
    <row r="1652" spans="3:6" customFormat="1" ht="15" x14ac:dyDescent="0.25">
      <c r="C1652" s="220"/>
      <c r="D1652" s="220"/>
      <c r="E1652" s="221"/>
      <c r="F1652" s="222"/>
    </row>
    <row r="1653" spans="3:6" customFormat="1" ht="15" x14ac:dyDescent="0.25">
      <c r="C1653" s="220"/>
      <c r="D1653" s="220"/>
      <c r="E1653" s="221"/>
      <c r="F1653" s="222"/>
    </row>
    <row r="1654" spans="3:6" customFormat="1" ht="15" x14ac:dyDescent="0.25">
      <c r="C1654" s="220"/>
      <c r="D1654" s="220"/>
      <c r="E1654" s="221"/>
      <c r="F1654" s="222"/>
    </row>
    <row r="1655" spans="3:6" customFormat="1" ht="15" x14ac:dyDescent="0.25">
      <c r="C1655" s="220"/>
      <c r="D1655" s="220"/>
      <c r="E1655" s="221"/>
      <c r="F1655" s="222"/>
    </row>
    <row r="1656" spans="3:6" customFormat="1" ht="15" x14ac:dyDescent="0.25">
      <c r="C1656" s="220"/>
      <c r="D1656" s="220"/>
      <c r="E1656" s="221"/>
      <c r="F1656" s="222"/>
    </row>
    <row r="1657" spans="3:6" customFormat="1" ht="15" x14ac:dyDescent="0.25">
      <c r="C1657" s="220"/>
      <c r="D1657" s="220"/>
      <c r="E1657" s="221"/>
      <c r="F1657" s="222"/>
    </row>
    <row r="1658" spans="3:6" customFormat="1" ht="15" x14ac:dyDescent="0.25">
      <c r="C1658" s="220"/>
      <c r="D1658" s="220"/>
      <c r="E1658" s="221"/>
      <c r="F1658" s="222"/>
    </row>
    <row r="1659" spans="3:6" customFormat="1" ht="15" x14ac:dyDescent="0.25">
      <c r="C1659" s="220"/>
      <c r="D1659" s="220"/>
      <c r="E1659" s="221"/>
      <c r="F1659" s="222"/>
    </row>
    <row r="1660" spans="3:6" customFormat="1" ht="15" x14ac:dyDescent="0.25">
      <c r="C1660" s="220"/>
      <c r="D1660" s="220"/>
      <c r="E1660" s="221"/>
      <c r="F1660" s="222"/>
    </row>
    <row r="1661" spans="3:6" customFormat="1" ht="15" x14ac:dyDescent="0.25">
      <c r="C1661" s="220"/>
      <c r="D1661" s="220"/>
      <c r="E1661" s="221"/>
      <c r="F1661" s="222"/>
    </row>
    <row r="1662" spans="3:6" customFormat="1" ht="15" x14ac:dyDescent="0.25">
      <c r="C1662" s="220"/>
      <c r="D1662" s="220"/>
      <c r="E1662" s="221"/>
      <c r="F1662" s="222"/>
    </row>
    <row r="1663" spans="3:6" customFormat="1" ht="15" x14ac:dyDescent="0.25">
      <c r="C1663" s="220"/>
      <c r="D1663" s="220"/>
      <c r="E1663" s="221"/>
      <c r="F1663" s="222"/>
    </row>
    <row r="1664" spans="3:6" customFormat="1" ht="15" x14ac:dyDescent="0.25">
      <c r="C1664" s="220"/>
      <c r="D1664" s="220"/>
      <c r="E1664" s="221"/>
      <c r="F1664" s="222"/>
    </row>
    <row r="1665" spans="3:6" customFormat="1" ht="15" x14ac:dyDescent="0.25">
      <c r="C1665" s="220"/>
      <c r="D1665" s="220"/>
      <c r="E1665" s="221"/>
      <c r="F1665" s="222"/>
    </row>
    <row r="1666" spans="3:6" customFormat="1" ht="15" x14ac:dyDescent="0.25">
      <c r="C1666" s="220"/>
      <c r="D1666" s="220"/>
      <c r="E1666" s="221"/>
      <c r="F1666" s="222"/>
    </row>
    <row r="1667" spans="3:6" customFormat="1" ht="15" x14ac:dyDescent="0.25">
      <c r="C1667" s="220"/>
      <c r="D1667" s="220"/>
      <c r="E1667" s="221"/>
      <c r="F1667" s="222"/>
    </row>
    <row r="1668" spans="3:6" customFormat="1" ht="15" x14ac:dyDescent="0.25">
      <c r="C1668" s="220"/>
      <c r="D1668" s="220"/>
      <c r="E1668" s="221"/>
      <c r="F1668" s="222"/>
    </row>
    <row r="1669" spans="3:6" customFormat="1" ht="15" x14ac:dyDescent="0.25">
      <c r="C1669" s="220"/>
      <c r="D1669" s="220"/>
      <c r="E1669" s="221"/>
      <c r="F1669" s="222"/>
    </row>
    <row r="1670" spans="3:6" customFormat="1" ht="15" x14ac:dyDescent="0.25">
      <c r="C1670" s="220"/>
      <c r="D1670" s="220"/>
      <c r="E1670" s="221"/>
      <c r="F1670" s="222"/>
    </row>
    <row r="1671" spans="3:6" customFormat="1" ht="15" x14ac:dyDescent="0.25">
      <c r="C1671" s="220"/>
      <c r="D1671" s="220"/>
      <c r="E1671" s="221"/>
      <c r="F1671" s="222"/>
    </row>
    <row r="1672" spans="3:6" customFormat="1" ht="15" x14ac:dyDescent="0.25">
      <c r="C1672" s="220"/>
      <c r="D1672" s="220"/>
      <c r="E1672" s="221"/>
      <c r="F1672" s="222"/>
    </row>
    <row r="1673" spans="3:6" customFormat="1" ht="15" x14ac:dyDescent="0.25">
      <c r="C1673" s="220"/>
      <c r="D1673" s="220"/>
      <c r="E1673" s="221"/>
      <c r="F1673" s="222"/>
    </row>
    <row r="1674" spans="3:6" customFormat="1" ht="15" x14ac:dyDescent="0.25">
      <c r="C1674" s="220"/>
      <c r="D1674" s="220"/>
      <c r="E1674" s="221"/>
      <c r="F1674" s="222"/>
    </row>
    <row r="1675" spans="3:6" customFormat="1" ht="15" x14ac:dyDescent="0.25">
      <c r="C1675" s="220"/>
      <c r="D1675" s="220"/>
      <c r="E1675" s="221"/>
      <c r="F1675" s="222"/>
    </row>
    <row r="1676" spans="3:6" customFormat="1" ht="15" x14ac:dyDescent="0.25">
      <c r="C1676" s="220"/>
      <c r="D1676" s="220"/>
      <c r="E1676" s="221"/>
      <c r="F1676" s="222"/>
    </row>
    <row r="1677" spans="3:6" customFormat="1" ht="15" x14ac:dyDescent="0.25">
      <c r="C1677" s="220"/>
      <c r="D1677" s="220"/>
      <c r="E1677" s="221"/>
      <c r="F1677" s="222"/>
    </row>
    <row r="1678" spans="3:6" customFormat="1" ht="15" x14ac:dyDescent="0.25">
      <c r="C1678" s="220"/>
      <c r="D1678" s="220"/>
      <c r="E1678" s="221"/>
      <c r="F1678" s="222"/>
    </row>
    <row r="1679" spans="3:6" customFormat="1" ht="15" x14ac:dyDescent="0.25">
      <c r="C1679" s="220"/>
      <c r="D1679" s="220"/>
      <c r="E1679" s="221"/>
      <c r="F1679" s="222"/>
    </row>
    <row r="1680" spans="3:6" customFormat="1" ht="15" x14ac:dyDescent="0.25">
      <c r="C1680" s="220"/>
      <c r="D1680" s="220"/>
      <c r="E1680" s="221"/>
      <c r="F1680" s="222"/>
    </row>
    <row r="1681" spans="3:6" customFormat="1" ht="15" x14ac:dyDescent="0.25">
      <c r="C1681" s="220"/>
      <c r="D1681" s="220"/>
      <c r="E1681" s="221"/>
      <c r="F1681" s="222"/>
    </row>
    <row r="1682" spans="3:6" customFormat="1" ht="15" x14ac:dyDescent="0.25">
      <c r="C1682" s="220"/>
      <c r="D1682" s="220"/>
      <c r="E1682" s="221"/>
      <c r="F1682" s="222"/>
    </row>
    <row r="1683" spans="3:6" customFormat="1" ht="15" x14ac:dyDescent="0.25">
      <c r="C1683" s="220"/>
      <c r="D1683" s="220"/>
      <c r="E1683" s="221"/>
      <c r="F1683" s="222"/>
    </row>
    <row r="1684" spans="3:6" customFormat="1" ht="15" x14ac:dyDescent="0.25">
      <c r="C1684" s="220"/>
      <c r="D1684" s="220"/>
      <c r="E1684" s="221"/>
      <c r="F1684" s="222"/>
    </row>
    <row r="1685" spans="3:6" customFormat="1" ht="15" x14ac:dyDescent="0.25">
      <c r="C1685" s="220"/>
      <c r="D1685" s="220"/>
      <c r="E1685" s="221"/>
      <c r="F1685" s="222"/>
    </row>
    <row r="1686" spans="3:6" customFormat="1" ht="15" x14ac:dyDescent="0.25">
      <c r="C1686" s="220"/>
      <c r="D1686" s="220"/>
      <c r="E1686" s="221"/>
      <c r="F1686" s="222"/>
    </row>
    <row r="1687" spans="3:6" customFormat="1" ht="15" x14ac:dyDescent="0.25">
      <c r="C1687" s="220"/>
      <c r="D1687" s="220"/>
      <c r="E1687" s="221"/>
      <c r="F1687" s="222"/>
    </row>
    <row r="1688" spans="3:6" customFormat="1" ht="15" x14ac:dyDescent="0.25">
      <c r="C1688" s="220"/>
      <c r="D1688" s="220"/>
      <c r="E1688" s="221"/>
      <c r="F1688" s="222"/>
    </row>
    <row r="1689" spans="3:6" customFormat="1" ht="15" x14ac:dyDescent="0.25">
      <c r="C1689" s="220"/>
      <c r="D1689" s="220"/>
      <c r="E1689" s="221"/>
      <c r="F1689" s="222"/>
    </row>
    <row r="1690" spans="3:6" customFormat="1" ht="15" x14ac:dyDescent="0.25">
      <c r="C1690" s="220"/>
      <c r="D1690" s="220"/>
      <c r="E1690" s="221"/>
      <c r="F1690" s="222"/>
    </row>
    <row r="1691" spans="3:6" customFormat="1" ht="15" x14ac:dyDescent="0.25">
      <c r="C1691" s="220"/>
      <c r="D1691" s="220"/>
      <c r="E1691" s="221"/>
      <c r="F1691" s="222"/>
    </row>
    <row r="1692" spans="3:6" customFormat="1" ht="15" x14ac:dyDescent="0.25">
      <c r="C1692" s="220"/>
      <c r="D1692" s="220"/>
      <c r="E1692" s="221"/>
      <c r="F1692" s="222"/>
    </row>
    <row r="1693" spans="3:6" customFormat="1" ht="15" x14ac:dyDescent="0.25">
      <c r="C1693" s="220"/>
      <c r="D1693" s="220"/>
      <c r="E1693" s="221"/>
      <c r="F1693" s="222"/>
    </row>
    <row r="1694" spans="3:6" customFormat="1" ht="15" x14ac:dyDescent="0.25">
      <c r="C1694" s="220"/>
      <c r="D1694" s="220"/>
      <c r="E1694" s="221"/>
      <c r="F1694" s="222"/>
    </row>
    <row r="1695" spans="3:6" customFormat="1" ht="15" x14ac:dyDescent="0.25">
      <c r="C1695" s="220"/>
      <c r="D1695" s="220"/>
      <c r="E1695" s="221"/>
      <c r="F1695" s="222"/>
    </row>
    <row r="1696" spans="3:6" customFormat="1" ht="15" x14ac:dyDescent="0.25">
      <c r="C1696" s="220"/>
      <c r="D1696" s="220"/>
      <c r="E1696" s="221"/>
      <c r="F1696" s="222"/>
    </row>
    <row r="1697" spans="3:6" customFormat="1" ht="15" x14ac:dyDescent="0.25">
      <c r="C1697" s="220"/>
      <c r="D1697" s="220"/>
      <c r="E1697" s="221"/>
      <c r="F1697" s="222"/>
    </row>
    <row r="1698" spans="3:6" customFormat="1" ht="15" x14ac:dyDescent="0.25">
      <c r="C1698" s="220"/>
      <c r="D1698" s="220"/>
      <c r="E1698" s="221"/>
      <c r="F1698" s="222"/>
    </row>
    <row r="1699" spans="3:6" customFormat="1" ht="15" x14ac:dyDescent="0.25">
      <c r="C1699" s="220"/>
      <c r="D1699" s="220"/>
      <c r="E1699" s="221"/>
      <c r="F1699" s="222"/>
    </row>
    <row r="1700" spans="3:6" customFormat="1" ht="15" x14ac:dyDescent="0.25">
      <c r="C1700" s="220"/>
      <c r="D1700" s="220"/>
      <c r="E1700" s="221"/>
      <c r="F1700" s="222"/>
    </row>
    <row r="1701" spans="3:6" customFormat="1" ht="15" x14ac:dyDescent="0.25">
      <c r="C1701" s="220"/>
      <c r="D1701" s="220"/>
      <c r="E1701" s="221"/>
      <c r="F1701" s="222"/>
    </row>
    <row r="1702" spans="3:6" customFormat="1" ht="15" x14ac:dyDescent="0.25">
      <c r="C1702" s="220"/>
      <c r="D1702" s="220"/>
      <c r="E1702" s="221"/>
      <c r="F1702" s="222"/>
    </row>
    <row r="1703" spans="3:6" customFormat="1" ht="15" x14ac:dyDescent="0.25">
      <c r="C1703" s="220"/>
      <c r="D1703" s="220"/>
      <c r="E1703" s="221"/>
      <c r="F1703" s="222"/>
    </row>
    <row r="1704" spans="3:6" customFormat="1" ht="15" x14ac:dyDescent="0.25">
      <c r="C1704" s="220"/>
      <c r="D1704" s="220"/>
      <c r="E1704" s="221"/>
      <c r="F1704" s="222"/>
    </row>
    <row r="1705" spans="3:6" customFormat="1" ht="15" x14ac:dyDescent="0.25">
      <c r="C1705" s="220"/>
      <c r="D1705" s="220"/>
      <c r="E1705" s="221"/>
      <c r="F1705" s="222"/>
    </row>
    <row r="1706" spans="3:6" customFormat="1" ht="15" x14ac:dyDescent="0.25">
      <c r="C1706" s="220"/>
      <c r="D1706" s="220"/>
      <c r="E1706" s="221"/>
      <c r="F1706" s="222"/>
    </row>
    <row r="1707" spans="3:6" customFormat="1" ht="15" x14ac:dyDescent="0.25">
      <c r="C1707" s="220"/>
      <c r="D1707" s="220"/>
      <c r="E1707" s="221"/>
      <c r="F1707" s="222"/>
    </row>
    <row r="1708" spans="3:6" customFormat="1" ht="15" x14ac:dyDescent="0.25">
      <c r="C1708" s="220"/>
      <c r="D1708" s="220"/>
      <c r="E1708" s="221"/>
      <c r="F1708" s="222"/>
    </row>
    <row r="1709" spans="3:6" customFormat="1" ht="15" x14ac:dyDescent="0.25">
      <c r="C1709" s="220"/>
      <c r="D1709" s="220"/>
      <c r="E1709" s="221"/>
      <c r="F1709" s="222"/>
    </row>
    <row r="1710" spans="3:6" customFormat="1" ht="15" x14ac:dyDescent="0.25">
      <c r="C1710" s="220"/>
      <c r="D1710" s="220"/>
      <c r="E1710" s="221"/>
      <c r="F1710" s="222"/>
    </row>
    <row r="1711" spans="3:6" customFormat="1" ht="15" x14ac:dyDescent="0.25">
      <c r="C1711" s="220"/>
      <c r="D1711" s="220"/>
      <c r="E1711" s="221"/>
      <c r="F1711" s="222"/>
    </row>
    <row r="1712" spans="3:6" customFormat="1" ht="15" x14ac:dyDescent="0.25">
      <c r="C1712" s="220"/>
      <c r="D1712" s="220"/>
      <c r="E1712" s="221"/>
      <c r="F1712" s="222"/>
    </row>
    <row r="1713" spans="3:6" customFormat="1" ht="15" x14ac:dyDescent="0.25">
      <c r="C1713" s="220"/>
      <c r="D1713" s="220"/>
      <c r="E1713" s="221"/>
      <c r="F1713" s="222"/>
    </row>
    <row r="1714" spans="3:6" customFormat="1" ht="15" x14ac:dyDescent="0.25">
      <c r="C1714" s="220"/>
      <c r="D1714" s="220"/>
      <c r="E1714" s="221"/>
      <c r="F1714" s="222"/>
    </row>
    <row r="1715" spans="3:6" customFormat="1" ht="15" x14ac:dyDescent="0.25">
      <c r="C1715" s="220"/>
      <c r="D1715" s="220"/>
      <c r="E1715" s="221"/>
      <c r="F1715" s="222"/>
    </row>
    <row r="1716" spans="3:6" customFormat="1" ht="15" x14ac:dyDescent="0.25">
      <c r="C1716" s="220"/>
      <c r="D1716" s="220"/>
      <c r="E1716" s="221"/>
      <c r="F1716" s="222"/>
    </row>
    <row r="1717" spans="3:6" customFormat="1" ht="15" x14ac:dyDescent="0.25">
      <c r="C1717" s="220"/>
      <c r="D1717" s="220"/>
      <c r="E1717" s="221"/>
      <c r="F1717" s="222"/>
    </row>
    <row r="1718" spans="3:6" customFormat="1" ht="15" x14ac:dyDescent="0.25">
      <c r="C1718" s="220"/>
      <c r="D1718" s="220"/>
      <c r="E1718" s="221"/>
      <c r="F1718" s="222"/>
    </row>
    <row r="1719" spans="3:6" customFormat="1" ht="15" x14ac:dyDescent="0.25">
      <c r="C1719" s="220"/>
      <c r="D1719" s="220"/>
      <c r="E1719" s="221"/>
      <c r="F1719" s="222"/>
    </row>
    <row r="1720" spans="3:6" customFormat="1" ht="15" x14ac:dyDescent="0.25">
      <c r="C1720" s="220"/>
      <c r="D1720" s="220"/>
      <c r="E1720" s="221"/>
      <c r="F1720" s="222"/>
    </row>
    <row r="1721" spans="3:6" customFormat="1" ht="15" x14ac:dyDescent="0.25">
      <c r="C1721" s="220"/>
      <c r="D1721" s="220"/>
      <c r="E1721" s="221"/>
      <c r="F1721" s="222"/>
    </row>
    <row r="1722" spans="3:6" customFormat="1" ht="15" x14ac:dyDescent="0.25">
      <c r="C1722" s="220"/>
      <c r="D1722" s="220"/>
      <c r="E1722" s="221"/>
      <c r="F1722" s="222"/>
    </row>
    <row r="1723" spans="3:6" customFormat="1" ht="15" x14ac:dyDescent="0.25">
      <c r="C1723" s="220"/>
      <c r="D1723" s="220"/>
      <c r="E1723" s="221"/>
      <c r="F1723" s="222"/>
    </row>
    <row r="1724" spans="3:6" customFormat="1" ht="15" x14ac:dyDescent="0.25">
      <c r="C1724" s="220"/>
      <c r="D1724" s="220"/>
      <c r="E1724" s="221"/>
      <c r="F1724" s="222"/>
    </row>
    <row r="1725" spans="3:6" customFormat="1" ht="15" x14ac:dyDescent="0.25">
      <c r="C1725" s="220"/>
      <c r="D1725" s="220"/>
      <c r="E1725" s="221"/>
      <c r="F1725" s="222"/>
    </row>
    <row r="1726" spans="3:6" customFormat="1" ht="15" x14ac:dyDescent="0.25">
      <c r="C1726" s="220"/>
      <c r="D1726" s="220"/>
      <c r="E1726" s="221"/>
      <c r="F1726" s="222"/>
    </row>
    <row r="1727" spans="3:6" customFormat="1" ht="15" x14ac:dyDescent="0.25">
      <c r="C1727" s="220"/>
      <c r="D1727" s="220"/>
      <c r="E1727" s="221"/>
      <c r="F1727" s="222"/>
    </row>
    <row r="1728" spans="3:6" customFormat="1" ht="15" x14ac:dyDescent="0.25">
      <c r="C1728" s="220"/>
      <c r="D1728" s="220"/>
      <c r="E1728" s="221"/>
      <c r="F1728" s="222"/>
    </row>
    <row r="1729" spans="3:6" customFormat="1" ht="15" x14ac:dyDescent="0.25">
      <c r="C1729" s="220"/>
      <c r="D1729" s="220"/>
      <c r="E1729" s="221"/>
      <c r="F1729" s="222"/>
    </row>
    <row r="1730" spans="3:6" customFormat="1" ht="15" x14ac:dyDescent="0.25">
      <c r="C1730" s="220"/>
      <c r="D1730" s="220"/>
      <c r="E1730" s="221"/>
      <c r="F1730" s="222"/>
    </row>
    <row r="1731" spans="3:6" customFormat="1" ht="15" x14ac:dyDescent="0.25">
      <c r="C1731" s="220"/>
      <c r="D1731" s="220"/>
      <c r="E1731" s="221"/>
      <c r="F1731" s="222"/>
    </row>
    <row r="1732" spans="3:6" customFormat="1" ht="15" x14ac:dyDescent="0.25">
      <c r="C1732" s="220"/>
      <c r="D1732" s="220"/>
      <c r="E1732" s="221"/>
      <c r="F1732" s="222"/>
    </row>
    <row r="1733" spans="3:6" customFormat="1" ht="15" x14ac:dyDescent="0.25">
      <c r="C1733" s="220"/>
      <c r="D1733" s="220"/>
      <c r="E1733" s="221"/>
      <c r="F1733" s="222"/>
    </row>
    <row r="1734" spans="3:6" customFormat="1" ht="15" x14ac:dyDescent="0.25">
      <c r="C1734" s="220"/>
      <c r="D1734" s="220"/>
      <c r="E1734" s="221"/>
      <c r="F1734" s="222"/>
    </row>
    <row r="1735" spans="3:6" customFormat="1" ht="15" x14ac:dyDescent="0.25">
      <c r="C1735" s="220"/>
      <c r="D1735" s="220"/>
      <c r="E1735" s="221"/>
      <c r="F1735" s="222"/>
    </row>
    <row r="1736" spans="3:6" customFormat="1" ht="15" x14ac:dyDescent="0.25">
      <c r="C1736" s="220"/>
      <c r="D1736" s="220"/>
      <c r="E1736" s="221"/>
      <c r="F1736" s="222"/>
    </row>
    <row r="1737" spans="3:6" customFormat="1" ht="15" x14ac:dyDescent="0.25">
      <c r="C1737" s="220"/>
      <c r="D1737" s="220"/>
      <c r="E1737" s="221"/>
      <c r="F1737" s="222"/>
    </row>
    <row r="1738" spans="3:6" customFormat="1" ht="15" x14ac:dyDescent="0.25">
      <c r="C1738" s="220"/>
      <c r="D1738" s="220"/>
      <c r="E1738" s="221"/>
      <c r="F1738" s="222"/>
    </row>
    <row r="1739" spans="3:6" customFormat="1" ht="15" x14ac:dyDescent="0.25">
      <c r="C1739" s="220"/>
      <c r="D1739" s="220"/>
      <c r="E1739" s="221"/>
      <c r="F1739" s="222"/>
    </row>
    <row r="1740" spans="3:6" customFormat="1" ht="15" x14ac:dyDescent="0.25">
      <c r="C1740" s="220"/>
      <c r="D1740" s="220"/>
      <c r="E1740" s="221"/>
      <c r="F1740" s="222"/>
    </row>
    <row r="1741" spans="3:6" customFormat="1" ht="15" x14ac:dyDescent="0.25">
      <c r="C1741" s="220"/>
      <c r="D1741" s="220"/>
      <c r="E1741" s="221"/>
      <c r="F1741" s="222"/>
    </row>
    <row r="1742" spans="3:6" customFormat="1" ht="15" x14ac:dyDescent="0.25">
      <c r="C1742" s="220"/>
      <c r="D1742" s="220"/>
      <c r="E1742" s="221"/>
      <c r="F1742" s="222"/>
    </row>
    <row r="1743" spans="3:6" customFormat="1" ht="15" x14ac:dyDescent="0.25">
      <c r="C1743" s="220"/>
      <c r="D1743" s="220"/>
      <c r="E1743" s="221"/>
      <c r="F1743" s="222"/>
    </row>
    <row r="1744" spans="3:6" customFormat="1" ht="15" x14ac:dyDescent="0.25">
      <c r="C1744" s="220"/>
      <c r="D1744" s="220"/>
      <c r="E1744" s="221"/>
      <c r="F1744" s="222"/>
    </row>
    <row r="1745" spans="3:6" customFormat="1" ht="15" x14ac:dyDescent="0.25">
      <c r="C1745" s="220"/>
      <c r="D1745" s="220"/>
      <c r="E1745" s="221"/>
      <c r="F1745" s="222"/>
    </row>
    <row r="1746" spans="3:6" customFormat="1" ht="15" x14ac:dyDescent="0.25">
      <c r="C1746" s="220"/>
      <c r="D1746" s="220"/>
      <c r="E1746" s="221"/>
      <c r="F1746" s="222"/>
    </row>
    <row r="1747" spans="3:6" customFormat="1" ht="15" x14ac:dyDescent="0.25">
      <c r="C1747" s="220"/>
      <c r="D1747" s="220"/>
      <c r="E1747" s="221"/>
      <c r="F1747" s="222"/>
    </row>
    <row r="1748" spans="3:6" customFormat="1" ht="15" x14ac:dyDescent="0.25">
      <c r="C1748" s="220"/>
      <c r="D1748" s="220"/>
      <c r="E1748" s="221"/>
      <c r="F1748" s="222"/>
    </row>
    <row r="1749" spans="3:6" customFormat="1" ht="15" x14ac:dyDescent="0.25">
      <c r="C1749" s="220"/>
      <c r="D1749" s="220"/>
      <c r="E1749" s="221"/>
      <c r="F1749" s="222"/>
    </row>
    <row r="1750" spans="3:6" customFormat="1" ht="15" x14ac:dyDescent="0.25">
      <c r="C1750" s="220"/>
      <c r="D1750" s="220"/>
      <c r="E1750" s="221"/>
      <c r="F1750" s="222"/>
    </row>
    <row r="1751" spans="3:6" customFormat="1" ht="15" x14ac:dyDescent="0.25">
      <c r="C1751" s="220"/>
      <c r="D1751" s="220"/>
      <c r="E1751" s="221"/>
      <c r="F1751" s="222"/>
    </row>
    <row r="1752" spans="3:6" customFormat="1" ht="15" x14ac:dyDescent="0.25">
      <c r="C1752" s="220"/>
      <c r="D1752" s="220"/>
      <c r="E1752" s="221"/>
      <c r="F1752" s="222"/>
    </row>
    <row r="1753" spans="3:6" customFormat="1" ht="15" x14ac:dyDescent="0.25">
      <c r="C1753" s="220"/>
      <c r="D1753" s="220"/>
      <c r="E1753" s="221"/>
      <c r="F1753" s="222"/>
    </row>
    <row r="1754" spans="3:6" customFormat="1" ht="15" x14ac:dyDescent="0.25">
      <c r="C1754" s="220"/>
      <c r="D1754" s="220"/>
      <c r="E1754" s="221"/>
      <c r="F1754" s="222"/>
    </row>
    <row r="1755" spans="3:6" customFormat="1" ht="15" x14ac:dyDescent="0.25">
      <c r="C1755" s="220"/>
      <c r="D1755" s="220"/>
      <c r="E1755" s="221"/>
      <c r="F1755" s="222"/>
    </row>
    <row r="1756" spans="3:6" customFormat="1" ht="15" x14ac:dyDescent="0.25">
      <c r="C1756" s="220"/>
      <c r="D1756" s="220"/>
      <c r="E1756" s="221"/>
      <c r="F1756" s="222"/>
    </row>
    <row r="1757" spans="3:6" customFormat="1" ht="15" x14ac:dyDescent="0.25">
      <c r="C1757" s="220"/>
      <c r="D1757" s="220"/>
      <c r="E1757" s="221"/>
      <c r="F1757" s="222"/>
    </row>
    <row r="1758" spans="3:6" customFormat="1" ht="15" x14ac:dyDescent="0.25">
      <c r="C1758" s="220"/>
      <c r="D1758" s="220"/>
      <c r="E1758" s="221"/>
      <c r="F1758" s="222"/>
    </row>
    <row r="1759" spans="3:6" customFormat="1" ht="15" x14ac:dyDescent="0.25">
      <c r="C1759" s="220"/>
      <c r="D1759" s="220"/>
      <c r="E1759" s="221"/>
      <c r="F1759" s="222"/>
    </row>
    <row r="1760" spans="3:6" customFormat="1" ht="15" x14ac:dyDescent="0.25">
      <c r="C1760" s="220"/>
      <c r="D1760" s="220"/>
      <c r="E1760" s="221"/>
      <c r="F1760" s="222"/>
    </row>
    <row r="1761" spans="3:6" customFormat="1" ht="15" x14ac:dyDescent="0.25">
      <c r="C1761" s="220"/>
      <c r="D1761" s="220"/>
      <c r="E1761" s="221"/>
      <c r="F1761" s="222"/>
    </row>
    <row r="1762" spans="3:6" customFormat="1" ht="15" x14ac:dyDescent="0.25">
      <c r="C1762" s="220"/>
      <c r="D1762" s="220"/>
      <c r="E1762" s="221"/>
      <c r="F1762" s="222"/>
    </row>
    <row r="1763" spans="3:6" customFormat="1" ht="15" x14ac:dyDescent="0.25">
      <c r="C1763" s="220"/>
      <c r="D1763" s="220"/>
      <c r="E1763" s="221"/>
      <c r="F1763" s="222"/>
    </row>
    <row r="1764" spans="3:6" customFormat="1" ht="15" x14ac:dyDescent="0.25">
      <c r="C1764" s="220"/>
      <c r="D1764" s="220"/>
      <c r="E1764" s="221"/>
      <c r="F1764" s="222"/>
    </row>
    <row r="1765" spans="3:6" customFormat="1" ht="15" x14ac:dyDescent="0.25">
      <c r="C1765" s="220"/>
      <c r="D1765" s="220"/>
      <c r="E1765" s="221"/>
      <c r="F1765" s="222"/>
    </row>
    <row r="1766" spans="3:6" customFormat="1" ht="15" x14ac:dyDescent="0.25">
      <c r="C1766" s="220"/>
      <c r="D1766" s="220"/>
      <c r="E1766" s="221"/>
      <c r="F1766" s="222"/>
    </row>
    <row r="1767" spans="3:6" customFormat="1" ht="15" x14ac:dyDescent="0.25">
      <c r="C1767" s="220"/>
      <c r="D1767" s="220"/>
      <c r="E1767" s="221"/>
      <c r="F1767" s="222"/>
    </row>
    <row r="1768" spans="3:6" customFormat="1" ht="15" x14ac:dyDescent="0.25">
      <c r="C1768" s="220"/>
      <c r="D1768" s="220"/>
      <c r="E1768" s="221"/>
      <c r="F1768" s="222"/>
    </row>
    <row r="1769" spans="3:6" customFormat="1" ht="15" x14ac:dyDescent="0.25">
      <c r="C1769" s="220"/>
      <c r="D1769" s="220"/>
      <c r="E1769" s="221"/>
      <c r="F1769" s="222"/>
    </row>
    <row r="1770" spans="3:6" customFormat="1" ht="15" x14ac:dyDescent="0.25">
      <c r="C1770" s="220"/>
      <c r="D1770" s="220"/>
      <c r="E1770" s="221"/>
      <c r="F1770" s="222"/>
    </row>
    <row r="1771" spans="3:6" customFormat="1" ht="15" x14ac:dyDescent="0.25">
      <c r="C1771" s="220"/>
      <c r="D1771" s="220"/>
      <c r="E1771" s="221"/>
      <c r="F1771" s="222"/>
    </row>
    <row r="1772" spans="3:6" customFormat="1" ht="15" x14ac:dyDescent="0.25">
      <c r="C1772" s="220"/>
      <c r="D1772" s="220"/>
      <c r="E1772" s="221"/>
      <c r="F1772" s="222"/>
    </row>
    <row r="1773" spans="3:6" customFormat="1" ht="15" x14ac:dyDescent="0.25">
      <c r="C1773" s="220"/>
      <c r="D1773" s="220"/>
      <c r="E1773" s="221"/>
      <c r="F1773" s="222"/>
    </row>
    <row r="1774" spans="3:6" customFormat="1" ht="15" x14ac:dyDescent="0.25">
      <c r="C1774" s="220"/>
      <c r="D1774" s="220"/>
      <c r="E1774" s="221"/>
      <c r="F1774" s="222"/>
    </row>
    <row r="1775" spans="3:6" customFormat="1" ht="15" x14ac:dyDescent="0.25">
      <c r="C1775" s="220"/>
      <c r="D1775" s="220"/>
      <c r="E1775" s="221"/>
      <c r="F1775" s="222"/>
    </row>
    <row r="1776" spans="3:6" customFormat="1" ht="15" x14ac:dyDescent="0.25">
      <c r="C1776" s="220"/>
      <c r="D1776" s="220"/>
      <c r="E1776" s="221"/>
      <c r="F1776" s="222"/>
    </row>
    <row r="1777" spans="3:6" customFormat="1" ht="15" x14ac:dyDescent="0.25">
      <c r="C1777" s="220"/>
      <c r="D1777" s="220"/>
      <c r="E1777" s="221"/>
      <c r="F1777" s="222"/>
    </row>
    <row r="1778" spans="3:6" customFormat="1" ht="15" x14ac:dyDescent="0.25">
      <c r="C1778" s="220"/>
      <c r="D1778" s="220"/>
      <c r="E1778" s="221"/>
      <c r="F1778" s="222"/>
    </row>
    <row r="1779" spans="3:6" customFormat="1" ht="15" x14ac:dyDescent="0.25">
      <c r="C1779" s="220"/>
      <c r="D1779" s="220"/>
      <c r="E1779" s="221"/>
      <c r="F1779" s="222"/>
    </row>
    <row r="1780" spans="3:6" customFormat="1" ht="15" x14ac:dyDescent="0.25">
      <c r="C1780" s="220"/>
      <c r="D1780" s="220"/>
      <c r="E1780" s="221"/>
      <c r="F1780" s="222"/>
    </row>
    <row r="1781" spans="3:6" customFormat="1" ht="15" x14ac:dyDescent="0.25">
      <c r="C1781" s="220"/>
      <c r="D1781" s="220"/>
      <c r="E1781" s="221"/>
      <c r="F1781" s="222"/>
    </row>
    <row r="1782" spans="3:6" customFormat="1" ht="15" x14ac:dyDescent="0.25">
      <c r="C1782" s="220"/>
      <c r="D1782" s="220"/>
      <c r="E1782" s="221"/>
      <c r="F1782" s="222"/>
    </row>
    <row r="1783" spans="3:6" customFormat="1" ht="15" x14ac:dyDescent="0.25">
      <c r="C1783" s="220"/>
      <c r="D1783" s="220"/>
      <c r="E1783" s="221"/>
      <c r="F1783" s="222"/>
    </row>
    <row r="1784" spans="3:6" customFormat="1" ht="15" x14ac:dyDescent="0.25">
      <c r="C1784" s="220"/>
      <c r="D1784" s="220"/>
      <c r="E1784" s="221"/>
      <c r="F1784" s="222"/>
    </row>
    <row r="1785" spans="3:6" customFormat="1" ht="15" x14ac:dyDescent="0.25">
      <c r="C1785" s="220"/>
      <c r="D1785" s="220"/>
      <c r="E1785" s="221"/>
      <c r="F1785" s="222"/>
    </row>
    <row r="1786" spans="3:6" customFormat="1" ht="15" x14ac:dyDescent="0.25">
      <c r="C1786" s="220"/>
      <c r="D1786" s="220"/>
      <c r="E1786" s="221"/>
      <c r="F1786" s="222"/>
    </row>
    <row r="1787" spans="3:6" customFormat="1" ht="15" x14ac:dyDescent="0.25">
      <c r="C1787" s="220"/>
      <c r="D1787" s="220"/>
      <c r="E1787" s="221"/>
      <c r="F1787" s="222"/>
    </row>
    <row r="1788" spans="3:6" customFormat="1" ht="15" x14ac:dyDescent="0.25">
      <c r="C1788" s="220"/>
      <c r="D1788" s="220"/>
      <c r="E1788" s="221"/>
      <c r="F1788" s="222"/>
    </row>
    <row r="1789" spans="3:6" customFormat="1" ht="15" x14ac:dyDescent="0.25">
      <c r="C1789" s="220"/>
      <c r="D1789" s="220"/>
      <c r="E1789" s="221"/>
      <c r="F1789" s="222"/>
    </row>
    <row r="1790" spans="3:6" customFormat="1" ht="15" x14ac:dyDescent="0.25">
      <c r="C1790" s="220"/>
      <c r="D1790" s="220"/>
      <c r="E1790" s="221"/>
      <c r="F1790" s="222"/>
    </row>
    <row r="1791" spans="3:6" customFormat="1" ht="15" x14ac:dyDescent="0.25">
      <c r="C1791" s="220"/>
      <c r="D1791" s="220"/>
      <c r="E1791" s="221"/>
      <c r="F1791" s="222"/>
    </row>
    <row r="1792" spans="3:6" customFormat="1" ht="15" x14ac:dyDescent="0.25">
      <c r="C1792" s="220"/>
      <c r="D1792" s="220"/>
      <c r="E1792" s="221"/>
      <c r="F1792" s="222"/>
    </row>
    <row r="1793" spans="3:6" customFormat="1" ht="15" x14ac:dyDescent="0.25">
      <c r="C1793" s="220"/>
      <c r="D1793" s="220"/>
      <c r="E1793" s="221"/>
      <c r="F1793" s="222"/>
    </row>
    <row r="1794" spans="3:6" customFormat="1" ht="15" x14ac:dyDescent="0.25">
      <c r="C1794" s="220"/>
      <c r="D1794" s="220"/>
      <c r="E1794" s="221"/>
      <c r="F1794" s="222"/>
    </row>
    <row r="1795" spans="3:6" customFormat="1" ht="15" x14ac:dyDescent="0.25">
      <c r="C1795" s="220"/>
      <c r="D1795" s="220"/>
      <c r="E1795" s="221"/>
      <c r="F1795" s="222"/>
    </row>
    <row r="1796" spans="3:6" customFormat="1" ht="15" x14ac:dyDescent="0.25">
      <c r="C1796" s="220"/>
      <c r="D1796" s="220"/>
      <c r="E1796" s="221"/>
      <c r="F1796" s="222"/>
    </row>
    <row r="1797" spans="3:6" customFormat="1" ht="15" x14ac:dyDescent="0.25">
      <c r="C1797" s="220"/>
      <c r="D1797" s="220"/>
      <c r="E1797" s="221"/>
      <c r="F1797" s="222"/>
    </row>
    <row r="1798" spans="3:6" customFormat="1" ht="15" x14ac:dyDescent="0.25">
      <c r="C1798" s="220"/>
      <c r="D1798" s="220"/>
      <c r="E1798" s="221"/>
      <c r="F1798" s="222"/>
    </row>
    <row r="1799" spans="3:6" customFormat="1" ht="15" x14ac:dyDescent="0.25">
      <c r="C1799" s="220"/>
      <c r="D1799" s="220"/>
      <c r="E1799" s="221"/>
      <c r="F1799" s="222"/>
    </row>
    <row r="1800" spans="3:6" customFormat="1" ht="15" x14ac:dyDescent="0.25">
      <c r="C1800" s="220"/>
      <c r="D1800" s="220"/>
      <c r="E1800" s="221"/>
      <c r="F1800" s="222"/>
    </row>
    <row r="1801" spans="3:6" customFormat="1" ht="15" x14ac:dyDescent="0.25">
      <c r="C1801" s="220"/>
      <c r="D1801" s="220"/>
      <c r="E1801" s="221"/>
      <c r="F1801" s="222"/>
    </row>
    <row r="1802" spans="3:6" customFormat="1" ht="15" x14ac:dyDescent="0.25">
      <c r="C1802" s="220"/>
      <c r="D1802" s="220"/>
      <c r="E1802" s="221"/>
      <c r="F1802" s="222"/>
    </row>
    <row r="1803" spans="3:6" customFormat="1" ht="15" x14ac:dyDescent="0.25">
      <c r="C1803" s="220"/>
      <c r="D1803" s="220"/>
      <c r="E1803" s="221"/>
      <c r="F1803" s="222"/>
    </row>
    <row r="1804" spans="3:6" customFormat="1" ht="15" x14ac:dyDescent="0.25">
      <c r="C1804" s="220"/>
      <c r="D1804" s="220"/>
      <c r="E1804" s="221"/>
      <c r="F1804" s="222"/>
    </row>
    <row r="1805" spans="3:6" customFormat="1" ht="15" x14ac:dyDescent="0.25">
      <c r="C1805" s="220"/>
      <c r="D1805" s="220"/>
      <c r="E1805" s="221"/>
      <c r="F1805" s="222"/>
    </row>
    <row r="1806" spans="3:6" customFormat="1" ht="15" x14ac:dyDescent="0.25">
      <c r="C1806" s="220"/>
      <c r="D1806" s="220"/>
      <c r="E1806" s="221"/>
      <c r="F1806" s="222"/>
    </row>
    <row r="1807" spans="3:6" customFormat="1" ht="15" x14ac:dyDescent="0.25">
      <c r="C1807" s="220"/>
      <c r="D1807" s="220"/>
      <c r="E1807" s="221"/>
      <c r="F1807" s="222"/>
    </row>
    <row r="1808" spans="3:6" customFormat="1" ht="15" x14ac:dyDescent="0.25">
      <c r="C1808" s="220"/>
      <c r="D1808" s="220"/>
      <c r="E1808" s="221"/>
      <c r="F1808" s="222"/>
    </row>
    <row r="1809" spans="3:6" customFormat="1" ht="15" x14ac:dyDescent="0.25">
      <c r="C1809" s="220"/>
      <c r="D1809" s="220"/>
      <c r="E1809" s="221"/>
      <c r="F1809" s="222"/>
    </row>
    <row r="1810" spans="3:6" customFormat="1" ht="15" x14ac:dyDescent="0.25">
      <c r="C1810" s="220"/>
      <c r="D1810" s="220"/>
      <c r="E1810" s="221"/>
      <c r="F1810" s="222"/>
    </row>
    <row r="1811" spans="3:6" customFormat="1" ht="15" x14ac:dyDescent="0.25">
      <c r="C1811" s="220"/>
      <c r="D1811" s="220"/>
      <c r="E1811" s="221"/>
      <c r="F1811" s="222"/>
    </row>
    <row r="1812" spans="3:6" customFormat="1" ht="15" x14ac:dyDescent="0.25">
      <c r="C1812" s="220"/>
      <c r="D1812" s="220"/>
      <c r="E1812" s="221"/>
      <c r="F1812" s="222"/>
    </row>
    <row r="1813" spans="3:6" customFormat="1" ht="15" x14ac:dyDescent="0.25">
      <c r="C1813" s="220"/>
      <c r="D1813" s="220"/>
      <c r="E1813" s="221"/>
      <c r="F1813" s="222"/>
    </row>
    <row r="1814" spans="3:6" customFormat="1" ht="15" x14ac:dyDescent="0.25">
      <c r="C1814" s="220"/>
      <c r="D1814" s="220"/>
      <c r="E1814" s="221"/>
      <c r="F1814" s="222"/>
    </row>
    <row r="1815" spans="3:6" customFormat="1" ht="15" x14ac:dyDescent="0.25">
      <c r="C1815" s="220"/>
      <c r="D1815" s="220"/>
      <c r="E1815" s="221"/>
      <c r="F1815" s="222"/>
    </row>
    <row r="1816" spans="3:6" customFormat="1" ht="15" x14ac:dyDescent="0.25">
      <c r="C1816" s="220"/>
      <c r="D1816" s="220"/>
      <c r="E1816" s="221"/>
      <c r="F1816" s="222"/>
    </row>
    <row r="1817" spans="3:6" customFormat="1" ht="15" x14ac:dyDescent="0.25">
      <c r="C1817" s="220"/>
      <c r="D1817" s="220"/>
      <c r="E1817" s="221"/>
      <c r="F1817" s="222"/>
    </row>
    <row r="1818" spans="3:6" customFormat="1" ht="15" x14ac:dyDescent="0.25">
      <c r="C1818" s="220"/>
      <c r="D1818" s="220"/>
      <c r="E1818" s="221"/>
      <c r="F1818" s="222"/>
    </row>
    <row r="1819" spans="3:6" customFormat="1" ht="15" x14ac:dyDescent="0.25">
      <c r="C1819" s="220"/>
      <c r="D1819" s="220"/>
      <c r="E1819" s="221"/>
      <c r="F1819" s="222"/>
    </row>
    <row r="1820" spans="3:6" customFormat="1" ht="15" x14ac:dyDescent="0.25">
      <c r="C1820" s="220"/>
      <c r="D1820" s="220"/>
      <c r="E1820" s="221"/>
      <c r="F1820" s="222"/>
    </row>
    <row r="1821" spans="3:6" customFormat="1" ht="15" x14ac:dyDescent="0.25">
      <c r="C1821" s="220"/>
      <c r="D1821" s="220"/>
      <c r="E1821" s="221"/>
      <c r="F1821" s="222"/>
    </row>
    <row r="1822" spans="3:6" customFormat="1" ht="15" x14ac:dyDescent="0.25">
      <c r="C1822" s="220"/>
      <c r="D1822" s="220"/>
      <c r="E1822" s="221"/>
      <c r="F1822" s="222"/>
    </row>
    <row r="1823" spans="3:6" customFormat="1" ht="15" x14ac:dyDescent="0.25">
      <c r="C1823" s="220"/>
      <c r="D1823" s="220"/>
      <c r="E1823" s="221"/>
      <c r="F1823" s="222"/>
    </row>
    <row r="1824" spans="3:6" customFormat="1" ht="15" x14ac:dyDescent="0.25">
      <c r="C1824" s="220"/>
      <c r="D1824" s="220"/>
      <c r="E1824" s="221"/>
      <c r="F1824" s="222"/>
    </row>
    <row r="1825" spans="3:6" customFormat="1" ht="15" x14ac:dyDescent="0.25">
      <c r="C1825" s="220"/>
      <c r="D1825" s="220"/>
      <c r="E1825" s="221"/>
      <c r="F1825" s="222"/>
    </row>
    <row r="1826" spans="3:6" customFormat="1" ht="15" x14ac:dyDescent="0.25">
      <c r="C1826" s="220"/>
      <c r="D1826" s="220"/>
      <c r="E1826" s="221"/>
      <c r="F1826" s="222"/>
    </row>
    <row r="1827" spans="3:6" customFormat="1" ht="15" x14ac:dyDescent="0.25">
      <c r="C1827" s="220"/>
      <c r="D1827" s="220"/>
      <c r="E1827" s="221"/>
      <c r="F1827" s="222"/>
    </row>
    <row r="1828" spans="3:6" customFormat="1" ht="15" x14ac:dyDescent="0.25">
      <c r="C1828" s="220"/>
      <c r="D1828" s="220"/>
      <c r="E1828" s="221"/>
      <c r="F1828" s="222"/>
    </row>
    <row r="1829" spans="3:6" customFormat="1" ht="15" x14ac:dyDescent="0.25">
      <c r="C1829" s="220"/>
      <c r="D1829" s="220"/>
      <c r="E1829" s="221"/>
      <c r="F1829" s="222"/>
    </row>
    <row r="1830" spans="3:6" customFormat="1" ht="15" x14ac:dyDescent="0.25">
      <c r="C1830" s="220"/>
      <c r="D1830" s="220"/>
      <c r="E1830" s="221"/>
      <c r="F1830" s="222"/>
    </row>
    <row r="1831" spans="3:6" customFormat="1" ht="15" x14ac:dyDescent="0.25">
      <c r="C1831" s="220"/>
      <c r="D1831" s="220"/>
      <c r="E1831" s="221"/>
      <c r="F1831" s="222"/>
    </row>
    <row r="1832" spans="3:6" customFormat="1" ht="15" x14ac:dyDescent="0.25">
      <c r="C1832" s="220"/>
      <c r="D1832" s="220"/>
      <c r="E1832" s="221"/>
      <c r="F1832" s="222"/>
    </row>
    <row r="1833" spans="3:6" customFormat="1" ht="15" x14ac:dyDescent="0.25">
      <c r="C1833" s="220"/>
      <c r="D1833" s="220"/>
      <c r="E1833" s="221"/>
      <c r="F1833" s="222"/>
    </row>
    <row r="1834" spans="3:6" customFormat="1" ht="15" x14ac:dyDescent="0.25">
      <c r="C1834" s="220"/>
      <c r="D1834" s="220"/>
      <c r="E1834" s="221"/>
      <c r="F1834" s="222"/>
    </row>
    <row r="1835" spans="3:6" customFormat="1" ht="15" x14ac:dyDescent="0.25">
      <c r="C1835" s="220"/>
      <c r="D1835" s="220"/>
      <c r="E1835" s="221"/>
      <c r="F1835" s="222"/>
    </row>
    <row r="1836" spans="3:6" customFormat="1" ht="15" x14ac:dyDescent="0.25">
      <c r="C1836" s="220"/>
      <c r="D1836" s="220"/>
      <c r="E1836" s="221"/>
      <c r="F1836" s="222"/>
    </row>
    <row r="1837" spans="3:6" customFormat="1" ht="15" x14ac:dyDescent="0.25">
      <c r="C1837" s="220"/>
      <c r="D1837" s="220"/>
      <c r="E1837" s="221"/>
      <c r="F1837" s="222"/>
    </row>
    <row r="1838" spans="3:6" customFormat="1" ht="15" x14ac:dyDescent="0.25">
      <c r="C1838" s="220"/>
      <c r="D1838" s="220"/>
      <c r="E1838" s="221"/>
      <c r="F1838" s="222"/>
    </row>
    <row r="1839" spans="3:6" customFormat="1" ht="15" x14ac:dyDescent="0.25">
      <c r="C1839" s="220"/>
      <c r="D1839" s="220"/>
      <c r="E1839" s="221"/>
      <c r="F1839" s="222"/>
    </row>
    <row r="1840" spans="3:6" customFormat="1" ht="15" x14ac:dyDescent="0.25">
      <c r="C1840" s="220"/>
      <c r="D1840" s="220"/>
      <c r="E1840" s="221"/>
      <c r="F1840" s="222"/>
    </row>
    <row r="1841" spans="3:6" customFormat="1" ht="15" x14ac:dyDescent="0.25">
      <c r="C1841" s="220"/>
      <c r="D1841" s="220"/>
      <c r="E1841" s="221"/>
      <c r="F1841" s="22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" right="0" top="0.15748031496062992" bottom="0.19685039370078741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2020-08-10T05:10:37Z</dcterms:modified>
</cp:coreProperties>
</file>