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январь" sheetId="1" r:id="rId1"/>
    <sheet name="февраль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83" i="2" l="1"/>
  <c r="F64" i="2"/>
  <c r="E32" i="2"/>
  <c r="F160" i="2" l="1"/>
  <c r="E160" i="2"/>
  <c r="H160" i="2" s="1"/>
  <c r="D160" i="2"/>
  <c r="C160" i="2"/>
  <c r="H159" i="2"/>
  <c r="F158" i="2"/>
  <c r="E158" i="2"/>
  <c r="H158" i="2" s="1"/>
  <c r="H157" i="2"/>
  <c r="H156" i="2"/>
  <c r="H155" i="2" s="1"/>
  <c r="G155" i="2"/>
  <c r="F155" i="2"/>
  <c r="E155" i="2"/>
  <c r="D155" i="2"/>
  <c r="C155" i="2"/>
  <c r="H154" i="2"/>
  <c r="H153" i="2" s="1"/>
  <c r="G153" i="2"/>
  <c r="F153" i="2"/>
  <c r="E153" i="2"/>
  <c r="D153" i="2"/>
  <c r="C153" i="2"/>
  <c r="H152" i="2"/>
  <c r="H151" i="2"/>
  <c r="G151" i="2"/>
  <c r="E150" i="2"/>
  <c r="H150" i="2" s="1"/>
  <c r="D150" i="2"/>
  <c r="C150" i="2"/>
  <c r="H149" i="2"/>
  <c r="G149" i="2"/>
  <c r="F148" i="2"/>
  <c r="E148" i="2"/>
  <c r="H148" i="2" s="1"/>
  <c r="D148" i="2"/>
  <c r="C148" i="2"/>
  <c r="H147" i="2"/>
  <c r="G147" i="2"/>
  <c r="H146" i="2"/>
  <c r="G146" i="2"/>
  <c r="H144" i="2"/>
  <c r="G144" i="2"/>
  <c r="H143" i="2"/>
  <c r="G143" i="2"/>
  <c r="H142" i="2"/>
  <c r="G142" i="2"/>
  <c r="H141" i="2"/>
  <c r="G141" i="2"/>
  <c r="H140" i="2"/>
  <c r="G140" i="2"/>
  <c r="H139" i="2"/>
  <c r="G139" i="2"/>
  <c r="H138" i="2"/>
  <c r="G138" i="2"/>
  <c r="H137" i="2"/>
  <c r="G137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9" i="2"/>
  <c r="G129" i="2"/>
  <c r="F128" i="2"/>
  <c r="E128" i="2"/>
  <c r="H128" i="2" s="1"/>
  <c r="D128" i="2"/>
  <c r="C128" i="2"/>
  <c r="D127" i="2"/>
  <c r="C127" i="2"/>
  <c r="H126" i="2"/>
  <c r="H124" i="2"/>
  <c r="G124" i="2"/>
  <c r="H122" i="2"/>
  <c r="G122" i="2"/>
  <c r="H120" i="2"/>
  <c r="G120" i="2"/>
  <c r="H119" i="2"/>
  <c r="G119" i="2"/>
  <c r="H118" i="2"/>
  <c r="G118" i="2"/>
  <c r="H117" i="2"/>
  <c r="G117" i="2"/>
  <c r="F116" i="2"/>
  <c r="F104" i="2" s="1"/>
  <c r="E116" i="2"/>
  <c r="D116" i="2"/>
  <c r="C116" i="2"/>
  <c r="H113" i="2"/>
  <c r="G113" i="2"/>
  <c r="H112" i="2"/>
  <c r="G112" i="2"/>
  <c r="H111" i="2"/>
  <c r="H110" i="2"/>
  <c r="G110" i="2"/>
  <c r="H109" i="2"/>
  <c r="G109" i="2"/>
  <c r="H107" i="2"/>
  <c r="G107" i="2"/>
  <c r="H106" i="2"/>
  <c r="G106" i="2"/>
  <c r="H105" i="2"/>
  <c r="G105" i="2"/>
  <c r="E104" i="2"/>
  <c r="C104" i="2"/>
  <c r="H103" i="2"/>
  <c r="G103" i="2"/>
  <c r="H102" i="2"/>
  <c r="G102" i="2"/>
  <c r="F101" i="2"/>
  <c r="E101" i="2"/>
  <c r="H101" i="2" s="1"/>
  <c r="D101" i="2"/>
  <c r="C101" i="2"/>
  <c r="C100" i="2"/>
  <c r="C99" i="2" s="1"/>
  <c r="F97" i="2"/>
  <c r="E97" i="2"/>
  <c r="D97" i="2"/>
  <c r="D92" i="2" s="1"/>
  <c r="C97" i="2"/>
  <c r="H96" i="2"/>
  <c r="G96" i="2"/>
  <c r="H94" i="2"/>
  <c r="G94" i="2"/>
  <c r="H93" i="2"/>
  <c r="G93" i="2"/>
  <c r="F92" i="2"/>
  <c r="E92" i="2"/>
  <c r="C92" i="2"/>
  <c r="G91" i="2"/>
  <c r="G90" i="2"/>
  <c r="F90" i="2"/>
  <c r="E90" i="2"/>
  <c r="D90" i="2"/>
  <c r="C90" i="2"/>
  <c r="H89" i="2"/>
  <c r="G89" i="2"/>
  <c r="F87" i="2"/>
  <c r="E87" i="2"/>
  <c r="H87" i="2" s="1"/>
  <c r="D87" i="2"/>
  <c r="C87" i="2"/>
  <c r="E85" i="2"/>
  <c r="H84" i="2"/>
  <c r="G84" i="2"/>
  <c r="H83" i="2"/>
  <c r="E83" i="2"/>
  <c r="G83" i="2" s="1"/>
  <c r="D83" i="2"/>
  <c r="C83" i="2"/>
  <c r="H82" i="2"/>
  <c r="G82" i="2"/>
  <c r="F81" i="2"/>
  <c r="E81" i="2"/>
  <c r="D81" i="2"/>
  <c r="C81" i="2"/>
  <c r="H80" i="2"/>
  <c r="G80" i="2"/>
  <c r="F79" i="2"/>
  <c r="E79" i="2"/>
  <c r="H79" i="2" s="1"/>
  <c r="D79" i="2"/>
  <c r="D64" i="2" s="1"/>
  <c r="C79" i="2"/>
  <c r="H78" i="2"/>
  <c r="G78" i="2"/>
  <c r="F77" i="2"/>
  <c r="E77" i="2"/>
  <c r="H76" i="2" s="1"/>
  <c r="D77" i="2"/>
  <c r="C77" i="2"/>
  <c r="G76" i="2"/>
  <c r="F75" i="2"/>
  <c r="E75" i="2"/>
  <c r="G75" i="2" s="1"/>
  <c r="D75" i="2"/>
  <c r="C75" i="2"/>
  <c r="H74" i="2"/>
  <c r="G74" i="2"/>
  <c r="G73" i="2"/>
  <c r="F73" i="2"/>
  <c r="E73" i="2"/>
  <c r="D73" i="2"/>
  <c r="H73" i="2" s="1"/>
  <c r="C73" i="2"/>
  <c r="H72" i="2"/>
  <c r="G72" i="2"/>
  <c r="G71" i="2"/>
  <c r="F71" i="2"/>
  <c r="E71" i="2"/>
  <c r="D71" i="2"/>
  <c r="H71" i="2" s="1"/>
  <c r="C71" i="2"/>
  <c r="H70" i="2"/>
  <c r="G70" i="2"/>
  <c r="G69" i="2"/>
  <c r="F69" i="2"/>
  <c r="E69" i="2"/>
  <c r="D69" i="2"/>
  <c r="H69" i="2" s="1"/>
  <c r="C69" i="2"/>
  <c r="H68" i="2"/>
  <c r="G68" i="2"/>
  <c r="F67" i="2"/>
  <c r="E67" i="2"/>
  <c r="H67" i="2" s="1"/>
  <c r="D67" i="2"/>
  <c r="C67" i="2"/>
  <c r="H66" i="2"/>
  <c r="G66" i="2"/>
  <c r="F65" i="2"/>
  <c r="E65" i="2"/>
  <c r="H65" i="2" s="1"/>
  <c r="D65" i="2"/>
  <c r="C65" i="2"/>
  <c r="C64" i="2"/>
  <c r="H63" i="2"/>
  <c r="G63" i="2"/>
  <c r="H62" i="2"/>
  <c r="G62" i="2"/>
  <c r="F61" i="2"/>
  <c r="E61" i="2"/>
  <c r="H61" i="2" s="1"/>
  <c r="D61" i="2"/>
  <c r="C61" i="2"/>
  <c r="F58" i="2"/>
  <c r="E58" i="2"/>
  <c r="D58" i="2"/>
  <c r="D57" i="2" s="1"/>
  <c r="C58" i="2"/>
  <c r="F57" i="2"/>
  <c r="E57" i="2"/>
  <c r="C57" i="2"/>
  <c r="H56" i="2"/>
  <c r="H55" i="2"/>
  <c r="G55" i="2"/>
  <c r="H54" i="2"/>
  <c r="H53" i="2"/>
  <c r="G53" i="2"/>
  <c r="F52" i="2"/>
  <c r="F51" i="2" s="1"/>
  <c r="E52" i="2"/>
  <c r="H52" i="2" s="1"/>
  <c r="D52" i="2"/>
  <c r="C52" i="2"/>
  <c r="D51" i="2"/>
  <c r="C51" i="2"/>
  <c r="H49" i="2"/>
  <c r="G49" i="2"/>
  <c r="F48" i="2"/>
  <c r="E48" i="2"/>
  <c r="G48" i="2" s="1"/>
  <c r="D48" i="2"/>
  <c r="H48" i="2" s="1"/>
  <c r="C48" i="2"/>
  <c r="H47" i="2"/>
  <c r="G47" i="2"/>
  <c r="H46" i="2"/>
  <c r="G46" i="2"/>
  <c r="G45" i="2"/>
  <c r="G44" i="2"/>
  <c r="F44" i="2"/>
  <c r="E44" i="2"/>
  <c r="D44" i="2"/>
  <c r="H44" i="2" s="1"/>
  <c r="H45" i="2" s="1"/>
  <c r="C44" i="2"/>
  <c r="H43" i="2"/>
  <c r="G43" i="2"/>
  <c r="G42" i="2" s="1"/>
  <c r="F42" i="2"/>
  <c r="E42" i="2"/>
  <c r="D42" i="2"/>
  <c r="H42" i="2" s="1"/>
  <c r="C42" i="2"/>
  <c r="H41" i="2"/>
  <c r="G41" i="2"/>
  <c r="G40" i="2"/>
  <c r="F40" i="2"/>
  <c r="F39" i="2" s="1"/>
  <c r="E40" i="2"/>
  <c r="E39" i="2" s="1"/>
  <c r="H39" i="2" s="1"/>
  <c r="D40" i="2"/>
  <c r="D39" i="2" s="1"/>
  <c r="D38" i="2" s="1"/>
  <c r="C40" i="2"/>
  <c r="C39" i="2" s="1"/>
  <c r="C38" i="2" s="1"/>
  <c r="H37" i="2"/>
  <c r="G37" i="2"/>
  <c r="H36" i="2"/>
  <c r="G36" i="2"/>
  <c r="H35" i="2"/>
  <c r="G35" i="2"/>
  <c r="H34" i="2"/>
  <c r="G34" i="2"/>
  <c r="F33" i="2"/>
  <c r="F32" i="2" s="1"/>
  <c r="E33" i="2"/>
  <c r="H33" i="2" s="1"/>
  <c r="D33" i="2"/>
  <c r="C33" i="2"/>
  <c r="D32" i="2"/>
  <c r="C32" i="2"/>
  <c r="H31" i="2"/>
  <c r="G31" i="2"/>
  <c r="H30" i="2"/>
  <c r="G30" i="2"/>
  <c r="F29" i="2"/>
  <c r="E29" i="2"/>
  <c r="H29" i="2" s="1"/>
  <c r="D29" i="2"/>
  <c r="C29" i="2"/>
  <c r="H28" i="2"/>
  <c r="G28" i="2"/>
  <c r="H27" i="2"/>
  <c r="H26" i="2"/>
  <c r="G26" i="2"/>
  <c r="H25" i="2"/>
  <c r="G25" i="2"/>
  <c r="H24" i="2"/>
  <c r="H23" i="2"/>
  <c r="G23" i="2"/>
  <c r="H22" i="2"/>
  <c r="G22" i="2"/>
  <c r="F21" i="2"/>
  <c r="F20" i="2" s="1"/>
  <c r="E21" i="2"/>
  <c r="G21" i="2" s="1"/>
  <c r="D21" i="2"/>
  <c r="D20" i="2" s="1"/>
  <c r="C21" i="2"/>
  <c r="C20" i="2" s="1"/>
  <c r="H19" i="2"/>
  <c r="G19" i="2"/>
  <c r="H18" i="2"/>
  <c r="G18" i="2"/>
  <c r="H17" i="2"/>
  <c r="G17" i="2"/>
  <c r="H16" i="2"/>
  <c r="G16" i="2"/>
  <c r="F15" i="2"/>
  <c r="F14" i="2" s="1"/>
  <c r="E15" i="2"/>
  <c r="G15" i="2" s="1"/>
  <c r="D15" i="2"/>
  <c r="D14" i="2" s="1"/>
  <c r="C15" i="2"/>
  <c r="C14" i="2" s="1"/>
  <c r="H13" i="2"/>
  <c r="G13" i="2"/>
  <c r="H12" i="2"/>
  <c r="G12" i="2"/>
  <c r="H11" i="2"/>
  <c r="G11" i="2"/>
  <c r="F10" i="2"/>
  <c r="F9" i="2" s="1"/>
  <c r="E10" i="2"/>
  <c r="H10" i="2" s="1"/>
  <c r="D10" i="2"/>
  <c r="C10" i="2"/>
  <c r="D9" i="2"/>
  <c r="C9" i="2"/>
  <c r="F127" i="2" l="1"/>
  <c r="F100" i="2" s="1"/>
  <c r="F99" i="2" s="1"/>
  <c r="F8" i="2"/>
  <c r="F38" i="2"/>
  <c r="H116" i="2"/>
  <c r="G87" i="2"/>
  <c r="H75" i="2"/>
  <c r="E20" i="2"/>
  <c r="G20" i="2" s="1"/>
  <c r="E14" i="2"/>
  <c r="H14" i="2" s="1"/>
  <c r="D104" i="2"/>
  <c r="H104" i="2" s="1"/>
  <c r="G116" i="2"/>
  <c r="H92" i="2"/>
  <c r="D8" i="2"/>
  <c r="C8" i="2"/>
  <c r="C162" i="2" s="1"/>
  <c r="H21" i="2"/>
  <c r="H40" i="2"/>
  <c r="G150" i="2"/>
  <c r="E9" i="2"/>
  <c r="G29" i="2"/>
  <c r="G33" i="2"/>
  <c r="E38" i="2"/>
  <c r="G39" i="2"/>
  <c r="E51" i="2"/>
  <c r="G52" i="2"/>
  <c r="G61" i="2"/>
  <c r="E64" i="2"/>
  <c r="G65" i="2"/>
  <c r="G92" i="2"/>
  <c r="G101" i="2"/>
  <c r="E127" i="2"/>
  <c r="G128" i="2"/>
  <c r="G148" i="2"/>
  <c r="H15" i="2"/>
  <c r="G10" i="2"/>
  <c r="C160" i="1"/>
  <c r="C155" i="1"/>
  <c r="C153" i="1"/>
  <c r="C150" i="1"/>
  <c r="C148" i="1"/>
  <c r="C128" i="1"/>
  <c r="C127" i="1" s="1"/>
  <c r="C116" i="1"/>
  <c r="C104" i="1"/>
  <c r="C101" i="1"/>
  <c r="C97" i="1"/>
  <c r="C92" i="1"/>
  <c r="C90" i="1"/>
  <c r="C87" i="1"/>
  <c r="C83" i="1"/>
  <c r="C81" i="1"/>
  <c r="C79" i="1"/>
  <c r="C77" i="1"/>
  <c r="C75" i="1"/>
  <c r="C73" i="1"/>
  <c r="C71" i="1"/>
  <c r="C69" i="1"/>
  <c r="C67" i="1"/>
  <c r="C65" i="1"/>
  <c r="C64" i="1" s="1"/>
  <c r="C61" i="1"/>
  <c r="C58" i="1"/>
  <c r="C57" i="1"/>
  <c r="C52" i="1"/>
  <c r="C51" i="1"/>
  <c r="C48" i="1"/>
  <c r="C44" i="1"/>
  <c r="C39" i="1" s="1"/>
  <c r="C38" i="1" s="1"/>
  <c r="C42" i="1"/>
  <c r="C40" i="1"/>
  <c r="C33" i="1"/>
  <c r="C32" i="1"/>
  <c r="C29" i="1"/>
  <c r="C21" i="1"/>
  <c r="C20" i="1" s="1"/>
  <c r="C15" i="1"/>
  <c r="C14" i="1"/>
  <c r="C10" i="1"/>
  <c r="C9" i="1" s="1"/>
  <c r="C8" i="1" s="1"/>
  <c r="E61" i="1"/>
  <c r="F61" i="1"/>
  <c r="D61" i="1"/>
  <c r="F44" i="1"/>
  <c r="E160" i="1"/>
  <c r="F160" i="1"/>
  <c r="D160" i="1"/>
  <c r="E128" i="1"/>
  <c r="E97" i="1"/>
  <c r="D128" i="1"/>
  <c r="F116" i="1"/>
  <c r="D116" i="1"/>
  <c r="F162" i="2" l="1"/>
  <c r="H20" i="2"/>
  <c r="G14" i="2"/>
  <c r="G104" i="2"/>
  <c r="D100" i="2"/>
  <c r="D99" i="2" s="1"/>
  <c r="D162" i="2" s="1"/>
  <c r="G32" i="2"/>
  <c r="H32" i="2"/>
  <c r="G9" i="2"/>
  <c r="H9" i="2"/>
  <c r="E8" i="2"/>
  <c r="H64" i="2"/>
  <c r="G64" i="2"/>
  <c r="H127" i="2"/>
  <c r="G127" i="2"/>
  <c r="H51" i="2"/>
  <c r="G51" i="2"/>
  <c r="E100" i="2"/>
  <c r="H38" i="2"/>
  <c r="G38" i="2"/>
  <c r="C100" i="1"/>
  <c r="C99" i="1" s="1"/>
  <c r="C162" i="1" s="1"/>
  <c r="F97" i="1"/>
  <c r="D97" i="1"/>
  <c r="D92" i="1" s="1"/>
  <c r="G91" i="1"/>
  <c r="E90" i="1"/>
  <c r="F90" i="1"/>
  <c r="D90" i="1"/>
  <c r="F81" i="1"/>
  <c r="F79" i="1"/>
  <c r="F77" i="1"/>
  <c r="F75" i="1"/>
  <c r="H70" i="1"/>
  <c r="G70" i="1"/>
  <c r="F71" i="1"/>
  <c r="F69" i="1"/>
  <c r="F67" i="1"/>
  <c r="F65" i="1"/>
  <c r="H74" i="1"/>
  <c r="G74" i="1"/>
  <c r="E73" i="1"/>
  <c r="F73" i="1"/>
  <c r="D73" i="1"/>
  <c r="H73" i="1" s="1"/>
  <c r="D58" i="1"/>
  <c r="H8" i="2" l="1"/>
  <c r="G8" i="2"/>
  <c r="H100" i="2"/>
  <c r="G100" i="2"/>
  <c r="E99" i="2"/>
  <c r="E162" i="2" s="1"/>
  <c r="G90" i="1"/>
  <c r="G73" i="1"/>
  <c r="H162" i="2" l="1"/>
  <c r="G162" i="2"/>
  <c r="H99" i="2"/>
  <c r="G99" i="2"/>
  <c r="E48" i="1"/>
  <c r="F48" i="1"/>
  <c r="D48" i="1"/>
  <c r="H160" i="1" l="1"/>
  <c r="H159" i="1"/>
  <c r="F158" i="1"/>
  <c r="E158" i="1"/>
  <c r="H158" i="1" s="1"/>
  <c r="H157" i="1"/>
  <c r="H156" i="1"/>
  <c r="H155" i="1" s="1"/>
  <c r="G155" i="1"/>
  <c r="F155" i="1"/>
  <c r="E155" i="1"/>
  <c r="D155" i="1"/>
  <c r="H154" i="1"/>
  <c r="H153" i="1" s="1"/>
  <c r="G153" i="1"/>
  <c r="F153" i="1"/>
  <c r="E153" i="1"/>
  <c r="D153" i="1"/>
  <c r="H152" i="1"/>
  <c r="H151" i="1"/>
  <c r="G151" i="1"/>
  <c r="E150" i="1"/>
  <c r="D150" i="1"/>
  <c r="H149" i="1"/>
  <c r="G149" i="1"/>
  <c r="F148" i="1"/>
  <c r="E148" i="1"/>
  <c r="D148" i="1"/>
  <c r="D127" i="1" s="1"/>
  <c r="H147" i="1"/>
  <c r="G147" i="1"/>
  <c r="H146" i="1"/>
  <c r="G146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F128" i="1"/>
  <c r="H126" i="1"/>
  <c r="H124" i="1"/>
  <c r="G124" i="1"/>
  <c r="H122" i="1"/>
  <c r="G122" i="1"/>
  <c r="H120" i="1"/>
  <c r="G120" i="1"/>
  <c r="H119" i="1"/>
  <c r="G119" i="1"/>
  <c r="H118" i="1"/>
  <c r="G118" i="1"/>
  <c r="H117" i="1"/>
  <c r="G117" i="1"/>
  <c r="F104" i="1"/>
  <c r="E116" i="1"/>
  <c r="D104" i="1"/>
  <c r="H113" i="1"/>
  <c r="G113" i="1"/>
  <c r="H112" i="1"/>
  <c r="G112" i="1"/>
  <c r="H111" i="1"/>
  <c r="H110" i="1"/>
  <c r="G110" i="1"/>
  <c r="H109" i="1"/>
  <c r="G109" i="1"/>
  <c r="H107" i="1"/>
  <c r="G107" i="1"/>
  <c r="H106" i="1"/>
  <c r="G106" i="1"/>
  <c r="H105" i="1"/>
  <c r="G105" i="1"/>
  <c r="H103" i="1"/>
  <c r="G103" i="1"/>
  <c r="H102" i="1"/>
  <c r="G102" i="1"/>
  <c r="F101" i="1"/>
  <c r="E101" i="1"/>
  <c r="D101" i="1"/>
  <c r="H96" i="1"/>
  <c r="G96" i="1"/>
  <c r="H94" i="1"/>
  <c r="G94" i="1"/>
  <c r="H93" i="1"/>
  <c r="G93" i="1"/>
  <c r="F92" i="1"/>
  <c r="E92" i="1"/>
  <c r="H92" i="1" s="1"/>
  <c r="H89" i="1"/>
  <c r="G89" i="1"/>
  <c r="F87" i="1"/>
  <c r="F64" i="1" s="1"/>
  <c r="E87" i="1"/>
  <c r="D87" i="1"/>
  <c r="E85" i="1"/>
  <c r="H84" i="1"/>
  <c r="G84" i="1"/>
  <c r="E83" i="1"/>
  <c r="D83" i="1"/>
  <c r="H82" i="1"/>
  <c r="G82" i="1"/>
  <c r="E81" i="1"/>
  <c r="D81" i="1"/>
  <c r="H80" i="1"/>
  <c r="G80" i="1"/>
  <c r="E79" i="1"/>
  <c r="D79" i="1"/>
  <c r="H78" i="1"/>
  <c r="G78" i="1"/>
  <c r="E77" i="1"/>
  <c r="H76" i="1" s="1"/>
  <c r="D77" i="1"/>
  <c r="G76" i="1"/>
  <c r="E75" i="1"/>
  <c r="D75" i="1"/>
  <c r="H72" i="1"/>
  <c r="G72" i="1"/>
  <c r="E71" i="1"/>
  <c r="D71" i="1"/>
  <c r="E69" i="1"/>
  <c r="D69" i="1"/>
  <c r="H68" i="1"/>
  <c r="G68" i="1"/>
  <c r="E67" i="1"/>
  <c r="H67" i="1" s="1"/>
  <c r="D67" i="1"/>
  <c r="H66" i="1"/>
  <c r="G66" i="1"/>
  <c r="E65" i="1"/>
  <c r="D65" i="1"/>
  <c r="H63" i="1"/>
  <c r="G63" i="1"/>
  <c r="H62" i="1"/>
  <c r="G62" i="1"/>
  <c r="F58" i="1"/>
  <c r="F57" i="1" s="1"/>
  <c r="E58" i="1"/>
  <c r="D57" i="1"/>
  <c r="E57" i="1"/>
  <c r="H56" i="1"/>
  <c r="H55" i="1"/>
  <c r="G55" i="1"/>
  <c r="H54" i="1"/>
  <c r="H53" i="1"/>
  <c r="G53" i="1"/>
  <c r="F52" i="1"/>
  <c r="F51" i="1" s="1"/>
  <c r="E52" i="1"/>
  <c r="D52" i="1"/>
  <c r="D51" i="1" s="1"/>
  <c r="H49" i="1"/>
  <c r="G49" i="1"/>
  <c r="H47" i="1"/>
  <c r="G47" i="1"/>
  <c r="H46" i="1"/>
  <c r="G46" i="1"/>
  <c r="G45" i="1"/>
  <c r="G44" i="1" s="1"/>
  <c r="E44" i="1"/>
  <c r="D44" i="1"/>
  <c r="H43" i="1"/>
  <c r="G43" i="1"/>
  <c r="G42" i="1" s="1"/>
  <c r="F42" i="1"/>
  <c r="E42" i="1"/>
  <c r="H42" i="1" s="1"/>
  <c r="D42" i="1"/>
  <c r="H41" i="1"/>
  <c r="G41" i="1"/>
  <c r="F40" i="1"/>
  <c r="E40" i="1"/>
  <c r="E39" i="1" s="1"/>
  <c r="D40" i="1"/>
  <c r="H37" i="1"/>
  <c r="G37" i="1"/>
  <c r="H36" i="1"/>
  <c r="G36" i="1"/>
  <c r="H35" i="1"/>
  <c r="G35" i="1"/>
  <c r="H34" i="1"/>
  <c r="G34" i="1"/>
  <c r="F33" i="1"/>
  <c r="F32" i="1" s="1"/>
  <c r="E33" i="1"/>
  <c r="D33" i="1"/>
  <c r="D32" i="1" s="1"/>
  <c r="H31" i="1"/>
  <c r="G31" i="1"/>
  <c r="H30" i="1"/>
  <c r="G30" i="1"/>
  <c r="F29" i="1"/>
  <c r="E29" i="1"/>
  <c r="D29" i="1"/>
  <c r="H28" i="1"/>
  <c r="G28" i="1"/>
  <c r="H27" i="1"/>
  <c r="H26" i="1"/>
  <c r="G26" i="1"/>
  <c r="H25" i="1"/>
  <c r="G25" i="1"/>
  <c r="H24" i="1"/>
  <c r="H23" i="1"/>
  <c r="G23" i="1"/>
  <c r="H22" i="1"/>
  <c r="G22" i="1"/>
  <c r="F21" i="1"/>
  <c r="F20" i="1" s="1"/>
  <c r="E21" i="1"/>
  <c r="D21" i="1"/>
  <c r="D20" i="1" s="1"/>
  <c r="H19" i="1"/>
  <c r="G19" i="1"/>
  <c r="H18" i="1"/>
  <c r="G18" i="1"/>
  <c r="H17" i="1"/>
  <c r="G17" i="1"/>
  <c r="H16" i="1"/>
  <c r="G16" i="1"/>
  <c r="F15" i="1"/>
  <c r="F14" i="1" s="1"/>
  <c r="E15" i="1"/>
  <c r="E14" i="1" s="1"/>
  <c r="D15" i="1"/>
  <c r="H13" i="1"/>
  <c r="G13" i="1"/>
  <c r="H12" i="1"/>
  <c r="G12" i="1"/>
  <c r="H11" i="1"/>
  <c r="G11" i="1"/>
  <c r="F10" i="1"/>
  <c r="F9" i="1" s="1"/>
  <c r="E10" i="1"/>
  <c r="D10" i="1"/>
  <c r="D9" i="1" s="1"/>
  <c r="G21" i="1" l="1"/>
  <c r="F39" i="1"/>
  <c r="F38" i="1" s="1"/>
  <c r="F127" i="1"/>
  <c r="F100" i="1" s="1"/>
  <c r="F99" i="1" s="1"/>
  <c r="F8" i="1"/>
  <c r="H75" i="1"/>
  <c r="H61" i="1"/>
  <c r="G15" i="1"/>
  <c r="G71" i="1"/>
  <c r="H71" i="1"/>
  <c r="G83" i="1"/>
  <c r="D64" i="1"/>
  <c r="G69" i="1"/>
  <c r="H69" i="1"/>
  <c r="H40" i="1"/>
  <c r="E64" i="1"/>
  <c r="G150" i="1"/>
  <c r="H128" i="1"/>
  <c r="G116" i="1"/>
  <c r="H101" i="1"/>
  <c r="H79" i="1"/>
  <c r="G65" i="1"/>
  <c r="G52" i="1"/>
  <c r="D39" i="1"/>
  <c r="D38" i="1" s="1"/>
  <c r="H44" i="1"/>
  <c r="H45" i="1" s="1"/>
  <c r="G40" i="1"/>
  <c r="H148" i="1"/>
  <c r="H21" i="1"/>
  <c r="H48" i="1"/>
  <c r="H87" i="1"/>
  <c r="H150" i="1"/>
  <c r="H33" i="1"/>
  <c r="H29" i="1"/>
  <c r="E20" i="1"/>
  <c r="H20" i="1" s="1"/>
  <c r="D14" i="1"/>
  <c r="H14" i="1" s="1"/>
  <c r="H15" i="1"/>
  <c r="G10" i="1"/>
  <c r="D100" i="1"/>
  <c r="D99" i="1" s="1"/>
  <c r="H10" i="1"/>
  <c r="E9" i="1"/>
  <c r="G29" i="1"/>
  <c r="E32" i="1"/>
  <c r="G33" i="1"/>
  <c r="E38" i="1"/>
  <c r="H52" i="1"/>
  <c r="H65" i="1"/>
  <c r="G75" i="1"/>
  <c r="H83" i="1"/>
  <c r="G87" i="1"/>
  <c r="G92" i="1"/>
  <c r="G101" i="1"/>
  <c r="E104" i="1"/>
  <c r="H116" i="1"/>
  <c r="E127" i="1"/>
  <c r="G128" i="1"/>
  <c r="G148" i="1"/>
  <c r="G48" i="1"/>
  <c r="G61" i="1"/>
  <c r="E51" i="1"/>
  <c r="E100" i="1" l="1"/>
  <c r="E99" i="1" s="1"/>
  <c r="G39" i="1"/>
  <c r="F162" i="1"/>
  <c r="G20" i="1"/>
  <c r="H39" i="1"/>
  <c r="G14" i="1"/>
  <c r="D8" i="1"/>
  <c r="D162" i="1" s="1"/>
  <c r="H127" i="1"/>
  <c r="G127" i="1"/>
  <c r="H38" i="1"/>
  <c r="G38" i="1"/>
  <c r="H9" i="1"/>
  <c r="G9" i="1"/>
  <c r="E8" i="1"/>
  <c r="H51" i="1"/>
  <c r="G51" i="1"/>
  <c r="H104" i="1"/>
  <c r="G104" i="1"/>
  <c r="H32" i="1"/>
  <c r="G32" i="1"/>
  <c r="H64" i="1"/>
  <c r="G64" i="1"/>
  <c r="H100" i="1" l="1"/>
  <c r="G100" i="1"/>
  <c r="H8" i="1"/>
  <c r="G8" i="1"/>
  <c r="H99" i="1" l="1"/>
  <c r="G99" i="1"/>
  <c r="E162" i="1"/>
  <c r="H162" i="1" l="1"/>
  <c r="G162" i="1"/>
</calcChain>
</file>

<file path=xl/sharedStrings.xml><?xml version="1.0" encoding="utf-8"?>
<sst xmlns="http://schemas.openxmlformats.org/spreadsheetml/2006/main" count="654" uniqueCount="309">
  <si>
    <t>СПРАВКА ОБ ИСПОЛНЕНИИ КОНСОЛИДИРОВАННОГО БЮДЖЕТА</t>
  </si>
  <si>
    <t xml:space="preserve"> по доходам </t>
  </si>
  <si>
    <t xml:space="preserve"> Александровского района</t>
  </si>
  <si>
    <t xml:space="preserve"> код бюджетной классификации</t>
  </si>
  <si>
    <t>Наименование доходов</t>
  </si>
  <si>
    <t>Отклонение</t>
  </si>
  <si>
    <t>в %</t>
  </si>
  <si>
    <t>в сумме</t>
  </si>
  <si>
    <t>000 1 00 0000 00 0000 000</t>
  </si>
  <si>
    <t xml:space="preserve"> 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</si>
  <si>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</si>
  <si>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</si>
  <si>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</si>
  <si>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</si>
  <si>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</si>
  <si>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облагаемых по налоговой ставке, установленной пунктом 1 статьи 224 НК РФ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</si>
  <si>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</si>
  <si>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</si>
  <si>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000 1 01 02030 01 0000 110</t>
  </si>
  <si>
    <t>Налог на доходы физических лиц с доходов, полученных физическими лицами в соответствии ст.228 НК РФ</t>
  </si>
  <si>
    <t>000 1 03 00000 00 0000 110</t>
  </si>
  <si>
    <t xml:space="preserve">Налоги на товары (работы, услуги) реализуемые на территории РФ </t>
  </si>
  <si>
    <t>000 1 03 02000 01 0000 110</t>
  </si>
  <si>
    <t>Акцизы по подакцизным товарам производимые на территории РФ</t>
  </si>
  <si>
    <t>000 1 03 02230 01 0000 110</t>
  </si>
  <si>
    <t>Доходы от уплаты акцизов на дизельное топливо</t>
  </si>
  <si>
    <t>000 1 03 02240 01 0000 110</t>
  </si>
  <si>
    <t>Доходы от уплаты акцизов на моторные масла</t>
  </si>
  <si>
    <t>000 1 03 02250 01 0000 110</t>
  </si>
  <si>
    <t>Доходы от уплаты акцизов на автомобильный бензин</t>
  </si>
  <si>
    <t>000 1 03 02260 01 0000 110</t>
  </si>
  <si>
    <t>Доходы от уплаты акцизов на прямогонный бензин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</si>
  <si>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</si>
  <si>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</si>
  <si>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</si>
  <si>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</si>
  <si>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000 1 05 01011 01 0000 110</t>
  </si>
  <si>
    <t>Налог, взимаемый с плательщиков, выбравших в качестве объекта налогообложения доходы</t>
  </si>
  <si>
    <t>000 1 05 01021 01 0000 110</t>
  </si>
  <si>
    <t>Налог, 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</si>
  <si>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000 1 05 01022 01 0000 110</t>
  </si>
  <si>
    <t>Налог, взимаемый с плательщиков, выбравших в качестве объекта налогообложения доходы, уменьшенные на величину расходов (за налоговые периоды, истекшие до 1 января 2011 года)(Минимальный налог)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</si>
  <si>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</si>
  <si>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</si>
  <si>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</si>
  <si>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сельхозналог</t>
  </si>
  <si>
    <t>000 1 05 03020 01 0000 110</t>
  </si>
  <si>
    <t>Единый сельхозналог(за налоговые периоды, истекшие до 1 января 2011 года)</t>
  </si>
  <si>
    <t>000 1 05 04020 02 0000 110</t>
  </si>
  <si>
    <t>Налог, взимаемый в связи с применением патентной системы налогообложения</t>
  </si>
  <si>
    <t>00 1 06 00000 00 0000 000</t>
  </si>
  <si>
    <t>Налоги на имущество</t>
  </si>
  <si>
    <t>000 1 06 01030 10 0000 110</t>
  </si>
  <si>
    <t>Налог на имущество физических лиц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</si>
  <si>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</si>
  <si>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</si>
  <si>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</si>
  <si>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</si>
  <si>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</si>
  <si>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</t>
  </si>
  <si>
    <t>000 1 08 03010 01 1000 110</t>
  </si>
  <si>
    <t>Гос. пошлина по делам рассматриваемых. в судах общей юрисдикции</t>
  </si>
  <si>
    <t>000 1 08 04020 01 1000 110</t>
  </si>
  <si>
    <t>Гос. пошлина за совершение нотариальных действий</t>
  </si>
  <si>
    <t>000 1 08 06000 01 1000 110</t>
  </si>
  <si>
    <t>Государственная пошлина за совершение действий, связанных с приобретением гражданства РФ</t>
  </si>
  <si>
    <t>000 1 08 07000 01 0000 110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</si>
  <si>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</si>
  <si>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</si>
  <si>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</si>
  <si>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</si>
  <si>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</si>
  <si>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</si>
  <si>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000 1 11 05013 05 0000 120</t>
  </si>
  <si>
    <t>000 1 11 05020 00 0000 120</t>
  </si>
  <si>
    <t>Доходы, получаемые в виде арендной платы за земельные участки государственная собственность на которые разграничена</t>
  </si>
  <si>
    <t>000 1 11 05025 00 0000 120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</si>
  <si>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</si>
  <si>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</si>
  <si>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</si>
  <si>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</si>
  <si>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</si>
  <si>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</t>
  </si>
  <si>
    <t>000 1 11 09040 05 0000 120</t>
  </si>
  <si>
    <t>Прочие поступления от использования имущества</t>
  </si>
  <si>
    <t>Прочие доходы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</si>
  <si>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</si>
  <si>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</si>
  <si>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</si>
  <si>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</si>
  <si>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</si>
  <si>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</si>
  <si>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</si>
  <si>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выбросы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</si>
  <si>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</si>
  <si>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</si>
  <si>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</si>
  <si>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</si>
  <si>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000 1 13 00000 00 0000 000</t>
  </si>
  <si>
    <t xml:space="preserve">Доходы от оказания платных услуг и компенсации затрат государства </t>
  </si>
  <si>
    <t>000 1 13 02990 00 0000 130</t>
  </si>
  <si>
    <t>Прочие 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</si>
  <si>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</si>
  <si>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</si>
  <si>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000 1 13 02995 10 0000 130</t>
  </si>
  <si>
    <t>Прочие доходы от компенсации затрат бюджетов сельских поселений</t>
  </si>
  <si>
    <t>000 1 14 000 00 0000 000</t>
  </si>
  <si>
    <t>Доходы от продажи земельных участков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</si>
  <si>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</si>
  <si>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</si>
  <si>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000 1 14 06025 05 0000 430</t>
  </si>
  <si>
    <t>Доходы от продажи земельных участков, находящихся в собственности муниципальных районов( за исключением земельных участков муниц. бюджетных и автономных учреждений)</t>
  </si>
  <si>
    <t>000 1 16 00000 00 0000 000</t>
  </si>
  <si>
    <t>Штрафы, санкции, возмещение ущерба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</si>
  <si>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</si>
  <si>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</si>
  <si>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</si>
  <si>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</si>
  <si>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1 16 01060 01 0000 140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</si>
  <si>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</si>
  <si>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</si>
  <si>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</si>
  <si>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</si>
  <si>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</si>
  <si>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</si>
  <si>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</si>
  <si>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</si>
  <si>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</si>
  <si>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</si>
  <si>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</si>
  <si>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</si>
  <si>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</si>
  <si>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</si>
  <si>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</si>
  <si>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</si>
  <si>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</si>
  <si>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</si>
  <si>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</si>
  <si>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</si>
  <si>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</si>
  <si>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</si>
  <si>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</si>
  <si>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</si>
  <si>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</si>
  <si>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</si>
  <si>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</si>
  <si>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</si>
  <si>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</si>
  <si>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</si>
  <si>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</si>
  <si>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1 16 07010 01 0000 140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</si>
  <si>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</si>
  <si>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</si>
  <si>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</si>
  <si>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</si>
  <si>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</si>
  <si>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</si>
  <si>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</si>
  <si>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</si>
  <si>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</si>
  <si>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000 1 17 00000 00 0000 000</t>
  </si>
  <si>
    <t>Прочие неналоговые доходы</t>
  </si>
  <si>
    <t>000 1 17 01050 05 0000 180</t>
  </si>
  <si>
    <t>Невыясненные поступления, зачисляемые в местные б-ты района</t>
  </si>
  <si>
    <t>000 1 17 01050 10 0000 180</t>
  </si>
  <si>
    <t>Невыясненные поступления, зачисляемые в местные б-ты поселений</t>
  </si>
  <si>
    <t>000 1 17 05000 05 0000 180</t>
  </si>
  <si>
    <t>Прочие неналоговые доходы района</t>
  </si>
  <si>
    <t>000 1 17 05000 10 0000 180</t>
  </si>
  <si>
    <t>Прочие неналоговые доходы поселений</t>
  </si>
  <si>
    <t>000 2 00 00000 00 0000 000</t>
  </si>
  <si>
    <t>Безвозмездные перечисления</t>
  </si>
  <si>
    <t>000 2 02 00000 00 0000 000</t>
  </si>
  <si>
    <t>Безвозмездные перечисления от других бюджетов</t>
  </si>
  <si>
    <t>000 2 02 15000 00 0000 150</t>
  </si>
  <si>
    <t>Дотации от других уровней бюджетной системы</t>
  </si>
  <si>
    <t>000 2 02 15001 05 0000 150</t>
  </si>
  <si>
    <t>Дотации на выравнивание уровня бюджетной обеспеченности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</si>
  <si>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</si>
  <si>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</si>
  <si>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000 2 02 02000 00 0000 150</t>
  </si>
  <si>
    <t>Субсидии бюджетам субъектов. РФ и МО (межбюджетные субсидии)</t>
  </si>
  <si>
    <t>000 2 02 20077 10 0000 150</t>
  </si>
  <si>
    <t>Субсидии бюджетам сельских поселений на софинансирование кап вложений в объекты муниц собств.</t>
  </si>
  <si>
    <t>000 2 02 20216 10 0000 150</t>
  </si>
  <si>
    <t>Субсидии на проведение текущего ремонта дорожной сети</t>
  </si>
  <si>
    <t>000 2 02 25097 05 0000 150</t>
  </si>
  <si>
    <t>Субсидии на создание в общеобраз.орг., условий для занятия физкультурой</t>
  </si>
  <si>
    <t>000 2 02 25228 05 0000 150</t>
  </si>
  <si>
    <t>Субсидии на оснащение объектов инфраструктуры спортивно-технологическим оборудованием</t>
  </si>
  <si>
    <t>000 2 02 25243 10 0000 150</t>
  </si>
  <si>
    <t>Субсидии на строительство и реконструкцию объектов питьевого водоснабжения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</si>
  <si>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</si>
  <si>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</si>
  <si>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000 2 02 25467 05 0000 150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</si>
  <si>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тыс. человек</t>
  </si>
  <si>
    <t>000 2 02 25497 05 0000 150</t>
  </si>
  <si>
    <r>
      <t xml:space="preserve">Субсидии молодым семьям </t>
    </r>
    <r>
      <rPr>
        <b/>
        <sz val="9"/>
        <rFont val="Times New Roman"/>
        <family val="1"/>
        <charset val="204"/>
      </rPr>
      <t>Ф</t>
    </r>
  </si>
  <si>
    <t>000 2 02 25519 05 0000 150</t>
  </si>
  <si>
    <t>Субсидии на поддержку отрасли культуры</t>
  </si>
  <si>
    <t>000 2 02 25555 10 0000 150</t>
  </si>
  <si>
    <t>Субсидии бюджетам сельских поселений на реализацию программ формирования современной городской среды</t>
  </si>
  <si>
    <t>000 2 02 29999 05 0000 150</t>
  </si>
  <si>
    <t>Прочие субсидии</t>
  </si>
  <si>
    <t>Субсидии на реал.мер. ОЦП "Развитие торговли в Орен. Обл." на 2014-2016 гг. (ГСМ)</t>
  </si>
  <si>
    <t>Субсидии на совершенствование организации питания учащихся в общеобразовательных организациях</t>
  </si>
  <si>
    <t>Субсидии для центров образования цифрового и гуманитарного профилей "Точка роста"</t>
  </si>
  <si>
    <t>000 2 02 29999 10 0000 150</t>
  </si>
  <si>
    <t>Субсидии на проведение кап ремонта в спортивных залах общеобразовательных организациях</t>
  </si>
  <si>
    <t xml:space="preserve">Субсидии на софинан. мероприятий по капит ремонту объектов коммунальной инфраструктуры 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</si>
  <si>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</si>
  <si>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Субсидия на организацию подвоза обучающихся в муниципальных общеобразовательных организациях</t>
  </si>
  <si>
    <t>Субсидии бюджетам мы на создание условий для развития с/х производства, расширения рынка с/х продукции, сырья и продовольствия</t>
  </si>
  <si>
    <t>Субсидии на развитие инфраструктуры общего и дополн образования посредством кап ремонта школы</t>
  </si>
  <si>
    <t>000 2 02 30000 00 0000 150</t>
  </si>
  <si>
    <t>Субвенции бюджетам субъектов РФ и муниципальных. образований</t>
  </si>
  <si>
    <t>000 2 02 03024 05 0000 150</t>
  </si>
  <si>
    <t>Субвенции на осуществление переданных полномочий</t>
  </si>
  <si>
    <t>000 2 02 30024 05 0000 150</t>
  </si>
  <si>
    <t>Субвенции бюджетам муниципальных образований на финансовое обеспечение оздоровления и отдыха детей</t>
  </si>
  <si>
    <t xml:space="preserve">Субвенции на водоснабжение, водоотведение и в области обращения с твердыми коммунальными отходами 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</si>
  <si>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</si>
  <si>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</si>
  <si>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Субвенции 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</si>
  <si>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</si>
  <si>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Субвенции на обучение детей-инвалидов</t>
  </si>
  <si>
    <r>
      <t xml:space="preserve">Субвенции бюджетам муниципальных районов на осуществление переданных полномочий по обеспечению жильем социального найма отдельных категорий граждан в соответствии с законодательством </t>
    </r>
    <r>
      <rPr>
        <b/>
        <sz val="9"/>
        <rFont val="Times New Roman"/>
        <family val="1"/>
        <charset val="204"/>
      </rPr>
      <t xml:space="preserve">(80500) </t>
    </r>
  </si>
  <si>
    <t>Единая субвенция по содержанию детей в замещающих семьях</t>
  </si>
  <si>
    <r>
      <t xml:space="preserve">Субвенции бюджетам муниципальных районов на 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  </r>
    <r>
      <rPr>
        <b/>
        <sz val="9"/>
        <rFont val="Times New Roman"/>
        <family val="1"/>
        <charset val="204"/>
      </rPr>
      <t xml:space="preserve">(80510) </t>
    </r>
  </si>
  <si>
    <t>000 2 02 30029 05 0000 150</t>
  </si>
  <si>
    <t>Выплата компенсации части родительской платы</t>
  </si>
  <si>
    <t>000 2 02 35082 05 0000 150</t>
  </si>
  <si>
    <r>
  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  </r>
    <r>
      <rPr>
        <b/>
        <sz val="9"/>
        <color rgb="FF000000"/>
        <rFont val="Times New Roman"/>
        <family val="1"/>
        <charset val="204"/>
      </rPr>
      <t>Ф (R0820)</t>
    </r>
  </si>
  <si>
    <t>000 2 02 35118 05 0000 150</t>
  </si>
  <si>
    <t>Субвенции на осуществление. полном. по перв.воин. Учету</t>
  </si>
  <si>
    <t>000 2 02 35120 05 0000 150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</si>
  <si>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</si>
  <si>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000 2 02 35260 05 0000 150</t>
  </si>
  <si>
    <t>Субвенции. на выплату пособия при всех формах устройства детей,лишен.родит.попечения в семью</t>
  </si>
  <si>
    <t>000 2 02 35930 05 0000 150</t>
  </si>
  <si>
    <r>
      <t xml:space="preserve">ЗАГС </t>
    </r>
    <r>
      <rPr>
        <b/>
        <sz val="9"/>
        <rFont val="Times New Roman"/>
        <family val="1"/>
        <charset val="204"/>
      </rPr>
      <t>Ф</t>
    </r>
  </si>
  <si>
    <t>000 2 02 39998 05 0000 150</t>
  </si>
  <si>
    <t>Единая субвенция на осуществление отдельных гос. полномочий</t>
  </si>
  <si>
    <t>000 2 02 39999 00 0000 150</t>
  </si>
  <si>
    <t>Прочие субвенции</t>
  </si>
  <si>
    <t>000 2 02 39999 05 0000 150</t>
  </si>
  <si>
    <t>Прочие субвенции, зачисляемые. в бюджеты муниципальных. районов</t>
  </si>
  <si>
    <t>000 2 02 40000 00 0000 150</t>
  </si>
  <si>
    <t>Иные межбюджетные трансферты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</si>
  <si>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</si>
  <si>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</si>
  <si>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000 2 02 45454 05 0000 150</t>
  </si>
  <si>
    <t>Межбюджетные трансферты бюджетам муниципальных районов на создание модельных муниципальных библиотек</t>
  </si>
  <si>
    <t>000 2 04 00000 00 0000 000</t>
  </si>
  <si>
    <t xml:space="preserve">Безвозмездные поступления от негосударственных организаций </t>
  </si>
  <si>
    <t>000 2 04 05099 10 9000 150</t>
  </si>
  <si>
    <t>Безвозмездные поступления от негосударственных организаций основанных на местных инициативах (организации)</t>
  </si>
  <si>
    <t>000 2 07 00 000 00 0000 000</t>
  </si>
  <si>
    <t>Прочие безвозмездные поступления</t>
  </si>
  <si>
    <t>000 2 07 05030 10 9000 150</t>
  </si>
  <si>
    <t>Прочие безвозмездные поступления в бюджеты сельских поселений основанных на местных инициативах (физлица, ИП)</t>
  </si>
  <si>
    <t>000 2 07 05030 10 0000 150</t>
  </si>
  <si>
    <t>Прочие безвозмездные поступления в бюджеты сельских поселений</t>
  </si>
  <si>
    <t>000 2 18 00000 00 0000 000</t>
  </si>
  <si>
    <t>Доходы бюджетов мун.районов от возврата субсидий и субвенций прошлых лет</t>
  </si>
  <si>
    <t>000 2 19 00000 00 0000 000</t>
  </si>
  <si>
    <t>Возврат остатков субсидий и субвенций прошлых лет</t>
  </si>
  <si>
    <t xml:space="preserve"> Всего доходов</t>
  </si>
  <si>
    <t>Начальник финансового отдела</t>
  </si>
  <si>
    <t>администрации Александровского района</t>
  </si>
  <si>
    <t>Н.А.Данилова</t>
  </si>
  <si>
    <t xml:space="preserve">Исполнитель: Е.М. Горяинова </t>
  </si>
  <si>
    <t>(2-17-99)</t>
  </si>
  <si>
    <t xml:space="preserve"> на 1 февраля 2021 года</t>
  </si>
  <si>
    <t>факт на 1 февраля 2021</t>
  </si>
  <si>
    <t>факт на 1 февраля 2020</t>
  </si>
  <si>
    <t xml:space="preserve"> план годовой</t>
  </si>
  <si>
    <t>Государственная пошлина за гос.регистрацию, а также совершение прочих юридич.значимых действий</t>
  </si>
  <si>
    <t>000 1 11 05300 00 0000 120</t>
  </si>
  <si>
    <t>Плата по соглашениям об установлении сервитута, в отношении земельных участков, находящихся в муниципальной собственности</t>
  </si>
  <si>
    <t>000 1 11 09045 00 0000 120</t>
  </si>
  <si>
    <t>000 1 11 09080 05 0000 120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</si>
  <si>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</si>
  <si>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</si>
  <si>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</si>
  <si>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</si>
  <si>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</si>
  <si>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</si>
  <si>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</si>
  <si>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</si>
  <si>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</si>
  <si>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000 1 17 15000 00 0000 150</t>
  </si>
  <si>
    <t>000 1 17 15030 10 0000 150</t>
  </si>
  <si>
    <t>Инициативные платежи</t>
  </si>
  <si>
    <t>Инициативные платежи, зачисляемые в бюджеты сельских поселений</t>
  </si>
  <si>
    <t>000 2 02 25576 10 0000 150</t>
  </si>
  <si>
    <t>Субсидии на обеспечение комплексного развития сельских территорий</t>
  </si>
  <si>
    <t xml:space="preserve">Субсидии на софинансирование мероприятий по капитальному ремонту
объектов коммунальной инфраструктуры
</t>
  </si>
  <si>
    <t>Субвенция на питание детей с ограниченными возможностями</t>
  </si>
  <si>
    <t>000 2 02 35469 05 0000 150</t>
  </si>
  <si>
    <t>Субвенция бюджетам муниципальных районов на проведение Всероссийской переписи населения 2020 года</t>
  </si>
  <si>
    <t>Доходы бюджетов от возврата субсидий и субвенций прошлых лет</t>
  </si>
  <si>
    <t>000 2 18 60010 05 0000 150</t>
  </si>
  <si>
    <t>000 2 19 60010 05 0000 150</t>
  </si>
  <si>
    <t>Возврат прочих остатков субсидий и субвенций из бюджетов муницип. районов</t>
  </si>
  <si>
    <t xml:space="preserve"> на 1 марта 2021 года</t>
  </si>
  <si>
    <t>факт на 1 марта 2021</t>
  </si>
  <si>
    <t>факт на 1 марта 2020</t>
  </si>
  <si>
    <t>Субсидии на осуществление дорожной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</si>
</sst>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00"/>
    <numFmt numFmtId="165" formatCode="#,##0.0"/>
    <numFmt numFmtId="166" formatCode="0.00000"/>
    <numFmt numFmtId="167" formatCode="[$-419]General"/>
    <numFmt numFmtId="168" formatCode="#,##0.000"/>
    <numFmt numFmtId="169" formatCode="0.0"/>
    <numFmt numFmtId="170" formatCode="0.000"/>
  </numFmts>
  <fonts count="12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Arial Cyr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7" fontId="10" fillId="0" borderId="0" applyBorder="0" applyProtection="0"/>
  </cellStyleXfs>
  <cellXfs count="337">
    <xf numFmtId="0" fontId="0" fillId="0" borderId="0" xfId="0"/>
    <xf numFmtId="0" fontId="1" fillId="0" borderId="0" xfId="0" applyFont="1" applyBorder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Border="1"/>
    <xf numFmtId="0" fontId="3" fillId="0" borderId="0" xfId="0" applyFont="1"/>
    <xf numFmtId="0" fontId="3" fillId="0" borderId="6" xfId="0" applyFont="1" applyBorder="1"/>
    <xf numFmtId="0" fontId="3" fillId="0" borderId="7" xfId="0" applyFont="1" applyBorder="1" applyAlignment="1">
      <alignment horizontal="center" vertical="top"/>
    </xf>
    <xf numFmtId="164" fontId="3" fillId="0" borderId="8" xfId="0" applyNumberFormat="1" applyFont="1" applyBorder="1"/>
    <xf numFmtId="165" fontId="3" fillId="0" borderId="8" xfId="0" applyNumberFormat="1" applyFont="1" applyBorder="1"/>
    <xf numFmtId="164" fontId="3" fillId="0" borderId="9" xfId="0" applyNumberFormat="1" applyFont="1" applyBorder="1"/>
    <xf numFmtId="0" fontId="3" fillId="0" borderId="0" xfId="0" applyFont="1" applyBorder="1"/>
    <xf numFmtId="0" fontId="3" fillId="0" borderId="10" xfId="0" applyFont="1" applyBorder="1"/>
    <xf numFmtId="0" fontId="3" fillId="0" borderId="11" xfId="0" applyFont="1" applyBorder="1" applyAlignment="1">
      <alignment horizontal="center"/>
    </xf>
    <xf numFmtId="164" fontId="3" fillId="2" borderId="12" xfId="0" applyNumberFormat="1" applyFont="1" applyFill="1" applyBorder="1"/>
    <xf numFmtId="164" fontId="3" fillId="0" borderId="11" xfId="0" applyNumberFormat="1" applyFont="1" applyFill="1" applyBorder="1"/>
    <xf numFmtId="49" fontId="1" fillId="0" borderId="13" xfId="0" applyNumberFormat="1" applyFont="1" applyBorder="1"/>
    <xf numFmtId="0" fontId="1" fillId="0" borderId="13" xfId="0" applyFont="1" applyBorder="1"/>
    <xf numFmtId="164" fontId="1" fillId="2" borderId="14" xfId="0" applyNumberFormat="1" applyFont="1" applyFill="1" applyBorder="1"/>
    <xf numFmtId="165" fontId="1" fillId="0" borderId="15" xfId="0" applyNumberFormat="1" applyFont="1" applyBorder="1"/>
    <xf numFmtId="164" fontId="1" fillId="0" borderId="16" xfId="0" applyNumberFormat="1" applyFont="1" applyBorder="1"/>
    <xf numFmtId="49" fontId="1" fillId="0" borderId="17" xfId="1" applyNumberFormat="1" applyFont="1" applyBorder="1" applyAlignment="1">
      <alignment vertical="center"/>
    </xf>
    <xf numFmtId="0" fontId="1" fillId="0" borderId="17" xfId="1" applyFont="1" applyBorder="1" applyAlignment="1">
      <alignment horizontal="left" wrapText="1"/>
    </xf>
    <xf numFmtId="164" fontId="1" fillId="2" borderId="17" xfId="0" applyNumberFormat="1" applyFont="1" applyFill="1" applyBorder="1"/>
    <xf numFmtId="164" fontId="1" fillId="0" borderId="17" xfId="0" applyNumberFormat="1" applyFont="1" applyFill="1" applyBorder="1"/>
    <xf numFmtId="165" fontId="1" fillId="0" borderId="17" xfId="0" applyNumberFormat="1" applyFont="1" applyBorder="1"/>
    <xf numFmtId="164" fontId="1" fillId="0" borderId="17" xfId="0" applyNumberFormat="1" applyFont="1" applyBorder="1"/>
    <xf numFmtId="0" fontId="6" fillId="0" borderId="0" xfId="0" applyFont="1" applyAlignment="1">
      <alignment horizontal="left" vertical="distributed"/>
    </xf>
    <xf numFmtId="164" fontId="1" fillId="2" borderId="13" xfId="0" applyNumberFormat="1" applyFont="1" applyFill="1" applyBorder="1"/>
    <xf numFmtId="164" fontId="1" fillId="0" borderId="13" xfId="0" applyNumberFormat="1" applyFont="1" applyFill="1" applyBorder="1"/>
    <xf numFmtId="165" fontId="1" fillId="0" borderId="14" xfId="0" applyNumberFormat="1" applyFont="1" applyBorder="1"/>
    <xf numFmtId="0" fontId="1" fillId="0" borderId="17" xfId="1" applyFont="1" applyBorder="1" applyAlignment="1">
      <alignment horizontal="left" vertical="distributed" wrapText="1"/>
    </xf>
    <xf numFmtId="164" fontId="1" fillId="2" borderId="18" xfId="0" applyNumberFormat="1" applyFont="1" applyFill="1" applyBorder="1"/>
    <xf numFmtId="164" fontId="1" fillId="0" borderId="18" xfId="0" applyNumberFormat="1" applyFont="1" applyFill="1" applyBorder="1"/>
    <xf numFmtId="165" fontId="1" fillId="0" borderId="19" xfId="0" applyNumberFormat="1" applyFont="1" applyBorder="1"/>
    <xf numFmtId="164" fontId="1" fillId="0" borderId="12" xfId="0" applyNumberFormat="1" applyFont="1" applyBorder="1"/>
    <xf numFmtId="49" fontId="3" fillId="0" borderId="20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distributed" wrapText="1"/>
    </xf>
    <xf numFmtId="164" fontId="3" fillId="2" borderId="7" xfId="0" applyNumberFormat="1" applyFont="1" applyFill="1" applyBorder="1"/>
    <xf numFmtId="165" fontId="3" fillId="0" borderId="12" xfId="0" applyNumberFormat="1" applyFont="1" applyBorder="1"/>
    <xf numFmtId="49" fontId="1" fillId="0" borderId="21" xfId="1" applyNumberFormat="1" applyFont="1" applyBorder="1" applyAlignment="1"/>
    <xf numFmtId="164" fontId="1" fillId="2" borderId="21" xfId="0" applyNumberFormat="1" applyFont="1" applyFill="1" applyBorder="1"/>
    <xf numFmtId="164" fontId="1" fillId="0" borderId="22" xfId="0" applyNumberFormat="1" applyFont="1" applyFill="1" applyBorder="1"/>
    <xf numFmtId="165" fontId="1" fillId="0" borderId="16" xfId="0" applyNumberFormat="1" applyFont="1" applyBorder="1"/>
    <xf numFmtId="49" fontId="7" fillId="0" borderId="21" xfId="1" applyNumberFormat="1" applyFont="1" applyBorder="1" applyAlignment="1"/>
    <xf numFmtId="0" fontId="7" fillId="0" borderId="23" xfId="1" applyFont="1" applyBorder="1" applyAlignment="1">
      <alignment horizontal="left" wrapText="1"/>
    </xf>
    <xf numFmtId="164" fontId="7" fillId="2" borderId="17" xfId="0" applyNumberFormat="1" applyFont="1" applyFill="1" applyBorder="1"/>
    <xf numFmtId="164" fontId="7" fillId="0" borderId="17" xfId="0" applyNumberFormat="1" applyFont="1" applyFill="1" applyBorder="1"/>
    <xf numFmtId="164" fontId="7" fillId="0" borderId="17" xfId="0" applyNumberFormat="1" applyFont="1" applyBorder="1"/>
    <xf numFmtId="0" fontId="7" fillId="0" borderId="0" xfId="0" applyFont="1"/>
    <xf numFmtId="165" fontId="1" fillId="0" borderId="21" xfId="0" applyNumberFormat="1" applyFont="1" applyBorder="1"/>
    <xf numFmtId="49" fontId="7" fillId="0" borderId="14" xfId="1" applyNumberFormat="1" applyFont="1" applyBorder="1" applyAlignment="1"/>
    <xf numFmtId="0" fontId="7" fillId="0" borderId="18" xfId="1" applyFont="1" applyBorder="1" applyAlignment="1">
      <alignment horizontal="left" wrapText="1"/>
    </xf>
    <xf numFmtId="164" fontId="7" fillId="2" borderId="24" xfId="0" applyNumberFormat="1" applyFont="1" applyFill="1" applyBorder="1"/>
    <xf numFmtId="164" fontId="7" fillId="0" borderId="24" xfId="0" applyNumberFormat="1" applyFont="1" applyFill="1" applyBorder="1"/>
    <xf numFmtId="0" fontId="3" fillId="0" borderId="26" xfId="0" applyFont="1" applyBorder="1" applyAlignment="1">
      <alignment horizontal="center"/>
    </xf>
    <xf numFmtId="164" fontId="8" fillId="2" borderId="8" xfId="0" applyNumberFormat="1" applyFont="1" applyFill="1" applyBorder="1"/>
    <xf numFmtId="0" fontId="8" fillId="0" borderId="0" xfId="0" applyFont="1"/>
    <xf numFmtId="0" fontId="1" fillId="0" borderId="21" xfId="0" applyFont="1" applyBorder="1"/>
    <xf numFmtId="0" fontId="1" fillId="0" borderId="16" xfId="0" applyFont="1" applyBorder="1" applyAlignment="1">
      <alignment wrapText="1"/>
    </xf>
    <xf numFmtId="0" fontId="1" fillId="0" borderId="23" xfId="0" applyFont="1" applyBorder="1" applyAlignment="1">
      <alignment vertical="center"/>
    </xf>
    <xf numFmtId="0" fontId="7" fillId="0" borderId="21" xfId="0" applyFont="1" applyBorder="1" applyAlignment="1">
      <alignment vertical="top" wrapText="1"/>
    </xf>
    <xf numFmtId="0" fontId="1" fillId="0" borderId="17" xfId="0" applyFont="1" applyBorder="1" applyAlignment="1">
      <alignment vertical="center"/>
    </xf>
    <xf numFmtId="0" fontId="7" fillId="0" borderId="21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1" fillId="0" borderId="17" xfId="0" applyFont="1" applyBorder="1"/>
    <xf numFmtId="164" fontId="1" fillId="0" borderId="24" xfId="0" applyNumberFormat="1" applyFont="1" applyFill="1" applyBorder="1"/>
    <xf numFmtId="0" fontId="1" fillId="0" borderId="22" xfId="0" applyFont="1" applyBorder="1"/>
    <xf numFmtId="164" fontId="1" fillId="2" borderId="23" xfId="0" applyNumberFormat="1" applyFont="1" applyFill="1" applyBorder="1"/>
    <xf numFmtId="164" fontId="1" fillId="0" borderId="23" xfId="0" applyNumberFormat="1" applyFont="1" applyFill="1" applyBorder="1"/>
    <xf numFmtId="0" fontId="7" fillId="0" borderId="22" xfId="0" applyFont="1" applyBorder="1"/>
    <xf numFmtId="164" fontId="7" fillId="2" borderId="23" xfId="0" applyNumberFormat="1" applyFont="1" applyFill="1" applyBorder="1"/>
    <xf numFmtId="164" fontId="7" fillId="0" borderId="23" xfId="0" applyNumberFormat="1" applyFont="1" applyFill="1" applyBorder="1"/>
    <xf numFmtId="165" fontId="7" fillId="0" borderId="17" xfId="0" applyNumberFormat="1" applyFont="1" applyBorder="1"/>
    <xf numFmtId="165" fontId="1" fillId="0" borderId="24" xfId="0" applyNumberFormat="1" applyFont="1" applyBorder="1"/>
    <xf numFmtId="164" fontId="3" fillId="0" borderId="25" xfId="0" applyNumberFormat="1" applyFont="1" applyBorder="1"/>
    <xf numFmtId="164" fontId="3" fillId="0" borderId="26" xfId="0" applyNumberFormat="1" applyFont="1" applyBorder="1"/>
    <xf numFmtId="164" fontId="1" fillId="0" borderId="14" xfId="0" applyNumberFormat="1" applyFont="1" applyFill="1" applyBorder="1"/>
    <xf numFmtId="0" fontId="1" fillId="0" borderId="18" xfId="0" applyFont="1" applyBorder="1"/>
    <xf numFmtId="164" fontId="1" fillId="2" borderId="24" xfId="0" applyNumberFormat="1" applyFont="1" applyFill="1" applyBorder="1"/>
    <xf numFmtId="165" fontId="1" fillId="0" borderId="12" xfId="0" applyNumberFormat="1" applyFont="1" applyBorder="1"/>
    <xf numFmtId="0" fontId="3" fillId="0" borderId="7" xfId="0" applyFont="1" applyBorder="1" applyAlignment="1">
      <alignment horizontal="center"/>
    </xf>
    <xf numFmtId="0" fontId="1" fillId="0" borderId="23" xfId="0" applyFont="1" applyBorder="1"/>
    <xf numFmtId="0" fontId="1" fillId="2" borderId="23" xfId="0" applyFont="1" applyFill="1" applyBorder="1" applyAlignment="1">
      <alignment vertical="center"/>
    </xf>
    <xf numFmtId="0" fontId="1" fillId="2" borderId="17" xfId="0" applyFont="1" applyFill="1" applyBorder="1" applyAlignment="1">
      <alignment wrapText="1"/>
    </xf>
    <xf numFmtId="164" fontId="1" fillId="0" borderId="14" xfId="0" applyNumberFormat="1" applyFont="1" applyBorder="1"/>
    <xf numFmtId="164" fontId="8" fillId="0" borderId="8" xfId="0" applyNumberFormat="1" applyFont="1" applyBorder="1"/>
    <xf numFmtId="164" fontId="8" fillId="0" borderId="8" xfId="0" applyNumberFormat="1" applyFont="1" applyFill="1" applyBorder="1"/>
    <xf numFmtId="0" fontId="1" fillId="2" borderId="22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left" vertical="top" wrapText="1"/>
    </xf>
    <xf numFmtId="164" fontId="1" fillId="0" borderId="21" xfId="0" applyNumberFormat="1" applyFont="1" applyFill="1" applyBorder="1"/>
    <xf numFmtId="164" fontId="1" fillId="0" borderId="15" xfId="0" applyNumberFormat="1" applyFont="1" applyBorder="1"/>
    <xf numFmtId="0" fontId="1" fillId="2" borderId="0" xfId="0" applyFont="1" applyFill="1"/>
    <xf numFmtId="0" fontId="1" fillId="2" borderId="17" xfId="0" applyFont="1" applyFill="1" applyBorder="1" applyAlignment="1">
      <alignment horizontal="left" vertical="top" wrapText="1"/>
    </xf>
    <xf numFmtId="0" fontId="1" fillId="2" borderId="28" xfId="0" applyFont="1" applyFill="1" applyBorder="1" applyAlignment="1">
      <alignment vertical="center"/>
    </xf>
    <xf numFmtId="0" fontId="7" fillId="2" borderId="17" xfId="0" applyFont="1" applyFill="1" applyBorder="1" applyAlignment="1">
      <alignment horizontal="left" vertical="top" wrapText="1"/>
    </xf>
    <xf numFmtId="164" fontId="1" fillId="0" borderId="24" xfId="0" applyNumberFormat="1" applyFont="1" applyFill="1" applyBorder="1" applyAlignment="1">
      <alignment horizontal="right"/>
    </xf>
    <xf numFmtId="0" fontId="1" fillId="2" borderId="29" xfId="0" applyFont="1" applyFill="1" applyBorder="1" applyAlignment="1">
      <alignment vertical="center"/>
    </xf>
    <xf numFmtId="165" fontId="1" fillId="0" borderId="17" xfId="0" applyNumberFormat="1" applyFont="1" applyFill="1" applyBorder="1"/>
    <xf numFmtId="0" fontId="1" fillId="2" borderId="30" xfId="0" applyFont="1" applyFill="1" applyBorder="1" applyAlignment="1">
      <alignment vertical="center"/>
    </xf>
    <xf numFmtId="0" fontId="7" fillId="2" borderId="17" xfId="0" applyFont="1" applyFill="1" applyBorder="1" applyAlignment="1">
      <alignment wrapText="1"/>
    </xf>
    <xf numFmtId="0" fontId="3" fillId="2" borderId="0" xfId="0" applyFont="1" applyFill="1"/>
    <xf numFmtId="0" fontId="7" fillId="2" borderId="0" xfId="0" applyFont="1" applyFill="1"/>
    <xf numFmtId="0" fontId="1" fillId="0" borderId="24" xfId="0" applyFont="1" applyBorder="1" applyAlignment="1">
      <alignment vertical="center"/>
    </xf>
    <xf numFmtId="0" fontId="1" fillId="0" borderId="18" xfId="0" applyFont="1" applyBorder="1" applyAlignment="1">
      <alignment wrapText="1"/>
    </xf>
    <xf numFmtId="164" fontId="1" fillId="0" borderId="24" xfId="0" applyNumberFormat="1" applyFont="1" applyBorder="1"/>
    <xf numFmtId="0" fontId="1" fillId="0" borderId="31" xfId="0" applyFont="1" applyBorder="1" applyAlignment="1">
      <alignment vertical="center"/>
    </xf>
    <xf numFmtId="164" fontId="1" fillId="2" borderId="19" xfId="0" applyNumberFormat="1" applyFont="1" applyFill="1" applyBorder="1"/>
    <xf numFmtId="164" fontId="7" fillId="2" borderId="19" xfId="0" applyNumberFormat="1" applyFont="1" applyFill="1" applyBorder="1"/>
    <xf numFmtId="0" fontId="3" fillId="0" borderId="8" xfId="0" applyFont="1" applyBorder="1" applyAlignment="1">
      <alignment horizontal="center"/>
    </xf>
    <xf numFmtId="0" fontId="1" fillId="0" borderId="13" xfId="0" applyFont="1" applyBorder="1" applyAlignment="1">
      <alignment vertical="top"/>
    </xf>
    <xf numFmtId="0" fontId="1" fillId="0" borderId="13" xfId="0" applyFont="1" applyBorder="1" applyAlignment="1">
      <alignment vertical="top" wrapText="1"/>
    </xf>
    <xf numFmtId="164" fontId="7" fillId="2" borderId="14" xfId="0" applyNumberFormat="1" applyFont="1" applyFill="1" applyBorder="1"/>
    <xf numFmtId="164" fontId="7" fillId="0" borderId="14" xfId="0" applyNumberFormat="1" applyFont="1" applyFill="1" applyBorder="1"/>
    <xf numFmtId="164" fontId="8" fillId="0" borderId="20" xfId="0" applyNumberFormat="1" applyFont="1" applyBorder="1"/>
    <xf numFmtId="0" fontId="1" fillId="0" borderId="18" xfId="0" applyFont="1" applyBorder="1" applyAlignment="1">
      <alignment vertical="top"/>
    </xf>
    <xf numFmtId="0" fontId="1" fillId="0" borderId="17" xfId="0" applyFont="1" applyBorder="1" applyAlignment="1">
      <alignment vertical="top" wrapText="1"/>
    </xf>
    <xf numFmtId="164" fontId="1" fillId="0" borderId="21" xfId="0" applyNumberFormat="1" applyFont="1" applyBorder="1"/>
    <xf numFmtId="0" fontId="1" fillId="0" borderId="17" xfId="0" applyFont="1" applyBorder="1" applyAlignment="1">
      <alignment wrapText="1"/>
    </xf>
    <xf numFmtId="0" fontId="3" fillId="2" borderId="2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/>
    <xf numFmtId="164" fontId="3" fillId="2" borderId="8" xfId="0" applyNumberFormat="1" applyFont="1" applyFill="1" applyBorder="1"/>
    <xf numFmtId="165" fontId="3" fillId="2" borderId="8" xfId="0" applyNumberFormat="1" applyFont="1" applyFill="1" applyBorder="1"/>
    <xf numFmtId="164" fontId="3" fillId="2" borderId="9" xfId="0" applyNumberFormat="1" applyFont="1" applyFill="1" applyBorder="1"/>
    <xf numFmtId="0" fontId="1" fillId="2" borderId="21" xfId="0" applyFont="1" applyFill="1" applyBorder="1" applyAlignment="1">
      <alignment vertical="center"/>
    </xf>
    <xf numFmtId="0" fontId="6" fillId="0" borderId="0" xfId="0" applyFont="1"/>
    <xf numFmtId="165" fontId="1" fillId="2" borderId="21" xfId="0" applyNumberFormat="1" applyFont="1" applyFill="1" applyBorder="1"/>
    <xf numFmtId="0" fontId="1" fillId="2" borderId="17" xfId="0" applyFont="1" applyFill="1" applyBorder="1" applyAlignment="1">
      <alignment vertical="center"/>
    </xf>
    <xf numFmtId="165" fontId="1" fillId="2" borderId="14" xfId="0" applyNumberFormat="1" applyFont="1" applyFill="1" applyBorder="1"/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wrapText="1"/>
    </xf>
    <xf numFmtId="164" fontId="1" fillId="0" borderId="19" xfId="0" applyNumberFormat="1" applyFont="1" applyFill="1" applyBorder="1"/>
    <xf numFmtId="165" fontId="1" fillId="2" borderId="19" xfId="0" applyNumberFormat="1" applyFont="1" applyFill="1" applyBorder="1"/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horizont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vertical="center"/>
    </xf>
    <xf numFmtId="0" fontId="1" fillId="0" borderId="13" xfId="0" applyFont="1" applyBorder="1" applyAlignment="1">
      <alignment horizontal="left" vertical="top" wrapText="1"/>
    </xf>
    <xf numFmtId="164" fontId="7" fillId="2" borderId="13" xfId="0" applyNumberFormat="1" applyFont="1" applyFill="1" applyBorder="1" applyAlignment="1">
      <alignment wrapText="1"/>
    </xf>
    <xf numFmtId="0" fontId="1" fillId="2" borderId="19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wrapText="1"/>
    </xf>
    <xf numFmtId="166" fontId="1" fillId="2" borderId="13" xfId="0" applyNumberFormat="1" applyFont="1" applyFill="1" applyBorder="1"/>
    <xf numFmtId="165" fontId="3" fillId="0" borderId="7" xfId="0" applyNumberFormat="1" applyFont="1" applyBorder="1"/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justify" vertical="top" wrapText="1"/>
    </xf>
    <xf numFmtId="164" fontId="1" fillId="0" borderId="17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165" fontId="1" fillId="2" borderId="17" xfId="0" applyNumberFormat="1" applyFont="1" applyFill="1" applyBorder="1"/>
    <xf numFmtId="164" fontId="1" fillId="2" borderId="17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right"/>
    </xf>
    <xf numFmtId="164" fontId="1" fillId="2" borderId="21" xfId="0" applyNumberFormat="1" applyFont="1" applyFill="1" applyBorder="1" applyAlignment="1">
      <alignment horizontal="right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justify" vertical="top" wrapText="1"/>
    </xf>
    <xf numFmtId="0" fontId="1" fillId="2" borderId="2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wrapText="1"/>
    </xf>
    <xf numFmtId="0" fontId="1" fillId="2" borderId="1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wrapText="1"/>
    </xf>
    <xf numFmtId="164" fontId="1" fillId="2" borderId="22" xfId="0" applyNumberFormat="1" applyFont="1" applyFill="1" applyBorder="1"/>
    <xf numFmtId="164" fontId="3" fillId="0" borderId="5" xfId="0" applyNumberFormat="1" applyFont="1" applyBorder="1"/>
    <xf numFmtId="0" fontId="1" fillId="0" borderId="16" xfId="0" applyFont="1" applyBorder="1"/>
    <xf numFmtId="164" fontId="7" fillId="2" borderId="16" xfId="0" applyNumberFormat="1" applyFont="1" applyFill="1" applyBorder="1"/>
    <xf numFmtId="164" fontId="1" fillId="2" borderId="16" xfId="0" applyNumberFormat="1" applyFont="1" applyFill="1" applyBorder="1"/>
    <xf numFmtId="164" fontId="1" fillId="0" borderId="16" xfId="0" applyNumberFormat="1" applyFont="1" applyFill="1" applyBorder="1"/>
    <xf numFmtId="0" fontId="1" fillId="0" borderId="32" xfId="0" applyFont="1" applyBorder="1" applyAlignment="1">
      <alignment horizontal="left" vertical="center"/>
    </xf>
    <xf numFmtId="0" fontId="1" fillId="0" borderId="19" xfId="0" applyFont="1" applyBorder="1" applyAlignment="1">
      <alignment wrapText="1"/>
    </xf>
    <xf numFmtId="164" fontId="7" fillId="2" borderId="19" xfId="0" applyNumberFormat="1" applyFont="1" applyFill="1" applyBorder="1" applyAlignment="1">
      <alignment wrapText="1"/>
    </xf>
    <xf numFmtId="0" fontId="1" fillId="0" borderId="33" xfId="0" applyFont="1" applyFill="1" applyBorder="1" applyAlignment="1">
      <alignment vertical="center"/>
    </xf>
    <xf numFmtId="0" fontId="1" fillId="0" borderId="17" xfId="0" applyFont="1" applyFill="1" applyBorder="1"/>
    <xf numFmtId="0" fontId="1" fillId="0" borderId="18" xfId="0" applyFont="1" applyFill="1" applyBorder="1"/>
    <xf numFmtId="164" fontId="1" fillId="0" borderId="34" xfId="0" applyNumberFormat="1" applyFont="1" applyFill="1" applyBorder="1"/>
    <xf numFmtId="0" fontId="1" fillId="0" borderId="18" xfId="0" applyFont="1" applyFill="1" applyBorder="1" applyAlignment="1">
      <alignment horizontal="left" vertical="center"/>
    </xf>
    <xf numFmtId="164" fontId="1" fillId="0" borderId="35" xfId="0" applyNumberFormat="1" applyFont="1" applyFill="1" applyBorder="1"/>
    <xf numFmtId="0" fontId="1" fillId="0" borderId="17" xfId="0" applyFont="1" applyFill="1" applyBorder="1" applyAlignment="1">
      <alignment vertical="center"/>
    </xf>
    <xf numFmtId="164" fontId="7" fillId="2" borderId="21" xfId="0" applyNumberFormat="1" applyFont="1" applyFill="1" applyBorder="1"/>
    <xf numFmtId="0" fontId="1" fillId="0" borderId="14" xfId="0" applyFont="1" applyBorder="1"/>
    <xf numFmtId="164" fontId="1" fillId="0" borderId="0" xfId="0" applyNumberFormat="1" applyFont="1" applyFill="1" applyBorder="1"/>
    <xf numFmtId="0" fontId="1" fillId="0" borderId="36" xfId="0" applyFont="1" applyFill="1" applyBorder="1"/>
    <xf numFmtId="164" fontId="1" fillId="0" borderId="37" xfId="0" applyNumberFormat="1" applyFont="1" applyFill="1" applyBorder="1"/>
    <xf numFmtId="164" fontId="1" fillId="2" borderId="36" xfId="0" applyNumberFormat="1" applyFont="1" applyFill="1" applyBorder="1"/>
    <xf numFmtId="0" fontId="1" fillId="0" borderId="18" xfId="0" applyFont="1" applyBorder="1" applyAlignment="1">
      <alignment vertical="center"/>
    </xf>
    <xf numFmtId="0" fontId="1" fillId="0" borderId="24" xfId="0" applyFont="1" applyBorder="1" applyAlignment="1">
      <alignment wrapText="1"/>
    </xf>
    <xf numFmtId="0" fontId="9" fillId="0" borderId="24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1" fillId="0" borderId="24" xfId="0" applyFont="1" applyBorder="1"/>
    <xf numFmtId="0" fontId="1" fillId="0" borderId="23" xfId="0" applyFont="1" applyBorder="1" applyAlignment="1">
      <alignment wrapText="1"/>
    </xf>
    <xf numFmtId="164" fontId="1" fillId="0" borderId="38" xfId="0" applyNumberFormat="1" applyFont="1" applyFill="1" applyBorder="1"/>
    <xf numFmtId="0" fontId="1" fillId="0" borderId="22" xfId="0" applyFont="1" applyBorder="1" applyAlignment="1">
      <alignment vertical="center"/>
    </xf>
    <xf numFmtId="164" fontId="1" fillId="2" borderId="16" xfId="0" applyNumberFormat="1" applyFont="1" applyFill="1" applyBorder="1" applyAlignment="1">
      <alignment wrapText="1"/>
    </xf>
    <xf numFmtId="164" fontId="1" fillId="2" borderId="39" xfId="0" applyNumberFormat="1" applyFont="1" applyFill="1" applyBorder="1"/>
    <xf numFmtId="0" fontId="1" fillId="0" borderId="22" xfId="0" applyFont="1" applyBorder="1" applyAlignment="1">
      <alignment horizontal="left" vertical="center"/>
    </xf>
    <xf numFmtId="164" fontId="1" fillId="2" borderId="21" xfId="0" applyNumberFormat="1" applyFont="1" applyFill="1" applyBorder="1" applyAlignment="1">
      <alignment wrapText="1"/>
    </xf>
    <xf numFmtId="164" fontId="1" fillId="2" borderId="37" xfId="0" applyNumberFormat="1" applyFont="1" applyFill="1" applyBorder="1"/>
    <xf numFmtId="0" fontId="1" fillId="2" borderId="23" xfId="0" applyFont="1" applyFill="1" applyBorder="1"/>
    <xf numFmtId="0" fontId="1" fillId="0" borderId="40" xfId="0" applyFont="1" applyBorder="1" applyAlignment="1">
      <alignment vertical="center"/>
    </xf>
    <xf numFmtId="0" fontId="1" fillId="2" borderId="40" xfId="0" applyFont="1" applyFill="1" applyBorder="1" applyAlignment="1">
      <alignment wrapText="1"/>
    </xf>
    <xf numFmtId="164" fontId="1" fillId="0" borderId="19" xfId="0" applyNumberFormat="1" applyFont="1" applyBorder="1"/>
    <xf numFmtId="0" fontId="1" fillId="2" borderId="22" xfId="0" applyFont="1" applyFill="1" applyBorder="1" applyAlignment="1">
      <alignment wrapText="1"/>
    </xf>
    <xf numFmtId="164" fontId="1" fillId="2" borderId="0" xfId="0" applyNumberFormat="1" applyFont="1" applyFill="1" applyBorder="1"/>
    <xf numFmtId="167" fontId="9" fillId="0" borderId="17" xfId="2" applyFont="1" applyFill="1" applyBorder="1" applyAlignment="1">
      <alignment wrapText="1"/>
    </xf>
    <xf numFmtId="164" fontId="1" fillId="2" borderId="34" xfId="0" applyNumberFormat="1" applyFont="1" applyFill="1" applyBorder="1"/>
    <xf numFmtId="164" fontId="1" fillId="2" borderId="24" xfId="0" applyNumberFormat="1" applyFont="1" applyFill="1" applyBorder="1" applyAlignment="1">
      <alignment wrapText="1"/>
    </xf>
    <xf numFmtId="164" fontId="1" fillId="2" borderId="34" xfId="0" applyNumberFormat="1" applyFont="1" applyFill="1" applyBorder="1" applyAlignment="1">
      <alignment wrapText="1"/>
    </xf>
    <xf numFmtId="0" fontId="1" fillId="0" borderId="20" xfId="0" applyFont="1" applyBorder="1"/>
    <xf numFmtId="0" fontId="1" fillId="0" borderId="41" xfId="0" applyFont="1" applyBorder="1"/>
    <xf numFmtId="164" fontId="1" fillId="2" borderId="8" xfId="0" applyNumberFormat="1" applyFont="1" applyFill="1" applyBorder="1"/>
    <xf numFmtId="167" fontId="11" fillId="0" borderId="6" xfId="2" applyFont="1" applyFill="1" applyBorder="1" applyAlignment="1">
      <alignment horizontal="center" vertical="center"/>
    </xf>
    <xf numFmtId="167" fontId="9" fillId="0" borderId="15" xfId="2" applyFont="1" applyFill="1" applyBorder="1" applyAlignment="1">
      <alignment horizontal="center" vertical="center"/>
    </xf>
    <xf numFmtId="167" fontId="9" fillId="0" borderId="15" xfId="2" applyFont="1" applyFill="1" applyBorder="1" applyAlignment="1">
      <alignment wrapText="1"/>
    </xf>
    <xf numFmtId="168" fontId="9" fillId="0" borderId="15" xfId="2" applyNumberFormat="1" applyFont="1" applyFill="1" applyBorder="1" applyAlignment="1"/>
    <xf numFmtId="164" fontId="9" fillId="0" borderId="15" xfId="2" applyNumberFormat="1" applyFont="1" applyFill="1" applyBorder="1" applyAlignment="1"/>
    <xf numFmtId="164" fontId="1" fillId="0" borderId="15" xfId="0" applyNumberFormat="1" applyFont="1" applyFill="1" applyBorder="1"/>
    <xf numFmtId="167" fontId="9" fillId="0" borderId="31" xfId="2" applyFont="1" applyFill="1" applyBorder="1" applyAlignment="1">
      <alignment horizontal="center" vertical="center"/>
    </xf>
    <xf numFmtId="167" fontId="9" fillId="0" borderId="19" xfId="2" applyFont="1" applyFill="1" applyBorder="1" applyAlignment="1">
      <alignment wrapText="1"/>
    </xf>
    <xf numFmtId="168" fontId="9" fillId="0" borderId="19" xfId="2" applyNumberFormat="1" applyFont="1" applyFill="1" applyBorder="1" applyAlignment="1"/>
    <xf numFmtId="0" fontId="1" fillId="0" borderId="12" xfId="0" applyFont="1" applyBorder="1" applyAlignment="1">
      <alignment horizontal="left" vertical="top" wrapText="1"/>
    </xf>
    <xf numFmtId="164" fontId="7" fillId="2" borderId="12" xfId="0" applyNumberFormat="1" applyFont="1" applyFill="1" applyBorder="1"/>
    <xf numFmtId="164" fontId="1" fillId="2" borderId="12" xfId="0" applyNumberFormat="1" applyFont="1" applyFill="1" applyBorder="1"/>
    <xf numFmtId="164" fontId="1" fillId="0" borderId="12" xfId="0" applyNumberFormat="1" applyFont="1" applyFill="1" applyBorder="1"/>
    <xf numFmtId="0" fontId="1" fillId="0" borderId="42" xfId="0" applyFont="1" applyBorder="1"/>
    <xf numFmtId="0" fontId="1" fillId="0" borderId="19" xfId="0" applyFont="1" applyBorder="1" applyAlignment="1">
      <alignment horizontal="left"/>
    </xf>
    <xf numFmtId="165" fontId="1" fillId="0" borderId="43" xfId="0" applyNumberFormat="1" applyFont="1" applyBorder="1"/>
    <xf numFmtId="165" fontId="3" fillId="0" borderId="43" xfId="0" applyNumberFormat="1" applyFont="1" applyBorder="1"/>
    <xf numFmtId="1" fontId="3" fillId="0" borderId="44" xfId="0" applyNumberFormat="1" applyFont="1" applyBorder="1"/>
    <xf numFmtId="166" fontId="1" fillId="2" borderId="41" xfId="0" applyNumberFormat="1" applyFont="1" applyFill="1" applyBorder="1"/>
    <xf numFmtId="166" fontId="1" fillId="2" borderId="0" xfId="0" applyNumberFormat="1" applyFont="1" applyFill="1" applyBorder="1"/>
    <xf numFmtId="165" fontId="1" fillId="0" borderId="8" xfId="0" applyNumberFormat="1" applyFont="1" applyBorder="1"/>
    <xf numFmtId="1" fontId="1" fillId="0" borderId="8" xfId="0" applyNumberFormat="1" applyFont="1" applyBorder="1"/>
    <xf numFmtId="165" fontId="3" fillId="0" borderId="41" xfId="0" applyNumberFormat="1" applyFont="1" applyBorder="1"/>
    <xf numFmtId="0" fontId="7" fillId="0" borderId="0" xfId="0" applyFont="1" applyBorder="1"/>
    <xf numFmtId="0" fontId="7" fillId="2" borderId="0" xfId="0" applyFont="1" applyFill="1" applyBorder="1"/>
    <xf numFmtId="2" fontId="1" fillId="0" borderId="0" xfId="0" applyNumberFormat="1" applyFont="1" applyFill="1" applyBorder="1"/>
    <xf numFmtId="169" fontId="3" fillId="0" borderId="0" xfId="0" applyNumberFormat="1" applyFont="1" applyBorder="1"/>
    <xf numFmtId="170" fontId="3" fillId="2" borderId="0" xfId="0" applyNumberFormat="1" applyFont="1" applyFill="1" applyBorder="1"/>
    <xf numFmtId="166" fontId="3" fillId="2" borderId="0" xfId="0" applyNumberFormat="1" applyFont="1" applyFill="1" applyBorder="1"/>
    <xf numFmtId="169" fontId="3" fillId="0" borderId="0" xfId="0" applyNumberFormat="1" applyFont="1" applyFill="1" applyBorder="1"/>
    <xf numFmtId="166" fontId="3" fillId="0" borderId="0" xfId="0" applyNumberFormat="1" applyFont="1" applyFill="1" applyBorder="1"/>
    <xf numFmtId="0" fontId="8" fillId="0" borderId="0" xfId="0" applyFont="1" applyBorder="1"/>
    <xf numFmtId="0" fontId="8" fillId="2" borderId="0" xfId="0" applyFont="1" applyFill="1" applyBorder="1"/>
    <xf numFmtId="2" fontId="3" fillId="0" borderId="0" xfId="0" applyNumberFormat="1" applyFont="1" applyFill="1" applyBorder="1"/>
    <xf numFmtId="0" fontId="1" fillId="0" borderId="0" xfId="0" applyFont="1" applyBorder="1" applyAlignment="1">
      <alignment horizontal="left"/>
    </xf>
    <xf numFmtId="0" fontId="3" fillId="2" borderId="0" xfId="0" applyFont="1" applyFill="1" applyBorder="1"/>
    <xf numFmtId="166" fontId="3" fillId="2" borderId="0" xfId="0" applyNumberFormat="1" applyFont="1" applyFill="1"/>
    <xf numFmtId="0" fontId="3" fillId="0" borderId="0" xfId="0" applyFont="1" applyFill="1"/>
    <xf numFmtId="166" fontId="3" fillId="0" borderId="0" xfId="0" applyNumberFormat="1" applyFont="1" applyFill="1"/>
    <xf numFmtId="0" fontId="1" fillId="2" borderId="0" xfId="0" applyFont="1" applyFill="1" applyBorder="1"/>
    <xf numFmtId="166" fontId="1" fillId="0" borderId="0" xfId="0" applyNumberFormat="1" applyFont="1" applyFill="1" applyBorder="1"/>
    <xf numFmtId="0" fontId="1" fillId="0" borderId="0" xfId="0" applyFont="1" applyFill="1" applyBorder="1"/>
    <xf numFmtId="0" fontId="0" fillId="2" borderId="0" xfId="0" applyFont="1" applyFill="1"/>
    <xf numFmtId="0" fontId="0" fillId="2" borderId="0" xfId="0" applyFill="1"/>
    <xf numFmtId="0" fontId="0" fillId="0" borderId="0" xfId="0" applyFill="1"/>
    <xf numFmtId="0" fontId="1" fillId="0" borderId="0" xfId="0" applyFont="1" applyFill="1"/>
    <xf numFmtId="164" fontId="8" fillId="0" borderId="12" xfId="0" applyNumberFormat="1" applyFont="1" applyBorder="1"/>
    <xf numFmtId="164" fontId="3" fillId="0" borderId="44" xfId="0" applyNumberFormat="1" applyFont="1" applyBorder="1"/>
    <xf numFmtId="0" fontId="1" fillId="2" borderId="24" xfId="0" applyFont="1" applyFill="1" applyBorder="1" applyAlignment="1">
      <alignment wrapText="1"/>
    </xf>
    <xf numFmtId="0" fontId="1" fillId="2" borderId="18" xfId="0" applyFont="1" applyFill="1" applyBorder="1" applyAlignment="1">
      <alignment vertical="center"/>
    </xf>
    <xf numFmtId="0" fontId="1" fillId="0" borderId="19" xfId="0" applyFont="1" applyBorder="1" applyAlignment="1">
      <alignment vertical="top" wrapText="1"/>
    </xf>
    <xf numFmtId="164" fontId="7" fillId="0" borderId="19" xfId="0" applyNumberFormat="1" applyFont="1" applyFill="1" applyBorder="1"/>
    <xf numFmtId="0" fontId="1" fillId="0" borderId="19" xfId="0" applyFont="1" applyBorder="1" applyAlignment="1">
      <alignment vertical="center"/>
    </xf>
    <xf numFmtId="164" fontId="7" fillId="0" borderId="21" xfId="0" applyNumberFormat="1" applyFont="1" applyFill="1" applyBorder="1"/>
    <xf numFmtId="165" fontId="7" fillId="2" borderId="17" xfId="0" applyNumberFormat="1" applyFont="1" applyFill="1" applyBorder="1"/>
    <xf numFmtId="165" fontId="1" fillId="2" borderId="24" xfId="0" applyNumberFormat="1" applyFont="1" applyFill="1" applyBorder="1"/>
    <xf numFmtId="165" fontId="3" fillId="0" borderId="11" xfId="0" applyNumberFormat="1" applyFont="1" applyBorder="1"/>
    <xf numFmtId="0" fontId="1" fillId="2" borderId="1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wrapText="1"/>
    </xf>
    <xf numFmtId="165" fontId="7" fillId="2" borderId="19" xfId="0" applyNumberFormat="1" applyFont="1" applyFill="1" applyBorder="1"/>
    <xf numFmtId="0" fontId="7" fillId="0" borderId="19" xfId="0" applyFont="1" applyBorder="1"/>
    <xf numFmtId="165" fontId="7" fillId="0" borderId="19" xfId="0" applyNumberFormat="1" applyFont="1" applyBorder="1"/>
    <xf numFmtId="164" fontId="7" fillId="0" borderId="19" xfId="0" applyNumberFormat="1" applyFont="1" applyBorder="1"/>
    <xf numFmtId="164" fontId="1" fillId="0" borderId="36" xfId="0" applyNumberFormat="1" applyFont="1" applyFill="1" applyBorder="1"/>
    <xf numFmtId="0" fontId="1" fillId="0" borderId="19" xfId="0" applyFont="1" applyFill="1" applyBorder="1"/>
    <xf numFmtId="0" fontId="9" fillId="0" borderId="24" xfId="0" applyFont="1" applyFill="1" applyBorder="1" applyAlignment="1">
      <alignment horizontal="left" vertical="top" wrapText="1"/>
    </xf>
    <xf numFmtId="0" fontId="3" fillId="2" borderId="46" xfId="0" applyFont="1" applyFill="1" applyBorder="1"/>
    <xf numFmtId="0" fontId="3" fillId="2" borderId="4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8" xfId="0" applyFont="1" applyFill="1" applyBorder="1"/>
    <xf numFmtId="164" fontId="3" fillId="2" borderId="27" xfId="0" applyNumberFormat="1" applyFont="1" applyFill="1" applyBorder="1"/>
    <xf numFmtId="0" fontId="1" fillId="2" borderId="8" xfId="0" applyFont="1" applyFill="1" applyBorder="1" applyAlignment="1">
      <alignment horizontal="left"/>
    </xf>
    <xf numFmtId="164" fontId="1" fillId="2" borderId="20" xfId="0" applyNumberFormat="1" applyFont="1" applyFill="1" applyBorder="1"/>
    <xf numFmtId="164" fontId="1" fillId="0" borderId="8" xfId="0" applyNumberFormat="1" applyFont="1" applyFill="1" applyBorder="1"/>
    <xf numFmtId="164" fontId="1" fillId="0" borderId="8" xfId="0" applyNumberFormat="1" applyFont="1" applyBorder="1"/>
    <xf numFmtId="0" fontId="3" fillId="0" borderId="20" xfId="0" applyFont="1" applyBorder="1"/>
    <xf numFmtId="164" fontId="3" fillId="0" borderId="27" xfId="0" applyNumberFormat="1" applyFont="1" applyBorder="1"/>
    <xf numFmtId="0" fontId="3" fillId="0" borderId="41" xfId="0" applyFont="1" applyBorder="1" applyAlignment="1">
      <alignment horizontal="center" wrapText="1"/>
    </xf>
    <xf numFmtId="0" fontId="3" fillId="0" borderId="20" xfId="0" applyFont="1" applyBorder="1" applyAlignment="1">
      <alignment vertical="center"/>
    </xf>
    <xf numFmtId="164" fontId="3" fillId="0" borderId="20" xfId="0" applyNumberFormat="1" applyFont="1" applyBorder="1"/>
    <xf numFmtId="164" fontId="3" fillId="0" borderId="26" xfId="0" applyNumberFormat="1" applyFont="1" applyFill="1" applyBorder="1"/>
    <xf numFmtId="0" fontId="3" fillId="0" borderId="47" xfId="0" applyFont="1" applyBorder="1" applyAlignment="1">
      <alignment horizontal="center"/>
    </xf>
    <xf numFmtId="0" fontId="3" fillId="0" borderId="45" xfId="0" applyFont="1" applyBorder="1"/>
    <xf numFmtId="0" fontId="3" fillId="0" borderId="12" xfId="0" applyFont="1" applyBorder="1" applyAlignment="1">
      <alignment horizontal="center"/>
    </xf>
    <xf numFmtId="164" fontId="3" fillId="0" borderId="45" xfId="0" applyNumberFormat="1" applyFont="1" applyBorder="1"/>
    <xf numFmtId="164" fontId="3" fillId="0" borderId="12" xfId="0" applyNumberFormat="1" applyFont="1" applyBorder="1"/>
    <xf numFmtId="0" fontId="3" fillId="0" borderId="8" xfId="0" applyFont="1" applyBorder="1" applyAlignment="1">
      <alignment horizontal="center" vertical="center"/>
    </xf>
    <xf numFmtId="164" fontId="3" fillId="2" borderId="20" xfId="0" applyNumberFormat="1" applyFont="1" applyFill="1" applyBorder="1"/>
    <xf numFmtId="164" fontId="1" fillId="0" borderId="41" xfId="0" applyNumberFormat="1" applyFont="1" applyFill="1" applyBorder="1"/>
    <xf numFmtId="168" fontId="11" fillId="0" borderId="20" xfId="2" applyNumberFormat="1" applyFont="1" applyFill="1" applyBorder="1" applyAlignment="1"/>
    <xf numFmtId="168" fontId="11" fillId="0" borderId="41" xfId="2" applyNumberFormat="1" applyFont="1" applyFill="1" applyBorder="1" applyAlignment="1"/>
    <xf numFmtId="167" fontId="11" fillId="0" borderId="48" xfId="2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3" fillId="2" borderId="20" xfId="0" applyFont="1" applyFill="1" applyBorder="1"/>
    <xf numFmtId="0" fontId="3" fillId="2" borderId="8" xfId="0" applyFont="1" applyFill="1" applyBorder="1" applyAlignment="1">
      <alignment horizontal="center"/>
    </xf>
    <xf numFmtId="166" fontId="1" fillId="2" borderId="8" xfId="0" applyNumberFormat="1" applyFont="1" applyFill="1" applyBorder="1"/>
    <xf numFmtId="166" fontId="3" fillId="2" borderId="20" xfId="0" applyNumberFormat="1" applyFont="1" applyFill="1" applyBorder="1"/>
    <xf numFmtId="166" fontId="3" fillId="2" borderId="41" xfId="0" applyNumberFormat="1" applyFont="1" applyFill="1" applyBorder="1"/>
    <xf numFmtId="164" fontId="3" fillId="2" borderId="47" xfId="0" applyNumberFormat="1" applyFont="1" applyFill="1" applyBorder="1"/>
    <xf numFmtId="0" fontId="3" fillId="0" borderId="4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0"/>
  <sheetViews>
    <sheetView topLeftCell="A128" workbookViewId="0">
      <selection activeCell="A128" sqref="A1:XFD1048576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42578125" style="257" hidden="1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273</v>
      </c>
      <c r="C4" s="3"/>
      <c r="D4" s="3"/>
      <c r="E4" s="4"/>
      <c r="F4" s="5"/>
      <c r="G4" s="9"/>
      <c r="H4" s="9"/>
    </row>
    <row r="5" spans="1:8" s="10" customFormat="1" ht="12.75" customHeight="1" thickBot="1" x14ac:dyDescent="0.25">
      <c r="A5" s="325" t="s">
        <v>3</v>
      </c>
      <c r="B5" s="328" t="s">
        <v>4</v>
      </c>
      <c r="C5" s="331" t="s">
        <v>276</v>
      </c>
      <c r="D5" s="331" t="s">
        <v>276</v>
      </c>
      <c r="E5" s="331" t="s">
        <v>274</v>
      </c>
      <c r="F5" s="334" t="s">
        <v>275</v>
      </c>
      <c r="G5" s="321" t="s">
        <v>5</v>
      </c>
      <c r="H5" s="322"/>
    </row>
    <row r="6" spans="1:8" s="10" customFormat="1" x14ac:dyDescent="0.2">
      <c r="A6" s="326"/>
      <c r="B6" s="329"/>
      <c r="C6" s="332"/>
      <c r="D6" s="332"/>
      <c r="E6" s="332"/>
      <c r="F6" s="335"/>
      <c r="G6" s="323" t="s">
        <v>6</v>
      </c>
      <c r="H6" s="323" t="s">
        <v>7</v>
      </c>
    </row>
    <row r="7" spans="1:8" ht="12.75" thickBot="1" x14ac:dyDescent="0.25">
      <c r="A7" s="327"/>
      <c r="B7" s="330"/>
      <c r="C7" s="333"/>
      <c r="D7" s="333"/>
      <c r="E7" s="333"/>
      <c r="F7" s="336"/>
      <c r="G7" s="324"/>
      <c r="H7" s="324"/>
    </row>
    <row r="8" spans="1:8" s="16" customFormat="1" ht="12.75" thickBot="1" x14ac:dyDescent="0.25">
      <c r="A8" s="11" t="s">
        <v>8</v>
      </c>
      <c r="B8" s="12" t="s">
        <v>9</v>
      </c>
      <c r="C8" s="13">
        <f>C9+C14+C20+C29+C32+C38+C51+C57+C61+C64+C92</f>
        <v>136052.45353</v>
      </c>
      <c r="D8" s="13">
        <f>D9+D14+D20+D29+D32+D38+D51+D57+D61+D64+D92</f>
        <v>136052.45353</v>
      </c>
      <c r="E8" s="13">
        <f>E9+E20+E32+E51+E64+E92+E38+E29+E14+E61+E57</f>
        <v>5768.4913800000004</v>
      </c>
      <c r="F8" s="13">
        <f>F9+F20+F32+F51+F64+F92+F38+F29+F14+F61</f>
        <v>7670.1757100000004</v>
      </c>
      <c r="G8" s="14">
        <f t="shared" ref="G8:G26" si="0">E8/D8*100</f>
        <v>4.2399025010806071</v>
      </c>
      <c r="H8" s="15">
        <f t="shared" ref="H8:H41" si="1">E8-D8</f>
        <v>-130283.96214999999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3272.8638500000002</v>
      </c>
      <c r="F9" s="20">
        <f>F10</f>
        <v>5616.2995000000001</v>
      </c>
      <c r="G9" s="14">
        <f t="shared" si="0"/>
        <v>4.8607389373118304</v>
      </c>
      <c r="H9" s="15">
        <f t="shared" si="1"/>
        <v>-64059.776149999998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3272.8638500000002</v>
      </c>
      <c r="F10" s="23">
        <f>F11+F12+F13</f>
        <v>5616.2995000000001</v>
      </c>
      <c r="G10" s="24">
        <f t="shared" si="0"/>
        <v>4.8607389373118304</v>
      </c>
      <c r="H10" s="25">
        <f t="shared" si="1"/>
        <v>-64059.776149999998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66791.94</v>
      </c>
      <c r="E11" s="28">
        <v>3205.1164600000002</v>
      </c>
      <c r="F11" s="29">
        <v>5609.1290399999998</v>
      </c>
      <c r="G11" s="30">
        <f t="shared" si="0"/>
        <v>4.7986575326304344</v>
      </c>
      <c r="H11" s="31">
        <f t="shared" si="1"/>
        <v>-63586.823540000005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65.725430000000003</v>
      </c>
      <c r="F12" s="34">
        <v>0</v>
      </c>
      <c r="G12" s="35">
        <f t="shared" si="0"/>
        <v>24.524414179104479</v>
      </c>
      <c r="H12" s="31">
        <f t="shared" si="1"/>
        <v>-202.27456999999998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2.02196</v>
      </c>
      <c r="F13" s="38">
        <v>7.1704600000000003</v>
      </c>
      <c r="G13" s="39">
        <f t="shared" si="0"/>
        <v>0.74145947928126155</v>
      </c>
      <c r="H13" s="40">
        <f t="shared" si="1"/>
        <v>-270.67804000000001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778.20468999999991</v>
      </c>
      <c r="F14" s="300">
        <f>F15</f>
        <v>785.32409999999993</v>
      </c>
      <c r="G14" s="44">
        <f t="shared" si="0"/>
        <v>7.6604832354312498</v>
      </c>
      <c r="H14" s="15">
        <f t="shared" si="1"/>
        <v>-9380.4846000000016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778.20468999999991</v>
      </c>
      <c r="F15" s="47">
        <f>F16+F17+F18+F19</f>
        <v>785.32409999999993</v>
      </c>
      <c r="G15" s="48">
        <f t="shared" si="0"/>
        <v>7.6604832354312498</v>
      </c>
      <c r="H15" s="25">
        <f t="shared" si="1"/>
        <v>-9380.4846000000016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357.42683</v>
      </c>
      <c r="F16" s="52">
        <v>357.75889999999998</v>
      </c>
      <c r="G16" s="30">
        <f t="shared" si="0"/>
        <v>7.6626943652546231</v>
      </c>
      <c r="H16" s="53">
        <f t="shared" si="1"/>
        <v>-4307.07906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2.1068899999999999</v>
      </c>
      <c r="F17" s="52">
        <v>2.4340199999999999</v>
      </c>
      <c r="G17" s="30">
        <f t="shared" si="0"/>
        <v>7.9259637959787268</v>
      </c>
      <c r="H17" s="53">
        <f t="shared" si="1"/>
        <v>-24.475239999999999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479.58310999999998</v>
      </c>
      <c r="F18" s="52">
        <v>490.89990999999998</v>
      </c>
      <c r="G18" s="55">
        <f t="shared" si="0"/>
        <v>7.816038288567233</v>
      </c>
      <c r="H18" s="53">
        <f t="shared" si="1"/>
        <v>-5656.3017500000005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-60.912140000000001</v>
      </c>
      <c r="F19" s="59">
        <v>-65.768730000000005</v>
      </c>
      <c r="G19" s="35">
        <f t="shared" si="0"/>
        <v>9.1147143086365467</v>
      </c>
      <c r="H19" s="53">
        <f t="shared" si="1"/>
        <v>607.37144999999998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C21+C25+C26+C28+C27</f>
        <v>23497.83999</v>
      </c>
      <c r="D20" s="61">
        <f>D21+D25+D26+D28+D27</f>
        <v>23497.83999</v>
      </c>
      <c r="E20" s="61">
        <f>E21+E25+E26+E28+E27</f>
        <v>855.69079000000011</v>
      </c>
      <c r="F20" s="61">
        <f>F21+F25+F26+F28+F27</f>
        <v>641.41088999999999</v>
      </c>
      <c r="G20" s="14">
        <f t="shared" si="0"/>
        <v>3.6415721205189806</v>
      </c>
      <c r="H20" s="296">
        <f t="shared" si="1"/>
        <v>-22642.1492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201.63032999999999</v>
      </c>
      <c r="F21" s="46">
        <f>F22+F23+F24</f>
        <v>268.31943999999999</v>
      </c>
      <c r="G21" s="55">
        <f t="shared" si="0"/>
        <v>1.0575941778127458</v>
      </c>
      <c r="H21" s="25">
        <f t="shared" si="1"/>
        <v>-18863.36967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210.40382</v>
      </c>
      <c r="F22" s="52">
        <v>248.96986000000001</v>
      </c>
      <c r="G22" s="30">
        <f t="shared" si="0"/>
        <v>1.4545718631178708</v>
      </c>
      <c r="H22" s="31">
        <f t="shared" si="1"/>
        <v>-14254.59618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-8.7734900000000007</v>
      </c>
      <c r="F23" s="52">
        <v>19.34958</v>
      </c>
      <c r="G23" s="30">
        <f t="shared" si="0"/>
        <v>-0.19072804347826089</v>
      </c>
      <c r="H23" s="31">
        <f t="shared" si="1"/>
        <v>-4608.7734899999996</v>
      </c>
    </row>
    <row r="24" spans="1:8" s="62" customFormat="1" ht="36" hidden="1" customHeight="1" x14ac:dyDescent="0.2">
      <c r="A24" s="67" t="s">
        <v>40</v>
      </c>
      <c r="B24" s="69" t="s">
        <v>41</v>
      </c>
      <c r="C24" s="51"/>
      <c r="D24" s="51"/>
      <c r="E24" s="51"/>
      <c r="F24" s="52"/>
      <c r="G24" s="30"/>
      <c r="H24" s="31">
        <f t="shared" si="1"/>
        <v>0</v>
      </c>
    </row>
    <row r="25" spans="1:8" x14ac:dyDescent="0.2">
      <c r="A25" s="67" t="s">
        <v>42</v>
      </c>
      <c r="B25" s="70" t="s">
        <v>43</v>
      </c>
      <c r="C25" s="37">
        <v>138</v>
      </c>
      <c r="D25" s="37">
        <v>138</v>
      </c>
      <c r="E25" s="37">
        <v>95.571259999999995</v>
      </c>
      <c r="F25" s="71">
        <v>287.62277999999998</v>
      </c>
      <c r="G25" s="30">
        <f t="shared" si="0"/>
        <v>69.25453623188406</v>
      </c>
      <c r="H25" s="31">
        <f t="shared" si="1"/>
        <v>-42.428740000000005</v>
      </c>
    </row>
    <row r="26" spans="1:8" x14ac:dyDescent="0.2">
      <c r="A26" s="72" t="s">
        <v>44</v>
      </c>
      <c r="B26" s="72" t="s">
        <v>45</v>
      </c>
      <c r="C26" s="73">
        <v>3541.8399899999999</v>
      </c>
      <c r="D26" s="73">
        <v>3541.8399899999999</v>
      </c>
      <c r="E26" s="73">
        <v>525.06217000000004</v>
      </c>
      <c r="F26" s="74">
        <v>50.567300000000003</v>
      </c>
      <c r="G26" s="30">
        <f t="shared" si="0"/>
        <v>14.824559310484267</v>
      </c>
      <c r="H26" s="31">
        <f t="shared" si="1"/>
        <v>-3016.7778199999998</v>
      </c>
    </row>
    <row r="27" spans="1:8" s="54" customFormat="1" ht="12" hidden="1" customHeight="1" x14ac:dyDescent="0.2">
      <c r="A27" s="75" t="s">
        <v>46</v>
      </c>
      <c r="B27" s="75" t="s">
        <v>47</v>
      </c>
      <c r="C27" s="76"/>
      <c r="D27" s="76"/>
      <c r="E27" s="76"/>
      <c r="F27" s="77"/>
      <c r="G27" s="78"/>
      <c r="H27" s="31">
        <f t="shared" si="1"/>
        <v>0</v>
      </c>
    </row>
    <row r="28" spans="1:8" ht="12.75" thickBot="1" x14ac:dyDescent="0.25">
      <c r="A28" s="22" t="s">
        <v>48</v>
      </c>
      <c r="B28" s="22" t="s">
        <v>49</v>
      </c>
      <c r="C28" s="37">
        <v>753</v>
      </c>
      <c r="D28" s="37">
        <v>753</v>
      </c>
      <c r="E28" s="37">
        <v>33.427030000000002</v>
      </c>
      <c r="F28" s="38">
        <v>34.90137</v>
      </c>
      <c r="G28" s="79">
        <f t="shared" ref="G28:G41" si="2">E28/D28*100</f>
        <v>4.4391806108897747</v>
      </c>
      <c r="H28" s="31">
        <f t="shared" si="1"/>
        <v>-719.57296999999994</v>
      </c>
    </row>
    <row r="29" spans="1:8" ht="12.75" thickBot="1" x14ac:dyDescent="0.25">
      <c r="A29" s="295" t="s">
        <v>50</v>
      </c>
      <c r="B29" s="114" t="s">
        <v>51</v>
      </c>
      <c r="C29" s="299">
        <f>C30+C31</f>
        <v>9728.0368400000007</v>
      </c>
      <c r="D29" s="299">
        <f>D30+D31</f>
        <v>9728.0368400000007</v>
      </c>
      <c r="E29" s="81">
        <f>E30+E31</f>
        <v>117.89005999999999</v>
      </c>
      <c r="F29" s="13">
        <f>F30+F31</f>
        <v>223.88696999999999</v>
      </c>
      <c r="G29" s="14">
        <f t="shared" si="2"/>
        <v>1.2118586919331609</v>
      </c>
      <c r="H29" s="296">
        <f t="shared" si="1"/>
        <v>-9610.1467800000009</v>
      </c>
    </row>
    <row r="30" spans="1:8" x14ac:dyDescent="0.2">
      <c r="A30" s="22" t="s">
        <v>52</v>
      </c>
      <c r="B30" s="63" t="s">
        <v>53</v>
      </c>
      <c r="C30" s="33">
        <v>1120</v>
      </c>
      <c r="D30" s="33">
        <v>1120</v>
      </c>
      <c r="E30" s="23">
        <v>22.325869999999998</v>
      </c>
      <c r="F30" s="82">
        <v>41.805489999999999</v>
      </c>
      <c r="G30" s="48">
        <f t="shared" si="2"/>
        <v>1.9933812499999999</v>
      </c>
      <c r="H30" s="25">
        <f t="shared" si="1"/>
        <v>-1097.6741300000001</v>
      </c>
    </row>
    <row r="31" spans="1:8" ht="12.75" thickBot="1" x14ac:dyDescent="0.25">
      <c r="A31" s="83" t="s">
        <v>54</v>
      </c>
      <c r="B31" s="83" t="s">
        <v>55</v>
      </c>
      <c r="C31" s="37">
        <v>8608.0368400000007</v>
      </c>
      <c r="D31" s="37">
        <v>8608.0368400000007</v>
      </c>
      <c r="E31" s="84">
        <v>95.564189999999996</v>
      </c>
      <c r="F31" s="71">
        <v>182.08148</v>
      </c>
      <c r="G31" s="85">
        <f t="shared" si="2"/>
        <v>1.1101740359187402</v>
      </c>
      <c r="H31" s="40">
        <f t="shared" si="1"/>
        <v>-8512.4726500000015</v>
      </c>
    </row>
    <row r="32" spans="1:8" ht="12.75" thickBot="1" x14ac:dyDescent="0.25">
      <c r="A32" s="11" t="s">
        <v>56</v>
      </c>
      <c r="B32" s="86" t="s">
        <v>57</v>
      </c>
      <c r="C32" s="13">
        <f>C33+C35+C37+C36</f>
        <v>1101.43</v>
      </c>
      <c r="D32" s="13">
        <f>D33+D35+D37+D36</f>
        <v>1101.43</v>
      </c>
      <c r="E32" s="13">
        <f>E33+E35+E37+E36</f>
        <v>74.539990000000003</v>
      </c>
      <c r="F32" s="13">
        <f>F33+F35+F37+F36</f>
        <v>180.99351000000001</v>
      </c>
      <c r="G32" s="240">
        <f t="shared" si="2"/>
        <v>6.767564892911941</v>
      </c>
      <c r="H32" s="296">
        <f t="shared" si="1"/>
        <v>-1026.8900100000001</v>
      </c>
    </row>
    <row r="33" spans="1:9" x14ac:dyDescent="0.2">
      <c r="A33" s="22" t="s">
        <v>58</v>
      </c>
      <c r="B33" s="22" t="s">
        <v>59</v>
      </c>
      <c r="C33" s="33">
        <f>C34</f>
        <v>1001.4</v>
      </c>
      <c r="D33" s="33">
        <f>D34</f>
        <v>1001.4</v>
      </c>
      <c r="E33" s="33">
        <f>E34</f>
        <v>67.624989999999997</v>
      </c>
      <c r="F33" s="34">
        <f>F34</f>
        <v>139.37351000000001</v>
      </c>
      <c r="G33" s="55">
        <f t="shared" si="2"/>
        <v>6.7530447373676843</v>
      </c>
      <c r="H33" s="25">
        <f t="shared" si="1"/>
        <v>-933.77500999999995</v>
      </c>
    </row>
    <row r="34" spans="1:9" x14ac:dyDescent="0.2">
      <c r="A34" s="83" t="s">
        <v>60</v>
      </c>
      <c r="B34" s="87" t="s">
        <v>61</v>
      </c>
      <c r="C34" s="37">
        <v>1001.4</v>
      </c>
      <c r="D34" s="37">
        <v>1001.4</v>
      </c>
      <c r="E34" s="84">
        <v>67.624989999999997</v>
      </c>
      <c r="F34" s="71">
        <v>139.37351000000001</v>
      </c>
      <c r="G34" s="55">
        <f t="shared" si="2"/>
        <v>6.7530447373676843</v>
      </c>
      <c r="H34" s="31">
        <f t="shared" si="1"/>
        <v>-933.77500999999995</v>
      </c>
    </row>
    <row r="35" spans="1:9" x14ac:dyDescent="0.2">
      <c r="A35" s="83" t="s">
        <v>62</v>
      </c>
      <c r="B35" s="83" t="s">
        <v>63</v>
      </c>
      <c r="C35" s="37">
        <v>95.03</v>
      </c>
      <c r="D35" s="37">
        <v>95.03</v>
      </c>
      <c r="E35" s="73">
        <v>1.64</v>
      </c>
      <c r="F35" s="74">
        <v>2.44</v>
      </c>
      <c r="G35" s="55">
        <f t="shared" si="2"/>
        <v>1.7257708092181416</v>
      </c>
      <c r="H35" s="31">
        <f t="shared" si="1"/>
        <v>-93.39</v>
      </c>
    </row>
    <row r="36" spans="1:9" ht="12" hidden="1" customHeight="1" x14ac:dyDescent="0.2">
      <c r="A36" s="88" t="s">
        <v>64</v>
      </c>
      <c r="B36" s="89" t="s">
        <v>65</v>
      </c>
      <c r="C36" s="37"/>
      <c r="D36" s="37"/>
      <c r="E36" s="37">
        <v>0</v>
      </c>
      <c r="F36" s="38"/>
      <c r="G36" s="55" t="e">
        <f t="shared" si="2"/>
        <v>#DIV/0!</v>
      </c>
      <c r="H36" s="31">
        <f t="shared" si="1"/>
        <v>0</v>
      </c>
    </row>
    <row r="37" spans="1:9" ht="24.75" thickBot="1" x14ac:dyDescent="0.25">
      <c r="A37" s="267" t="s">
        <v>66</v>
      </c>
      <c r="B37" s="266" t="s">
        <v>277</v>
      </c>
      <c r="C37" s="37">
        <v>5</v>
      </c>
      <c r="D37" s="37">
        <v>5</v>
      </c>
      <c r="E37" s="37">
        <v>5.2750000000000004</v>
      </c>
      <c r="F37" s="38">
        <v>39.18</v>
      </c>
      <c r="G37" s="35">
        <f t="shared" si="2"/>
        <v>105.50000000000001</v>
      </c>
      <c r="H37" s="90">
        <f t="shared" si="1"/>
        <v>0.27500000000000036</v>
      </c>
    </row>
    <row r="38" spans="1:9" ht="24.75" thickBot="1" x14ac:dyDescent="0.25">
      <c r="A38" s="298" t="s">
        <v>67</v>
      </c>
      <c r="B38" s="297" t="s">
        <v>68</v>
      </c>
      <c r="C38" s="91">
        <f>C39+C47+C48+C46</f>
        <v>21995.202909999996</v>
      </c>
      <c r="D38" s="91">
        <f>D39+D47+D48+D46</f>
        <v>21995.202909999996</v>
      </c>
      <c r="E38" s="92">
        <f>E39+E47+E48</f>
        <v>471.18060999999994</v>
      </c>
      <c r="F38" s="91">
        <f>F39+F47+F48+F46</f>
        <v>114.70841999999999</v>
      </c>
      <c r="G38" s="14">
        <f t="shared" si="2"/>
        <v>2.1421971505695012</v>
      </c>
      <c r="H38" s="15">
        <f t="shared" si="1"/>
        <v>-21524.022299999997</v>
      </c>
    </row>
    <row r="39" spans="1:9" s="97" customFormat="1" ht="48" x14ac:dyDescent="0.2">
      <c r="A39" s="93" t="s">
        <v>69</v>
      </c>
      <c r="B39" s="94" t="s">
        <v>70</v>
      </c>
      <c r="C39" s="95">
        <f>C40+C42+C44</f>
        <v>20882.035909999999</v>
      </c>
      <c r="D39" s="95">
        <f>D40+D42+D44</f>
        <v>20882.035909999999</v>
      </c>
      <c r="E39" s="95">
        <f>E40+E42+E44+E46</f>
        <v>361.97272999999996</v>
      </c>
      <c r="F39" s="46">
        <f>F40+F42+F44</f>
        <v>49.988569999999996</v>
      </c>
      <c r="G39" s="24">
        <f t="shared" si="2"/>
        <v>1.7334168543722228</v>
      </c>
      <c r="H39" s="96">
        <f t="shared" si="1"/>
        <v>-20520.063179999997</v>
      </c>
    </row>
    <row r="40" spans="1:9" s="97" customFormat="1" ht="24" x14ac:dyDescent="0.2">
      <c r="A40" s="88" t="s">
        <v>71</v>
      </c>
      <c r="B40" s="98" t="s">
        <v>72</v>
      </c>
      <c r="C40" s="29">
        <f>C41</f>
        <v>8886.2999999999993</v>
      </c>
      <c r="D40" s="29">
        <f>D41</f>
        <v>8886.2999999999993</v>
      </c>
      <c r="E40" s="28">
        <f>E41</f>
        <v>186.13086999999999</v>
      </c>
      <c r="F40" s="28">
        <f>F41</f>
        <v>23.661079999999998</v>
      </c>
      <c r="G40" s="30">
        <f t="shared" si="2"/>
        <v>2.0945823346049539</v>
      </c>
      <c r="H40" s="31">
        <f t="shared" si="1"/>
        <v>-8700.1691299999984</v>
      </c>
    </row>
    <row r="41" spans="1:9" s="97" customFormat="1" ht="24" x14ac:dyDescent="0.2">
      <c r="A41" s="99" t="s">
        <v>73</v>
      </c>
      <c r="B41" s="100" t="s">
        <v>72</v>
      </c>
      <c r="C41" s="101">
        <v>8886.2999999999993</v>
      </c>
      <c r="D41" s="101">
        <v>8886.2999999999993</v>
      </c>
      <c r="E41" s="84">
        <v>186.13086999999999</v>
      </c>
      <c r="F41" s="84">
        <v>23.661079999999998</v>
      </c>
      <c r="G41" s="79">
        <f t="shared" si="2"/>
        <v>2.0945823346049539</v>
      </c>
      <c r="H41" s="90">
        <f t="shared" si="1"/>
        <v>-8700.1691299999984</v>
      </c>
    </row>
    <row r="42" spans="1:9" s="97" customFormat="1" ht="24" x14ac:dyDescent="0.2">
      <c r="A42" s="102" t="s">
        <v>74</v>
      </c>
      <c r="B42" s="89" t="s">
        <v>75</v>
      </c>
      <c r="C42" s="29">
        <f>C43</f>
        <v>11599.45261</v>
      </c>
      <c r="D42" s="29">
        <f>D43</f>
        <v>11599.45261</v>
      </c>
      <c r="E42" s="28">
        <f>E43</f>
        <v>156.50642999999999</v>
      </c>
      <c r="F42" s="84">
        <f>F43</f>
        <v>9.3451400000000007</v>
      </c>
      <c r="G42" s="103">
        <f>G43</f>
        <v>1.3492570318798862</v>
      </c>
      <c r="H42" s="28">
        <f>E42-D42</f>
        <v>-11442.946180000001</v>
      </c>
    </row>
    <row r="43" spans="1:9" s="97" customFormat="1" ht="24" x14ac:dyDescent="0.2">
      <c r="A43" s="104" t="s">
        <v>76</v>
      </c>
      <c r="B43" s="105" t="s">
        <v>75</v>
      </c>
      <c r="C43" s="29">
        <v>11599.45261</v>
      </c>
      <c r="D43" s="29">
        <v>11599.45261</v>
      </c>
      <c r="E43" s="28">
        <v>156.50642999999999</v>
      </c>
      <c r="F43" s="28">
        <v>9.3451400000000007</v>
      </c>
      <c r="G43" s="103">
        <f>E43/D43*100</f>
        <v>1.3492570318798862</v>
      </c>
      <c r="H43" s="28">
        <f>E43-D43</f>
        <v>-11442.946180000001</v>
      </c>
    </row>
    <row r="44" spans="1:9" s="97" customFormat="1" ht="48" x14ac:dyDescent="0.2">
      <c r="A44" s="99" t="s">
        <v>77</v>
      </c>
      <c r="B44" s="89" t="s">
        <v>78</v>
      </c>
      <c r="C44" s="29">
        <f>C45</f>
        <v>396.2833</v>
      </c>
      <c r="D44" s="29">
        <f>D45</f>
        <v>396.2833</v>
      </c>
      <c r="E44" s="28">
        <f>E45</f>
        <v>19.335429999999999</v>
      </c>
      <c r="F44" s="28">
        <f>F45</f>
        <v>16.98235</v>
      </c>
      <c r="G44" s="103">
        <f>G45</f>
        <v>4.8791937485127432</v>
      </c>
      <c r="H44" s="84">
        <f>E44-D44</f>
        <v>-376.94787000000002</v>
      </c>
      <c r="I44" s="106"/>
    </row>
    <row r="45" spans="1:9" s="107" customFormat="1" ht="36" x14ac:dyDescent="0.2">
      <c r="A45" s="99" t="s">
        <v>79</v>
      </c>
      <c r="B45" s="105" t="s">
        <v>80</v>
      </c>
      <c r="C45" s="71">
        <v>396.2833</v>
      </c>
      <c r="D45" s="71">
        <v>396.2833</v>
      </c>
      <c r="E45" s="28">
        <v>19.335429999999999</v>
      </c>
      <c r="F45" s="84">
        <v>16.98235</v>
      </c>
      <c r="G45" s="103">
        <f>E45/D45*100</f>
        <v>4.8791937485127432</v>
      </c>
      <c r="H45" s="28">
        <f>H44</f>
        <v>-376.94787000000002</v>
      </c>
    </row>
    <row r="46" spans="1:9" s="54" customFormat="1" ht="24" x14ac:dyDescent="0.2">
      <c r="A46" s="108" t="s">
        <v>81</v>
      </c>
      <c r="B46" s="109" t="s">
        <v>82</v>
      </c>
      <c r="C46" s="84">
        <v>181.27799999999999</v>
      </c>
      <c r="D46" s="84">
        <v>181.27799999999999</v>
      </c>
      <c r="E46" s="58"/>
      <c r="F46" s="84">
        <v>0</v>
      </c>
      <c r="G46" s="79">
        <f t="shared" ref="G46:G53" si="3">E46/D46*100</f>
        <v>0</v>
      </c>
      <c r="H46" s="110">
        <f t="shared" ref="H46:H129" si="4">E46-D46</f>
        <v>-181.27799999999999</v>
      </c>
    </row>
    <row r="47" spans="1:9" s="54" customFormat="1" ht="24.75" thickBot="1" x14ac:dyDescent="0.25">
      <c r="A47" s="111" t="s">
        <v>278</v>
      </c>
      <c r="B47" s="109" t="s">
        <v>279</v>
      </c>
      <c r="C47" s="112">
        <v>573.71500000000003</v>
      </c>
      <c r="D47" s="112">
        <v>573.71500000000003</v>
      </c>
      <c r="E47" s="113">
        <v>88.159599999999998</v>
      </c>
      <c r="F47" s="112">
        <v>52.222999999999999</v>
      </c>
      <c r="G47" s="79">
        <f t="shared" si="3"/>
        <v>15.366445011896149</v>
      </c>
      <c r="H47" s="110">
        <f t="shared" si="4"/>
        <v>-485.55540000000002</v>
      </c>
    </row>
    <row r="48" spans="1:9" s="62" customFormat="1" ht="12.75" thickBot="1" x14ac:dyDescent="0.25">
      <c r="A48" s="11" t="s">
        <v>83</v>
      </c>
      <c r="B48" s="114" t="s">
        <v>84</v>
      </c>
      <c r="C48" s="13">
        <f>C49+C50</f>
        <v>358.17399999999998</v>
      </c>
      <c r="D48" s="13">
        <f>D49+D50</f>
        <v>358.17399999999998</v>
      </c>
      <c r="E48" s="13">
        <f t="shared" ref="E48:F48" si="5">E49+E50</f>
        <v>21.048279999999998</v>
      </c>
      <c r="F48" s="13">
        <f t="shared" si="5"/>
        <v>12.49685</v>
      </c>
      <c r="G48" s="14">
        <f t="shared" si="3"/>
        <v>5.8765516201622674</v>
      </c>
      <c r="H48" s="15">
        <f t="shared" si="4"/>
        <v>-337.12572</v>
      </c>
    </row>
    <row r="49" spans="1:9" s="54" customFormat="1" x14ac:dyDescent="0.2">
      <c r="A49" s="115" t="s">
        <v>280</v>
      </c>
      <c r="B49" s="116" t="s">
        <v>85</v>
      </c>
      <c r="C49" s="23">
        <v>348.17399999999998</v>
      </c>
      <c r="D49" s="23">
        <v>348.17399999999998</v>
      </c>
      <c r="E49" s="117">
        <v>21.048279999999998</v>
      </c>
      <c r="F49" s="118">
        <v>12.49685</v>
      </c>
      <c r="G49" s="35">
        <f t="shared" si="3"/>
        <v>6.045333655011575</v>
      </c>
      <c r="H49" s="90">
        <f t="shared" si="4"/>
        <v>-327.12572</v>
      </c>
    </row>
    <row r="50" spans="1:9" s="54" customFormat="1" ht="48.75" thickBot="1" x14ac:dyDescent="0.25">
      <c r="A50" s="270" t="s">
        <v>281</v>
      </c>
      <c r="B50" s="268" t="s">
        <v>282</v>
      </c>
      <c r="C50" s="112">
        <v>10</v>
      </c>
      <c r="D50" s="112">
        <v>10</v>
      </c>
      <c r="E50" s="113"/>
      <c r="F50" s="269"/>
      <c r="G50" s="39"/>
      <c r="H50" s="208"/>
    </row>
    <row r="51" spans="1:9" s="54" customFormat="1" ht="12.75" thickBot="1" x14ac:dyDescent="0.25">
      <c r="A51" s="17" t="s">
        <v>86</v>
      </c>
      <c r="B51" s="114" t="s">
        <v>87</v>
      </c>
      <c r="C51" s="119">
        <f>C52</f>
        <v>112.97</v>
      </c>
      <c r="D51" s="119">
        <f>D52</f>
        <v>112.97</v>
      </c>
      <c r="E51" s="91">
        <f>+E52</f>
        <v>4.0400000000000002E-3</v>
      </c>
      <c r="F51" s="91">
        <f>+F52</f>
        <v>0</v>
      </c>
      <c r="G51" s="44">
        <f t="shared" si="3"/>
        <v>3.5761706647782598E-3</v>
      </c>
      <c r="H51" s="265">
        <f t="shared" si="4"/>
        <v>-112.96596</v>
      </c>
    </row>
    <row r="52" spans="1:9" s="54" customFormat="1" x14ac:dyDescent="0.2">
      <c r="A52" s="22" t="s">
        <v>88</v>
      </c>
      <c r="B52" s="22" t="s">
        <v>89</v>
      </c>
      <c r="C52" s="33">
        <f>C53+C54+C55+C56</f>
        <v>112.97</v>
      </c>
      <c r="D52" s="33">
        <f>D53+D54+D55+D56</f>
        <v>112.97</v>
      </c>
      <c r="E52" s="33">
        <f>E53+E54+E55+E56</f>
        <v>4.0400000000000002E-3</v>
      </c>
      <c r="F52" s="33">
        <f>F53+F54+F55+F56</f>
        <v>0</v>
      </c>
      <c r="G52" s="48">
        <f t="shared" si="3"/>
        <v>3.5761706647782598E-3</v>
      </c>
      <c r="H52" s="25">
        <f t="shared" si="4"/>
        <v>-112.96596</v>
      </c>
    </row>
    <row r="53" spans="1:9" s="54" customFormat="1" x14ac:dyDescent="0.2">
      <c r="A53" s="120" t="s">
        <v>90</v>
      </c>
      <c r="B53" s="121" t="s">
        <v>91</v>
      </c>
      <c r="C53" s="28">
        <v>102.76</v>
      </c>
      <c r="D53" s="28">
        <v>102.76</v>
      </c>
      <c r="E53" s="51"/>
      <c r="F53" s="52"/>
      <c r="G53" s="30">
        <f t="shared" si="3"/>
        <v>0</v>
      </c>
      <c r="H53" s="122">
        <f t="shared" si="4"/>
        <v>-102.76</v>
      </c>
    </row>
    <row r="54" spans="1:9" s="54" customFormat="1" x14ac:dyDescent="0.2">
      <c r="A54" s="83" t="s">
        <v>92</v>
      </c>
      <c r="B54" s="123" t="s">
        <v>93</v>
      </c>
      <c r="C54" s="28"/>
      <c r="D54" s="28"/>
      <c r="E54" s="51"/>
      <c r="F54" s="52"/>
      <c r="G54" s="30"/>
      <c r="H54" s="31">
        <f t="shared" si="4"/>
        <v>0</v>
      </c>
    </row>
    <row r="55" spans="1:9" s="54" customFormat="1" ht="12.75" thickBot="1" x14ac:dyDescent="0.25">
      <c r="A55" s="83" t="s">
        <v>94</v>
      </c>
      <c r="B55" s="70" t="s">
        <v>95</v>
      </c>
      <c r="C55" s="28">
        <v>10.210000000000001</v>
      </c>
      <c r="D55" s="28">
        <v>10.210000000000001</v>
      </c>
      <c r="E55" s="51">
        <v>4.0400000000000002E-3</v>
      </c>
      <c r="F55" s="52"/>
      <c r="G55" s="30">
        <f t="shared" ref="G55:G64" si="6">E55/D55*100</f>
        <v>3.9569049951028404E-2</v>
      </c>
      <c r="H55" s="31">
        <f t="shared" si="4"/>
        <v>-10.205960000000001</v>
      </c>
    </row>
    <row r="56" spans="1:9" s="54" customFormat="1" ht="24.75" hidden="1" customHeight="1" thickBot="1" x14ac:dyDescent="0.25">
      <c r="A56" s="67" t="s">
        <v>96</v>
      </c>
      <c r="B56" s="121" t="s">
        <v>97</v>
      </c>
      <c r="C56" s="28"/>
      <c r="D56" s="28"/>
      <c r="E56" s="51"/>
      <c r="F56" s="52"/>
      <c r="G56" s="55"/>
      <c r="H56" s="31">
        <f t="shared" si="4"/>
        <v>0</v>
      </c>
    </row>
    <row r="57" spans="1:9" s="107" customFormat="1" ht="12.75" thickBot="1" x14ac:dyDescent="0.25">
      <c r="A57" s="124" t="s">
        <v>98</v>
      </c>
      <c r="B57" s="125" t="s">
        <v>99</v>
      </c>
      <c r="C57" s="126">
        <f>C58</f>
        <v>0</v>
      </c>
      <c r="D57" s="126">
        <f>D58</f>
        <v>0</v>
      </c>
      <c r="E57" s="127">
        <f>E58</f>
        <v>0</v>
      </c>
      <c r="F57" s="127">
        <f>F58</f>
        <v>0</v>
      </c>
      <c r="G57" s="128"/>
      <c r="H57" s="129"/>
    </row>
    <row r="58" spans="1:9" s="107" customFormat="1" x14ac:dyDescent="0.2">
      <c r="A58" s="130" t="s">
        <v>100</v>
      </c>
      <c r="B58" s="131" t="s">
        <v>101</v>
      </c>
      <c r="C58" s="95">
        <f>C59+C60</f>
        <v>0</v>
      </c>
      <c r="D58" s="95">
        <f>D59+D60</f>
        <v>0</v>
      </c>
      <c r="E58" s="46">
        <f>E60+E59</f>
        <v>0</v>
      </c>
      <c r="F58" s="46">
        <f>F60+F59</f>
        <v>0</v>
      </c>
      <c r="G58" s="132"/>
      <c r="H58" s="46"/>
    </row>
    <row r="59" spans="1:9" s="107" customFormat="1" x14ac:dyDescent="0.2">
      <c r="A59" s="133" t="s">
        <v>102</v>
      </c>
      <c r="B59" s="89" t="s">
        <v>103</v>
      </c>
      <c r="C59" s="82"/>
      <c r="D59" s="82"/>
      <c r="E59" s="23"/>
      <c r="F59" s="82"/>
      <c r="G59" s="134"/>
      <c r="H59" s="23"/>
    </row>
    <row r="60" spans="1:9" s="107" customFormat="1" ht="12.75" thickBot="1" x14ac:dyDescent="0.25">
      <c r="A60" s="135" t="s">
        <v>104</v>
      </c>
      <c r="B60" s="136" t="s">
        <v>105</v>
      </c>
      <c r="C60" s="137"/>
      <c r="D60" s="137"/>
      <c r="E60" s="112"/>
      <c r="F60" s="137"/>
      <c r="G60" s="138"/>
      <c r="H60" s="112"/>
    </row>
    <row r="61" spans="1:9" s="54" customFormat="1" ht="12.75" thickBot="1" x14ac:dyDescent="0.25">
      <c r="A61" s="139" t="s">
        <v>106</v>
      </c>
      <c r="B61" s="140" t="s">
        <v>107</v>
      </c>
      <c r="C61" s="43">
        <f>C62+C63</f>
        <v>125</v>
      </c>
      <c r="D61" s="43">
        <f>D62+D63</f>
        <v>125</v>
      </c>
      <c r="E61" s="43">
        <f t="shared" ref="E61:F61" si="7">E62+E63</f>
        <v>0</v>
      </c>
      <c r="F61" s="43">
        <f t="shared" si="7"/>
        <v>99.837940000000003</v>
      </c>
      <c r="G61" s="14">
        <f t="shared" si="6"/>
        <v>0</v>
      </c>
      <c r="H61" s="15">
        <f t="shared" si="4"/>
        <v>-125</v>
      </c>
    </row>
    <row r="62" spans="1:9" ht="36" customHeight="1" thickBot="1" x14ac:dyDescent="0.25">
      <c r="A62" s="142" t="s">
        <v>108</v>
      </c>
      <c r="B62" s="143" t="s">
        <v>109</v>
      </c>
      <c r="C62" s="144">
        <v>125</v>
      </c>
      <c r="D62" s="144">
        <v>125</v>
      </c>
      <c r="E62" s="33"/>
      <c r="F62" s="34">
        <v>99.837940000000003</v>
      </c>
      <c r="G62" s="30">
        <f t="shared" si="6"/>
        <v>0</v>
      </c>
      <c r="H62" s="31">
        <f t="shared" si="4"/>
        <v>-125</v>
      </c>
    </row>
    <row r="63" spans="1:9" s="106" customFormat="1" ht="24.75" hidden="1" customHeight="1" thickBot="1" x14ac:dyDescent="0.25">
      <c r="A63" s="145" t="s">
        <v>110</v>
      </c>
      <c r="B63" s="146" t="s">
        <v>111</v>
      </c>
      <c r="C63" s="137"/>
      <c r="D63" s="137"/>
      <c r="E63" s="112"/>
      <c r="F63" s="112"/>
      <c r="G63" s="35" t="e">
        <f t="shared" si="6"/>
        <v>#DIV/0!</v>
      </c>
      <c r="H63" s="122">
        <f t="shared" si="4"/>
        <v>0</v>
      </c>
      <c r="I63" s="147"/>
    </row>
    <row r="64" spans="1:9" ht="12.75" thickBot="1" x14ac:dyDescent="0.25">
      <c r="A64" s="11" t="s">
        <v>112</v>
      </c>
      <c r="B64" s="86" t="s">
        <v>113</v>
      </c>
      <c r="C64" s="92">
        <f>C65+C67+C69+C71+C75+C77+C79+C81+C83+C87+C73+C90</f>
        <v>119</v>
      </c>
      <c r="D64" s="92">
        <f>D65+D67+D69+D71+D75+D77+D79+D81+D83+D87+D73+D90</f>
        <v>119</v>
      </c>
      <c r="E64" s="92">
        <f t="shared" ref="E64:F64" si="8">E65+E67+E69+E71+E75+E77+E79+E81+E83+E87+E73+E90</f>
        <v>134.21078</v>
      </c>
      <c r="F64" s="92">
        <f t="shared" si="8"/>
        <v>7.7143800000000002</v>
      </c>
      <c r="G64" s="148">
        <f t="shared" si="6"/>
        <v>112.78216806722689</v>
      </c>
      <c r="H64" s="80">
        <f>E64-D64</f>
        <v>15.21078</v>
      </c>
    </row>
    <row r="65" spans="1:8" s="10" customFormat="1" ht="36" x14ac:dyDescent="0.2">
      <c r="A65" s="149" t="s">
        <v>114</v>
      </c>
      <c r="B65" s="150" t="s">
        <v>115</v>
      </c>
      <c r="C65" s="95">
        <f>C66</f>
        <v>8</v>
      </c>
      <c r="D65" s="95">
        <f>D66</f>
        <v>8</v>
      </c>
      <c r="E65" s="95">
        <f t="shared" ref="E65:F65" si="9">E66</f>
        <v>0</v>
      </c>
      <c r="F65" s="95">
        <f t="shared" si="9"/>
        <v>0</v>
      </c>
      <c r="G65" s="132">
        <f>E65/D65*100</f>
        <v>0</v>
      </c>
      <c r="H65" s="46">
        <f t="shared" si="4"/>
        <v>-8</v>
      </c>
    </row>
    <row r="66" spans="1:8" ht="48" x14ac:dyDescent="0.2">
      <c r="A66" s="151" t="s">
        <v>116</v>
      </c>
      <c r="B66" s="152" t="s">
        <v>117</v>
      </c>
      <c r="C66" s="95">
        <v>8</v>
      </c>
      <c r="D66" s="95">
        <v>8</v>
      </c>
      <c r="E66" s="46"/>
      <c r="F66" s="153"/>
      <c r="G66" s="132">
        <f>E66/D66*100</f>
        <v>0</v>
      </c>
      <c r="H66" s="28">
        <f t="shared" si="4"/>
        <v>-8</v>
      </c>
    </row>
    <row r="67" spans="1:8" ht="36" customHeight="1" x14ac:dyDescent="0.2">
      <c r="A67" s="149" t="s">
        <v>118</v>
      </c>
      <c r="B67" s="154" t="s">
        <v>119</v>
      </c>
      <c r="C67" s="95">
        <f>C68</f>
        <v>17</v>
      </c>
      <c r="D67" s="95">
        <f>D68</f>
        <v>17</v>
      </c>
      <c r="E67" s="95">
        <f>E68</f>
        <v>2.5</v>
      </c>
      <c r="F67" s="95">
        <f>F68</f>
        <v>0</v>
      </c>
      <c r="G67" s="155"/>
      <c r="H67" s="28">
        <f t="shared" si="4"/>
        <v>-14.5</v>
      </c>
    </row>
    <row r="68" spans="1:8" ht="60" x14ac:dyDescent="0.2">
      <c r="A68" s="151" t="s">
        <v>120</v>
      </c>
      <c r="B68" s="69" t="s">
        <v>121</v>
      </c>
      <c r="C68" s="95">
        <v>17</v>
      </c>
      <c r="D68" s="95">
        <v>17</v>
      </c>
      <c r="E68" s="46">
        <v>2.5</v>
      </c>
      <c r="F68" s="29"/>
      <c r="G68" s="155">
        <f>E68/D68*100</f>
        <v>14.705882352941178</v>
      </c>
      <c r="H68" s="156">
        <f t="shared" si="4"/>
        <v>-14.5</v>
      </c>
    </row>
    <row r="69" spans="1:8" ht="36" x14ac:dyDescent="0.2">
      <c r="A69" s="149" t="s">
        <v>122</v>
      </c>
      <c r="B69" s="123" t="s">
        <v>123</v>
      </c>
      <c r="C69" s="95">
        <f>C70</f>
        <v>4</v>
      </c>
      <c r="D69" s="95">
        <f>D70</f>
        <v>4</v>
      </c>
      <c r="E69" s="95">
        <f>E70</f>
        <v>0</v>
      </c>
      <c r="F69" s="95">
        <f>F70</f>
        <v>0</v>
      </c>
      <c r="G69" s="155">
        <f t="shared" ref="G69:G71" si="10">E69/D69*100</f>
        <v>0</v>
      </c>
      <c r="H69" s="156">
        <f t="shared" si="4"/>
        <v>-4</v>
      </c>
    </row>
    <row r="70" spans="1:8" ht="48" x14ac:dyDescent="0.2">
      <c r="A70" s="151" t="s">
        <v>124</v>
      </c>
      <c r="B70" s="69" t="s">
        <v>125</v>
      </c>
      <c r="C70" s="95">
        <v>4</v>
      </c>
      <c r="D70" s="95">
        <v>4</v>
      </c>
      <c r="E70" s="46"/>
      <c r="F70" s="29"/>
      <c r="G70" s="155">
        <f t="shared" si="10"/>
        <v>0</v>
      </c>
      <c r="H70" s="156">
        <f t="shared" si="4"/>
        <v>-4</v>
      </c>
    </row>
    <row r="71" spans="1:8" ht="36" x14ac:dyDescent="0.2">
      <c r="A71" s="149" t="s">
        <v>126</v>
      </c>
      <c r="B71" s="123" t="s">
        <v>127</v>
      </c>
      <c r="C71" s="95">
        <f>C72</f>
        <v>3</v>
      </c>
      <c r="D71" s="95">
        <f>D72</f>
        <v>3</v>
      </c>
      <c r="E71" s="95">
        <f>E72</f>
        <v>0</v>
      </c>
      <c r="F71" s="95">
        <f>F72</f>
        <v>0</v>
      </c>
      <c r="G71" s="155">
        <f t="shared" si="10"/>
        <v>0</v>
      </c>
      <c r="H71" s="156">
        <f t="shared" si="4"/>
        <v>-3</v>
      </c>
    </row>
    <row r="72" spans="1:8" ht="48" x14ac:dyDescent="0.2">
      <c r="A72" s="151" t="s">
        <v>128</v>
      </c>
      <c r="B72" s="69" t="s">
        <v>129</v>
      </c>
      <c r="C72" s="95">
        <v>3</v>
      </c>
      <c r="D72" s="95">
        <v>3</v>
      </c>
      <c r="E72" s="46"/>
      <c r="F72" s="28"/>
      <c r="G72" s="155">
        <f>E72/D72*100</f>
        <v>0</v>
      </c>
      <c r="H72" s="28">
        <f>E72-D72</f>
        <v>-3</v>
      </c>
    </row>
    <row r="73" spans="1:8" ht="36" x14ac:dyDescent="0.2">
      <c r="A73" s="149" t="s">
        <v>283</v>
      </c>
      <c r="B73" s="123" t="s">
        <v>284</v>
      </c>
      <c r="C73" s="95">
        <f>C74</f>
        <v>5</v>
      </c>
      <c r="D73" s="95">
        <f>D74</f>
        <v>5</v>
      </c>
      <c r="E73" s="95">
        <f t="shared" ref="E73:F73" si="11">E74</f>
        <v>0</v>
      </c>
      <c r="F73" s="95">
        <f t="shared" si="11"/>
        <v>0</v>
      </c>
      <c r="G73" s="155">
        <f t="shared" ref="G73:G74" si="12">E73/D73*100</f>
        <v>0</v>
      </c>
      <c r="H73" s="28">
        <f t="shared" ref="H73:H74" si="13">E73-D73</f>
        <v>-5</v>
      </c>
    </row>
    <row r="74" spans="1:8" ht="48" x14ac:dyDescent="0.2">
      <c r="A74" s="151" t="s">
        <v>285</v>
      </c>
      <c r="B74" s="69" t="s">
        <v>286</v>
      </c>
      <c r="C74" s="271">
        <v>5</v>
      </c>
      <c r="D74" s="271">
        <v>5</v>
      </c>
      <c r="E74" s="185"/>
      <c r="F74" s="51"/>
      <c r="G74" s="272">
        <f t="shared" si="12"/>
        <v>0</v>
      </c>
      <c r="H74" s="51">
        <f t="shared" si="13"/>
        <v>-5</v>
      </c>
    </row>
    <row r="75" spans="1:8" ht="36" x14ac:dyDescent="0.2">
      <c r="A75" s="149" t="s">
        <v>130</v>
      </c>
      <c r="B75" s="123" t="s">
        <v>131</v>
      </c>
      <c r="C75" s="95">
        <f>C76</f>
        <v>3</v>
      </c>
      <c r="D75" s="95">
        <f>D76</f>
        <v>3</v>
      </c>
      <c r="E75" s="95">
        <f>E76</f>
        <v>6.9995000000000003</v>
      </c>
      <c r="F75" s="95">
        <f>F76</f>
        <v>0</v>
      </c>
      <c r="G75" s="155">
        <f>E75/D75*100</f>
        <v>233.31666666666666</v>
      </c>
      <c r="H75" s="28">
        <f>E75-D75</f>
        <v>3.9995000000000003</v>
      </c>
    </row>
    <row r="76" spans="1:8" ht="48" x14ac:dyDescent="0.2">
      <c r="A76" s="151" t="s">
        <v>132</v>
      </c>
      <c r="B76" s="69" t="s">
        <v>133</v>
      </c>
      <c r="C76" s="95">
        <v>3</v>
      </c>
      <c r="D76" s="95">
        <v>3</v>
      </c>
      <c r="E76" s="46">
        <v>6.9995000000000003</v>
      </c>
      <c r="F76" s="29"/>
      <c r="G76" s="155">
        <f>E76/D76*100</f>
        <v>233.31666666666666</v>
      </c>
      <c r="H76" s="28">
        <f>E77-D76</f>
        <v>-2.85</v>
      </c>
    </row>
    <row r="77" spans="1:8" ht="36" x14ac:dyDescent="0.2">
      <c r="A77" s="149" t="s">
        <v>134</v>
      </c>
      <c r="B77" s="123" t="s">
        <v>135</v>
      </c>
      <c r="C77" s="95">
        <f>C78</f>
        <v>2</v>
      </c>
      <c r="D77" s="95">
        <f>D78</f>
        <v>2</v>
      </c>
      <c r="E77" s="95">
        <f>E78</f>
        <v>0.15</v>
      </c>
      <c r="F77" s="95">
        <f>F78</f>
        <v>0</v>
      </c>
      <c r="G77" s="132"/>
      <c r="H77" s="28"/>
    </row>
    <row r="78" spans="1:8" ht="60" x14ac:dyDescent="0.2">
      <c r="A78" s="151" t="s">
        <v>136</v>
      </c>
      <c r="B78" s="69" t="s">
        <v>137</v>
      </c>
      <c r="C78" s="95">
        <v>2</v>
      </c>
      <c r="D78" s="95">
        <v>2</v>
      </c>
      <c r="E78" s="46">
        <v>0.15</v>
      </c>
      <c r="F78" s="29"/>
      <c r="G78" s="155">
        <f>E78/D78*100</f>
        <v>7.5</v>
      </c>
      <c r="H78" s="28">
        <f>E78-D78</f>
        <v>-1.85</v>
      </c>
    </row>
    <row r="79" spans="1:8" ht="36" x14ac:dyDescent="0.2">
      <c r="A79" s="149" t="s">
        <v>138</v>
      </c>
      <c r="B79" s="123" t="s">
        <v>139</v>
      </c>
      <c r="C79" s="95">
        <f>C80</f>
        <v>1</v>
      </c>
      <c r="D79" s="95">
        <f>D80</f>
        <v>1</v>
      </c>
      <c r="E79" s="95">
        <f>E80</f>
        <v>0</v>
      </c>
      <c r="F79" s="95">
        <f>F80</f>
        <v>0</v>
      </c>
      <c r="G79" s="155"/>
      <c r="H79" s="28">
        <f>E79-D79</f>
        <v>-1</v>
      </c>
    </row>
    <row r="80" spans="1:8" ht="48" x14ac:dyDescent="0.2">
      <c r="A80" s="151" t="s">
        <v>140</v>
      </c>
      <c r="B80" s="69" t="s">
        <v>141</v>
      </c>
      <c r="C80" s="95">
        <v>1</v>
      </c>
      <c r="D80" s="95">
        <v>1</v>
      </c>
      <c r="E80" s="46"/>
      <c r="F80" s="29"/>
      <c r="G80" s="155">
        <f>E80/D80*100</f>
        <v>0</v>
      </c>
      <c r="H80" s="157">
        <f>E80-D80</f>
        <v>-1</v>
      </c>
    </row>
    <row r="81" spans="1:8" ht="36" x14ac:dyDescent="0.2">
      <c r="A81" s="149" t="s">
        <v>142</v>
      </c>
      <c r="B81" s="123" t="s">
        <v>143</v>
      </c>
      <c r="C81" s="95">
        <f>C82</f>
        <v>48</v>
      </c>
      <c r="D81" s="95">
        <f>D82</f>
        <v>48</v>
      </c>
      <c r="E81" s="95">
        <f>E82</f>
        <v>0</v>
      </c>
      <c r="F81" s="95">
        <f>F82</f>
        <v>0</v>
      </c>
      <c r="G81" s="132"/>
      <c r="H81" s="158"/>
    </row>
    <row r="82" spans="1:8" ht="48" x14ac:dyDescent="0.2">
      <c r="A82" s="151" t="s">
        <v>144</v>
      </c>
      <c r="B82" s="69" t="s">
        <v>145</v>
      </c>
      <c r="C82" s="95">
        <v>48</v>
      </c>
      <c r="D82" s="95">
        <v>48</v>
      </c>
      <c r="E82" s="46"/>
      <c r="F82" s="29"/>
      <c r="G82" s="155">
        <f t="shared" ref="G82:G91" si="14">E82/D82*100</f>
        <v>0</v>
      </c>
      <c r="H82" s="28">
        <f t="shared" ref="H82:H89" si="15">E82-D82</f>
        <v>-48</v>
      </c>
    </row>
    <row r="83" spans="1:8" ht="36" x14ac:dyDescent="0.2">
      <c r="A83" s="149" t="s">
        <v>146</v>
      </c>
      <c r="B83" s="154" t="s">
        <v>147</v>
      </c>
      <c r="C83" s="95">
        <f>C84</f>
        <v>28</v>
      </c>
      <c r="D83" s="95">
        <f>D84</f>
        <v>28</v>
      </c>
      <c r="E83" s="95">
        <f>E84</f>
        <v>3.2059799999999998</v>
      </c>
      <c r="F83" s="29"/>
      <c r="G83" s="155">
        <f t="shared" si="14"/>
        <v>11.44992857142857</v>
      </c>
      <c r="H83" s="28">
        <f t="shared" si="15"/>
        <v>-24.79402</v>
      </c>
    </row>
    <row r="84" spans="1:8" ht="48" x14ac:dyDescent="0.2">
      <c r="A84" s="159" t="s">
        <v>148</v>
      </c>
      <c r="B84" s="160" t="s">
        <v>149</v>
      </c>
      <c r="C84" s="95">
        <v>28</v>
      </c>
      <c r="D84" s="95">
        <v>28</v>
      </c>
      <c r="E84" s="46">
        <v>3.2059799999999998</v>
      </c>
      <c r="F84" s="29"/>
      <c r="G84" s="155">
        <f t="shared" si="14"/>
        <v>11.44992857142857</v>
      </c>
      <c r="H84" s="28">
        <f t="shared" si="15"/>
        <v>-24.79402</v>
      </c>
    </row>
    <row r="85" spans="1:8" ht="36" hidden="1" customHeight="1" x14ac:dyDescent="0.2">
      <c r="A85" s="161" t="s">
        <v>150</v>
      </c>
      <c r="B85" s="162" t="s">
        <v>151</v>
      </c>
      <c r="C85" s="95"/>
      <c r="D85" s="95"/>
      <c r="E85" s="46">
        <f>E86</f>
        <v>0</v>
      </c>
      <c r="F85" s="29"/>
      <c r="G85" s="155"/>
      <c r="H85" s="28"/>
    </row>
    <row r="86" spans="1:8" ht="36" hidden="1" customHeight="1" x14ac:dyDescent="0.2">
      <c r="A86" s="163" t="s">
        <v>152</v>
      </c>
      <c r="B86" s="164" t="s">
        <v>153</v>
      </c>
      <c r="C86" s="95"/>
      <c r="D86" s="95"/>
      <c r="E86" s="46"/>
      <c r="F86" s="29"/>
      <c r="G86" s="155"/>
      <c r="H86" s="28"/>
    </row>
    <row r="87" spans="1:8" ht="36" x14ac:dyDescent="0.2">
      <c r="A87" s="165" t="s">
        <v>154</v>
      </c>
      <c r="B87" s="166" t="s">
        <v>155</v>
      </c>
      <c r="C87" s="29">
        <f>C88+C89</f>
        <v>0</v>
      </c>
      <c r="D87" s="29">
        <f>D88+D89</f>
        <v>0</v>
      </c>
      <c r="E87" s="29">
        <f t="shared" ref="E87:F87" si="16">E88+E89</f>
        <v>1.3553000000000002</v>
      </c>
      <c r="F87" s="29">
        <f t="shared" si="16"/>
        <v>7.7143800000000002</v>
      </c>
      <c r="G87" s="155" t="e">
        <f t="shared" si="14"/>
        <v>#DIV/0!</v>
      </c>
      <c r="H87" s="28">
        <f t="shared" si="15"/>
        <v>1.3553000000000002</v>
      </c>
    </row>
    <row r="88" spans="1:8" ht="36" x14ac:dyDescent="0.2">
      <c r="A88" s="167" t="s">
        <v>156</v>
      </c>
      <c r="B88" s="168" t="s">
        <v>157</v>
      </c>
      <c r="C88" s="71"/>
      <c r="D88" s="71"/>
      <c r="E88" s="71">
        <v>1.1088100000000001</v>
      </c>
      <c r="F88" s="71">
        <v>5.5018799999999999</v>
      </c>
      <c r="G88" s="155"/>
      <c r="H88" s="84"/>
    </row>
    <row r="89" spans="1:8" ht="36" x14ac:dyDescent="0.2">
      <c r="A89" s="167" t="s">
        <v>158</v>
      </c>
      <c r="B89" s="168" t="s">
        <v>159</v>
      </c>
      <c r="C89" s="71"/>
      <c r="D89" s="71"/>
      <c r="E89" s="84">
        <v>0.24648999999999999</v>
      </c>
      <c r="F89" s="71">
        <v>2.2124999999999999</v>
      </c>
      <c r="G89" s="273" t="e">
        <f t="shared" si="14"/>
        <v>#DIV/0!</v>
      </c>
      <c r="H89" s="84">
        <f t="shared" si="15"/>
        <v>0.24648999999999999</v>
      </c>
    </row>
    <row r="90" spans="1:8" x14ac:dyDescent="0.2">
      <c r="A90" s="275" t="s">
        <v>287</v>
      </c>
      <c r="B90" s="89" t="s">
        <v>288</v>
      </c>
      <c r="C90" s="29">
        <f>C91</f>
        <v>0</v>
      </c>
      <c r="D90" s="29">
        <f>D91</f>
        <v>0</v>
      </c>
      <c r="E90" s="29">
        <f t="shared" ref="E90:F90" si="17">E91</f>
        <v>120</v>
      </c>
      <c r="F90" s="29">
        <f t="shared" si="17"/>
        <v>0</v>
      </c>
      <c r="G90" s="273" t="e">
        <f t="shared" si="14"/>
        <v>#DIV/0!</v>
      </c>
      <c r="H90" s="28"/>
    </row>
    <row r="91" spans="1:8" ht="60.75" thickBot="1" x14ac:dyDescent="0.25">
      <c r="A91" s="276" t="s">
        <v>289</v>
      </c>
      <c r="B91" s="277" t="s">
        <v>290</v>
      </c>
      <c r="C91" s="269"/>
      <c r="D91" s="269"/>
      <c r="E91" s="113">
        <v>120</v>
      </c>
      <c r="F91" s="269"/>
      <c r="G91" s="278" t="e">
        <f t="shared" si="14"/>
        <v>#DIV/0!</v>
      </c>
      <c r="H91" s="113"/>
    </row>
    <row r="92" spans="1:8" ht="12.75" thickBot="1" x14ac:dyDescent="0.25">
      <c r="A92" s="17" t="s">
        <v>160</v>
      </c>
      <c r="B92" s="18" t="s">
        <v>161</v>
      </c>
      <c r="C92" s="264">
        <f>C93+C94+C95+C96+C97</f>
        <v>1881.6444999999999</v>
      </c>
      <c r="D92" s="264">
        <f>D93+D94+D95+D96+D97</f>
        <v>1881.6444999999999</v>
      </c>
      <c r="E92" s="264">
        <f t="shared" ref="E92:F92" si="18">E93+E94+E95+E96</f>
        <v>63.906570000000002</v>
      </c>
      <c r="F92" s="264">
        <f t="shared" si="18"/>
        <v>0</v>
      </c>
      <c r="G92" s="274">
        <f>E92/D92*100</f>
        <v>3.3963147661526931</v>
      </c>
      <c r="H92" s="170">
        <f t="shared" si="4"/>
        <v>-1817.7379299999998</v>
      </c>
    </row>
    <row r="93" spans="1:8" x14ac:dyDescent="0.2">
      <c r="A93" s="22" t="s">
        <v>162</v>
      </c>
      <c r="B93" s="22" t="s">
        <v>163</v>
      </c>
      <c r="C93" s="33"/>
      <c r="D93" s="33"/>
      <c r="E93" s="169">
        <v>7.1530300000000002</v>
      </c>
      <c r="F93" s="47"/>
      <c r="G93" s="30" t="e">
        <f t="shared" ref="G93:G104" si="19">E93/D93*100</f>
        <v>#DIV/0!</v>
      </c>
      <c r="H93" s="25">
        <f t="shared" si="4"/>
        <v>7.1530300000000002</v>
      </c>
    </row>
    <row r="94" spans="1:8" x14ac:dyDescent="0.2">
      <c r="A94" s="83" t="s">
        <v>164</v>
      </c>
      <c r="B94" s="87" t="s">
        <v>165</v>
      </c>
      <c r="C94" s="73"/>
      <c r="D94" s="73"/>
      <c r="E94" s="73"/>
      <c r="F94" s="47"/>
      <c r="G94" s="30" t="e">
        <f t="shared" si="19"/>
        <v>#DIV/0!</v>
      </c>
      <c r="H94" s="31">
        <f t="shared" si="4"/>
        <v>0</v>
      </c>
    </row>
    <row r="95" spans="1:8" x14ac:dyDescent="0.2">
      <c r="A95" s="83" t="s">
        <v>166</v>
      </c>
      <c r="B95" s="83" t="s">
        <v>167</v>
      </c>
      <c r="C95" s="37"/>
      <c r="D95" s="37"/>
      <c r="E95" s="37">
        <v>56.753540000000001</v>
      </c>
      <c r="F95" s="38"/>
      <c r="G95" s="30"/>
      <c r="H95" s="31"/>
    </row>
    <row r="96" spans="1:8" x14ac:dyDescent="0.2">
      <c r="A96" s="83" t="s">
        <v>168</v>
      </c>
      <c r="B96" s="83" t="s">
        <v>169</v>
      </c>
      <c r="C96" s="37">
        <v>761.69349999999997</v>
      </c>
      <c r="D96" s="37">
        <v>761.69349999999997</v>
      </c>
      <c r="E96" s="84"/>
      <c r="F96" s="71"/>
      <c r="G96" s="79">
        <f t="shared" si="19"/>
        <v>0</v>
      </c>
      <c r="H96" s="90">
        <f t="shared" si="4"/>
        <v>-761.69349999999997</v>
      </c>
    </row>
    <row r="97" spans="1:8" x14ac:dyDescent="0.2">
      <c r="A97" s="70" t="s">
        <v>291</v>
      </c>
      <c r="B97" s="70" t="s">
        <v>293</v>
      </c>
      <c r="C97" s="28">
        <f>C98</f>
        <v>1119.951</v>
      </c>
      <c r="D97" s="28">
        <f>D98</f>
        <v>1119.951</v>
      </c>
      <c r="E97" s="28">
        <f>E98</f>
        <v>0</v>
      </c>
      <c r="F97" s="28">
        <f t="shared" ref="F97" si="20">F98</f>
        <v>0</v>
      </c>
      <c r="G97" s="30"/>
      <c r="H97" s="31"/>
    </row>
    <row r="98" spans="1:8" ht="12.75" thickBot="1" x14ac:dyDescent="0.25">
      <c r="A98" s="279" t="s">
        <v>292</v>
      </c>
      <c r="B98" s="279" t="s">
        <v>294</v>
      </c>
      <c r="C98" s="113">
        <v>1119.951</v>
      </c>
      <c r="D98" s="113">
        <v>1119.951</v>
      </c>
      <c r="E98" s="113"/>
      <c r="F98" s="269"/>
      <c r="G98" s="280"/>
      <c r="H98" s="281"/>
    </row>
    <row r="99" spans="1:8" ht="12.75" thickBot="1" x14ac:dyDescent="0.25">
      <c r="A99" s="295" t="s">
        <v>170</v>
      </c>
      <c r="B99" s="114" t="s">
        <v>171</v>
      </c>
      <c r="C99" s="299">
        <f>C100+C153+C155</f>
        <v>385304.09999999992</v>
      </c>
      <c r="D99" s="299">
        <f>D100+D153+D155</f>
        <v>385304.09999999992</v>
      </c>
      <c r="E99" s="13">
        <f>E100+E153+E155+E158+E160</f>
        <v>23896.879660000002</v>
      </c>
      <c r="F99" s="13">
        <f>F100+F153+F155</f>
        <v>31139.19959</v>
      </c>
      <c r="G99" s="234">
        <f t="shared" si="19"/>
        <v>6.2020828898524591</v>
      </c>
      <c r="H99" s="265">
        <f t="shared" si="4"/>
        <v>-361407.22033999994</v>
      </c>
    </row>
    <row r="100" spans="1:8" ht="12.75" thickBot="1" x14ac:dyDescent="0.25">
      <c r="A100" s="302" t="s">
        <v>172</v>
      </c>
      <c r="B100" s="303" t="s">
        <v>173</v>
      </c>
      <c r="C100" s="304">
        <f>C101+C104+C127+C150</f>
        <v>385304.09999999992</v>
      </c>
      <c r="D100" s="304">
        <f>D101+D104+D127+D150</f>
        <v>385304.09999999992</v>
      </c>
      <c r="E100" s="305">
        <f>E101+E104+E127+E150</f>
        <v>23899.498520000001</v>
      </c>
      <c r="F100" s="305">
        <f>F101+F104+F127</f>
        <v>31139.19959</v>
      </c>
      <c r="G100" s="240">
        <f t="shared" si="19"/>
        <v>6.2027625763650081</v>
      </c>
      <c r="H100" s="15">
        <f t="shared" si="4"/>
        <v>-361404.6014799999</v>
      </c>
    </row>
    <row r="101" spans="1:8" ht="12.75" thickBot="1" x14ac:dyDescent="0.25">
      <c r="A101" s="295" t="s">
        <v>174</v>
      </c>
      <c r="B101" s="114" t="s">
        <v>175</v>
      </c>
      <c r="C101" s="299">
        <f>C102+C103</f>
        <v>139797</v>
      </c>
      <c r="D101" s="299">
        <f>D102+D103</f>
        <v>139797</v>
      </c>
      <c r="E101" s="13">
        <f>E102+E103</f>
        <v>9443</v>
      </c>
      <c r="F101" s="13">
        <f>F102+F103</f>
        <v>16421</v>
      </c>
      <c r="G101" s="240">
        <f t="shared" si="19"/>
        <v>6.7547944519553358</v>
      </c>
      <c r="H101" s="15">
        <f t="shared" si="4"/>
        <v>-130354</v>
      </c>
    </row>
    <row r="102" spans="1:8" x14ac:dyDescent="0.2">
      <c r="A102" s="72" t="s">
        <v>176</v>
      </c>
      <c r="B102" s="171" t="s">
        <v>177</v>
      </c>
      <c r="C102" s="172">
        <v>139797</v>
      </c>
      <c r="D102" s="172">
        <v>139797</v>
      </c>
      <c r="E102" s="173">
        <v>9443</v>
      </c>
      <c r="F102" s="174">
        <v>16421</v>
      </c>
      <c r="G102" s="48">
        <f t="shared" si="19"/>
        <v>6.7547944519553358</v>
      </c>
      <c r="H102" s="25">
        <f t="shared" si="4"/>
        <v>-130354</v>
      </c>
    </row>
    <row r="103" spans="1:8" ht="24.75" thickBot="1" x14ac:dyDescent="0.25">
      <c r="A103" s="175" t="s">
        <v>178</v>
      </c>
      <c r="B103" s="176" t="s">
        <v>179</v>
      </c>
      <c r="C103" s="177"/>
      <c r="D103" s="177"/>
      <c r="E103" s="112"/>
      <c r="F103" s="137"/>
      <c r="G103" s="85" t="e">
        <f t="shared" si="19"/>
        <v>#DIV/0!</v>
      </c>
      <c r="H103" s="40">
        <f t="shared" si="4"/>
        <v>0</v>
      </c>
    </row>
    <row r="104" spans="1:8" ht="12.75" thickBot="1" x14ac:dyDescent="0.25">
      <c r="A104" s="295" t="s">
        <v>180</v>
      </c>
      <c r="B104" s="114" t="s">
        <v>181</v>
      </c>
      <c r="C104" s="299">
        <f>C106+C116+C112+C107+C113+C105+C111+C110+C109+C115</f>
        <v>53484.9</v>
      </c>
      <c r="D104" s="299">
        <f>D106+D116+D112+D107+D113+D105+D111+D110+D109+D115</f>
        <v>53484.9</v>
      </c>
      <c r="E104" s="13">
        <f>E106+E116+E112+E107+E113+E105+E111+E110+E109</f>
        <v>307.83383000000003</v>
      </c>
      <c r="F104" s="13">
        <f>F106+F116+F112+F107+F113+F105+F114+F108+F109</f>
        <v>382.36662000000001</v>
      </c>
      <c r="G104" s="240">
        <f t="shared" si="19"/>
        <v>0.57555278218712203</v>
      </c>
      <c r="H104" s="15">
        <f t="shared" si="4"/>
        <v>-53177.066169999998</v>
      </c>
    </row>
    <row r="105" spans="1:8" ht="24" hidden="1" customHeight="1" x14ac:dyDescent="0.2">
      <c r="A105" s="178" t="s">
        <v>182</v>
      </c>
      <c r="B105" s="64" t="s">
        <v>183</v>
      </c>
      <c r="C105" s="172"/>
      <c r="D105" s="172"/>
      <c r="E105" s="173"/>
      <c r="F105" s="174"/>
      <c r="G105" s="48" t="e">
        <f>E105/D105*100</f>
        <v>#DIV/0!</v>
      </c>
      <c r="H105" s="25">
        <f>E105-D105</f>
        <v>0</v>
      </c>
    </row>
    <row r="106" spans="1:8" x14ac:dyDescent="0.2">
      <c r="A106" s="179" t="s">
        <v>184</v>
      </c>
      <c r="B106" s="70" t="s">
        <v>185</v>
      </c>
      <c r="C106" s="51">
        <v>3178.2</v>
      </c>
      <c r="D106" s="51">
        <v>3178.2</v>
      </c>
      <c r="E106" s="28"/>
      <c r="F106" s="29"/>
      <c r="G106" s="30">
        <f>E106/D106*100</f>
        <v>0</v>
      </c>
      <c r="H106" s="31">
        <f>E106-D106</f>
        <v>-3178.2</v>
      </c>
    </row>
    <row r="107" spans="1:8" s="10" customFormat="1" ht="12" hidden="1" customHeight="1" x14ac:dyDescent="0.2">
      <c r="A107" s="180" t="s">
        <v>186</v>
      </c>
      <c r="B107" s="70" t="s">
        <v>187</v>
      </c>
      <c r="C107" s="51"/>
      <c r="D107" s="51"/>
      <c r="E107" s="28"/>
      <c r="F107" s="181"/>
      <c r="G107" s="30" t="e">
        <f>E107/D107*100</f>
        <v>#DIV/0!</v>
      </c>
      <c r="H107" s="122">
        <f>E107-D107</f>
        <v>0</v>
      </c>
    </row>
    <row r="108" spans="1:8" s="10" customFormat="1" ht="12" hidden="1" customHeight="1" x14ac:dyDescent="0.2">
      <c r="A108" s="180" t="s">
        <v>188</v>
      </c>
      <c r="B108" s="87" t="s">
        <v>189</v>
      </c>
      <c r="C108" s="51"/>
      <c r="D108" s="51"/>
      <c r="E108" s="28"/>
      <c r="F108" s="28"/>
      <c r="G108" s="30"/>
      <c r="H108" s="122"/>
    </row>
    <row r="109" spans="1:8" s="10" customFormat="1" x14ac:dyDescent="0.2">
      <c r="A109" s="180" t="s">
        <v>190</v>
      </c>
      <c r="B109" s="87" t="s">
        <v>191</v>
      </c>
      <c r="C109" s="51">
        <v>27154.799999999999</v>
      </c>
      <c r="D109" s="51">
        <v>27154.799999999999</v>
      </c>
      <c r="E109" s="28"/>
      <c r="F109" s="28"/>
      <c r="G109" s="30">
        <f>E109/D109*100</f>
        <v>0</v>
      </c>
      <c r="H109" s="122">
        <f>E109-D109</f>
        <v>-27154.799999999999</v>
      </c>
    </row>
    <row r="110" spans="1:8" s="10" customFormat="1" ht="36" x14ac:dyDescent="0.2">
      <c r="A110" s="182" t="s">
        <v>192</v>
      </c>
      <c r="B110" s="123" t="s">
        <v>193</v>
      </c>
      <c r="C110" s="58">
        <v>5976.5</v>
      </c>
      <c r="D110" s="58">
        <v>5976.5</v>
      </c>
      <c r="E110" s="84"/>
      <c r="F110" s="183"/>
      <c r="G110" s="30">
        <f>E110/D110*100</f>
        <v>0</v>
      </c>
      <c r="H110" s="122">
        <f t="shared" si="4"/>
        <v>-5976.5</v>
      </c>
    </row>
    <row r="111" spans="1:8" s="10" customFormat="1" ht="23.25" customHeight="1" x14ac:dyDescent="0.2">
      <c r="A111" s="184" t="s">
        <v>194</v>
      </c>
      <c r="B111" s="89" t="s">
        <v>195</v>
      </c>
      <c r="C111" s="51"/>
      <c r="D111" s="51"/>
      <c r="E111" s="28"/>
      <c r="F111" s="29"/>
      <c r="G111" s="30"/>
      <c r="H111" s="31">
        <f t="shared" si="4"/>
        <v>0</v>
      </c>
    </row>
    <row r="112" spans="1:8" s="10" customFormat="1" x14ac:dyDescent="0.2">
      <c r="A112" s="72" t="s">
        <v>196</v>
      </c>
      <c r="B112" s="63" t="s">
        <v>197</v>
      </c>
      <c r="C112" s="185">
        <v>3236.5</v>
      </c>
      <c r="D112" s="185">
        <v>3236.5</v>
      </c>
      <c r="E112" s="46"/>
      <c r="F112" s="183"/>
      <c r="G112" s="55">
        <f>E112/D112*100</f>
        <v>0</v>
      </c>
      <c r="H112" s="122">
        <f>E112-D112</f>
        <v>-3236.5</v>
      </c>
    </row>
    <row r="113" spans="1:8" s="10" customFormat="1" ht="12" hidden="1" customHeight="1" x14ac:dyDescent="0.2">
      <c r="A113" s="180" t="s">
        <v>198</v>
      </c>
      <c r="B113" s="186" t="s">
        <v>199</v>
      </c>
      <c r="C113" s="117"/>
      <c r="D113" s="117"/>
      <c r="E113" s="23"/>
      <c r="F113" s="187"/>
      <c r="G113" s="79" t="e">
        <f>E113/D113*100</f>
        <v>#DIV/0!</v>
      </c>
      <c r="H113" s="90">
        <f t="shared" si="4"/>
        <v>0</v>
      </c>
    </row>
    <row r="114" spans="1:8" s="10" customFormat="1" ht="24" hidden="1" customHeight="1" x14ac:dyDescent="0.2">
      <c r="A114" s="188" t="s">
        <v>200</v>
      </c>
      <c r="B114" s="192" t="s">
        <v>201</v>
      </c>
      <c r="C114" s="58"/>
      <c r="D114" s="58"/>
      <c r="E114" s="84"/>
      <c r="F114" s="282"/>
      <c r="G114" s="79"/>
      <c r="H114" s="110"/>
    </row>
    <row r="115" spans="1:8" s="10" customFormat="1" ht="12.75" thickBot="1" x14ac:dyDescent="0.25">
      <c r="A115" s="283" t="s">
        <v>295</v>
      </c>
      <c r="B115" s="176" t="s">
        <v>296</v>
      </c>
      <c r="C115" s="113">
        <v>4989.1000000000004</v>
      </c>
      <c r="D115" s="113">
        <v>4989.1000000000004</v>
      </c>
      <c r="E115" s="112"/>
      <c r="F115" s="137"/>
      <c r="G115" s="39"/>
      <c r="H115" s="208"/>
    </row>
    <row r="116" spans="1:8" ht="12.75" thickBot="1" x14ac:dyDescent="0.25">
      <c r="A116" s="295" t="s">
        <v>202</v>
      </c>
      <c r="B116" s="306" t="s">
        <v>203</v>
      </c>
      <c r="C116" s="299">
        <f>C117+C118+C119+C120+C122+C124+C125+C126+C121+C123</f>
        <v>8949.7999999999993</v>
      </c>
      <c r="D116" s="299">
        <f>D117+D118+D119+D120+D122+D124+D125+D126+D121+D123</f>
        <v>8949.7999999999993</v>
      </c>
      <c r="E116" s="13">
        <f>E117+E118+E119+E120+E122+E124+E125+E126+E121</f>
        <v>307.83383000000003</v>
      </c>
      <c r="F116" s="13">
        <f>F117+F118+F119+F120+F122+F124+F125+F126+F123</f>
        <v>382.36662000000001</v>
      </c>
      <c r="G116" s="234">
        <f t="shared" ref="G116:G122" si="21">E116/D116*100</f>
        <v>3.4395609957764424</v>
      </c>
      <c r="H116" s="265">
        <f t="shared" si="4"/>
        <v>-8641.9661699999997</v>
      </c>
    </row>
    <row r="117" spans="1:8" x14ac:dyDescent="0.2">
      <c r="A117" s="22" t="s">
        <v>202</v>
      </c>
      <c r="B117" s="171" t="s">
        <v>204</v>
      </c>
      <c r="C117" s="173">
        <v>907.8</v>
      </c>
      <c r="D117" s="173">
        <v>907.8</v>
      </c>
      <c r="E117" s="173"/>
      <c r="F117" s="190"/>
      <c r="G117" s="48">
        <f t="shared" si="21"/>
        <v>0</v>
      </c>
      <c r="H117" s="25">
        <f t="shared" si="4"/>
        <v>-907.8</v>
      </c>
    </row>
    <row r="118" spans="1:8" ht="24" x14ac:dyDescent="0.2">
      <c r="A118" s="191" t="s">
        <v>202</v>
      </c>
      <c r="B118" s="192" t="s">
        <v>205</v>
      </c>
      <c r="C118" s="28">
        <v>1147.9000000000001</v>
      </c>
      <c r="D118" s="28">
        <v>1147.9000000000001</v>
      </c>
      <c r="E118" s="28">
        <v>101.88</v>
      </c>
      <c r="F118" s="190">
        <v>186.12</v>
      </c>
      <c r="G118" s="30">
        <f t="shared" si="21"/>
        <v>8.8753375729593156</v>
      </c>
      <c r="H118" s="122">
        <f t="shared" si="4"/>
        <v>-1046.02</v>
      </c>
    </row>
    <row r="119" spans="1:8" ht="12" hidden="1" customHeight="1" x14ac:dyDescent="0.2">
      <c r="A119" s="83" t="s">
        <v>202</v>
      </c>
      <c r="B119" s="166" t="s">
        <v>206</v>
      </c>
      <c r="C119" s="28"/>
      <c r="D119" s="28"/>
      <c r="E119" s="190"/>
      <c r="F119" s="71"/>
      <c r="G119" s="30" t="e">
        <f t="shared" si="21"/>
        <v>#DIV/0!</v>
      </c>
      <c r="H119" s="122">
        <f t="shared" si="4"/>
        <v>0</v>
      </c>
    </row>
    <row r="120" spans="1:8" ht="12" hidden="1" customHeight="1" x14ac:dyDescent="0.2">
      <c r="A120" s="83" t="s">
        <v>207</v>
      </c>
      <c r="B120" s="166" t="s">
        <v>208</v>
      </c>
      <c r="C120" s="37"/>
      <c r="D120" s="37"/>
      <c r="E120" s="37"/>
      <c r="F120" s="29"/>
      <c r="G120" s="30" t="e">
        <f t="shared" si="21"/>
        <v>#DIV/0!</v>
      </c>
      <c r="H120" s="122">
        <f t="shared" si="4"/>
        <v>0</v>
      </c>
    </row>
    <row r="121" spans="1:8" ht="12" hidden="1" customHeight="1" x14ac:dyDescent="0.2">
      <c r="A121" s="108" t="s">
        <v>207</v>
      </c>
      <c r="B121" s="193" t="s">
        <v>209</v>
      </c>
      <c r="C121" s="37"/>
      <c r="D121" s="37"/>
      <c r="E121" s="37"/>
      <c r="F121" s="71"/>
      <c r="G121" s="30"/>
      <c r="H121" s="122"/>
    </row>
    <row r="122" spans="1:8" ht="24" x14ac:dyDescent="0.2">
      <c r="A122" s="108" t="s">
        <v>207</v>
      </c>
      <c r="B122" s="193" t="s">
        <v>210</v>
      </c>
      <c r="C122" s="84">
        <v>2531.6999999999998</v>
      </c>
      <c r="D122" s="84">
        <v>2531.6999999999998</v>
      </c>
      <c r="E122" s="84"/>
      <c r="F122" s="84"/>
      <c r="G122" s="30">
        <f t="shared" si="21"/>
        <v>0</v>
      </c>
      <c r="H122" s="122">
        <f t="shared" si="4"/>
        <v>-2531.6999999999998</v>
      </c>
    </row>
    <row r="123" spans="1:8" ht="24" customHeight="1" x14ac:dyDescent="0.2">
      <c r="A123" s="108" t="s">
        <v>207</v>
      </c>
      <c r="B123" s="284" t="s">
        <v>297</v>
      </c>
      <c r="C123" s="84">
        <v>1230.4000000000001</v>
      </c>
      <c r="D123" s="84">
        <v>1230.4000000000001</v>
      </c>
      <c r="E123" s="84"/>
      <c r="F123" s="190"/>
      <c r="G123" s="30"/>
      <c r="H123" s="122"/>
    </row>
    <row r="124" spans="1:8" ht="24" hidden="1" customHeight="1" x14ac:dyDescent="0.2">
      <c r="A124" s="70" t="s">
        <v>202</v>
      </c>
      <c r="B124" s="194" t="s">
        <v>211</v>
      </c>
      <c r="C124" s="28"/>
      <c r="D124" s="28"/>
      <c r="E124" s="28"/>
      <c r="F124" s="28"/>
      <c r="G124" s="30" t="e">
        <f>E124/D124*100</f>
        <v>#DIV/0!</v>
      </c>
      <c r="H124" s="122">
        <f t="shared" si="4"/>
        <v>0</v>
      </c>
    </row>
    <row r="125" spans="1:8" ht="24.75" thickBot="1" x14ac:dyDescent="0.25">
      <c r="A125" s="70" t="s">
        <v>202</v>
      </c>
      <c r="B125" s="195" t="s">
        <v>212</v>
      </c>
      <c r="C125" s="84">
        <v>3132</v>
      </c>
      <c r="D125" s="84">
        <v>3132</v>
      </c>
      <c r="E125" s="84">
        <v>205.95383000000001</v>
      </c>
      <c r="F125" s="29">
        <v>196.24662000000001</v>
      </c>
      <c r="G125" s="30"/>
      <c r="H125" s="122"/>
    </row>
    <row r="126" spans="1:8" ht="24.75" hidden="1" customHeight="1" thickBot="1" x14ac:dyDescent="0.25">
      <c r="A126" s="196" t="s">
        <v>202</v>
      </c>
      <c r="B126" s="197" t="s">
        <v>213</v>
      </c>
      <c r="C126" s="84"/>
      <c r="D126" s="84"/>
      <c r="E126" s="84"/>
      <c r="F126" s="198"/>
      <c r="G126" s="85"/>
      <c r="H126" s="122">
        <f t="shared" si="4"/>
        <v>0</v>
      </c>
    </row>
    <row r="127" spans="1:8" ht="12.75" thickBot="1" x14ac:dyDescent="0.25">
      <c r="A127" s="295" t="s">
        <v>214</v>
      </c>
      <c r="B127" s="114" t="s">
        <v>215</v>
      </c>
      <c r="C127" s="299">
        <f>C128+C140+C142+C144+C146+C147+C148+C143+C141+C145</f>
        <v>179714.39999999997</v>
      </c>
      <c r="D127" s="299">
        <f>D128+D140+D142+D144+D146+D147+D148+D143+D141+D145</f>
        <v>179714.39999999997</v>
      </c>
      <c r="E127" s="13">
        <f>E128+E140+E142+E144+E146+E147+E148+E143+E141</f>
        <v>14148.66469</v>
      </c>
      <c r="F127" s="13">
        <f>F128+F140+F142+F144+F146+F147+F148+F143+F141</f>
        <v>14335.832969999999</v>
      </c>
      <c r="G127" s="240">
        <f>E127/D127*100</f>
        <v>7.8728608781488862</v>
      </c>
      <c r="H127" s="15">
        <f t="shared" si="4"/>
        <v>-165565.73530999996</v>
      </c>
    </row>
    <row r="128" spans="1:8" ht="12.75" thickBot="1" x14ac:dyDescent="0.25">
      <c r="A128" s="295" t="s">
        <v>216</v>
      </c>
      <c r="B128" s="114" t="s">
        <v>217</v>
      </c>
      <c r="C128" s="307">
        <f>C131+C135+C130+C129+C132+C137+C133+C134+C138+C139+C136</f>
        <v>132753.1</v>
      </c>
      <c r="D128" s="307">
        <f>D131+D135+D130+D129+D132+D137+D133+D134+D138+D139+D136</f>
        <v>132753.1</v>
      </c>
      <c r="E128" s="127">
        <f>E131+E135+E130+E129+E132+E137+E133+E134+E138+E139+E136</f>
        <v>10284.125</v>
      </c>
      <c r="F128" s="127">
        <f>F131+F135+F130+F129+F132+F137+F133+F134+F138+F139</f>
        <v>10290.84</v>
      </c>
      <c r="G128" s="240">
        <f>E128/D128*100</f>
        <v>7.7468059126302888</v>
      </c>
      <c r="H128" s="15">
        <f t="shared" si="4"/>
        <v>-122468.97500000001</v>
      </c>
    </row>
    <row r="129" spans="1:8" ht="24" x14ac:dyDescent="0.2">
      <c r="A129" s="199" t="s">
        <v>218</v>
      </c>
      <c r="B129" s="64" t="s">
        <v>219</v>
      </c>
      <c r="C129" s="200">
        <v>1523.5</v>
      </c>
      <c r="D129" s="200">
        <v>1523.5</v>
      </c>
      <c r="E129" s="173"/>
      <c r="F129" s="201"/>
      <c r="G129" s="48">
        <f>E129/D129*100</f>
        <v>0</v>
      </c>
      <c r="H129" s="25">
        <f t="shared" si="4"/>
        <v>-1523.5</v>
      </c>
    </row>
    <row r="130" spans="1:8" ht="24" x14ac:dyDescent="0.2">
      <c r="A130" s="202" t="s">
        <v>218</v>
      </c>
      <c r="B130" s="166" t="s">
        <v>220</v>
      </c>
      <c r="C130" s="203">
        <v>9.6999999999999993</v>
      </c>
      <c r="D130" s="203">
        <v>9.6999999999999993</v>
      </c>
      <c r="E130" s="46"/>
      <c r="F130" s="183"/>
      <c r="G130" s="30">
        <f t="shared" ref="G130:G147" si="22">E130/D130*100</f>
        <v>0</v>
      </c>
      <c r="H130" s="122">
        <f t="shared" ref="H130:H147" si="23">E130-D130</f>
        <v>-9.6999999999999993</v>
      </c>
    </row>
    <row r="131" spans="1:8" x14ac:dyDescent="0.2">
      <c r="A131" s="72" t="s">
        <v>218</v>
      </c>
      <c r="B131" s="70" t="s">
        <v>221</v>
      </c>
      <c r="C131" s="28">
        <v>96609.4</v>
      </c>
      <c r="D131" s="28">
        <v>96609.4</v>
      </c>
      <c r="E131" s="46">
        <v>8043</v>
      </c>
      <c r="F131" s="204">
        <v>8035</v>
      </c>
      <c r="G131" s="30">
        <f t="shared" si="22"/>
        <v>8.3252768364155045</v>
      </c>
      <c r="H131" s="122">
        <f t="shared" si="23"/>
        <v>-88566.399999999994</v>
      </c>
    </row>
    <row r="132" spans="1:8" x14ac:dyDescent="0.2">
      <c r="A132" s="72" t="s">
        <v>218</v>
      </c>
      <c r="B132" s="70" t="s">
        <v>222</v>
      </c>
      <c r="C132" s="28">
        <v>15126.8</v>
      </c>
      <c r="D132" s="28">
        <v>15126.8</v>
      </c>
      <c r="E132" s="46">
        <v>1259</v>
      </c>
      <c r="F132" s="204">
        <v>1365</v>
      </c>
      <c r="G132" s="30">
        <f t="shared" si="22"/>
        <v>8.3229764391675705</v>
      </c>
      <c r="H132" s="122">
        <f t="shared" si="23"/>
        <v>-13867.8</v>
      </c>
    </row>
    <row r="133" spans="1:8" x14ac:dyDescent="0.2">
      <c r="A133" s="72" t="s">
        <v>218</v>
      </c>
      <c r="B133" s="70" t="s">
        <v>223</v>
      </c>
      <c r="C133" s="28">
        <v>543.20000000000005</v>
      </c>
      <c r="D133" s="28">
        <v>543.20000000000005</v>
      </c>
      <c r="E133" s="46"/>
      <c r="F133" s="204"/>
      <c r="G133" s="55">
        <f t="shared" si="22"/>
        <v>0</v>
      </c>
      <c r="H133" s="122">
        <f t="shared" si="23"/>
        <v>-543.20000000000005</v>
      </c>
    </row>
    <row r="134" spans="1:8" x14ac:dyDescent="0.2">
      <c r="A134" s="72" t="s">
        <v>218</v>
      </c>
      <c r="B134" s="123" t="s">
        <v>224</v>
      </c>
      <c r="C134" s="28">
        <v>225</v>
      </c>
      <c r="D134" s="28">
        <v>225</v>
      </c>
      <c r="E134" s="46"/>
      <c r="F134" s="204"/>
      <c r="G134" s="30">
        <f t="shared" si="22"/>
        <v>0</v>
      </c>
      <c r="H134" s="122">
        <f t="shared" si="23"/>
        <v>-225</v>
      </c>
    </row>
    <row r="135" spans="1:8" x14ac:dyDescent="0.2">
      <c r="A135" s="72" t="s">
        <v>218</v>
      </c>
      <c r="B135" s="70" t="s">
        <v>225</v>
      </c>
      <c r="C135" s="28">
        <v>305.10000000000002</v>
      </c>
      <c r="D135" s="28">
        <v>305.10000000000002</v>
      </c>
      <c r="E135" s="46"/>
      <c r="F135" s="181">
        <v>25.43</v>
      </c>
      <c r="G135" s="55">
        <f t="shared" si="22"/>
        <v>0</v>
      </c>
      <c r="H135" s="122">
        <f t="shared" si="23"/>
        <v>-305.10000000000002</v>
      </c>
    </row>
    <row r="136" spans="1:8" x14ac:dyDescent="0.2">
      <c r="A136" s="72" t="s">
        <v>218</v>
      </c>
      <c r="B136" s="205" t="s">
        <v>298</v>
      </c>
      <c r="C136" s="28">
        <v>1087.5999999999999</v>
      </c>
      <c r="D136" s="28">
        <v>1087.5999999999999</v>
      </c>
      <c r="E136" s="46">
        <v>96.525000000000006</v>
      </c>
      <c r="F136" s="189"/>
      <c r="G136" s="55"/>
      <c r="H136" s="122"/>
    </row>
    <row r="137" spans="1:8" ht="36" x14ac:dyDescent="0.2">
      <c r="A137" s="199" t="s">
        <v>218</v>
      </c>
      <c r="B137" s="166" t="s">
        <v>226</v>
      </c>
      <c r="C137" s="28">
        <v>1320.2</v>
      </c>
      <c r="D137" s="28">
        <v>1320.2</v>
      </c>
      <c r="E137" s="46"/>
      <c r="F137" s="204"/>
      <c r="G137" s="55">
        <f t="shared" si="22"/>
        <v>0</v>
      </c>
      <c r="H137" s="122">
        <f t="shared" si="23"/>
        <v>-1320.2</v>
      </c>
    </row>
    <row r="138" spans="1:8" x14ac:dyDescent="0.2">
      <c r="A138" s="72" t="s">
        <v>218</v>
      </c>
      <c r="B138" s="205" t="s">
        <v>227</v>
      </c>
      <c r="C138" s="28">
        <v>11413.3</v>
      </c>
      <c r="D138" s="28">
        <v>11413.3</v>
      </c>
      <c r="E138" s="46">
        <v>885.6</v>
      </c>
      <c r="F138" s="190">
        <v>865.41</v>
      </c>
      <c r="G138" s="30">
        <f t="shared" si="22"/>
        <v>7.7593684560994634</v>
      </c>
      <c r="H138" s="122">
        <f t="shared" si="23"/>
        <v>-10527.699999999999</v>
      </c>
    </row>
    <row r="139" spans="1:8" ht="36.75" thickBot="1" x14ac:dyDescent="0.25">
      <c r="A139" s="206" t="s">
        <v>218</v>
      </c>
      <c r="B139" s="207" t="s">
        <v>228</v>
      </c>
      <c r="C139" s="112">
        <v>4589.3</v>
      </c>
      <c r="D139" s="112">
        <v>4589.3</v>
      </c>
      <c r="E139" s="112"/>
      <c r="F139" s="112"/>
      <c r="G139" s="39">
        <f t="shared" si="22"/>
        <v>0</v>
      </c>
      <c r="H139" s="208">
        <f t="shared" si="23"/>
        <v>-4589.3</v>
      </c>
    </row>
    <row r="140" spans="1:8" x14ac:dyDescent="0.2">
      <c r="A140" s="72" t="s">
        <v>229</v>
      </c>
      <c r="B140" s="209" t="s">
        <v>230</v>
      </c>
      <c r="C140" s="46">
        <v>1765.9</v>
      </c>
      <c r="D140" s="46">
        <v>1765.9</v>
      </c>
      <c r="E140" s="210"/>
      <c r="F140" s="95"/>
      <c r="G140" s="55">
        <f t="shared" si="22"/>
        <v>0</v>
      </c>
      <c r="H140" s="122">
        <f t="shared" si="23"/>
        <v>-1765.9</v>
      </c>
    </row>
    <row r="141" spans="1:8" ht="27.75" customHeight="1" x14ac:dyDescent="0.2">
      <c r="A141" s="199" t="s">
        <v>231</v>
      </c>
      <c r="B141" s="211" t="s">
        <v>232</v>
      </c>
      <c r="C141" s="28">
        <v>1173.5</v>
      </c>
      <c r="D141" s="28">
        <v>1173.5</v>
      </c>
      <c r="E141" s="190"/>
      <c r="F141" s="29"/>
      <c r="G141" s="30">
        <f t="shared" si="22"/>
        <v>0</v>
      </c>
      <c r="H141" s="122">
        <f t="shared" si="23"/>
        <v>-1173.5</v>
      </c>
    </row>
    <row r="142" spans="1:8" ht="13.5" customHeight="1" x14ac:dyDescent="0.2">
      <c r="A142" s="87" t="s">
        <v>233</v>
      </c>
      <c r="B142" s="70" t="s">
        <v>234</v>
      </c>
      <c r="C142" s="212">
        <v>1733.3</v>
      </c>
      <c r="D142" s="212">
        <v>1733.3</v>
      </c>
      <c r="E142" s="212">
        <v>433.32499999999999</v>
      </c>
      <c r="F142" s="95">
        <v>391.77499999999998</v>
      </c>
      <c r="G142" s="30">
        <f t="shared" si="22"/>
        <v>25</v>
      </c>
      <c r="H142" s="122">
        <f t="shared" si="23"/>
        <v>-1299.9749999999999</v>
      </c>
    </row>
    <row r="143" spans="1:8" ht="24" hidden="1" customHeight="1" x14ac:dyDescent="0.2">
      <c r="A143" s="65" t="s">
        <v>235</v>
      </c>
      <c r="B143" s="192" t="s">
        <v>236</v>
      </c>
      <c r="C143" s="213"/>
      <c r="D143" s="213"/>
      <c r="E143" s="84"/>
      <c r="F143" s="71"/>
      <c r="G143" s="55" t="e">
        <f>E143/D143*100</f>
        <v>#DIV/0!</v>
      </c>
      <c r="H143" s="122">
        <f>E143-D143</f>
        <v>0</v>
      </c>
    </row>
    <row r="144" spans="1:8" ht="13.5" customHeight="1" x14ac:dyDescent="0.2">
      <c r="A144" s="65" t="s">
        <v>237</v>
      </c>
      <c r="B144" s="123" t="s">
        <v>238</v>
      </c>
      <c r="C144" s="214">
        <v>234.3</v>
      </c>
      <c r="D144" s="214">
        <v>234.3</v>
      </c>
      <c r="E144" s="212"/>
      <c r="F144" s="29"/>
      <c r="G144" s="55">
        <f t="shared" si="22"/>
        <v>0</v>
      </c>
      <c r="H144" s="122">
        <f t="shared" si="23"/>
        <v>-234.3</v>
      </c>
    </row>
    <row r="145" spans="1:8" ht="26.25" customHeight="1" x14ac:dyDescent="0.2">
      <c r="A145" s="88" t="s">
        <v>299</v>
      </c>
      <c r="B145" s="89" t="s">
        <v>300</v>
      </c>
      <c r="C145" s="214">
        <v>212.2</v>
      </c>
      <c r="D145" s="214">
        <v>212.2</v>
      </c>
      <c r="E145" s="212"/>
      <c r="F145" s="29"/>
      <c r="G145" s="55"/>
      <c r="H145" s="122"/>
    </row>
    <row r="146" spans="1:8" x14ac:dyDescent="0.2">
      <c r="A146" s="87" t="s">
        <v>239</v>
      </c>
      <c r="B146" s="123" t="s">
        <v>240</v>
      </c>
      <c r="C146" s="214">
        <v>635.29999999999995</v>
      </c>
      <c r="D146" s="214">
        <v>635.29999999999995</v>
      </c>
      <c r="E146" s="212">
        <v>28.724810000000002</v>
      </c>
      <c r="F146" s="29">
        <v>50.157940000000004</v>
      </c>
      <c r="G146" s="30">
        <f t="shared" si="22"/>
        <v>4.521456005036991</v>
      </c>
      <c r="H146" s="122">
        <f t="shared" si="23"/>
        <v>-606.57518999999991</v>
      </c>
    </row>
    <row r="147" spans="1:8" ht="12.75" thickBot="1" x14ac:dyDescent="0.25">
      <c r="A147" s="87" t="s">
        <v>241</v>
      </c>
      <c r="B147" s="70" t="s">
        <v>242</v>
      </c>
      <c r="C147" s="212">
        <v>1576.8</v>
      </c>
      <c r="D147" s="212">
        <v>1576.8</v>
      </c>
      <c r="E147" s="212">
        <v>94.489879999999999</v>
      </c>
      <c r="F147" s="29">
        <v>92.060029999999998</v>
      </c>
      <c r="G147" s="30">
        <f t="shared" si="22"/>
        <v>5.9925088787417558</v>
      </c>
      <c r="H147" s="122">
        <f t="shared" si="23"/>
        <v>-1482.3101199999999</v>
      </c>
    </row>
    <row r="148" spans="1:8" ht="12.75" thickBot="1" x14ac:dyDescent="0.25">
      <c r="A148" s="295" t="s">
        <v>243</v>
      </c>
      <c r="B148" s="114" t="s">
        <v>244</v>
      </c>
      <c r="C148" s="307">
        <f>C149</f>
        <v>39630</v>
      </c>
      <c r="D148" s="307">
        <f>D149</f>
        <v>39630</v>
      </c>
      <c r="E148" s="127">
        <f>E149</f>
        <v>3308</v>
      </c>
      <c r="F148" s="126">
        <f>F149</f>
        <v>3511</v>
      </c>
      <c r="G148" s="240">
        <f>E148/D148*100</f>
        <v>8.3472117083017903</v>
      </c>
      <c r="H148" s="15">
        <f>E148-D148</f>
        <v>-36322</v>
      </c>
    </row>
    <row r="149" spans="1:8" ht="12.75" thickBot="1" x14ac:dyDescent="0.25">
      <c r="A149" s="215" t="s">
        <v>245</v>
      </c>
      <c r="B149" s="216" t="s">
        <v>246</v>
      </c>
      <c r="C149" s="23">
        <v>39630</v>
      </c>
      <c r="D149" s="23">
        <v>39630</v>
      </c>
      <c r="E149" s="217">
        <v>3308</v>
      </c>
      <c r="F149" s="293">
        <v>3511</v>
      </c>
      <c r="G149" s="24">
        <f>E149/D149*100</f>
        <v>8.3472117083017903</v>
      </c>
      <c r="H149" s="96">
        <f>E149-D149</f>
        <v>-36322</v>
      </c>
    </row>
    <row r="150" spans="1:8" ht="12.75" thickBot="1" x14ac:dyDescent="0.25">
      <c r="A150" s="218" t="s">
        <v>247</v>
      </c>
      <c r="B150" s="311" t="s">
        <v>248</v>
      </c>
      <c r="C150" s="309">
        <f>C151+C152</f>
        <v>12307.8</v>
      </c>
      <c r="D150" s="309">
        <f>D151+D152</f>
        <v>12307.8</v>
      </c>
      <c r="E150" s="310">
        <f>E151+E152</f>
        <v>0</v>
      </c>
      <c r="F150" s="308"/>
      <c r="G150" s="240">
        <f>E150/D150*100</f>
        <v>0</v>
      </c>
      <c r="H150" s="15">
        <f>E150-D150</f>
        <v>-12307.8</v>
      </c>
    </row>
    <row r="151" spans="1:8" ht="36.75" thickBot="1" x14ac:dyDescent="0.25">
      <c r="A151" s="219" t="s">
        <v>249</v>
      </c>
      <c r="B151" s="220" t="s">
        <v>250</v>
      </c>
      <c r="C151" s="221">
        <v>12307.8</v>
      </c>
      <c r="D151" s="221">
        <v>12307.8</v>
      </c>
      <c r="E151" s="222"/>
      <c r="F151" s="223"/>
      <c r="G151" s="48">
        <f>E151/D151*100</f>
        <v>0</v>
      </c>
      <c r="H151" s="25">
        <f>E151-D151</f>
        <v>-12307.8</v>
      </c>
    </row>
    <row r="152" spans="1:8" ht="24.75" hidden="1" customHeight="1" thickBot="1" x14ac:dyDescent="0.25">
      <c r="A152" s="224" t="s">
        <v>251</v>
      </c>
      <c r="B152" s="225" t="s">
        <v>252</v>
      </c>
      <c r="C152" s="226"/>
      <c r="D152" s="226"/>
      <c r="E152" s="226"/>
      <c r="F152" s="137"/>
      <c r="G152" s="35"/>
      <c r="H152" s="90">
        <f>E152-D152</f>
        <v>0</v>
      </c>
    </row>
    <row r="153" spans="1:8" ht="12" customHeight="1" thickBot="1" x14ac:dyDescent="0.25">
      <c r="A153" s="295" t="s">
        <v>253</v>
      </c>
      <c r="B153" s="312" t="s">
        <v>254</v>
      </c>
      <c r="C153" s="307">
        <f t="shared" ref="C153:H153" si="24">C154</f>
        <v>0</v>
      </c>
      <c r="D153" s="307">
        <f t="shared" si="24"/>
        <v>0</v>
      </c>
      <c r="E153" s="127">
        <f t="shared" si="24"/>
        <v>0</v>
      </c>
      <c r="F153" s="127">
        <f t="shared" si="24"/>
        <v>0</v>
      </c>
      <c r="G153" s="128">
        <f t="shared" si="24"/>
        <v>0</v>
      </c>
      <c r="H153" s="290">
        <f t="shared" si="24"/>
        <v>0</v>
      </c>
    </row>
    <row r="154" spans="1:8" ht="24.75" hidden="1" customHeight="1" thickBot="1" x14ac:dyDescent="0.25">
      <c r="A154" s="313" t="s">
        <v>255</v>
      </c>
      <c r="B154" s="227" t="s">
        <v>256</v>
      </c>
      <c r="C154" s="228"/>
      <c r="D154" s="228"/>
      <c r="E154" s="229"/>
      <c r="F154" s="230"/>
      <c r="G154" s="85"/>
      <c r="H154" s="40">
        <f>E154-D154</f>
        <v>0</v>
      </c>
    </row>
    <row r="155" spans="1:8" ht="12.75" thickBot="1" x14ac:dyDescent="0.25">
      <c r="A155" s="295" t="s">
        <v>257</v>
      </c>
      <c r="B155" s="301" t="s">
        <v>258</v>
      </c>
      <c r="C155" s="307">
        <f t="shared" ref="C155" si="25">C156+C157</f>
        <v>0</v>
      </c>
      <c r="D155" s="307">
        <f t="shared" ref="D155:H155" si="26">D156+D157</f>
        <v>0</v>
      </c>
      <c r="E155" s="127">
        <f t="shared" si="26"/>
        <v>0</v>
      </c>
      <c r="F155" s="127">
        <f t="shared" si="26"/>
        <v>0</v>
      </c>
      <c r="G155" s="128">
        <f t="shared" si="26"/>
        <v>0</v>
      </c>
      <c r="H155" s="319">
        <f t="shared" si="26"/>
        <v>0</v>
      </c>
    </row>
    <row r="156" spans="1:8" ht="24.75" hidden="1" customHeight="1" thickBot="1" x14ac:dyDescent="0.25">
      <c r="A156" s="67" t="s">
        <v>259</v>
      </c>
      <c r="B156" s="141" t="s">
        <v>260</v>
      </c>
      <c r="C156" s="28"/>
      <c r="D156" s="28"/>
      <c r="E156" s="28"/>
      <c r="F156" s="29"/>
      <c r="G156" s="30"/>
      <c r="H156" s="31">
        <f>E156-D156</f>
        <v>0</v>
      </c>
    </row>
    <row r="157" spans="1:8" ht="12.75" hidden="1" customHeight="1" thickBot="1" x14ac:dyDescent="0.25">
      <c r="A157" s="231" t="s">
        <v>261</v>
      </c>
      <c r="B157" s="232" t="s">
        <v>262</v>
      </c>
      <c r="C157" s="112"/>
      <c r="D157" s="112"/>
      <c r="E157" s="112"/>
      <c r="F157" s="137"/>
      <c r="G157" s="233">
        <v>0</v>
      </c>
      <c r="H157" s="208">
        <f>E157-C157</f>
        <v>0</v>
      </c>
    </row>
    <row r="158" spans="1:8" ht="12.75" thickBot="1" x14ac:dyDescent="0.25">
      <c r="A158" s="285" t="s">
        <v>263</v>
      </c>
      <c r="B158" s="286" t="s">
        <v>301</v>
      </c>
      <c r="C158" s="317"/>
      <c r="D158" s="317"/>
      <c r="E158" s="318">
        <f>E159</f>
        <v>0</v>
      </c>
      <c r="F158" s="318">
        <f>F159</f>
        <v>0</v>
      </c>
      <c r="G158" s="234">
        <v>0</v>
      </c>
      <c r="H158" s="235">
        <f>E158-D158</f>
        <v>0</v>
      </c>
    </row>
    <row r="159" spans="1:8" ht="12.75" thickBot="1" x14ac:dyDescent="0.25">
      <c r="A159" s="287" t="s">
        <v>302</v>
      </c>
      <c r="B159" s="289" t="s">
        <v>264</v>
      </c>
      <c r="C159" s="236"/>
      <c r="D159" s="236"/>
      <c r="E159" s="236"/>
      <c r="F159" s="316"/>
      <c r="G159" s="238">
        <v>0</v>
      </c>
      <c r="H159" s="239">
        <f>E159-D159</f>
        <v>0</v>
      </c>
    </row>
    <row r="160" spans="1:8" ht="12.75" thickBot="1" x14ac:dyDescent="0.25">
      <c r="A160" s="314" t="s">
        <v>265</v>
      </c>
      <c r="B160" s="315" t="s">
        <v>266</v>
      </c>
      <c r="C160" s="307">
        <f>C161</f>
        <v>0</v>
      </c>
      <c r="D160" s="307">
        <f>D161</f>
        <v>0</v>
      </c>
      <c r="E160" s="127">
        <f t="shared" ref="E160:F160" si="27">E161</f>
        <v>-2.6188600000000002</v>
      </c>
      <c r="F160" s="127">
        <f t="shared" si="27"/>
        <v>0</v>
      </c>
      <c r="G160" s="240">
        <v>0</v>
      </c>
      <c r="H160" s="15">
        <f>E160-C160</f>
        <v>-2.6188600000000002</v>
      </c>
    </row>
    <row r="161" spans="1:8" ht="12.75" thickBot="1" x14ac:dyDescent="0.25">
      <c r="A161" s="288" t="s">
        <v>303</v>
      </c>
      <c r="B161" s="291" t="s">
        <v>304</v>
      </c>
      <c r="C161" s="292"/>
      <c r="D161" s="292"/>
      <c r="E161" s="217">
        <v>-2.6188600000000002</v>
      </c>
      <c r="F161" s="293"/>
      <c r="G161" s="238"/>
      <c r="H161" s="294"/>
    </row>
    <row r="162" spans="1:8" ht="12.75" thickBot="1" x14ac:dyDescent="0.25">
      <c r="A162" s="295"/>
      <c r="B162" s="320" t="s">
        <v>267</v>
      </c>
      <c r="C162" s="307">
        <f>C8+C99</f>
        <v>521356.55352999992</v>
      </c>
      <c r="D162" s="307">
        <f>D8+D99</f>
        <v>521356.55352999992</v>
      </c>
      <c r="E162" s="127">
        <f>E8+E99</f>
        <v>29665.371040000002</v>
      </c>
      <c r="F162" s="127">
        <f>F8+F99</f>
        <v>38809.3753</v>
      </c>
      <c r="G162" s="14">
        <f>E162/D162*100</f>
        <v>5.6900351283860857</v>
      </c>
      <c r="H162" s="15">
        <f>E162-D162</f>
        <v>-491691.18248999992</v>
      </c>
    </row>
    <row r="163" spans="1:8" x14ac:dyDescent="0.2">
      <c r="A163" s="1"/>
      <c r="B163" s="241"/>
      <c r="C163" s="242"/>
      <c r="D163" s="242"/>
      <c r="E163" s="237"/>
      <c r="F163" s="243"/>
      <c r="G163" s="243"/>
      <c r="H163" s="244"/>
    </row>
    <row r="164" spans="1:8" x14ac:dyDescent="0.2">
      <c r="A164" s="16" t="s">
        <v>268</v>
      </c>
      <c r="B164" s="16"/>
      <c r="C164" s="245"/>
      <c r="D164" s="245"/>
      <c r="E164" s="246"/>
      <c r="F164" s="247"/>
      <c r="G164" s="248"/>
      <c r="H164" s="16"/>
    </row>
    <row r="165" spans="1:8" x14ac:dyDescent="0.2">
      <c r="A165" s="16" t="s">
        <v>269</v>
      </c>
      <c r="B165" s="249"/>
      <c r="C165" s="250"/>
      <c r="D165" s="250"/>
      <c r="E165" s="246" t="s">
        <v>270</v>
      </c>
      <c r="F165" s="251"/>
      <c r="G165" s="251"/>
      <c r="H165" s="16"/>
    </row>
    <row r="166" spans="1:8" x14ac:dyDescent="0.2">
      <c r="A166" s="16"/>
      <c r="B166" s="249"/>
      <c r="C166" s="250"/>
      <c r="D166" s="250"/>
      <c r="E166" s="246"/>
      <c r="F166" s="251"/>
      <c r="G166" s="251"/>
      <c r="H166" s="16"/>
    </row>
    <row r="167" spans="1:8" x14ac:dyDescent="0.2">
      <c r="A167" s="252" t="s">
        <v>271</v>
      </c>
      <c r="B167" s="16"/>
      <c r="C167" s="253"/>
      <c r="D167" s="253"/>
      <c r="E167" s="254"/>
      <c r="F167" s="255"/>
      <c r="G167" s="256"/>
      <c r="H167" s="1"/>
    </row>
    <row r="168" spans="1:8" x14ac:dyDescent="0.2">
      <c r="A168" s="252" t="s">
        <v>272</v>
      </c>
      <c r="C168" s="253"/>
      <c r="D168" s="253"/>
      <c r="E168" s="254"/>
      <c r="F168" s="255"/>
      <c r="G168" s="255"/>
      <c r="H168" s="1"/>
    </row>
    <row r="169" spans="1:8" x14ac:dyDescent="0.2">
      <c r="A169" s="1"/>
      <c r="E169" s="237"/>
      <c r="F169" s="258"/>
      <c r="G169" s="259"/>
      <c r="H169" s="1"/>
    </row>
    <row r="170" spans="1:8" customFormat="1" ht="15" x14ac:dyDescent="0.25">
      <c r="C170" s="260"/>
      <c r="D170" s="260"/>
      <c r="E170" s="261"/>
      <c r="F170" s="262"/>
    </row>
    <row r="171" spans="1:8" customFormat="1" ht="15" x14ac:dyDescent="0.25">
      <c r="C171" s="260"/>
      <c r="D171" s="260"/>
      <c r="E171" s="261"/>
      <c r="F171" s="262"/>
    </row>
    <row r="172" spans="1:8" customFormat="1" ht="15" x14ac:dyDescent="0.25">
      <c r="C172" s="260"/>
      <c r="D172" s="260"/>
      <c r="E172" s="261"/>
      <c r="F172" s="262"/>
    </row>
    <row r="173" spans="1:8" customFormat="1" ht="15" x14ac:dyDescent="0.25">
      <c r="C173" s="260"/>
      <c r="D173" s="260"/>
      <c r="E173" s="261"/>
      <c r="F173" s="262"/>
    </row>
    <row r="174" spans="1:8" customFormat="1" ht="15" x14ac:dyDescent="0.25">
      <c r="C174" s="260"/>
      <c r="D174" s="260"/>
      <c r="E174" s="261"/>
      <c r="F174" s="262"/>
    </row>
    <row r="175" spans="1:8" customFormat="1" ht="15" x14ac:dyDescent="0.25">
      <c r="C175" s="260"/>
      <c r="D175" s="260"/>
      <c r="E175" s="261"/>
      <c r="F175" s="262"/>
    </row>
    <row r="176" spans="1:8" customFormat="1" ht="15" x14ac:dyDescent="0.25">
      <c r="C176" s="260"/>
      <c r="D176" s="260"/>
      <c r="E176" s="261"/>
      <c r="F176" s="262"/>
    </row>
    <row r="177" spans="3:6" customFormat="1" ht="15" x14ac:dyDescent="0.25">
      <c r="C177" s="260"/>
      <c r="D177" s="260"/>
      <c r="E177" s="261"/>
      <c r="F177" s="262"/>
    </row>
    <row r="178" spans="3:6" customFormat="1" ht="15" x14ac:dyDescent="0.25">
      <c r="C178" s="260"/>
      <c r="D178" s="260"/>
      <c r="E178" s="261"/>
      <c r="F178" s="262"/>
    </row>
    <row r="179" spans="3:6" customFormat="1" ht="15" x14ac:dyDescent="0.25">
      <c r="C179" s="260"/>
      <c r="D179" s="260"/>
      <c r="E179" s="261"/>
      <c r="F179" s="262"/>
    </row>
    <row r="180" spans="3:6" customFormat="1" ht="15" x14ac:dyDescent="0.25">
      <c r="C180" s="260"/>
      <c r="D180" s="260"/>
      <c r="E180" s="261"/>
      <c r="F180" s="262"/>
    </row>
    <row r="181" spans="3:6" customFormat="1" ht="15" x14ac:dyDescent="0.25">
      <c r="C181" s="260"/>
      <c r="D181" s="260"/>
      <c r="E181" s="261"/>
      <c r="F181" s="262"/>
    </row>
    <row r="182" spans="3:6" customFormat="1" ht="15" x14ac:dyDescent="0.25">
      <c r="C182" s="260"/>
      <c r="D182" s="260"/>
      <c r="E182" s="261"/>
      <c r="F182" s="262"/>
    </row>
    <row r="183" spans="3:6" customFormat="1" ht="15" x14ac:dyDescent="0.25">
      <c r="C183" s="260"/>
      <c r="D183" s="260"/>
      <c r="E183" s="261"/>
      <c r="F183" s="262"/>
    </row>
    <row r="184" spans="3:6" customFormat="1" ht="15" x14ac:dyDescent="0.25">
      <c r="C184" s="260"/>
      <c r="D184" s="260"/>
      <c r="E184" s="261"/>
      <c r="F184" s="262"/>
    </row>
    <row r="185" spans="3:6" customFormat="1" ht="15" x14ac:dyDescent="0.25">
      <c r="C185" s="260"/>
      <c r="D185" s="260"/>
      <c r="E185" s="261"/>
      <c r="F185" s="262"/>
    </row>
    <row r="186" spans="3:6" customFormat="1" ht="15" x14ac:dyDescent="0.25">
      <c r="C186" s="260"/>
      <c r="D186" s="260"/>
      <c r="E186" s="261"/>
      <c r="F186" s="262"/>
    </row>
    <row r="187" spans="3:6" customFormat="1" ht="15" x14ac:dyDescent="0.25">
      <c r="C187" s="260"/>
      <c r="D187" s="260"/>
      <c r="E187" s="261"/>
      <c r="F187" s="262"/>
    </row>
    <row r="188" spans="3:6" customFormat="1" ht="15" x14ac:dyDescent="0.25">
      <c r="C188" s="260"/>
      <c r="D188" s="260"/>
      <c r="E188" s="261"/>
      <c r="F188" s="262"/>
    </row>
    <row r="189" spans="3:6" customFormat="1" ht="15" x14ac:dyDescent="0.25">
      <c r="C189" s="260"/>
      <c r="D189" s="260"/>
      <c r="E189" s="261"/>
      <c r="F189" s="262"/>
    </row>
    <row r="190" spans="3:6" customFormat="1" ht="15" x14ac:dyDescent="0.25">
      <c r="C190" s="260"/>
      <c r="D190" s="260"/>
      <c r="E190" s="261"/>
      <c r="F190" s="262"/>
    </row>
    <row r="191" spans="3:6" customFormat="1" ht="15" x14ac:dyDescent="0.25">
      <c r="C191" s="260"/>
      <c r="D191" s="260"/>
      <c r="E191" s="261"/>
      <c r="F191" s="262"/>
    </row>
    <row r="192" spans="3:6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11811023622047245" right="0.11811023622047245" top="0.35433070866141736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0"/>
  <sheetViews>
    <sheetView tabSelected="1" topLeftCell="A137" workbookViewId="0">
      <selection activeCell="E83" sqref="E83:F83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42578125" style="257" hidden="1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305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25" t="s">
        <v>3</v>
      </c>
      <c r="B5" s="328" t="s">
        <v>4</v>
      </c>
      <c r="C5" s="331" t="s">
        <v>276</v>
      </c>
      <c r="D5" s="331" t="s">
        <v>276</v>
      </c>
      <c r="E5" s="331" t="s">
        <v>306</v>
      </c>
      <c r="F5" s="334" t="s">
        <v>307</v>
      </c>
      <c r="G5" s="321" t="s">
        <v>5</v>
      </c>
      <c r="H5" s="322"/>
    </row>
    <row r="6" spans="1:8" s="10" customFormat="1" x14ac:dyDescent="0.2">
      <c r="A6" s="326"/>
      <c r="B6" s="329"/>
      <c r="C6" s="332"/>
      <c r="D6" s="332"/>
      <c r="E6" s="332"/>
      <c r="F6" s="335"/>
      <c r="G6" s="323" t="s">
        <v>6</v>
      </c>
      <c r="H6" s="323" t="s">
        <v>7</v>
      </c>
    </row>
    <row r="7" spans="1:8" ht="12.75" thickBot="1" x14ac:dyDescent="0.25">
      <c r="A7" s="327"/>
      <c r="B7" s="330"/>
      <c r="C7" s="333"/>
      <c r="D7" s="333"/>
      <c r="E7" s="333"/>
      <c r="F7" s="336"/>
      <c r="G7" s="324"/>
      <c r="H7" s="324"/>
    </row>
    <row r="8" spans="1:8" s="16" customFormat="1" ht="12.75" thickBot="1" x14ac:dyDescent="0.25">
      <c r="A8" s="11" t="s">
        <v>8</v>
      </c>
      <c r="B8" s="12" t="s">
        <v>9</v>
      </c>
      <c r="C8" s="13">
        <f>C9+C14+C20+C29+C32+C38+C51+C57+C61+C64+C92</f>
        <v>136052.45353</v>
      </c>
      <c r="D8" s="13">
        <f>D9+D14+D20+D29+D32+D38+D51+D57+D61+D64+D92</f>
        <v>136121.96069000001</v>
      </c>
      <c r="E8" s="13">
        <f>E9+E20+E32+E51+E64+E92+E38+E29+E14+E61+E57</f>
        <v>14478.063369999998</v>
      </c>
      <c r="F8" s="13">
        <f>F9+F20+F32+F51+F64+F92+F38+F29+F14+F61</f>
        <v>14779.30154</v>
      </c>
      <c r="G8" s="14">
        <f t="shared" ref="G8:G26" si="0">E8/D8*100</f>
        <v>10.63609670079018</v>
      </c>
      <c r="H8" s="15">
        <f t="shared" ref="H8:H41" si="1">E8-D8</f>
        <v>-121643.89732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10219.491599999999</v>
      </c>
      <c r="F9" s="20">
        <f>F10</f>
        <v>10649.183490000001</v>
      </c>
      <c r="G9" s="14">
        <f t="shared" si="0"/>
        <v>15.177619056671473</v>
      </c>
      <c r="H9" s="15">
        <f t="shared" si="1"/>
        <v>-57113.148399999998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10219.491599999999</v>
      </c>
      <c r="F10" s="23">
        <f>F11+F12+F13</f>
        <v>10649.183490000001</v>
      </c>
      <c r="G10" s="24">
        <f t="shared" si="0"/>
        <v>15.177619056671473</v>
      </c>
      <c r="H10" s="25">
        <f t="shared" si="1"/>
        <v>-57113.148399999998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66791.94</v>
      </c>
      <c r="E11" s="28">
        <v>10128.416219999999</v>
      </c>
      <c r="F11" s="29">
        <v>10602.19879</v>
      </c>
      <c r="G11" s="30">
        <f t="shared" si="0"/>
        <v>15.164129414417365</v>
      </c>
      <c r="H11" s="31">
        <f t="shared" si="1"/>
        <v>-56663.523780000003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88.572149999999993</v>
      </c>
      <c r="F12" s="34">
        <v>0</v>
      </c>
      <c r="G12" s="35">
        <f t="shared" si="0"/>
        <v>33.049309701492533</v>
      </c>
      <c r="H12" s="31">
        <f t="shared" si="1"/>
        <v>-179.42785000000001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2.5032299999999998</v>
      </c>
      <c r="F13" s="38">
        <v>46.984699999999997</v>
      </c>
      <c r="G13" s="39">
        <f t="shared" si="0"/>
        <v>0.91794279427942793</v>
      </c>
      <c r="H13" s="40">
        <f t="shared" si="1"/>
        <v>-270.19677000000001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783.79192000000012</v>
      </c>
      <c r="F14" s="300">
        <f>F15</f>
        <v>1484.6841899999999</v>
      </c>
      <c r="G14" s="44">
        <f t="shared" si="0"/>
        <v>7.7154827520076656</v>
      </c>
      <c r="H14" s="15">
        <f t="shared" si="1"/>
        <v>-9374.8973700000024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783.79192000000012</v>
      </c>
      <c r="F15" s="47">
        <f>F16+F17+F18+F19</f>
        <v>1484.6841899999999</v>
      </c>
      <c r="G15" s="48">
        <f t="shared" si="0"/>
        <v>7.7154827520076656</v>
      </c>
      <c r="H15" s="25">
        <f t="shared" si="1"/>
        <v>-9374.8973700000024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368.06432000000001</v>
      </c>
      <c r="F16" s="52">
        <v>662.07412999999997</v>
      </c>
      <c r="G16" s="30">
        <f t="shared" si="0"/>
        <v>7.8907461729027855</v>
      </c>
      <c r="H16" s="53">
        <f t="shared" si="1"/>
        <v>-4296.44157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2.3619599999999998</v>
      </c>
      <c r="F17" s="52">
        <v>4.1487600000000002</v>
      </c>
      <c r="G17" s="30">
        <f t="shared" si="0"/>
        <v>8.8855182033945344</v>
      </c>
      <c r="H17" s="53">
        <f t="shared" si="1"/>
        <v>-24.22017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488.0147</v>
      </c>
      <c r="F18" s="52">
        <v>947.71622000000002</v>
      </c>
      <c r="G18" s="55">
        <f t="shared" si="0"/>
        <v>7.9534526989152141</v>
      </c>
      <c r="H18" s="53">
        <f t="shared" si="1"/>
        <v>-5647.8701600000004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-74.649060000000006</v>
      </c>
      <c r="F19" s="59">
        <v>-129.25492</v>
      </c>
      <c r="G19" s="35">
        <f t="shared" si="0"/>
        <v>11.170266802451337</v>
      </c>
      <c r="H19" s="53">
        <f t="shared" si="1"/>
        <v>593.63453000000004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C21+C25+C26+C28+C27</f>
        <v>23497.83999</v>
      </c>
      <c r="D20" s="61">
        <f>D21+D25+D26+D28+D27</f>
        <v>23497.83999</v>
      </c>
      <c r="E20" s="61">
        <f>E21+E25+E26+E28+E27</f>
        <v>1694.9894100000001</v>
      </c>
      <c r="F20" s="61">
        <f>F21+F25+F26+F28+F27</f>
        <v>769.50254999999993</v>
      </c>
      <c r="G20" s="14">
        <f t="shared" si="0"/>
        <v>7.2133839141016303</v>
      </c>
      <c r="H20" s="296">
        <f t="shared" si="1"/>
        <v>-21802.850579999998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431.63086000000004</v>
      </c>
      <c r="F21" s="46">
        <f>F22+F23+F24</f>
        <v>289.33247</v>
      </c>
      <c r="G21" s="55">
        <f t="shared" si="0"/>
        <v>2.2639961185418311</v>
      </c>
      <c r="H21" s="25">
        <f t="shared" si="1"/>
        <v>-18633.369139999999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221.22763</v>
      </c>
      <c r="F22" s="52">
        <v>251.10275999999999</v>
      </c>
      <c r="G22" s="30">
        <f t="shared" si="0"/>
        <v>1.5293994469408918</v>
      </c>
      <c r="H22" s="31">
        <f t="shared" si="1"/>
        <v>-14243.772370000001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210.40253000000001</v>
      </c>
      <c r="F23" s="52">
        <v>38.229709999999997</v>
      </c>
      <c r="G23" s="30">
        <f t="shared" si="0"/>
        <v>4.5739680434782608</v>
      </c>
      <c r="H23" s="31">
        <f t="shared" si="1"/>
        <v>-4389.5974699999997</v>
      </c>
    </row>
    <row r="24" spans="1:8" s="62" customFormat="1" ht="36" x14ac:dyDescent="0.2">
      <c r="A24" s="67" t="s">
        <v>40</v>
      </c>
      <c r="B24" s="69" t="s">
        <v>41</v>
      </c>
      <c r="C24" s="51"/>
      <c r="D24" s="51"/>
      <c r="E24" s="51">
        <v>6.9999999999999999E-4</v>
      </c>
      <c r="F24" s="52"/>
      <c r="G24" s="30"/>
      <c r="H24" s="31">
        <f t="shared" si="1"/>
        <v>6.9999999999999999E-4</v>
      </c>
    </row>
    <row r="25" spans="1:8" x14ac:dyDescent="0.2">
      <c r="A25" s="67" t="s">
        <v>42</v>
      </c>
      <c r="B25" s="70" t="s">
        <v>43</v>
      </c>
      <c r="C25" s="37">
        <v>138</v>
      </c>
      <c r="D25" s="37">
        <v>138</v>
      </c>
      <c r="E25" s="37">
        <v>111.92425</v>
      </c>
      <c r="F25" s="71">
        <v>333.30282999999997</v>
      </c>
      <c r="G25" s="30">
        <f t="shared" si="0"/>
        <v>81.104528985507258</v>
      </c>
      <c r="H25" s="31">
        <f t="shared" si="1"/>
        <v>-26.075749999999999</v>
      </c>
    </row>
    <row r="26" spans="1:8" x14ac:dyDescent="0.2">
      <c r="A26" s="72" t="s">
        <v>44</v>
      </c>
      <c r="B26" s="72" t="s">
        <v>45</v>
      </c>
      <c r="C26" s="73">
        <v>3541.8399899999999</v>
      </c>
      <c r="D26" s="73">
        <v>3541.8399899999999</v>
      </c>
      <c r="E26" s="73">
        <v>1012.40926</v>
      </c>
      <c r="F26" s="74">
        <v>67.887789999999995</v>
      </c>
      <c r="G26" s="30">
        <f t="shared" si="0"/>
        <v>28.584274356222402</v>
      </c>
      <c r="H26" s="31">
        <f t="shared" si="1"/>
        <v>-2529.43073</v>
      </c>
    </row>
    <row r="27" spans="1:8" s="54" customFormat="1" x14ac:dyDescent="0.2">
      <c r="A27" s="75" t="s">
        <v>46</v>
      </c>
      <c r="B27" s="75" t="s">
        <v>47</v>
      </c>
      <c r="C27" s="76"/>
      <c r="D27" s="76"/>
      <c r="E27" s="76"/>
      <c r="F27" s="77"/>
      <c r="G27" s="78"/>
      <c r="H27" s="31">
        <f t="shared" si="1"/>
        <v>0</v>
      </c>
    </row>
    <row r="28" spans="1:8" ht="12.75" thickBot="1" x14ac:dyDescent="0.25">
      <c r="A28" s="22" t="s">
        <v>48</v>
      </c>
      <c r="B28" s="22" t="s">
        <v>49</v>
      </c>
      <c r="C28" s="37">
        <v>753</v>
      </c>
      <c r="D28" s="37">
        <v>753</v>
      </c>
      <c r="E28" s="37">
        <v>139.02503999999999</v>
      </c>
      <c r="F28" s="38">
        <v>78.979460000000003</v>
      </c>
      <c r="G28" s="79">
        <f t="shared" ref="G28:G41" si="2">E28/D28*100</f>
        <v>18.462820717131471</v>
      </c>
      <c r="H28" s="31">
        <f t="shared" si="1"/>
        <v>-613.97496000000001</v>
      </c>
    </row>
    <row r="29" spans="1:8" ht="12.75" thickBot="1" x14ac:dyDescent="0.25">
      <c r="A29" s="295" t="s">
        <v>50</v>
      </c>
      <c r="B29" s="114" t="s">
        <v>51</v>
      </c>
      <c r="C29" s="299">
        <f>C30+C31</f>
        <v>9728.0368400000007</v>
      </c>
      <c r="D29" s="299">
        <f>D30+D31</f>
        <v>9728.0368400000007</v>
      </c>
      <c r="E29" s="81">
        <f>E30+E31</f>
        <v>457.44797</v>
      </c>
      <c r="F29" s="13">
        <f>F30+F31</f>
        <v>510.21024</v>
      </c>
      <c r="G29" s="14">
        <f t="shared" si="2"/>
        <v>4.7023667521390671</v>
      </c>
      <c r="H29" s="296">
        <f t="shared" si="1"/>
        <v>-9270.5888700000014</v>
      </c>
    </row>
    <row r="30" spans="1:8" x14ac:dyDescent="0.2">
      <c r="A30" s="22" t="s">
        <v>52</v>
      </c>
      <c r="B30" s="63" t="s">
        <v>53</v>
      </c>
      <c r="C30" s="33">
        <v>1120</v>
      </c>
      <c r="D30" s="33">
        <v>1120</v>
      </c>
      <c r="E30" s="23">
        <v>50.08907</v>
      </c>
      <c r="F30" s="82">
        <v>62.46537</v>
      </c>
      <c r="G30" s="48">
        <f t="shared" si="2"/>
        <v>4.4722383928571423</v>
      </c>
      <c r="H30" s="25">
        <f t="shared" si="1"/>
        <v>-1069.91093</v>
      </c>
    </row>
    <row r="31" spans="1:8" ht="12.75" thickBot="1" x14ac:dyDescent="0.25">
      <c r="A31" s="83" t="s">
        <v>54</v>
      </c>
      <c r="B31" s="83" t="s">
        <v>55</v>
      </c>
      <c r="C31" s="37">
        <v>8608.0368400000007</v>
      </c>
      <c r="D31" s="37">
        <v>8608.0368400000007</v>
      </c>
      <c r="E31" s="84">
        <v>407.35890000000001</v>
      </c>
      <c r="F31" s="71">
        <v>447.74486999999999</v>
      </c>
      <c r="G31" s="85">
        <f t="shared" si="2"/>
        <v>4.7323089755735754</v>
      </c>
      <c r="H31" s="40">
        <f t="shared" si="1"/>
        <v>-8200.6779400000014</v>
      </c>
    </row>
    <row r="32" spans="1:8" ht="12.75" thickBot="1" x14ac:dyDescent="0.25">
      <c r="A32" s="11" t="s">
        <v>56</v>
      </c>
      <c r="B32" s="86" t="s">
        <v>57</v>
      </c>
      <c r="C32" s="13">
        <f>C33+C35+C37+C36</f>
        <v>1101.43</v>
      </c>
      <c r="D32" s="13">
        <f>D33+D35+D37+D36</f>
        <v>1101.43</v>
      </c>
      <c r="E32" s="13">
        <f>E33+E35+E37+E36</f>
        <v>160.14004</v>
      </c>
      <c r="F32" s="13">
        <f>F33+F35+F37+F36</f>
        <v>380.20684</v>
      </c>
      <c r="G32" s="240">
        <f t="shared" si="2"/>
        <v>14.539284384845155</v>
      </c>
      <c r="H32" s="296">
        <f t="shared" si="1"/>
        <v>-941.28996000000006</v>
      </c>
    </row>
    <row r="33" spans="1:9" x14ac:dyDescent="0.2">
      <c r="A33" s="22" t="s">
        <v>58</v>
      </c>
      <c r="B33" s="22" t="s">
        <v>59</v>
      </c>
      <c r="C33" s="33">
        <f>C34</f>
        <v>1001.4</v>
      </c>
      <c r="D33" s="33">
        <f>D34</f>
        <v>1001.4</v>
      </c>
      <c r="E33" s="33">
        <f>E34</f>
        <v>157.20004</v>
      </c>
      <c r="F33" s="34">
        <f>F34</f>
        <v>265.98099999999999</v>
      </c>
      <c r="G33" s="55">
        <f t="shared" si="2"/>
        <v>15.698026762532455</v>
      </c>
      <c r="H33" s="25">
        <f t="shared" si="1"/>
        <v>-844.19995999999992</v>
      </c>
    </row>
    <row r="34" spans="1:9" x14ac:dyDescent="0.2">
      <c r="A34" s="83" t="s">
        <v>60</v>
      </c>
      <c r="B34" s="87" t="s">
        <v>61</v>
      </c>
      <c r="C34" s="37">
        <v>1001.4</v>
      </c>
      <c r="D34" s="37">
        <v>1001.4</v>
      </c>
      <c r="E34" s="84">
        <v>157.20004</v>
      </c>
      <c r="F34" s="71">
        <v>265.98099999999999</v>
      </c>
      <c r="G34" s="55">
        <f t="shared" si="2"/>
        <v>15.698026762532455</v>
      </c>
      <c r="H34" s="31">
        <f t="shared" si="1"/>
        <v>-844.19995999999992</v>
      </c>
    </row>
    <row r="35" spans="1:9" x14ac:dyDescent="0.2">
      <c r="A35" s="83" t="s">
        <v>62</v>
      </c>
      <c r="B35" s="83" t="s">
        <v>63</v>
      </c>
      <c r="C35" s="37">
        <v>95.03</v>
      </c>
      <c r="D35" s="37">
        <v>95.03</v>
      </c>
      <c r="E35" s="73">
        <v>2.94</v>
      </c>
      <c r="F35" s="74">
        <v>4.99</v>
      </c>
      <c r="G35" s="55">
        <f t="shared" si="2"/>
        <v>3.0937598653056928</v>
      </c>
      <c r="H35" s="31">
        <f t="shared" si="1"/>
        <v>-92.09</v>
      </c>
    </row>
    <row r="36" spans="1:9" x14ac:dyDescent="0.2">
      <c r="A36" s="88" t="s">
        <v>64</v>
      </c>
      <c r="B36" s="89" t="s">
        <v>65</v>
      </c>
      <c r="C36" s="37"/>
      <c r="D36" s="37"/>
      <c r="E36" s="37">
        <v>0</v>
      </c>
      <c r="F36" s="38"/>
      <c r="G36" s="55" t="e">
        <f t="shared" si="2"/>
        <v>#DIV/0!</v>
      </c>
      <c r="H36" s="31">
        <f t="shared" si="1"/>
        <v>0</v>
      </c>
    </row>
    <row r="37" spans="1:9" ht="24.75" thickBot="1" x14ac:dyDescent="0.25">
      <c r="A37" s="267" t="s">
        <v>66</v>
      </c>
      <c r="B37" s="266" t="s">
        <v>277</v>
      </c>
      <c r="C37" s="37">
        <v>5</v>
      </c>
      <c r="D37" s="37">
        <v>5</v>
      </c>
      <c r="E37" s="37"/>
      <c r="F37" s="38">
        <v>109.23584</v>
      </c>
      <c r="G37" s="35">
        <f t="shared" si="2"/>
        <v>0</v>
      </c>
      <c r="H37" s="90">
        <f t="shared" si="1"/>
        <v>-5</v>
      </c>
    </row>
    <row r="38" spans="1:9" ht="24.75" thickBot="1" x14ac:dyDescent="0.25">
      <c r="A38" s="298" t="s">
        <v>67</v>
      </c>
      <c r="B38" s="297" t="s">
        <v>68</v>
      </c>
      <c r="C38" s="91">
        <f>C39+C47+C48+C46</f>
        <v>21995.202909999996</v>
      </c>
      <c r="D38" s="91">
        <f>D39+D47+D48+D46</f>
        <v>21995.202909999996</v>
      </c>
      <c r="E38" s="92">
        <f>E39+E47+E48</f>
        <v>945.60558000000003</v>
      </c>
      <c r="F38" s="91">
        <f>F39+F47+F48+F46</f>
        <v>827.30883000000006</v>
      </c>
      <c r="G38" s="14">
        <f t="shared" si="2"/>
        <v>4.299144608345876</v>
      </c>
      <c r="H38" s="15">
        <f t="shared" si="1"/>
        <v>-21049.597329999997</v>
      </c>
    </row>
    <row r="39" spans="1:9" s="97" customFormat="1" ht="48" x14ac:dyDescent="0.2">
      <c r="A39" s="93" t="s">
        <v>69</v>
      </c>
      <c r="B39" s="94" t="s">
        <v>70</v>
      </c>
      <c r="C39" s="95">
        <f>C40+C42+C44</f>
        <v>20882.035909999999</v>
      </c>
      <c r="D39" s="95">
        <f>D40+D42+D44</f>
        <v>20882.035909999999</v>
      </c>
      <c r="E39" s="95">
        <f>E40+E42+E44+E46</f>
        <v>787.75238000000002</v>
      </c>
      <c r="F39" s="46">
        <f>F40+F42+F44</f>
        <v>719.19722000000002</v>
      </c>
      <c r="G39" s="24">
        <f t="shared" si="2"/>
        <v>3.7723926124595963</v>
      </c>
      <c r="H39" s="96">
        <f t="shared" si="1"/>
        <v>-20094.283529999997</v>
      </c>
    </row>
    <row r="40" spans="1:9" s="97" customFormat="1" ht="24" x14ac:dyDescent="0.2">
      <c r="A40" s="88" t="s">
        <v>71</v>
      </c>
      <c r="B40" s="98" t="s">
        <v>72</v>
      </c>
      <c r="C40" s="29">
        <f>C41</f>
        <v>8886.2999999999993</v>
      </c>
      <c r="D40" s="29">
        <f>D41</f>
        <v>8886.2999999999993</v>
      </c>
      <c r="E40" s="28">
        <f>E41</f>
        <v>369.69668999999999</v>
      </c>
      <c r="F40" s="28">
        <f>F41</f>
        <v>506.0034</v>
      </c>
      <c r="G40" s="30">
        <f t="shared" si="2"/>
        <v>4.1602994497147296</v>
      </c>
      <c r="H40" s="31">
        <f t="shared" si="1"/>
        <v>-8516.6033099999986</v>
      </c>
    </row>
    <row r="41" spans="1:9" s="97" customFormat="1" ht="24" x14ac:dyDescent="0.2">
      <c r="A41" s="99" t="s">
        <v>73</v>
      </c>
      <c r="B41" s="100" t="s">
        <v>72</v>
      </c>
      <c r="C41" s="101">
        <v>8886.2999999999993</v>
      </c>
      <c r="D41" s="101">
        <v>8886.2999999999993</v>
      </c>
      <c r="E41" s="84">
        <v>369.69668999999999</v>
      </c>
      <c r="F41" s="84">
        <v>506.0034</v>
      </c>
      <c r="G41" s="79">
        <f t="shared" si="2"/>
        <v>4.1602994497147296</v>
      </c>
      <c r="H41" s="90">
        <f t="shared" si="1"/>
        <v>-8516.6033099999986</v>
      </c>
    </row>
    <row r="42" spans="1:9" s="97" customFormat="1" ht="24" x14ac:dyDescent="0.2">
      <c r="A42" s="102" t="s">
        <v>74</v>
      </c>
      <c r="B42" s="89" t="s">
        <v>75</v>
      </c>
      <c r="C42" s="29">
        <f>C43</f>
        <v>11599.45261</v>
      </c>
      <c r="D42" s="29">
        <f>D43</f>
        <v>11599.45261</v>
      </c>
      <c r="E42" s="28">
        <f>E43</f>
        <v>361.63346999999999</v>
      </c>
      <c r="F42" s="84">
        <f>F43</f>
        <v>146.06056000000001</v>
      </c>
      <c r="G42" s="103">
        <f>G43</f>
        <v>3.1176770332095867</v>
      </c>
      <c r="H42" s="28">
        <f>E42-D42</f>
        <v>-11237.81914</v>
      </c>
    </row>
    <row r="43" spans="1:9" s="97" customFormat="1" ht="24" x14ac:dyDescent="0.2">
      <c r="A43" s="104" t="s">
        <v>76</v>
      </c>
      <c r="B43" s="105" t="s">
        <v>75</v>
      </c>
      <c r="C43" s="29">
        <v>11599.45261</v>
      </c>
      <c r="D43" s="29">
        <v>11599.45261</v>
      </c>
      <c r="E43" s="28">
        <v>361.63346999999999</v>
      </c>
      <c r="F43" s="28">
        <v>146.06056000000001</v>
      </c>
      <c r="G43" s="103">
        <f>E43/D43*100</f>
        <v>3.1176770332095867</v>
      </c>
      <c r="H43" s="28">
        <f>E43-D43</f>
        <v>-11237.81914</v>
      </c>
    </row>
    <row r="44" spans="1:9" s="97" customFormat="1" ht="48" x14ac:dyDescent="0.2">
      <c r="A44" s="99" t="s">
        <v>77</v>
      </c>
      <c r="B44" s="89" t="s">
        <v>78</v>
      </c>
      <c r="C44" s="29">
        <f>C45</f>
        <v>396.2833</v>
      </c>
      <c r="D44" s="29">
        <f>D45</f>
        <v>396.2833</v>
      </c>
      <c r="E44" s="28">
        <f>E45</f>
        <v>56.422220000000003</v>
      </c>
      <c r="F44" s="28">
        <f>F45</f>
        <v>67.133260000000007</v>
      </c>
      <c r="G44" s="103">
        <f>G45</f>
        <v>14.237849538448883</v>
      </c>
      <c r="H44" s="84">
        <f>E44-D44</f>
        <v>-339.86108000000002</v>
      </c>
      <c r="I44" s="106"/>
    </row>
    <row r="45" spans="1:9" s="107" customFormat="1" ht="36" x14ac:dyDescent="0.2">
      <c r="A45" s="99" t="s">
        <v>79</v>
      </c>
      <c r="B45" s="105" t="s">
        <v>80</v>
      </c>
      <c r="C45" s="71">
        <v>396.2833</v>
      </c>
      <c r="D45" s="71">
        <v>396.2833</v>
      </c>
      <c r="E45" s="28">
        <v>56.422220000000003</v>
      </c>
      <c r="F45" s="84">
        <v>67.133260000000007</v>
      </c>
      <c r="G45" s="103">
        <f>E45/D45*100</f>
        <v>14.237849538448883</v>
      </c>
      <c r="H45" s="28">
        <f>H44</f>
        <v>-339.86108000000002</v>
      </c>
    </row>
    <row r="46" spans="1:9" s="54" customFormat="1" ht="24" x14ac:dyDescent="0.2">
      <c r="A46" s="108" t="s">
        <v>81</v>
      </c>
      <c r="B46" s="109" t="s">
        <v>82</v>
      </c>
      <c r="C46" s="84">
        <v>181.27799999999999</v>
      </c>
      <c r="D46" s="84">
        <v>181.27799999999999</v>
      </c>
      <c r="E46" s="58"/>
      <c r="F46" s="84">
        <v>10.952999999999999</v>
      </c>
      <c r="G46" s="79">
        <f t="shared" ref="G46:G53" si="3">E46/D46*100</f>
        <v>0</v>
      </c>
      <c r="H46" s="110">
        <f t="shared" ref="H46:H129" si="4">E46-D46</f>
        <v>-181.27799999999999</v>
      </c>
    </row>
    <row r="47" spans="1:9" s="54" customFormat="1" ht="24.75" thickBot="1" x14ac:dyDescent="0.25">
      <c r="A47" s="111" t="s">
        <v>278</v>
      </c>
      <c r="B47" s="109" t="s">
        <v>279</v>
      </c>
      <c r="C47" s="112">
        <v>573.71500000000003</v>
      </c>
      <c r="D47" s="112">
        <v>573.71500000000003</v>
      </c>
      <c r="E47" s="113">
        <v>89.197929999999999</v>
      </c>
      <c r="F47" s="112">
        <v>53.261330000000001</v>
      </c>
      <c r="G47" s="79">
        <f t="shared" si="3"/>
        <v>15.54742860130901</v>
      </c>
      <c r="H47" s="110">
        <f t="shared" si="4"/>
        <v>-484.51707000000005</v>
      </c>
    </row>
    <row r="48" spans="1:9" s="62" customFormat="1" ht="12.75" thickBot="1" x14ac:dyDescent="0.25">
      <c r="A48" s="11" t="s">
        <v>83</v>
      </c>
      <c r="B48" s="114" t="s">
        <v>84</v>
      </c>
      <c r="C48" s="13">
        <f>C49+C50</f>
        <v>358.17399999999998</v>
      </c>
      <c r="D48" s="13">
        <f>D49+D50</f>
        <v>358.17399999999998</v>
      </c>
      <c r="E48" s="13">
        <f t="shared" ref="E48:F48" si="5">E49+E50</f>
        <v>68.655270000000002</v>
      </c>
      <c r="F48" s="13">
        <f t="shared" si="5"/>
        <v>43.897280000000002</v>
      </c>
      <c r="G48" s="14">
        <f t="shared" si="3"/>
        <v>19.168133365347568</v>
      </c>
      <c r="H48" s="15">
        <f t="shared" si="4"/>
        <v>-289.51873000000001</v>
      </c>
    </row>
    <row r="49" spans="1:9" s="54" customFormat="1" x14ac:dyDescent="0.2">
      <c r="A49" s="115" t="s">
        <v>280</v>
      </c>
      <c r="B49" s="116" t="s">
        <v>85</v>
      </c>
      <c r="C49" s="23">
        <v>348.17399999999998</v>
      </c>
      <c r="D49" s="23">
        <v>348.17399999999998</v>
      </c>
      <c r="E49" s="117">
        <v>68.655270000000002</v>
      </c>
      <c r="F49" s="118">
        <v>43.897280000000002</v>
      </c>
      <c r="G49" s="35">
        <f t="shared" si="3"/>
        <v>19.718666528804565</v>
      </c>
      <c r="H49" s="90">
        <f t="shared" si="4"/>
        <v>-279.51873000000001</v>
      </c>
    </row>
    <row r="50" spans="1:9" s="54" customFormat="1" ht="48.75" thickBot="1" x14ac:dyDescent="0.25">
      <c r="A50" s="270" t="s">
        <v>281</v>
      </c>
      <c r="B50" s="268" t="s">
        <v>282</v>
      </c>
      <c r="C50" s="112">
        <v>10</v>
      </c>
      <c r="D50" s="112">
        <v>10</v>
      </c>
      <c r="E50" s="113"/>
      <c r="F50" s="269"/>
      <c r="G50" s="39"/>
      <c r="H50" s="208"/>
    </row>
    <row r="51" spans="1:9" s="54" customFormat="1" ht="12.75" thickBot="1" x14ac:dyDescent="0.25">
      <c r="A51" s="17" t="s">
        <v>86</v>
      </c>
      <c r="B51" s="114" t="s">
        <v>87</v>
      </c>
      <c r="C51" s="119">
        <f>C52</f>
        <v>112.97</v>
      </c>
      <c r="D51" s="119">
        <f>D52</f>
        <v>112.97</v>
      </c>
      <c r="E51" s="91">
        <f>+E52</f>
        <v>4.5100000000000001E-2</v>
      </c>
      <c r="F51" s="91">
        <f>+F52</f>
        <v>1.26623</v>
      </c>
      <c r="G51" s="44">
        <f t="shared" si="3"/>
        <v>3.9922103213242452E-2</v>
      </c>
      <c r="H51" s="265">
        <f t="shared" si="4"/>
        <v>-112.92489999999999</v>
      </c>
    </row>
    <row r="52" spans="1:9" s="54" customFormat="1" x14ac:dyDescent="0.2">
      <c r="A52" s="22" t="s">
        <v>88</v>
      </c>
      <c r="B52" s="22" t="s">
        <v>89</v>
      </c>
      <c r="C52" s="33">
        <f>C53+C54+C55+C56</f>
        <v>112.97</v>
      </c>
      <c r="D52" s="33">
        <f>D53+D54+D55+D56</f>
        <v>112.97</v>
      </c>
      <c r="E52" s="33">
        <f>E53+E54+E55+E56</f>
        <v>4.5100000000000001E-2</v>
      </c>
      <c r="F52" s="33">
        <f>F53+F54+F55+F56</f>
        <v>1.26623</v>
      </c>
      <c r="G52" s="48">
        <f t="shared" si="3"/>
        <v>3.9922103213242452E-2</v>
      </c>
      <c r="H52" s="25">
        <f t="shared" si="4"/>
        <v>-112.92489999999999</v>
      </c>
    </row>
    <row r="53" spans="1:9" s="54" customFormat="1" x14ac:dyDescent="0.2">
      <c r="A53" s="120" t="s">
        <v>90</v>
      </c>
      <c r="B53" s="121" t="s">
        <v>91</v>
      </c>
      <c r="C53" s="28">
        <v>102.76</v>
      </c>
      <c r="D53" s="28">
        <v>102.76</v>
      </c>
      <c r="E53" s="51">
        <v>4.1059999999999999E-2</v>
      </c>
      <c r="F53" s="52">
        <v>0.14058000000000001</v>
      </c>
      <c r="G53" s="30">
        <f t="shared" si="3"/>
        <v>3.9957181782794858E-2</v>
      </c>
      <c r="H53" s="122">
        <f t="shared" si="4"/>
        <v>-102.71894</v>
      </c>
    </row>
    <row r="54" spans="1:9" s="54" customFormat="1" x14ac:dyDescent="0.2">
      <c r="A54" s="83" t="s">
        <v>92</v>
      </c>
      <c r="B54" s="123" t="s">
        <v>93</v>
      </c>
      <c r="C54" s="28"/>
      <c r="D54" s="28"/>
      <c r="E54" s="51"/>
      <c r="F54" s="52"/>
      <c r="G54" s="30"/>
      <c r="H54" s="31">
        <f t="shared" si="4"/>
        <v>0</v>
      </c>
    </row>
    <row r="55" spans="1:9" s="54" customFormat="1" x14ac:dyDescent="0.2">
      <c r="A55" s="83" t="s">
        <v>94</v>
      </c>
      <c r="B55" s="70" t="s">
        <v>95</v>
      </c>
      <c r="C55" s="28">
        <v>10.210000000000001</v>
      </c>
      <c r="D55" s="28">
        <v>10.210000000000001</v>
      </c>
      <c r="E55" s="51">
        <v>4.0400000000000002E-3</v>
      </c>
      <c r="F55" s="52">
        <v>1.12565</v>
      </c>
      <c r="G55" s="30">
        <f t="shared" ref="G55:G64" si="6">E55/D55*100</f>
        <v>3.9569049951028404E-2</v>
      </c>
      <c r="H55" s="31">
        <f t="shared" si="4"/>
        <v>-10.205960000000001</v>
      </c>
    </row>
    <row r="56" spans="1:9" s="54" customFormat="1" ht="24.75" thickBot="1" x14ac:dyDescent="0.25">
      <c r="A56" s="67" t="s">
        <v>96</v>
      </c>
      <c r="B56" s="121" t="s">
        <v>97</v>
      </c>
      <c r="C56" s="28"/>
      <c r="D56" s="28"/>
      <c r="E56" s="51"/>
      <c r="F56" s="52"/>
      <c r="G56" s="55"/>
      <c r="H56" s="31">
        <f t="shared" si="4"/>
        <v>0</v>
      </c>
    </row>
    <row r="57" spans="1:9" s="107" customFormat="1" ht="12.75" thickBot="1" x14ac:dyDescent="0.25">
      <c r="A57" s="124" t="s">
        <v>98</v>
      </c>
      <c r="B57" s="125" t="s">
        <v>99</v>
      </c>
      <c r="C57" s="126">
        <f>C58</f>
        <v>0</v>
      </c>
      <c r="D57" s="126">
        <f>D58</f>
        <v>69.507159999999999</v>
      </c>
      <c r="E57" s="127">
        <f>E58</f>
        <v>0</v>
      </c>
      <c r="F57" s="127">
        <f>F58</f>
        <v>0</v>
      </c>
      <c r="G57" s="128"/>
      <c r="H57" s="129"/>
    </row>
    <row r="58" spans="1:9" s="107" customFormat="1" x14ac:dyDescent="0.2">
      <c r="A58" s="130" t="s">
        <v>100</v>
      </c>
      <c r="B58" s="131" t="s">
        <v>101</v>
      </c>
      <c r="C58" s="95">
        <f>C59+C60</f>
        <v>0</v>
      </c>
      <c r="D58" s="95">
        <f>D59+D60</f>
        <v>69.507159999999999</v>
      </c>
      <c r="E58" s="46">
        <f>E60+E59</f>
        <v>0</v>
      </c>
      <c r="F58" s="46">
        <f>F60+F59</f>
        <v>0</v>
      </c>
      <c r="G58" s="132"/>
      <c r="H58" s="46"/>
    </row>
    <row r="59" spans="1:9" s="107" customFormat="1" x14ac:dyDescent="0.2">
      <c r="A59" s="133" t="s">
        <v>102</v>
      </c>
      <c r="B59" s="89" t="s">
        <v>103</v>
      </c>
      <c r="C59" s="82"/>
      <c r="D59" s="82"/>
      <c r="E59" s="23"/>
      <c r="F59" s="82"/>
      <c r="G59" s="134"/>
      <c r="H59" s="23"/>
    </row>
    <row r="60" spans="1:9" s="107" customFormat="1" ht="12.75" thickBot="1" x14ac:dyDescent="0.25">
      <c r="A60" s="135" t="s">
        <v>104</v>
      </c>
      <c r="B60" s="136" t="s">
        <v>105</v>
      </c>
      <c r="C60" s="137"/>
      <c r="D60" s="137">
        <v>69.507159999999999</v>
      </c>
      <c r="E60" s="112"/>
      <c r="F60" s="137"/>
      <c r="G60" s="138"/>
      <c r="H60" s="112"/>
    </row>
    <row r="61" spans="1:9" s="54" customFormat="1" ht="12.75" thickBot="1" x14ac:dyDescent="0.25">
      <c r="A61" s="139" t="s">
        <v>106</v>
      </c>
      <c r="B61" s="140" t="s">
        <v>107</v>
      </c>
      <c r="C61" s="43">
        <f>C62+C63</f>
        <v>125</v>
      </c>
      <c r="D61" s="43">
        <f>D62+D63</f>
        <v>125</v>
      </c>
      <c r="E61" s="43">
        <f t="shared" ref="E61:F61" si="7">E62+E63</f>
        <v>0</v>
      </c>
      <c r="F61" s="43">
        <f t="shared" si="7"/>
        <v>123.2397</v>
      </c>
      <c r="G61" s="14">
        <f t="shared" si="6"/>
        <v>0</v>
      </c>
      <c r="H61" s="15">
        <f t="shared" si="4"/>
        <v>-125</v>
      </c>
    </row>
    <row r="62" spans="1:9" ht="36" x14ac:dyDescent="0.2">
      <c r="A62" s="142" t="s">
        <v>108</v>
      </c>
      <c r="B62" s="143" t="s">
        <v>109</v>
      </c>
      <c r="C62" s="144">
        <v>125</v>
      </c>
      <c r="D62" s="144">
        <v>125</v>
      </c>
      <c r="E62" s="33"/>
      <c r="F62" s="34">
        <v>123.2397</v>
      </c>
      <c r="G62" s="30">
        <f t="shared" si="6"/>
        <v>0</v>
      </c>
      <c r="H62" s="31">
        <f t="shared" si="4"/>
        <v>-125</v>
      </c>
    </row>
    <row r="63" spans="1:9" s="106" customFormat="1" ht="24.75" thickBot="1" x14ac:dyDescent="0.25">
      <c r="A63" s="145" t="s">
        <v>110</v>
      </c>
      <c r="B63" s="146" t="s">
        <v>111</v>
      </c>
      <c r="C63" s="137"/>
      <c r="D63" s="137"/>
      <c r="E63" s="112"/>
      <c r="F63" s="112"/>
      <c r="G63" s="35" t="e">
        <f t="shared" si="6"/>
        <v>#DIV/0!</v>
      </c>
      <c r="H63" s="122">
        <f t="shared" si="4"/>
        <v>0</v>
      </c>
      <c r="I63" s="147"/>
    </row>
    <row r="64" spans="1:9" ht="12.75" thickBot="1" x14ac:dyDescent="0.25">
      <c r="A64" s="11" t="s">
        <v>112</v>
      </c>
      <c r="B64" s="86" t="s">
        <v>113</v>
      </c>
      <c r="C64" s="92">
        <f>C65+C67+C69+C71+C75+C77+C79+C81+C83+C87+C73+C90</f>
        <v>119</v>
      </c>
      <c r="D64" s="92">
        <f>D65+D67+D69+D71+D75+D77+D79+D81+D83+D87+D73+D90</f>
        <v>119</v>
      </c>
      <c r="E64" s="92">
        <f t="shared" ref="E64:F64" si="8">E65+E67+E69+E71+E75+E77+E79+E81+E83+E87+E73+E90</f>
        <v>159.79820999999998</v>
      </c>
      <c r="F64" s="92">
        <f>F65+F67+F69+F71+F75+F77+F79+F81+F83+F87+F73+F90</f>
        <v>33.699469999999998</v>
      </c>
      <c r="G64" s="148">
        <f t="shared" si="6"/>
        <v>134.28421008403359</v>
      </c>
      <c r="H64" s="80">
        <f>E64-D64</f>
        <v>40.798209999999983</v>
      </c>
    </row>
    <row r="65" spans="1:8" s="10" customFormat="1" ht="36" x14ac:dyDescent="0.2">
      <c r="A65" s="149" t="s">
        <v>114</v>
      </c>
      <c r="B65" s="150" t="s">
        <v>115</v>
      </c>
      <c r="C65" s="95">
        <f>C66</f>
        <v>8</v>
      </c>
      <c r="D65" s="95">
        <f>D66</f>
        <v>8</v>
      </c>
      <c r="E65" s="95">
        <f t="shared" ref="E65:F65" si="9">E66</f>
        <v>0.05</v>
      </c>
      <c r="F65" s="95">
        <f t="shared" si="9"/>
        <v>0</v>
      </c>
      <c r="G65" s="132">
        <f>E65/D65*100</f>
        <v>0.625</v>
      </c>
      <c r="H65" s="46">
        <f t="shared" si="4"/>
        <v>-7.95</v>
      </c>
    </row>
    <row r="66" spans="1:8" ht="48" x14ac:dyDescent="0.2">
      <c r="A66" s="151" t="s">
        <v>116</v>
      </c>
      <c r="B66" s="152" t="s">
        <v>117</v>
      </c>
      <c r="C66" s="95">
        <v>8</v>
      </c>
      <c r="D66" s="95">
        <v>8</v>
      </c>
      <c r="E66" s="46">
        <v>0.05</v>
      </c>
      <c r="F66" s="153"/>
      <c r="G66" s="132">
        <f>E66/D66*100</f>
        <v>0.625</v>
      </c>
      <c r="H66" s="28">
        <f t="shared" si="4"/>
        <v>-7.95</v>
      </c>
    </row>
    <row r="67" spans="1:8" ht="33" customHeight="1" x14ac:dyDescent="0.2">
      <c r="A67" s="149" t="s">
        <v>118</v>
      </c>
      <c r="B67" s="154" t="s">
        <v>119</v>
      </c>
      <c r="C67" s="95">
        <f>C68</f>
        <v>17</v>
      </c>
      <c r="D67" s="95">
        <f>D68</f>
        <v>17</v>
      </c>
      <c r="E67" s="95">
        <f>E68</f>
        <v>7.5</v>
      </c>
      <c r="F67" s="95">
        <f>F68</f>
        <v>0</v>
      </c>
      <c r="G67" s="155"/>
      <c r="H67" s="28">
        <f t="shared" si="4"/>
        <v>-9.5</v>
      </c>
    </row>
    <row r="68" spans="1:8" ht="60" x14ac:dyDescent="0.2">
      <c r="A68" s="151" t="s">
        <v>120</v>
      </c>
      <c r="B68" s="69" t="s">
        <v>121</v>
      </c>
      <c r="C68" s="95">
        <v>17</v>
      </c>
      <c r="D68" s="95">
        <v>17</v>
      </c>
      <c r="E68" s="46">
        <v>7.5</v>
      </c>
      <c r="F68" s="29"/>
      <c r="G68" s="155">
        <f>E68/D68*100</f>
        <v>44.117647058823529</v>
      </c>
      <c r="H68" s="156">
        <f t="shared" si="4"/>
        <v>-9.5</v>
      </c>
    </row>
    <row r="69" spans="1:8" ht="36" x14ac:dyDescent="0.2">
      <c r="A69" s="149" t="s">
        <v>122</v>
      </c>
      <c r="B69" s="123" t="s">
        <v>123</v>
      </c>
      <c r="C69" s="95">
        <f>C70</f>
        <v>4</v>
      </c>
      <c r="D69" s="95">
        <f>D70</f>
        <v>4</v>
      </c>
      <c r="E69" s="95">
        <f>E70</f>
        <v>0</v>
      </c>
      <c r="F69" s="95">
        <f>F70</f>
        <v>0</v>
      </c>
      <c r="G69" s="155">
        <f t="shared" ref="G69:G71" si="10">E69/D69*100</f>
        <v>0</v>
      </c>
      <c r="H69" s="156">
        <f t="shared" si="4"/>
        <v>-4</v>
      </c>
    </row>
    <row r="70" spans="1:8" ht="48" x14ac:dyDescent="0.2">
      <c r="A70" s="151" t="s">
        <v>124</v>
      </c>
      <c r="B70" s="69" t="s">
        <v>125</v>
      </c>
      <c r="C70" s="95">
        <v>4</v>
      </c>
      <c r="D70" s="95">
        <v>4</v>
      </c>
      <c r="E70" s="46"/>
      <c r="F70" s="29"/>
      <c r="G70" s="155">
        <f t="shared" si="10"/>
        <v>0</v>
      </c>
      <c r="H70" s="156">
        <f t="shared" si="4"/>
        <v>-4</v>
      </c>
    </row>
    <row r="71" spans="1:8" ht="36" x14ac:dyDescent="0.2">
      <c r="A71" s="149" t="s">
        <v>126</v>
      </c>
      <c r="B71" s="123" t="s">
        <v>127</v>
      </c>
      <c r="C71" s="95">
        <f>C72</f>
        <v>3</v>
      </c>
      <c r="D71" s="95">
        <f>D72</f>
        <v>3</v>
      </c>
      <c r="E71" s="95">
        <f>E72</f>
        <v>0</v>
      </c>
      <c r="F71" s="95">
        <f>F72</f>
        <v>0</v>
      </c>
      <c r="G71" s="155">
        <f t="shared" si="10"/>
        <v>0</v>
      </c>
      <c r="H71" s="156">
        <f t="shared" si="4"/>
        <v>-3</v>
      </c>
    </row>
    <row r="72" spans="1:8" ht="48" x14ac:dyDescent="0.2">
      <c r="A72" s="151" t="s">
        <v>128</v>
      </c>
      <c r="B72" s="69" t="s">
        <v>129</v>
      </c>
      <c r="C72" s="95">
        <v>3</v>
      </c>
      <c r="D72" s="95">
        <v>3</v>
      </c>
      <c r="E72" s="46"/>
      <c r="F72" s="28"/>
      <c r="G72" s="155">
        <f>E72/D72*100</f>
        <v>0</v>
      </c>
      <c r="H72" s="28">
        <f>E72-D72</f>
        <v>-3</v>
      </c>
    </row>
    <row r="73" spans="1:8" ht="36" x14ac:dyDescent="0.2">
      <c r="A73" s="149" t="s">
        <v>283</v>
      </c>
      <c r="B73" s="123" t="s">
        <v>284</v>
      </c>
      <c r="C73" s="95">
        <f>C74</f>
        <v>5</v>
      </c>
      <c r="D73" s="95">
        <f>D74</f>
        <v>5</v>
      </c>
      <c r="E73" s="95">
        <f t="shared" ref="E73:F73" si="11">E74</f>
        <v>0</v>
      </c>
      <c r="F73" s="95">
        <f t="shared" si="11"/>
        <v>0</v>
      </c>
      <c r="G73" s="155">
        <f t="shared" ref="G73:G74" si="12">E73/D73*100</f>
        <v>0</v>
      </c>
      <c r="H73" s="28">
        <f t="shared" ref="H73:H74" si="13">E73-D73</f>
        <v>-5</v>
      </c>
    </row>
    <row r="74" spans="1:8" ht="48" x14ac:dyDescent="0.2">
      <c r="A74" s="151" t="s">
        <v>285</v>
      </c>
      <c r="B74" s="69" t="s">
        <v>286</v>
      </c>
      <c r="C74" s="271">
        <v>5</v>
      </c>
      <c r="D74" s="271">
        <v>5</v>
      </c>
      <c r="E74" s="185"/>
      <c r="F74" s="51"/>
      <c r="G74" s="272">
        <f t="shared" si="12"/>
        <v>0</v>
      </c>
      <c r="H74" s="51">
        <f t="shared" si="13"/>
        <v>-5</v>
      </c>
    </row>
    <row r="75" spans="1:8" ht="36" x14ac:dyDescent="0.2">
      <c r="A75" s="149" t="s">
        <v>130</v>
      </c>
      <c r="B75" s="123" t="s">
        <v>131</v>
      </c>
      <c r="C75" s="95">
        <f>C76</f>
        <v>3</v>
      </c>
      <c r="D75" s="95">
        <f>D76</f>
        <v>3</v>
      </c>
      <c r="E75" s="95">
        <f>E76</f>
        <v>7.2495000000000003</v>
      </c>
      <c r="F75" s="95">
        <f>F76</f>
        <v>0.25</v>
      </c>
      <c r="G75" s="155">
        <f>E75/D75*100</f>
        <v>241.65</v>
      </c>
      <c r="H75" s="28">
        <f>E75-D75</f>
        <v>4.2495000000000003</v>
      </c>
    </row>
    <row r="76" spans="1:8" ht="48" x14ac:dyDescent="0.2">
      <c r="A76" s="151" t="s">
        <v>132</v>
      </c>
      <c r="B76" s="69" t="s">
        <v>133</v>
      </c>
      <c r="C76" s="95">
        <v>3</v>
      </c>
      <c r="D76" s="95">
        <v>3</v>
      </c>
      <c r="E76" s="46">
        <v>7.2495000000000003</v>
      </c>
      <c r="F76" s="29">
        <v>0.25</v>
      </c>
      <c r="G76" s="155">
        <f>E76/D76*100</f>
        <v>241.65</v>
      </c>
      <c r="H76" s="28">
        <f>E77-D76</f>
        <v>-2.7</v>
      </c>
    </row>
    <row r="77" spans="1:8" ht="36" x14ac:dyDescent="0.2">
      <c r="A77" s="149" t="s">
        <v>134</v>
      </c>
      <c r="B77" s="123" t="s">
        <v>135</v>
      </c>
      <c r="C77" s="95">
        <f>C78</f>
        <v>2</v>
      </c>
      <c r="D77" s="95">
        <f>D78</f>
        <v>2</v>
      </c>
      <c r="E77" s="95">
        <f>E78</f>
        <v>0.3</v>
      </c>
      <c r="F77" s="95">
        <f>F78</f>
        <v>0</v>
      </c>
      <c r="G77" s="132"/>
      <c r="H77" s="28"/>
    </row>
    <row r="78" spans="1:8" ht="60" x14ac:dyDescent="0.2">
      <c r="A78" s="151" t="s">
        <v>136</v>
      </c>
      <c r="B78" s="69" t="s">
        <v>137</v>
      </c>
      <c r="C78" s="95">
        <v>2</v>
      </c>
      <c r="D78" s="95">
        <v>2</v>
      </c>
      <c r="E78" s="46">
        <v>0.3</v>
      </c>
      <c r="F78" s="29"/>
      <c r="G78" s="155">
        <f>E78/D78*100</f>
        <v>15</v>
      </c>
      <c r="H78" s="28">
        <f>E78-D78</f>
        <v>-1.7</v>
      </c>
    </row>
    <row r="79" spans="1:8" ht="36" x14ac:dyDescent="0.2">
      <c r="A79" s="149" t="s">
        <v>138</v>
      </c>
      <c r="B79" s="123" t="s">
        <v>139</v>
      </c>
      <c r="C79" s="95">
        <f>C80</f>
        <v>1</v>
      </c>
      <c r="D79" s="95">
        <f>D80</f>
        <v>1</v>
      </c>
      <c r="E79" s="95">
        <f>E80</f>
        <v>0</v>
      </c>
      <c r="F79" s="95">
        <f>F80</f>
        <v>0.25</v>
      </c>
      <c r="G79" s="155"/>
      <c r="H79" s="28">
        <f>E79-D79</f>
        <v>-1</v>
      </c>
    </row>
    <row r="80" spans="1:8" ht="48" x14ac:dyDescent="0.2">
      <c r="A80" s="151" t="s">
        <v>140</v>
      </c>
      <c r="B80" s="69" t="s">
        <v>141</v>
      </c>
      <c r="C80" s="95">
        <v>1</v>
      </c>
      <c r="D80" s="95">
        <v>1</v>
      </c>
      <c r="E80" s="46"/>
      <c r="F80" s="29">
        <v>0.25</v>
      </c>
      <c r="G80" s="155">
        <f>E80/D80*100</f>
        <v>0</v>
      </c>
      <c r="H80" s="157">
        <f>E80-D80</f>
        <v>-1</v>
      </c>
    </row>
    <row r="81" spans="1:8" ht="36" x14ac:dyDescent="0.2">
      <c r="A81" s="149" t="s">
        <v>142</v>
      </c>
      <c r="B81" s="123" t="s">
        <v>143</v>
      </c>
      <c r="C81" s="95">
        <f>C82</f>
        <v>48</v>
      </c>
      <c r="D81" s="95">
        <f>D82</f>
        <v>48</v>
      </c>
      <c r="E81" s="95">
        <f>E82</f>
        <v>0</v>
      </c>
      <c r="F81" s="95">
        <f>F82</f>
        <v>0</v>
      </c>
      <c r="G81" s="132"/>
      <c r="H81" s="158"/>
    </row>
    <row r="82" spans="1:8" ht="48" x14ac:dyDescent="0.2">
      <c r="A82" s="151" t="s">
        <v>144</v>
      </c>
      <c r="B82" s="69" t="s">
        <v>145</v>
      </c>
      <c r="C82" s="95">
        <v>48</v>
      </c>
      <c r="D82" s="95">
        <v>48</v>
      </c>
      <c r="E82" s="46"/>
      <c r="F82" s="29"/>
      <c r="G82" s="155">
        <f t="shared" ref="G82:G91" si="14">E82/D82*100</f>
        <v>0</v>
      </c>
      <c r="H82" s="28">
        <f t="shared" ref="H82:H89" si="15">E82-D82</f>
        <v>-48</v>
      </c>
    </row>
    <row r="83" spans="1:8" ht="36" x14ac:dyDescent="0.2">
      <c r="A83" s="149" t="s">
        <v>146</v>
      </c>
      <c r="B83" s="154" t="s">
        <v>147</v>
      </c>
      <c r="C83" s="95">
        <f>C84</f>
        <v>28</v>
      </c>
      <c r="D83" s="95">
        <f>D84</f>
        <v>28</v>
      </c>
      <c r="E83" s="95">
        <f>E84</f>
        <v>19.34075</v>
      </c>
      <c r="F83" s="95">
        <f>F84</f>
        <v>6.15</v>
      </c>
      <c r="G83" s="155">
        <f t="shared" si="14"/>
        <v>69.074107142857144</v>
      </c>
      <c r="H83" s="28">
        <f t="shared" si="15"/>
        <v>-8.6592500000000001</v>
      </c>
    </row>
    <row r="84" spans="1:8" ht="48" x14ac:dyDescent="0.2">
      <c r="A84" s="159" t="s">
        <v>148</v>
      </c>
      <c r="B84" s="160" t="s">
        <v>149</v>
      </c>
      <c r="C84" s="95">
        <v>28</v>
      </c>
      <c r="D84" s="95">
        <v>28</v>
      </c>
      <c r="E84" s="46">
        <v>19.34075</v>
      </c>
      <c r="F84" s="29">
        <v>6.15</v>
      </c>
      <c r="G84" s="155">
        <f t="shared" si="14"/>
        <v>69.074107142857144</v>
      </c>
      <c r="H84" s="28">
        <f t="shared" si="15"/>
        <v>-8.6592500000000001</v>
      </c>
    </row>
    <row r="85" spans="1:8" ht="19.5" customHeight="1" x14ac:dyDescent="0.2">
      <c r="A85" s="161" t="s">
        <v>150</v>
      </c>
      <c r="B85" s="162" t="s">
        <v>151</v>
      </c>
      <c r="C85" s="95"/>
      <c r="D85" s="95"/>
      <c r="E85" s="46">
        <f>E86</f>
        <v>0</v>
      </c>
      <c r="F85" s="29"/>
      <c r="G85" s="155"/>
      <c r="H85" s="28"/>
    </row>
    <row r="86" spans="1:8" ht="36" x14ac:dyDescent="0.2">
      <c r="A86" s="163" t="s">
        <v>152</v>
      </c>
      <c r="B86" s="164" t="s">
        <v>153</v>
      </c>
      <c r="C86" s="95"/>
      <c r="D86" s="95"/>
      <c r="E86" s="46"/>
      <c r="F86" s="29"/>
      <c r="G86" s="155"/>
      <c r="H86" s="28"/>
    </row>
    <row r="87" spans="1:8" ht="36" x14ac:dyDescent="0.2">
      <c r="A87" s="165" t="s">
        <v>154</v>
      </c>
      <c r="B87" s="166" t="s">
        <v>155</v>
      </c>
      <c r="C87" s="29">
        <f>C88+C89</f>
        <v>0</v>
      </c>
      <c r="D87" s="29">
        <f>D88+D89</f>
        <v>0</v>
      </c>
      <c r="E87" s="29">
        <f t="shared" ref="E87:F87" si="16">E88+E89</f>
        <v>5.3579600000000003</v>
      </c>
      <c r="F87" s="29">
        <f t="shared" si="16"/>
        <v>27.049469999999999</v>
      </c>
      <c r="G87" s="155" t="e">
        <f t="shared" si="14"/>
        <v>#DIV/0!</v>
      </c>
      <c r="H87" s="28">
        <f t="shared" si="15"/>
        <v>5.3579600000000003</v>
      </c>
    </row>
    <row r="88" spans="1:8" ht="36" x14ac:dyDescent="0.2">
      <c r="A88" s="167" t="s">
        <v>156</v>
      </c>
      <c r="B88" s="168" t="s">
        <v>157</v>
      </c>
      <c r="C88" s="71"/>
      <c r="D88" s="71"/>
      <c r="E88" s="71">
        <v>5.0670000000000002</v>
      </c>
      <c r="F88" s="71">
        <v>24.561969999999999</v>
      </c>
      <c r="G88" s="155"/>
      <c r="H88" s="84"/>
    </row>
    <row r="89" spans="1:8" ht="36" x14ac:dyDescent="0.2">
      <c r="A89" s="167" t="s">
        <v>158</v>
      </c>
      <c r="B89" s="168" t="s">
        <v>159</v>
      </c>
      <c r="C89" s="71"/>
      <c r="D89" s="71"/>
      <c r="E89" s="84">
        <v>0.29096</v>
      </c>
      <c r="F89" s="71">
        <v>2.4874999999999998</v>
      </c>
      <c r="G89" s="273" t="e">
        <f t="shared" si="14"/>
        <v>#DIV/0!</v>
      </c>
      <c r="H89" s="84">
        <f t="shared" si="15"/>
        <v>0.29096</v>
      </c>
    </row>
    <row r="90" spans="1:8" x14ac:dyDescent="0.2">
      <c r="A90" s="275" t="s">
        <v>287</v>
      </c>
      <c r="B90" s="89" t="s">
        <v>288</v>
      </c>
      <c r="C90" s="29">
        <f>C91</f>
        <v>0</v>
      </c>
      <c r="D90" s="29">
        <f>D91</f>
        <v>0</v>
      </c>
      <c r="E90" s="29">
        <f t="shared" ref="E90:F90" si="17">E91</f>
        <v>120</v>
      </c>
      <c r="F90" s="29">
        <f t="shared" si="17"/>
        <v>0</v>
      </c>
      <c r="G90" s="273" t="e">
        <f t="shared" si="14"/>
        <v>#DIV/0!</v>
      </c>
      <c r="H90" s="28"/>
    </row>
    <row r="91" spans="1:8" ht="60.75" thickBot="1" x14ac:dyDescent="0.25">
      <c r="A91" s="276" t="s">
        <v>289</v>
      </c>
      <c r="B91" s="277" t="s">
        <v>290</v>
      </c>
      <c r="C91" s="269"/>
      <c r="D91" s="269"/>
      <c r="E91" s="113">
        <v>120</v>
      </c>
      <c r="F91" s="269"/>
      <c r="G91" s="278" t="e">
        <f t="shared" si="14"/>
        <v>#DIV/0!</v>
      </c>
      <c r="H91" s="113"/>
    </row>
    <row r="92" spans="1:8" ht="12.75" thickBot="1" x14ac:dyDescent="0.25">
      <c r="A92" s="17" t="s">
        <v>160</v>
      </c>
      <c r="B92" s="18" t="s">
        <v>161</v>
      </c>
      <c r="C92" s="264">
        <f>C93+C94+C95+C96+C97</f>
        <v>1881.6444999999999</v>
      </c>
      <c r="D92" s="264">
        <f>D93+D94+D95+D96+D97</f>
        <v>1881.6444999999999</v>
      </c>
      <c r="E92" s="264">
        <f t="shared" ref="E92:F92" si="18">E93+E94+E95+E96</f>
        <v>56.753540000000001</v>
      </c>
      <c r="F92" s="264">
        <f t="shared" si="18"/>
        <v>0</v>
      </c>
      <c r="G92" s="274">
        <f>E92/D92*100</f>
        <v>3.016166975217689</v>
      </c>
      <c r="H92" s="170">
        <f t="shared" si="4"/>
        <v>-1824.89096</v>
      </c>
    </row>
    <row r="93" spans="1:8" x14ac:dyDescent="0.2">
      <c r="A93" s="22" t="s">
        <v>162</v>
      </c>
      <c r="B93" s="22" t="s">
        <v>163</v>
      </c>
      <c r="C93" s="33"/>
      <c r="D93" s="33"/>
      <c r="E93" s="169"/>
      <c r="F93" s="47"/>
      <c r="G93" s="30" t="e">
        <f t="shared" ref="G93:G104" si="19">E93/D93*100</f>
        <v>#DIV/0!</v>
      </c>
      <c r="H93" s="25">
        <f t="shared" si="4"/>
        <v>0</v>
      </c>
    </row>
    <row r="94" spans="1:8" x14ac:dyDescent="0.2">
      <c r="A94" s="83" t="s">
        <v>164</v>
      </c>
      <c r="B94" s="87" t="s">
        <v>165</v>
      </c>
      <c r="C94" s="73"/>
      <c r="D94" s="73"/>
      <c r="E94" s="73"/>
      <c r="F94" s="47"/>
      <c r="G94" s="30" t="e">
        <f t="shared" si="19"/>
        <v>#DIV/0!</v>
      </c>
      <c r="H94" s="31">
        <f t="shared" si="4"/>
        <v>0</v>
      </c>
    </row>
    <row r="95" spans="1:8" x14ac:dyDescent="0.2">
      <c r="A95" s="83" t="s">
        <v>166</v>
      </c>
      <c r="B95" s="83" t="s">
        <v>167</v>
      </c>
      <c r="C95" s="37"/>
      <c r="D95" s="37"/>
      <c r="E95" s="37">
        <v>56.753540000000001</v>
      </c>
      <c r="F95" s="38"/>
      <c r="G95" s="30"/>
      <c r="H95" s="31"/>
    </row>
    <row r="96" spans="1:8" x14ac:dyDescent="0.2">
      <c r="A96" s="83" t="s">
        <v>168</v>
      </c>
      <c r="B96" s="83" t="s">
        <v>169</v>
      </c>
      <c r="C96" s="37">
        <v>761.69349999999997</v>
      </c>
      <c r="D96" s="37">
        <v>605.79049999999995</v>
      </c>
      <c r="E96" s="84"/>
      <c r="F96" s="71"/>
      <c r="G96" s="79">
        <f t="shared" si="19"/>
        <v>0</v>
      </c>
      <c r="H96" s="90">
        <f t="shared" si="4"/>
        <v>-605.79049999999995</v>
      </c>
    </row>
    <row r="97" spans="1:8" x14ac:dyDescent="0.2">
      <c r="A97" s="70" t="s">
        <v>291</v>
      </c>
      <c r="B97" s="70" t="s">
        <v>293</v>
      </c>
      <c r="C97" s="28">
        <f>C98</f>
        <v>1119.951</v>
      </c>
      <c r="D97" s="28">
        <f>D98</f>
        <v>1275.854</v>
      </c>
      <c r="E97" s="28">
        <f>E98</f>
        <v>0</v>
      </c>
      <c r="F97" s="28">
        <f t="shared" ref="F97" si="20">F98</f>
        <v>0</v>
      </c>
      <c r="G97" s="30"/>
      <c r="H97" s="31"/>
    </row>
    <row r="98" spans="1:8" ht="12.75" thickBot="1" x14ac:dyDescent="0.25">
      <c r="A98" s="279" t="s">
        <v>292</v>
      </c>
      <c r="B98" s="279" t="s">
        <v>294</v>
      </c>
      <c r="C98" s="113">
        <v>1119.951</v>
      </c>
      <c r="D98" s="113">
        <v>1275.854</v>
      </c>
      <c r="E98" s="113"/>
      <c r="F98" s="269"/>
      <c r="G98" s="280"/>
      <c r="H98" s="281"/>
    </row>
    <row r="99" spans="1:8" ht="12.75" thickBot="1" x14ac:dyDescent="0.25">
      <c r="A99" s="295" t="s">
        <v>170</v>
      </c>
      <c r="B99" s="114" t="s">
        <v>171</v>
      </c>
      <c r="C99" s="299">
        <f>C100+C153+C155</f>
        <v>385304.09999999992</v>
      </c>
      <c r="D99" s="299">
        <f>D100+D153+D155</f>
        <v>388504.09999999992</v>
      </c>
      <c r="E99" s="13">
        <f>E100+E153+E155+E158+E160</f>
        <v>54728.271980000005</v>
      </c>
      <c r="F99" s="13">
        <f>F100+F153+F155</f>
        <v>58200.91747</v>
      </c>
      <c r="G99" s="234">
        <f t="shared" si="19"/>
        <v>14.086922629645354</v>
      </c>
      <c r="H99" s="265">
        <f t="shared" si="4"/>
        <v>-333775.8280199999</v>
      </c>
    </row>
    <row r="100" spans="1:8" ht="12.75" thickBot="1" x14ac:dyDescent="0.25">
      <c r="A100" s="302" t="s">
        <v>172</v>
      </c>
      <c r="B100" s="303" t="s">
        <v>173</v>
      </c>
      <c r="C100" s="304">
        <f>C101+C104+C127+C150</f>
        <v>385304.09999999992</v>
      </c>
      <c r="D100" s="304">
        <f>D101+D104+D127+D150</f>
        <v>388504.09999999992</v>
      </c>
      <c r="E100" s="305">
        <f>E101+E104+E127+E150</f>
        <v>54730.890840000007</v>
      </c>
      <c r="F100" s="305">
        <f>F101+F104+F127</f>
        <v>58200.91747</v>
      </c>
      <c r="G100" s="240">
        <f t="shared" si="19"/>
        <v>14.087596717769522</v>
      </c>
      <c r="H100" s="15">
        <f t="shared" si="4"/>
        <v>-333773.20915999991</v>
      </c>
    </row>
    <row r="101" spans="1:8" ht="12.75" thickBot="1" x14ac:dyDescent="0.25">
      <c r="A101" s="295" t="s">
        <v>174</v>
      </c>
      <c r="B101" s="114" t="s">
        <v>175</v>
      </c>
      <c r="C101" s="299">
        <f>C102+C103</f>
        <v>139797</v>
      </c>
      <c r="D101" s="299">
        <f>D102+D103</f>
        <v>139797</v>
      </c>
      <c r="E101" s="13">
        <f>E102+E103</f>
        <v>22686</v>
      </c>
      <c r="F101" s="13">
        <f>F102+F103</f>
        <v>29225</v>
      </c>
      <c r="G101" s="240">
        <f t="shared" si="19"/>
        <v>16.227816047554668</v>
      </c>
      <c r="H101" s="15">
        <f t="shared" si="4"/>
        <v>-117111</v>
      </c>
    </row>
    <row r="102" spans="1:8" x14ac:dyDescent="0.2">
      <c r="A102" s="72" t="s">
        <v>176</v>
      </c>
      <c r="B102" s="171" t="s">
        <v>177</v>
      </c>
      <c r="C102" s="172">
        <v>139797</v>
      </c>
      <c r="D102" s="172">
        <v>139797</v>
      </c>
      <c r="E102" s="173">
        <v>22686</v>
      </c>
      <c r="F102" s="174">
        <v>29225</v>
      </c>
      <c r="G102" s="48">
        <f t="shared" si="19"/>
        <v>16.227816047554668</v>
      </c>
      <c r="H102" s="25">
        <f t="shared" si="4"/>
        <v>-117111</v>
      </c>
    </row>
    <row r="103" spans="1:8" ht="24.75" thickBot="1" x14ac:dyDescent="0.25">
      <c r="A103" s="175" t="s">
        <v>178</v>
      </c>
      <c r="B103" s="176" t="s">
        <v>179</v>
      </c>
      <c r="C103" s="177"/>
      <c r="D103" s="177"/>
      <c r="E103" s="112"/>
      <c r="F103" s="137"/>
      <c r="G103" s="85" t="e">
        <f t="shared" si="19"/>
        <v>#DIV/0!</v>
      </c>
      <c r="H103" s="40">
        <f t="shared" si="4"/>
        <v>0</v>
      </c>
    </row>
    <row r="104" spans="1:8" ht="12.75" thickBot="1" x14ac:dyDescent="0.25">
      <c r="A104" s="295" t="s">
        <v>180</v>
      </c>
      <c r="B104" s="114" t="s">
        <v>181</v>
      </c>
      <c r="C104" s="299">
        <f>C106+C116+C112+C107+C113+C105+C111+C110+C109+C115</f>
        <v>53484.9</v>
      </c>
      <c r="D104" s="299">
        <f>D106+D116+D112+D107+D113+D105+D111+D110+D109+D115</f>
        <v>56684.9</v>
      </c>
      <c r="E104" s="13">
        <f>E106+E116+E112+E107+E113+E105+E111+E110+E109</f>
        <v>1816.3773200000001</v>
      </c>
      <c r="F104" s="13">
        <f>F106+F116+F112+F107+F113+F105+F114+F108+F109</f>
        <v>699.81825000000003</v>
      </c>
      <c r="G104" s="240">
        <f t="shared" si="19"/>
        <v>3.2043406974344135</v>
      </c>
      <c r="H104" s="15">
        <f t="shared" si="4"/>
        <v>-54868.522680000002</v>
      </c>
    </row>
    <row r="105" spans="1:8" ht="24" x14ac:dyDescent="0.2">
      <c r="A105" s="178" t="s">
        <v>182</v>
      </c>
      <c r="B105" s="64" t="s">
        <v>183</v>
      </c>
      <c r="C105" s="172"/>
      <c r="D105" s="172"/>
      <c r="E105" s="173"/>
      <c r="F105" s="174"/>
      <c r="G105" s="48" t="e">
        <f>E105/D105*100</f>
        <v>#DIV/0!</v>
      </c>
      <c r="H105" s="25">
        <f>E105-D105</f>
        <v>0</v>
      </c>
    </row>
    <row r="106" spans="1:8" x14ac:dyDescent="0.2">
      <c r="A106" s="179" t="s">
        <v>184</v>
      </c>
      <c r="B106" s="70" t="s">
        <v>185</v>
      </c>
      <c r="C106" s="51">
        <v>3178.2</v>
      </c>
      <c r="D106" s="51">
        <v>3178.2</v>
      </c>
      <c r="E106" s="28"/>
      <c r="F106" s="29"/>
      <c r="G106" s="30">
        <f>E106/D106*100</f>
        <v>0</v>
      </c>
      <c r="H106" s="31">
        <f>E106-D106</f>
        <v>-3178.2</v>
      </c>
    </row>
    <row r="107" spans="1:8" s="10" customFormat="1" x14ac:dyDescent="0.2">
      <c r="A107" s="180" t="s">
        <v>186</v>
      </c>
      <c r="B107" s="70" t="s">
        <v>187</v>
      </c>
      <c r="C107" s="51"/>
      <c r="D107" s="51"/>
      <c r="E107" s="28"/>
      <c r="F107" s="181"/>
      <c r="G107" s="30" t="e">
        <f>E107/D107*100</f>
        <v>#DIV/0!</v>
      </c>
      <c r="H107" s="122">
        <f>E107-D107</f>
        <v>0</v>
      </c>
    </row>
    <row r="108" spans="1:8" s="10" customFormat="1" x14ac:dyDescent="0.2">
      <c r="A108" s="180" t="s">
        <v>188</v>
      </c>
      <c r="B108" s="87" t="s">
        <v>189</v>
      </c>
      <c r="C108" s="51"/>
      <c r="D108" s="51"/>
      <c r="E108" s="28"/>
      <c r="F108" s="28"/>
      <c r="G108" s="30"/>
      <c r="H108" s="122"/>
    </row>
    <row r="109" spans="1:8" s="10" customFormat="1" x14ac:dyDescent="0.2">
      <c r="A109" s="180" t="s">
        <v>190</v>
      </c>
      <c r="B109" s="87" t="s">
        <v>191</v>
      </c>
      <c r="C109" s="51">
        <v>27154.799999999999</v>
      </c>
      <c r="D109" s="51">
        <v>27154.799999999999</v>
      </c>
      <c r="E109" s="28"/>
      <c r="F109" s="28"/>
      <c r="G109" s="30">
        <f>E109/D109*100</f>
        <v>0</v>
      </c>
      <c r="H109" s="122">
        <f>E109-D109</f>
        <v>-27154.799999999999</v>
      </c>
    </row>
    <row r="110" spans="1:8" s="10" customFormat="1" ht="36" x14ac:dyDescent="0.2">
      <c r="A110" s="182" t="s">
        <v>192</v>
      </c>
      <c r="B110" s="123" t="s">
        <v>193</v>
      </c>
      <c r="C110" s="58">
        <v>5976.5</v>
      </c>
      <c r="D110" s="58">
        <v>5976.5</v>
      </c>
      <c r="E110" s="84">
        <v>1172.0070000000001</v>
      </c>
      <c r="F110" s="183"/>
      <c r="G110" s="30">
        <f>E110/D110*100</f>
        <v>19.61025683928721</v>
      </c>
      <c r="H110" s="122">
        <f t="shared" si="4"/>
        <v>-4804.4930000000004</v>
      </c>
    </row>
    <row r="111" spans="1:8" s="10" customFormat="1" ht="24" x14ac:dyDescent="0.2">
      <c r="A111" s="184" t="s">
        <v>194</v>
      </c>
      <c r="B111" s="89" t="s">
        <v>195</v>
      </c>
      <c r="C111" s="51"/>
      <c r="D111" s="51"/>
      <c r="E111" s="28"/>
      <c r="F111" s="29"/>
      <c r="G111" s="30"/>
      <c r="H111" s="31">
        <f t="shared" si="4"/>
        <v>0</v>
      </c>
    </row>
    <row r="112" spans="1:8" s="10" customFormat="1" x14ac:dyDescent="0.2">
      <c r="A112" s="72" t="s">
        <v>196</v>
      </c>
      <c r="B112" s="63" t="s">
        <v>197</v>
      </c>
      <c r="C112" s="185">
        <v>3236.5</v>
      </c>
      <c r="D112" s="185">
        <v>3236.5</v>
      </c>
      <c r="E112" s="46"/>
      <c r="F112" s="183"/>
      <c r="G112" s="55">
        <f>E112/D112*100</f>
        <v>0</v>
      </c>
      <c r="H112" s="122">
        <f>E112-D112</f>
        <v>-3236.5</v>
      </c>
    </row>
    <row r="113" spans="1:8" s="10" customFormat="1" x14ac:dyDescent="0.2">
      <c r="A113" s="180" t="s">
        <v>198</v>
      </c>
      <c r="B113" s="186" t="s">
        <v>199</v>
      </c>
      <c r="C113" s="117"/>
      <c r="D113" s="117"/>
      <c r="E113" s="23"/>
      <c r="F113" s="187"/>
      <c r="G113" s="79" t="e">
        <f>E113/D113*100</f>
        <v>#DIV/0!</v>
      </c>
      <c r="H113" s="90">
        <f t="shared" si="4"/>
        <v>0</v>
      </c>
    </row>
    <row r="114" spans="1:8" s="10" customFormat="1" ht="24" x14ac:dyDescent="0.2">
      <c r="A114" s="188" t="s">
        <v>200</v>
      </c>
      <c r="B114" s="192" t="s">
        <v>201</v>
      </c>
      <c r="C114" s="58"/>
      <c r="D114" s="58"/>
      <c r="E114" s="84"/>
      <c r="F114" s="282"/>
      <c r="G114" s="79"/>
      <c r="H114" s="110"/>
    </row>
    <row r="115" spans="1:8" s="10" customFormat="1" ht="12.75" thickBot="1" x14ac:dyDescent="0.25">
      <c r="A115" s="283" t="s">
        <v>295</v>
      </c>
      <c r="B115" s="176" t="s">
        <v>296</v>
      </c>
      <c r="C115" s="113">
        <v>4989.1000000000004</v>
      </c>
      <c r="D115" s="113">
        <v>4989.1000000000004</v>
      </c>
      <c r="E115" s="112"/>
      <c r="F115" s="137"/>
      <c r="G115" s="39"/>
      <c r="H115" s="208"/>
    </row>
    <row r="116" spans="1:8" ht="12.75" thickBot="1" x14ac:dyDescent="0.25">
      <c r="A116" s="295" t="s">
        <v>202</v>
      </c>
      <c r="B116" s="306" t="s">
        <v>203</v>
      </c>
      <c r="C116" s="299">
        <f>C117+C118+C119+C120+C122+C124+C125+C126+C121+C123</f>
        <v>8949.7999999999993</v>
      </c>
      <c r="D116" s="299">
        <f>D117+D118+D119+D120+D122+D124+D125+D126+D121+D123</f>
        <v>12149.8</v>
      </c>
      <c r="E116" s="13">
        <f>E117+E118+E119+E120+E122+E124+E125+E126+E121</f>
        <v>644.37031999999999</v>
      </c>
      <c r="F116" s="13">
        <f>F117+F118+F119+F120+F122+F124+F125+F126+F123</f>
        <v>699.81825000000003</v>
      </c>
      <c r="G116" s="234">
        <f t="shared" ref="G116:G122" si="21">E116/D116*100</f>
        <v>5.3035467250489718</v>
      </c>
      <c r="H116" s="265">
        <f t="shared" si="4"/>
        <v>-11505.429679999999</v>
      </c>
    </row>
    <row r="117" spans="1:8" x14ac:dyDescent="0.2">
      <c r="A117" s="22" t="s">
        <v>202</v>
      </c>
      <c r="B117" s="171" t="s">
        <v>204</v>
      </c>
      <c r="C117" s="173">
        <v>907.8</v>
      </c>
      <c r="D117" s="173">
        <v>907.8</v>
      </c>
      <c r="E117" s="173"/>
      <c r="F117" s="190"/>
      <c r="G117" s="48">
        <f t="shared" si="21"/>
        <v>0</v>
      </c>
      <c r="H117" s="25">
        <f t="shared" si="4"/>
        <v>-907.8</v>
      </c>
    </row>
    <row r="118" spans="1:8" ht="24" x14ac:dyDescent="0.2">
      <c r="A118" s="191" t="s">
        <v>202</v>
      </c>
      <c r="B118" s="192" t="s">
        <v>205</v>
      </c>
      <c r="C118" s="28">
        <v>1147.9000000000001</v>
      </c>
      <c r="D118" s="28">
        <v>1147.9000000000001</v>
      </c>
      <c r="E118" s="28">
        <v>230.928</v>
      </c>
      <c r="F118" s="190">
        <v>421.92</v>
      </c>
      <c r="G118" s="30">
        <f t="shared" si="21"/>
        <v>20.117431832041117</v>
      </c>
      <c r="H118" s="122">
        <f t="shared" si="4"/>
        <v>-916.97200000000009</v>
      </c>
    </row>
    <row r="119" spans="1:8" x14ac:dyDescent="0.2">
      <c r="A119" s="83" t="s">
        <v>202</v>
      </c>
      <c r="B119" s="166" t="s">
        <v>206</v>
      </c>
      <c r="C119" s="28"/>
      <c r="D119" s="28"/>
      <c r="E119" s="190"/>
      <c r="F119" s="71"/>
      <c r="G119" s="30" t="e">
        <f t="shared" si="21"/>
        <v>#DIV/0!</v>
      </c>
      <c r="H119" s="122">
        <f t="shared" si="4"/>
        <v>0</v>
      </c>
    </row>
    <row r="120" spans="1:8" x14ac:dyDescent="0.2">
      <c r="A120" s="83" t="s">
        <v>207</v>
      </c>
      <c r="B120" s="166" t="s">
        <v>208</v>
      </c>
      <c r="C120" s="37"/>
      <c r="D120" s="37"/>
      <c r="E120" s="37"/>
      <c r="F120" s="29"/>
      <c r="G120" s="30" t="e">
        <f t="shared" si="21"/>
        <v>#DIV/0!</v>
      </c>
      <c r="H120" s="122">
        <f t="shared" si="4"/>
        <v>0</v>
      </c>
    </row>
    <row r="121" spans="1:8" x14ac:dyDescent="0.2">
      <c r="A121" s="108" t="s">
        <v>207</v>
      </c>
      <c r="B121" s="193" t="s">
        <v>308</v>
      </c>
      <c r="C121" s="37"/>
      <c r="D121" s="37">
        <v>3200</v>
      </c>
      <c r="E121" s="37"/>
      <c r="F121" s="71"/>
      <c r="G121" s="30"/>
      <c r="H121" s="122"/>
    </row>
    <row r="122" spans="1:8" ht="24" x14ac:dyDescent="0.2">
      <c r="A122" s="108" t="s">
        <v>207</v>
      </c>
      <c r="B122" s="193" t="s">
        <v>210</v>
      </c>
      <c r="C122" s="84">
        <v>2531.6999999999998</v>
      </c>
      <c r="D122" s="84">
        <v>2531.6999999999998</v>
      </c>
      <c r="E122" s="84"/>
      <c r="F122" s="84"/>
      <c r="G122" s="30">
        <f t="shared" si="21"/>
        <v>0</v>
      </c>
      <c r="H122" s="122">
        <f t="shared" si="4"/>
        <v>-2531.6999999999998</v>
      </c>
    </row>
    <row r="123" spans="1:8" ht="23.25" customHeight="1" x14ac:dyDescent="0.2">
      <c r="A123" s="108" t="s">
        <v>207</v>
      </c>
      <c r="B123" s="284" t="s">
        <v>297</v>
      </c>
      <c r="C123" s="84">
        <v>1230.4000000000001</v>
      </c>
      <c r="D123" s="84">
        <v>1230.4000000000001</v>
      </c>
      <c r="E123" s="84"/>
      <c r="F123" s="190"/>
      <c r="G123" s="30"/>
      <c r="H123" s="122"/>
    </row>
    <row r="124" spans="1:8" ht="24" x14ac:dyDescent="0.2">
      <c r="A124" s="70" t="s">
        <v>202</v>
      </c>
      <c r="B124" s="194" t="s">
        <v>211</v>
      </c>
      <c r="C124" s="28"/>
      <c r="D124" s="28"/>
      <c r="E124" s="28"/>
      <c r="F124" s="28"/>
      <c r="G124" s="30" t="e">
        <f>E124/D124*100</f>
        <v>#DIV/0!</v>
      </c>
      <c r="H124" s="122">
        <f t="shared" si="4"/>
        <v>0</v>
      </c>
    </row>
    <row r="125" spans="1:8" ht="24" x14ac:dyDescent="0.2">
      <c r="A125" s="70" t="s">
        <v>202</v>
      </c>
      <c r="B125" s="195" t="s">
        <v>212</v>
      </c>
      <c r="C125" s="84">
        <v>3132</v>
      </c>
      <c r="D125" s="84">
        <v>3132</v>
      </c>
      <c r="E125" s="84">
        <v>413.44232</v>
      </c>
      <c r="F125" s="29">
        <v>277.89825000000002</v>
      </c>
      <c r="G125" s="30"/>
      <c r="H125" s="122"/>
    </row>
    <row r="126" spans="1:8" ht="24.75" thickBot="1" x14ac:dyDescent="0.25">
      <c r="A126" s="196" t="s">
        <v>202</v>
      </c>
      <c r="B126" s="197" t="s">
        <v>213</v>
      </c>
      <c r="C126" s="84"/>
      <c r="D126" s="84"/>
      <c r="E126" s="84"/>
      <c r="F126" s="198"/>
      <c r="G126" s="85"/>
      <c r="H126" s="122">
        <f t="shared" si="4"/>
        <v>0</v>
      </c>
    </row>
    <row r="127" spans="1:8" ht="12.75" thickBot="1" x14ac:dyDescent="0.25">
      <c r="A127" s="295" t="s">
        <v>214</v>
      </c>
      <c r="B127" s="114" t="s">
        <v>215</v>
      </c>
      <c r="C127" s="299">
        <f>C128+C140+C142+C144+C146+C147+C148+C143+C141+C145</f>
        <v>179714.39999999997</v>
      </c>
      <c r="D127" s="299">
        <f>D128+D140+D142+D144+D146+D147+D148+D143+D141+D145</f>
        <v>179714.39999999997</v>
      </c>
      <c r="E127" s="13">
        <f>E128+E140+E142+E144+E146+E147+E148+E143+E141</f>
        <v>28083.353520000001</v>
      </c>
      <c r="F127" s="13">
        <f>F128+F140+F142+F144+F146+F147+F148+F143+F141</f>
        <v>28276.09922</v>
      </c>
      <c r="G127" s="240">
        <f>E127/D127*100</f>
        <v>15.626657363015989</v>
      </c>
      <c r="H127" s="15">
        <f t="shared" si="4"/>
        <v>-151631.04647999996</v>
      </c>
    </row>
    <row r="128" spans="1:8" ht="12.75" thickBot="1" x14ac:dyDescent="0.25">
      <c r="A128" s="295" t="s">
        <v>216</v>
      </c>
      <c r="B128" s="114" t="s">
        <v>217</v>
      </c>
      <c r="C128" s="307">
        <f>C131+C135+C130+C129+C132+C137+C133+C134+C138+C139+C136</f>
        <v>132753.1</v>
      </c>
      <c r="D128" s="307">
        <f>D131+D135+D130+D129+D132+D137+D133+D134+D138+D139+D136</f>
        <v>132753.1</v>
      </c>
      <c r="E128" s="127">
        <f>E131+E135+E130+E129+E132+E137+E133+E134+E138+E139+E136</f>
        <v>20552.560000000001</v>
      </c>
      <c r="F128" s="127">
        <f>F131+F135+F130+F129+F132+F137+F133+F134+F138+F139</f>
        <v>20588.580000000002</v>
      </c>
      <c r="G128" s="240">
        <f>E128/D128*100</f>
        <v>15.481792892218712</v>
      </c>
      <c r="H128" s="15">
        <f t="shared" si="4"/>
        <v>-112200.54000000001</v>
      </c>
    </row>
    <row r="129" spans="1:8" ht="24" x14ac:dyDescent="0.2">
      <c r="A129" s="199" t="s">
        <v>218</v>
      </c>
      <c r="B129" s="64" t="s">
        <v>219</v>
      </c>
      <c r="C129" s="200">
        <v>1523.5</v>
      </c>
      <c r="D129" s="200">
        <v>1523.5</v>
      </c>
      <c r="E129" s="173"/>
      <c r="F129" s="201"/>
      <c r="G129" s="48">
        <f>E129/D129*100</f>
        <v>0</v>
      </c>
      <c r="H129" s="25">
        <f t="shared" si="4"/>
        <v>-1523.5</v>
      </c>
    </row>
    <row r="130" spans="1:8" ht="24" x14ac:dyDescent="0.2">
      <c r="A130" s="202" t="s">
        <v>218</v>
      </c>
      <c r="B130" s="166" t="s">
        <v>220</v>
      </c>
      <c r="C130" s="203">
        <v>9.6999999999999993</v>
      </c>
      <c r="D130" s="203">
        <v>9.6999999999999993</v>
      </c>
      <c r="E130" s="46"/>
      <c r="F130" s="183"/>
      <c r="G130" s="30">
        <f t="shared" ref="G130:G147" si="22">E130/D130*100</f>
        <v>0</v>
      </c>
      <c r="H130" s="122">
        <f t="shared" ref="H130:H147" si="23">E130-D130</f>
        <v>-9.6999999999999993</v>
      </c>
    </row>
    <row r="131" spans="1:8" x14ac:dyDescent="0.2">
      <c r="A131" s="72" t="s">
        <v>218</v>
      </c>
      <c r="B131" s="70" t="s">
        <v>221</v>
      </c>
      <c r="C131" s="28">
        <v>96609.4</v>
      </c>
      <c r="D131" s="28">
        <v>96609.4</v>
      </c>
      <c r="E131" s="46">
        <v>16086</v>
      </c>
      <c r="F131" s="204">
        <v>16070</v>
      </c>
      <c r="G131" s="30">
        <f t="shared" si="22"/>
        <v>16.650553672831009</v>
      </c>
      <c r="H131" s="122">
        <f t="shared" si="23"/>
        <v>-80523.399999999994</v>
      </c>
    </row>
    <row r="132" spans="1:8" x14ac:dyDescent="0.2">
      <c r="A132" s="72" t="s">
        <v>218</v>
      </c>
      <c r="B132" s="70" t="s">
        <v>222</v>
      </c>
      <c r="C132" s="28">
        <v>15126.8</v>
      </c>
      <c r="D132" s="28">
        <v>15126.8</v>
      </c>
      <c r="E132" s="46">
        <v>2518</v>
      </c>
      <c r="F132" s="204">
        <v>2730</v>
      </c>
      <c r="G132" s="30">
        <f t="shared" si="22"/>
        <v>16.645952878335141</v>
      </c>
      <c r="H132" s="122">
        <f t="shared" si="23"/>
        <v>-12608.8</v>
      </c>
    </row>
    <row r="133" spans="1:8" x14ac:dyDescent="0.2">
      <c r="A133" s="72" t="s">
        <v>218</v>
      </c>
      <c r="B133" s="70" t="s">
        <v>223</v>
      </c>
      <c r="C133" s="28">
        <v>543.20000000000005</v>
      </c>
      <c r="D133" s="28">
        <v>543.20000000000005</v>
      </c>
      <c r="E133" s="46"/>
      <c r="F133" s="204"/>
      <c r="G133" s="55">
        <f t="shared" si="22"/>
        <v>0</v>
      </c>
      <c r="H133" s="122">
        <f t="shared" si="23"/>
        <v>-543.20000000000005</v>
      </c>
    </row>
    <row r="134" spans="1:8" x14ac:dyDescent="0.2">
      <c r="A134" s="72" t="s">
        <v>218</v>
      </c>
      <c r="B134" s="123" t="s">
        <v>224</v>
      </c>
      <c r="C134" s="28">
        <v>225</v>
      </c>
      <c r="D134" s="28">
        <v>225</v>
      </c>
      <c r="E134" s="46"/>
      <c r="F134" s="204"/>
      <c r="G134" s="30">
        <f t="shared" si="22"/>
        <v>0</v>
      </c>
      <c r="H134" s="122">
        <f t="shared" si="23"/>
        <v>-225</v>
      </c>
    </row>
    <row r="135" spans="1:8" x14ac:dyDescent="0.2">
      <c r="A135" s="72" t="s">
        <v>218</v>
      </c>
      <c r="B135" s="70" t="s">
        <v>225</v>
      </c>
      <c r="C135" s="28">
        <v>305.10000000000002</v>
      </c>
      <c r="D135" s="28">
        <v>305.10000000000002</v>
      </c>
      <c r="E135" s="46"/>
      <c r="F135" s="181">
        <v>25.43</v>
      </c>
      <c r="G135" s="55">
        <f t="shared" si="22"/>
        <v>0</v>
      </c>
      <c r="H135" s="122">
        <f t="shared" si="23"/>
        <v>-305.10000000000002</v>
      </c>
    </row>
    <row r="136" spans="1:8" x14ac:dyDescent="0.2">
      <c r="A136" s="72" t="s">
        <v>218</v>
      </c>
      <c r="B136" s="205" t="s">
        <v>298</v>
      </c>
      <c r="C136" s="28">
        <v>1087.5999999999999</v>
      </c>
      <c r="D136" s="28">
        <v>1087.5999999999999</v>
      </c>
      <c r="E136" s="46">
        <v>187.845</v>
      </c>
      <c r="F136" s="189"/>
      <c r="G136" s="55"/>
      <c r="H136" s="122"/>
    </row>
    <row r="137" spans="1:8" ht="36" x14ac:dyDescent="0.2">
      <c r="A137" s="199" t="s">
        <v>218</v>
      </c>
      <c r="B137" s="166" t="s">
        <v>226</v>
      </c>
      <c r="C137" s="28">
        <v>1320.2</v>
      </c>
      <c r="D137" s="28">
        <v>1320.2</v>
      </c>
      <c r="E137" s="46"/>
      <c r="F137" s="204"/>
      <c r="G137" s="55">
        <f t="shared" si="22"/>
        <v>0</v>
      </c>
      <c r="H137" s="122">
        <f t="shared" si="23"/>
        <v>-1320.2</v>
      </c>
    </row>
    <row r="138" spans="1:8" x14ac:dyDescent="0.2">
      <c r="A138" s="72" t="s">
        <v>218</v>
      </c>
      <c r="B138" s="205" t="s">
        <v>227</v>
      </c>
      <c r="C138" s="28">
        <v>11413.3</v>
      </c>
      <c r="D138" s="28">
        <v>11413.3</v>
      </c>
      <c r="E138" s="46">
        <v>1760.7149999999999</v>
      </c>
      <c r="F138" s="190">
        <v>1763.15</v>
      </c>
      <c r="G138" s="30">
        <f t="shared" si="22"/>
        <v>15.426870405579457</v>
      </c>
      <c r="H138" s="122">
        <f t="shared" si="23"/>
        <v>-9652.5849999999991</v>
      </c>
    </row>
    <row r="139" spans="1:8" ht="36.75" thickBot="1" x14ac:dyDescent="0.25">
      <c r="A139" s="206" t="s">
        <v>218</v>
      </c>
      <c r="B139" s="207" t="s">
        <v>228</v>
      </c>
      <c r="C139" s="112">
        <v>4589.3</v>
      </c>
      <c r="D139" s="112">
        <v>4589.3</v>
      </c>
      <c r="E139" s="112"/>
      <c r="F139" s="112"/>
      <c r="G139" s="39">
        <f t="shared" si="22"/>
        <v>0</v>
      </c>
      <c r="H139" s="208">
        <f t="shared" si="23"/>
        <v>-4589.3</v>
      </c>
    </row>
    <row r="140" spans="1:8" x14ac:dyDescent="0.2">
      <c r="A140" s="72" t="s">
        <v>229</v>
      </c>
      <c r="B140" s="209" t="s">
        <v>230</v>
      </c>
      <c r="C140" s="46">
        <v>1765.9</v>
      </c>
      <c r="D140" s="46">
        <v>1765.9</v>
      </c>
      <c r="E140" s="210"/>
      <c r="F140" s="95"/>
      <c r="G140" s="55">
        <f t="shared" si="22"/>
        <v>0</v>
      </c>
      <c r="H140" s="122">
        <f t="shared" si="23"/>
        <v>-1765.9</v>
      </c>
    </row>
    <row r="141" spans="1:8" ht="36" x14ac:dyDescent="0.2">
      <c r="A141" s="199" t="s">
        <v>231</v>
      </c>
      <c r="B141" s="211" t="s">
        <v>232</v>
      </c>
      <c r="C141" s="28">
        <v>1173.5</v>
      </c>
      <c r="D141" s="28">
        <v>1173.5</v>
      </c>
      <c r="E141" s="190"/>
      <c r="F141" s="29"/>
      <c r="G141" s="30">
        <f t="shared" si="22"/>
        <v>0</v>
      </c>
      <c r="H141" s="122">
        <f t="shared" si="23"/>
        <v>-1173.5</v>
      </c>
    </row>
    <row r="142" spans="1:8" x14ac:dyDescent="0.2">
      <c r="A142" s="87" t="s">
        <v>233</v>
      </c>
      <c r="B142" s="70" t="s">
        <v>234</v>
      </c>
      <c r="C142" s="212">
        <v>1733.3</v>
      </c>
      <c r="D142" s="212">
        <v>1733.3</v>
      </c>
      <c r="E142" s="212">
        <v>433.32499999999999</v>
      </c>
      <c r="F142" s="95">
        <v>391.77499999999998</v>
      </c>
      <c r="G142" s="30">
        <f t="shared" si="22"/>
        <v>25</v>
      </c>
      <c r="H142" s="122">
        <f t="shared" si="23"/>
        <v>-1299.9749999999999</v>
      </c>
    </row>
    <row r="143" spans="1:8" ht="24" x14ac:dyDescent="0.2">
      <c r="A143" s="65" t="s">
        <v>235</v>
      </c>
      <c r="B143" s="192" t="s">
        <v>236</v>
      </c>
      <c r="C143" s="213"/>
      <c r="D143" s="213"/>
      <c r="E143" s="84"/>
      <c r="F143" s="71"/>
      <c r="G143" s="55" t="e">
        <f>E143/D143*100</f>
        <v>#DIV/0!</v>
      </c>
      <c r="H143" s="122">
        <f>E143-D143</f>
        <v>0</v>
      </c>
    </row>
    <row r="144" spans="1:8" ht="24" x14ac:dyDescent="0.2">
      <c r="A144" s="65" t="s">
        <v>237</v>
      </c>
      <c r="B144" s="123" t="s">
        <v>238</v>
      </c>
      <c r="C144" s="214">
        <v>234.3</v>
      </c>
      <c r="D144" s="214">
        <v>234.3</v>
      </c>
      <c r="E144" s="212">
        <v>220.31528</v>
      </c>
      <c r="F144" s="29"/>
      <c r="G144" s="55">
        <f t="shared" si="22"/>
        <v>94.031276141698669</v>
      </c>
      <c r="H144" s="122">
        <f t="shared" si="23"/>
        <v>-13.98472000000001</v>
      </c>
    </row>
    <row r="145" spans="1:8" ht="24" x14ac:dyDescent="0.2">
      <c r="A145" s="88" t="s">
        <v>299</v>
      </c>
      <c r="B145" s="89" t="s">
        <v>300</v>
      </c>
      <c r="C145" s="214">
        <v>212.2</v>
      </c>
      <c r="D145" s="214">
        <v>212.2</v>
      </c>
      <c r="E145" s="212"/>
      <c r="F145" s="29"/>
      <c r="G145" s="55"/>
      <c r="H145" s="122"/>
    </row>
    <row r="146" spans="1:8" x14ac:dyDescent="0.2">
      <c r="A146" s="87" t="s">
        <v>239</v>
      </c>
      <c r="B146" s="123" t="s">
        <v>240</v>
      </c>
      <c r="C146" s="214">
        <v>635.29999999999995</v>
      </c>
      <c r="D146" s="214">
        <v>635.29999999999995</v>
      </c>
      <c r="E146" s="212">
        <v>75.691209999999998</v>
      </c>
      <c r="F146" s="29">
        <v>90.862669999999994</v>
      </c>
      <c r="G146" s="30">
        <f t="shared" si="22"/>
        <v>11.914246812529514</v>
      </c>
      <c r="H146" s="122">
        <f t="shared" si="23"/>
        <v>-559.60879</v>
      </c>
    </row>
    <row r="147" spans="1:8" ht="12.75" thickBot="1" x14ac:dyDescent="0.25">
      <c r="A147" s="87" t="s">
        <v>241</v>
      </c>
      <c r="B147" s="70" t="s">
        <v>242</v>
      </c>
      <c r="C147" s="212">
        <v>1576.8</v>
      </c>
      <c r="D147" s="212">
        <v>1576.8</v>
      </c>
      <c r="E147" s="212">
        <v>191.46203</v>
      </c>
      <c r="F147" s="29">
        <v>185.88155</v>
      </c>
      <c r="G147" s="30">
        <f t="shared" si="22"/>
        <v>12.142442288178589</v>
      </c>
      <c r="H147" s="122">
        <f t="shared" si="23"/>
        <v>-1385.33797</v>
      </c>
    </row>
    <row r="148" spans="1:8" ht="12.75" thickBot="1" x14ac:dyDescent="0.25">
      <c r="A148" s="295" t="s">
        <v>243</v>
      </c>
      <c r="B148" s="114" t="s">
        <v>244</v>
      </c>
      <c r="C148" s="307">
        <f>C149</f>
        <v>39630</v>
      </c>
      <c r="D148" s="307">
        <f>D149</f>
        <v>39630</v>
      </c>
      <c r="E148" s="127">
        <f>E149</f>
        <v>6610</v>
      </c>
      <c r="F148" s="126">
        <f>F149</f>
        <v>7019</v>
      </c>
      <c r="G148" s="240">
        <f>E148/D148*100</f>
        <v>16.679283371183448</v>
      </c>
      <c r="H148" s="15">
        <f>E148-D148</f>
        <v>-33020</v>
      </c>
    </row>
    <row r="149" spans="1:8" ht="12.75" thickBot="1" x14ac:dyDescent="0.25">
      <c r="A149" s="215" t="s">
        <v>245</v>
      </c>
      <c r="B149" s="216" t="s">
        <v>246</v>
      </c>
      <c r="C149" s="23">
        <v>39630</v>
      </c>
      <c r="D149" s="23">
        <v>39630</v>
      </c>
      <c r="E149" s="217">
        <v>6610</v>
      </c>
      <c r="F149" s="293">
        <v>7019</v>
      </c>
      <c r="G149" s="24">
        <f>E149/D149*100</f>
        <v>16.679283371183448</v>
      </c>
      <c r="H149" s="96">
        <f>E149-D149</f>
        <v>-33020</v>
      </c>
    </row>
    <row r="150" spans="1:8" ht="12.75" thickBot="1" x14ac:dyDescent="0.25">
      <c r="A150" s="218" t="s">
        <v>247</v>
      </c>
      <c r="B150" s="311" t="s">
        <v>248</v>
      </c>
      <c r="C150" s="309">
        <f>C151+C152</f>
        <v>12307.8</v>
      </c>
      <c r="D150" s="309">
        <f>D151+D152</f>
        <v>12307.8</v>
      </c>
      <c r="E150" s="310">
        <f>E151+E152</f>
        <v>2145.16</v>
      </c>
      <c r="F150" s="308"/>
      <c r="G150" s="240">
        <f>E150/D150*100</f>
        <v>17.429272493865678</v>
      </c>
      <c r="H150" s="15">
        <f>E150-D150</f>
        <v>-10162.64</v>
      </c>
    </row>
    <row r="151" spans="1:8" ht="36" x14ac:dyDescent="0.2">
      <c r="A151" s="219" t="s">
        <v>249</v>
      </c>
      <c r="B151" s="220" t="s">
        <v>250</v>
      </c>
      <c r="C151" s="221">
        <v>12307.8</v>
      </c>
      <c r="D151" s="221">
        <v>12307.8</v>
      </c>
      <c r="E151" s="222">
        <v>2145.16</v>
      </c>
      <c r="F151" s="223"/>
      <c r="G151" s="48">
        <f>E151/D151*100</f>
        <v>17.429272493865678</v>
      </c>
      <c r="H151" s="25">
        <f>E151-D151</f>
        <v>-10162.64</v>
      </c>
    </row>
    <row r="152" spans="1:8" ht="24.75" thickBot="1" x14ac:dyDescent="0.25">
      <c r="A152" s="224" t="s">
        <v>251</v>
      </c>
      <c r="B152" s="225" t="s">
        <v>252</v>
      </c>
      <c r="C152" s="226"/>
      <c r="D152" s="226"/>
      <c r="E152" s="226"/>
      <c r="F152" s="137"/>
      <c r="G152" s="35"/>
      <c r="H152" s="90">
        <f>E152-D152</f>
        <v>0</v>
      </c>
    </row>
    <row r="153" spans="1:8" ht="12.75" thickBot="1" x14ac:dyDescent="0.25">
      <c r="A153" s="295" t="s">
        <v>253</v>
      </c>
      <c r="B153" s="312" t="s">
        <v>254</v>
      </c>
      <c r="C153" s="307">
        <f t="shared" ref="C153:H153" si="24">C154</f>
        <v>0</v>
      </c>
      <c r="D153" s="307">
        <f t="shared" si="24"/>
        <v>0</v>
      </c>
      <c r="E153" s="127">
        <f t="shared" si="24"/>
        <v>0</v>
      </c>
      <c r="F153" s="127">
        <f t="shared" si="24"/>
        <v>0</v>
      </c>
      <c r="G153" s="128">
        <f t="shared" si="24"/>
        <v>0</v>
      </c>
      <c r="H153" s="290">
        <f t="shared" si="24"/>
        <v>0</v>
      </c>
    </row>
    <row r="154" spans="1:8" ht="24.75" thickBot="1" x14ac:dyDescent="0.25">
      <c r="A154" s="313" t="s">
        <v>255</v>
      </c>
      <c r="B154" s="227" t="s">
        <v>256</v>
      </c>
      <c r="C154" s="228"/>
      <c r="D154" s="228"/>
      <c r="E154" s="229"/>
      <c r="F154" s="230"/>
      <c r="G154" s="85"/>
      <c r="H154" s="40">
        <f>E154-D154</f>
        <v>0</v>
      </c>
    </row>
    <row r="155" spans="1:8" ht="12.75" thickBot="1" x14ac:dyDescent="0.25">
      <c r="A155" s="295" t="s">
        <v>257</v>
      </c>
      <c r="B155" s="301" t="s">
        <v>258</v>
      </c>
      <c r="C155" s="307">
        <f t="shared" ref="C155:H155" si="25">C156+C157</f>
        <v>0</v>
      </c>
      <c r="D155" s="307">
        <f t="shared" si="25"/>
        <v>0</v>
      </c>
      <c r="E155" s="127">
        <f t="shared" si="25"/>
        <v>0</v>
      </c>
      <c r="F155" s="127">
        <f t="shared" si="25"/>
        <v>0</v>
      </c>
      <c r="G155" s="128">
        <f t="shared" si="25"/>
        <v>0</v>
      </c>
      <c r="H155" s="319">
        <f t="shared" si="25"/>
        <v>0</v>
      </c>
    </row>
    <row r="156" spans="1:8" ht="24" x14ac:dyDescent="0.2">
      <c r="A156" s="67" t="s">
        <v>259</v>
      </c>
      <c r="B156" s="141" t="s">
        <v>260</v>
      </c>
      <c r="C156" s="28"/>
      <c r="D156" s="28"/>
      <c r="E156" s="28"/>
      <c r="F156" s="29"/>
      <c r="G156" s="30"/>
      <c r="H156" s="31">
        <f>E156-D156</f>
        <v>0</v>
      </c>
    </row>
    <row r="157" spans="1:8" ht="12.75" thickBot="1" x14ac:dyDescent="0.25">
      <c r="A157" s="231" t="s">
        <v>261</v>
      </c>
      <c r="B157" s="232" t="s">
        <v>262</v>
      </c>
      <c r="C157" s="112"/>
      <c r="D157" s="112"/>
      <c r="E157" s="112"/>
      <c r="F157" s="137"/>
      <c r="G157" s="233">
        <v>0</v>
      </c>
      <c r="H157" s="208">
        <f>E157-C157</f>
        <v>0</v>
      </c>
    </row>
    <row r="158" spans="1:8" ht="12.75" thickBot="1" x14ac:dyDescent="0.25">
      <c r="A158" s="285" t="s">
        <v>263</v>
      </c>
      <c r="B158" s="286" t="s">
        <v>301</v>
      </c>
      <c r="C158" s="317"/>
      <c r="D158" s="317"/>
      <c r="E158" s="318">
        <f>E159</f>
        <v>0</v>
      </c>
      <c r="F158" s="318">
        <f>F159</f>
        <v>0</v>
      </c>
      <c r="G158" s="234">
        <v>0</v>
      </c>
      <c r="H158" s="235">
        <f>E158-D158</f>
        <v>0</v>
      </c>
    </row>
    <row r="159" spans="1:8" ht="12.75" thickBot="1" x14ac:dyDescent="0.25">
      <c r="A159" s="287" t="s">
        <v>302</v>
      </c>
      <c r="B159" s="289" t="s">
        <v>264</v>
      </c>
      <c r="C159" s="236"/>
      <c r="D159" s="236"/>
      <c r="E159" s="236"/>
      <c r="F159" s="316"/>
      <c r="G159" s="238">
        <v>0</v>
      </c>
      <c r="H159" s="239">
        <f>E159-D159</f>
        <v>0</v>
      </c>
    </row>
    <row r="160" spans="1:8" ht="12.75" thickBot="1" x14ac:dyDescent="0.25">
      <c r="A160" s="314" t="s">
        <v>265</v>
      </c>
      <c r="B160" s="315" t="s">
        <v>266</v>
      </c>
      <c r="C160" s="307">
        <f>C161</f>
        <v>0</v>
      </c>
      <c r="D160" s="307">
        <f>D161</f>
        <v>0</v>
      </c>
      <c r="E160" s="127">
        <f t="shared" ref="E160:F160" si="26">E161</f>
        <v>-2.6188600000000002</v>
      </c>
      <c r="F160" s="127">
        <f t="shared" si="26"/>
        <v>0</v>
      </c>
      <c r="G160" s="240">
        <v>0</v>
      </c>
      <c r="H160" s="15">
        <f>E160-C160</f>
        <v>-2.6188600000000002</v>
      </c>
    </row>
    <row r="161" spans="1:8" ht="12.75" thickBot="1" x14ac:dyDescent="0.25">
      <c r="A161" s="288" t="s">
        <v>303</v>
      </c>
      <c r="B161" s="291" t="s">
        <v>304</v>
      </c>
      <c r="C161" s="292"/>
      <c r="D161" s="292"/>
      <c r="E161" s="217">
        <v>-2.6188600000000002</v>
      </c>
      <c r="F161" s="293"/>
      <c r="G161" s="238"/>
      <c r="H161" s="294"/>
    </row>
    <row r="162" spans="1:8" ht="12.75" thickBot="1" x14ac:dyDescent="0.25">
      <c r="A162" s="295"/>
      <c r="B162" s="320" t="s">
        <v>267</v>
      </c>
      <c r="C162" s="307">
        <f>C8+C99</f>
        <v>521356.55352999992</v>
      </c>
      <c r="D162" s="307">
        <f>D8+D99</f>
        <v>524626.06068999995</v>
      </c>
      <c r="E162" s="127">
        <f>E8+E99</f>
        <v>69206.335350000008</v>
      </c>
      <c r="F162" s="127">
        <f>F8+F99</f>
        <v>72980.219010000001</v>
      </c>
      <c r="G162" s="14">
        <f>E162/D162*100</f>
        <v>13.191555001857569</v>
      </c>
      <c r="H162" s="15">
        <f>E162-D162</f>
        <v>-455419.72533999995</v>
      </c>
    </row>
    <row r="163" spans="1:8" x14ac:dyDescent="0.2">
      <c r="A163" s="1"/>
      <c r="B163" s="241"/>
      <c r="C163" s="242"/>
      <c r="D163" s="242"/>
      <c r="E163" s="237"/>
      <c r="F163" s="243"/>
      <c r="G163" s="243"/>
      <c r="H163" s="244"/>
    </row>
    <row r="164" spans="1:8" x14ac:dyDescent="0.2">
      <c r="A164" s="16" t="s">
        <v>268</v>
      </c>
      <c r="B164" s="16"/>
      <c r="C164" s="245"/>
      <c r="D164" s="245"/>
      <c r="E164" s="246"/>
      <c r="F164" s="247"/>
      <c r="G164" s="248"/>
      <c r="H164" s="16"/>
    </row>
    <row r="165" spans="1:8" x14ac:dyDescent="0.2">
      <c r="A165" s="16" t="s">
        <v>269</v>
      </c>
      <c r="B165" s="249"/>
      <c r="C165" s="250"/>
      <c r="D165" s="250"/>
      <c r="E165" s="246" t="s">
        <v>270</v>
      </c>
      <c r="F165" s="251"/>
      <c r="G165" s="251"/>
      <c r="H165" s="16"/>
    </row>
    <row r="166" spans="1:8" x14ac:dyDescent="0.2">
      <c r="A166" s="16"/>
      <c r="B166" s="249"/>
      <c r="C166" s="250"/>
      <c r="D166" s="250"/>
      <c r="E166" s="246"/>
      <c r="F166" s="251"/>
      <c r="G166" s="251"/>
      <c r="H166" s="16"/>
    </row>
    <row r="167" spans="1:8" x14ac:dyDescent="0.2">
      <c r="A167" s="252" t="s">
        <v>271</v>
      </c>
      <c r="B167" s="16"/>
      <c r="C167" s="253"/>
      <c r="D167" s="253"/>
      <c r="E167" s="254"/>
      <c r="F167" s="255"/>
      <c r="G167" s="256"/>
      <c r="H167" s="1"/>
    </row>
    <row r="168" spans="1:8" x14ac:dyDescent="0.2">
      <c r="A168" s="252" t="s">
        <v>272</v>
      </c>
      <c r="C168" s="253"/>
      <c r="D168" s="253"/>
      <c r="E168" s="254"/>
      <c r="F168" s="255"/>
      <c r="G168" s="255"/>
      <c r="H168" s="1"/>
    </row>
    <row r="169" spans="1:8" x14ac:dyDescent="0.2">
      <c r="A169" s="1"/>
      <c r="E169" s="237"/>
      <c r="F169" s="258"/>
      <c r="G169" s="259"/>
      <c r="H169" s="1"/>
    </row>
    <row r="170" spans="1:8" customFormat="1" ht="15" x14ac:dyDescent="0.25">
      <c r="C170" s="260"/>
      <c r="D170" s="260"/>
      <c r="E170" s="261"/>
      <c r="F170" s="262"/>
    </row>
    <row r="171" spans="1:8" customFormat="1" ht="15" x14ac:dyDescent="0.25">
      <c r="C171" s="260"/>
      <c r="D171" s="260"/>
      <c r="E171" s="261"/>
      <c r="F171" s="262"/>
    </row>
    <row r="172" spans="1:8" customFormat="1" ht="15" x14ac:dyDescent="0.25">
      <c r="C172" s="260"/>
      <c r="D172" s="260"/>
      <c r="E172" s="261"/>
      <c r="F172" s="262"/>
    </row>
    <row r="173" spans="1:8" customFormat="1" ht="15" x14ac:dyDescent="0.25">
      <c r="C173" s="260"/>
      <c r="D173" s="260"/>
      <c r="E173" s="261"/>
      <c r="F173" s="262"/>
    </row>
    <row r="174" spans="1:8" customFormat="1" ht="15" x14ac:dyDescent="0.25">
      <c r="C174" s="260"/>
      <c r="D174" s="260"/>
      <c r="E174" s="261"/>
      <c r="F174" s="262"/>
    </row>
    <row r="175" spans="1:8" customFormat="1" ht="15" x14ac:dyDescent="0.25">
      <c r="C175" s="260"/>
      <c r="D175" s="260"/>
      <c r="E175" s="261"/>
      <c r="F175" s="262"/>
    </row>
    <row r="176" spans="1:8" customFormat="1" ht="15" x14ac:dyDescent="0.25">
      <c r="C176" s="260"/>
      <c r="D176" s="260"/>
      <c r="E176" s="261"/>
      <c r="F176" s="262"/>
    </row>
    <row r="177" spans="3:6" customFormat="1" ht="15" x14ac:dyDescent="0.25">
      <c r="C177" s="260"/>
      <c r="D177" s="260"/>
      <c r="E177" s="261"/>
      <c r="F177" s="262"/>
    </row>
    <row r="178" spans="3:6" customFormat="1" ht="15" x14ac:dyDescent="0.25">
      <c r="C178" s="260"/>
      <c r="D178" s="260"/>
      <c r="E178" s="261"/>
      <c r="F178" s="262"/>
    </row>
    <row r="179" spans="3:6" customFormat="1" ht="15" x14ac:dyDescent="0.25">
      <c r="C179" s="260"/>
      <c r="D179" s="260"/>
      <c r="E179" s="261"/>
      <c r="F179" s="262"/>
    </row>
    <row r="180" spans="3:6" customFormat="1" ht="15" x14ac:dyDescent="0.25">
      <c r="C180" s="260"/>
      <c r="D180" s="260"/>
      <c r="E180" s="261"/>
      <c r="F180" s="262"/>
    </row>
    <row r="181" spans="3:6" customFormat="1" ht="15" x14ac:dyDescent="0.25">
      <c r="C181" s="260"/>
      <c r="D181" s="260"/>
      <c r="E181" s="261"/>
      <c r="F181" s="262"/>
    </row>
    <row r="182" spans="3:6" customFormat="1" ht="15" x14ac:dyDescent="0.25">
      <c r="C182" s="260"/>
      <c r="D182" s="260"/>
      <c r="E182" s="261"/>
      <c r="F182" s="262"/>
    </row>
    <row r="183" spans="3:6" customFormat="1" ht="15" x14ac:dyDescent="0.25">
      <c r="C183" s="260"/>
      <c r="D183" s="260"/>
      <c r="E183" s="261"/>
      <c r="F183" s="262"/>
    </row>
    <row r="184" spans="3:6" customFormat="1" ht="15" x14ac:dyDescent="0.25">
      <c r="C184" s="260"/>
      <c r="D184" s="260"/>
      <c r="E184" s="261"/>
      <c r="F184" s="262"/>
    </row>
    <row r="185" spans="3:6" customFormat="1" ht="15" x14ac:dyDescent="0.25">
      <c r="C185" s="260"/>
      <c r="D185" s="260"/>
      <c r="E185" s="261"/>
      <c r="F185" s="262"/>
    </row>
    <row r="186" spans="3:6" customFormat="1" ht="15" x14ac:dyDescent="0.25">
      <c r="C186" s="260"/>
      <c r="D186" s="260"/>
      <c r="E186" s="261"/>
      <c r="F186" s="262"/>
    </row>
    <row r="187" spans="3:6" customFormat="1" ht="15" x14ac:dyDescent="0.25">
      <c r="C187" s="260"/>
      <c r="D187" s="260"/>
      <c r="E187" s="261"/>
      <c r="F187" s="262"/>
    </row>
    <row r="188" spans="3:6" customFormat="1" ht="15" x14ac:dyDescent="0.25">
      <c r="C188" s="260"/>
      <c r="D188" s="260"/>
      <c r="E188" s="261"/>
      <c r="F188" s="262"/>
    </row>
    <row r="189" spans="3:6" customFormat="1" ht="15" x14ac:dyDescent="0.25">
      <c r="C189" s="260"/>
      <c r="D189" s="260"/>
      <c r="E189" s="261"/>
      <c r="F189" s="262"/>
    </row>
    <row r="190" spans="3:6" customFormat="1" ht="15" x14ac:dyDescent="0.25">
      <c r="C190" s="260"/>
      <c r="D190" s="260"/>
      <c r="E190" s="261"/>
      <c r="F190" s="262"/>
    </row>
    <row r="191" spans="3:6" customFormat="1" ht="15" x14ac:dyDescent="0.25">
      <c r="C191" s="260"/>
      <c r="D191" s="260"/>
      <c r="E191" s="261"/>
      <c r="F191" s="262"/>
    </row>
    <row r="192" spans="3:6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февраль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2021-03-09T12:07:16Z</dcterms:modified>
</cp:coreProperties>
</file>