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<sst xmlns="http://schemas.openxmlformats.org/spreadsheetml/2006/main" count="1255" uniqueCount="417">
  <si>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</si>
  <si>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</si>
  <si>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</si>
  <si>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</si>
  <si>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</si>
  <si>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</si>
  <si>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</si>
  <si>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</si>
  <si>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</si>
  <si>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</si>
  <si>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</si>
  <si>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</si>
  <si>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</si>
  <si>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</si>
  <si>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</si>
  <si>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</si>
  <si>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</si>
  <si>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</si>
  <si>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</si>
  <si>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</si>
  <si>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</si>
  <si>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</si>
  <si>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</si>
  <si>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</si>
  <si>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</si>
  <si>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</si>
  <si>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</si>
  <si>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</si>
  <si>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</si>
  <si>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</si>
  <si>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</si>
  <si>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</si>
  <si>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</si>
  <si>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</si>
  <si>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</si>
  <si>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</si>
  <si>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</si>
  <si>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</si>
  <si>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</si>
  <si>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</si>
  <si>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</si>
  <si>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</si>
  <si>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</si>
  <si>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</si>
  <si>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</si>
  <si>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</si>
  <si>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</si>
  <si>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</si>
  <si>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</si>
  <si>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</si>
  <si>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</si>
  <si>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</si>
  <si>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</si>
  <si>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</si>
  <si>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</si>
  <si>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</si>
  <si>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</si>
  <si>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</si>
  <si>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</si>
  <si>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</si>
  <si>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</si>
  <si>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</si>
  <si>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</si>
  <si>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</si>
  <si>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</si>
  <si>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</si>
  <si>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</si>
  <si>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</si>
  <si>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</si>
  <si>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</si>
  <si>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</si>
  <si>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</si>
  <si>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</si>
  <si>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</si>
  <si>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</si>
  <si>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</si>
  <si>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</si>
  <si>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</si>
  <si>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</si>
  <si>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</si>
  <si>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</si>
  <si>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</si>
  <si>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</si>
  <si>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</si>
  <si>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</si>
  <si>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</si>
  <si>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</si>
  <si>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</si>
  <si>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</si>
  <si>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</si>
  <si>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</si>
  <si>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</si>
  <si>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</si>
  <si>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</si>
  <si>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</si>
  <si>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</si>
  <si>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</si>
  <si>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</si>
  <si>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</si>
  <si>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</si>
  <si>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</si>
  <si>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</si>
  <si>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</si>
  <si>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</si>
  <si>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</si>
  <si>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</si>
  <si>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</si>
  <si>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</si>
  <si>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</si>
  <si>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</si>
  <si>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</si>
  <si>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</si>
  <si>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</si>
  <si>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</si>
  <si>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</si>
  <si>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</si>
  <si>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</si>
  <si>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</si>
  <si>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</si>
  <si>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</si>
  <si>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</si>
  <si>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</si>
  <si>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</si>
  <si>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</si>
  <si>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</si>
  <si>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</si>
  <si>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</si>
  <si>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</si>
  <si>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</si>
  <si>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</si>
  <si>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</si>
  <si>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</si>
  <si>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</si>
  <si>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</si>
  <si>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</si>
  <si>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</si>
  <si>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</si>
  <si>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</si>
  <si>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</si>
  <si>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</si>
  <si>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</si>
  <si>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</si>
  <si>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</si>
  <si>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</si>
  <si>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</si>
  <si>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</si>
  <si>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</si>
  <si>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</si>
  <si>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</si>
  <si>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</si>
  <si>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</si>
  <si>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</si>
  <si>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</si>
  <si>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</si>
  <si>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</si>
  <si>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</si>
  <si>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</si>
  <si>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</si>
  <si>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</si>
  <si>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</si>
  <si>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</si>
  <si>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</si>
  <si>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</si>
  <si>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</si>
  <si>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</si>
  <si>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</si>
  <si>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</si>
  <si>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</si>
  <si>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</si>
  <si>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</si>
  <si>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</si>
  <si>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</si>
  <si>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</si>
  <si>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</si>
  <si>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</si>
  <si>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</si>
  <si>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</si>
  <si>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</si>
  <si>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</si>
  <si>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</si>
  <si>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</si>
  <si>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</si>
  <si>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</si>
  <si>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</si>
  <si>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</si>
  <si>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</si>
  <si>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</si>
  <si>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</si>
  <si>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</si>
  <si>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</si>
  <si>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</si>
  <si>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</si>
  <si>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</si>
  <si>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</si>
  <si>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</si>
  <si>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</si>
  <si>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</si>
  <si>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</si>
  <si>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</si>
  <si>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</si>
  <si>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</si>
  <si>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</si>
  <si>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</si>
  <si>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</si>
  <si>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</si>
  <si>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</si>
  <si>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</si>
  <si>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</si>
  <si>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</si>
  <si>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</si>
  <si>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</si>
  <si>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</si>
  <si>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</si>
  <si>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</si>
  <si>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</si>
  <si>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</si>
  <si>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</si>
  <si>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</si>
  <si>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</si>
  <si>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</si>
  <si>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</si>
  <si>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</si>
  <si>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</si>
  <si>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</si>
  <si>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</si>
  <si>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</si>
  <si>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</si>
  <si>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</si>
  <si>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</si>
  <si>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</si>
  <si>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</si>
  <si>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</si>
  <si>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</si>
  <si>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</si>
  <si>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</si>
  <si>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</si>
  <si>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</si>
  <si>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</si>
  <si>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</si>
  <si>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</si>
  <si>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</si>
  <si>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</si>
  <si>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</si>
  <si>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</si>
  <si>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</si>
  <si>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</si>
  <si>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</si>
  <si>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</si>
  <si>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</si>
  <si>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</si>
  <si>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</si>
  <si>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</si>
  <si>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</si>
  <si>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</si>
  <si>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</si>
  <si>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</si>
  <si>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</si>
  <si>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</si>
  <si>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</si>
  <si>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</si>
  <si>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</si>
  <si>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</si>
  <si>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</si>
  <si>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</si>
  <si>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</si>
  <si>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</si>
  <si>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</si>
  <si>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</si>
  <si>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</si>
  <si>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</si>
  <si>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</si>
  <si>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</si>
  <si>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</si>
  <si>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</si>
  <si>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</si>
  <si>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</si>
  <si>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</si>
  <si>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</si>
  <si>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</si>
  <si>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</si>
  <si>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</si>
  <si>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</si>
  <si>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</si>
  <si>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</si>
  <si>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</si>
  <si>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</si>
  <si>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</si>
  <si>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</si>
  <si>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</si>
  <si>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</si>
  <si>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</si>
  <si>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</si>
  <si>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</si>
  <si>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</si>
  <si>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</si>
  <si>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</si>
  <si>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</si>
  <si>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</si>
  <si>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</si>
  <si>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</si>
  <si>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</si>
  <si>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</si>
  <si>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</si>
  <si>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</si>
  <si>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</si>
  <si>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</si>
  <si>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</si>
  <si>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</si>
  <si>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</si>
  <si>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</si>
  <si>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</si>
  <si>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</si>
  <si>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</si>
  <si>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</si>
  <si>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</si>
  <si>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</si>
  <si>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</si>
  <si>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</si>
  <si>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</si>
  <si>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</si>
  <si>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</si>
  <si>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</si>
  <si>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</si>
  <si>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</si>
  <si>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</si>
  <si>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</si>
  <si>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</si>
  <si>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</si>
  <si>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</si>
  <si>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</si>
  <si>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</si>
  <si>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</si>
  <si>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</si>
  <si>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</si>
  <si>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</si>
  <si>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</si>
  <si>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</si>
  <si>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</si>
  <si>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</si>
  <si>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</si>
  <si>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</si>
  <si>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</si>
  <si>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</si>
  <si>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</si>
  <si>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</si>
  <si>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</si>
  <si>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</si>
  <si>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</si>
  <si>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</si>
  <si>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</si>
  <si>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</si>
  <si>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</si>
  <si>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</si>
  <si>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</si>
  <si>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</si>
  <si>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</si>
  <si>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</si>
  <si>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</si>
  <si>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</si>
  <si>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</si>
  <si>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</si>
  <si>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</si>
  <si>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</si>
  <si>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</si>
  <si>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</si>
  <si>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</si>
  <si>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</si>
  <si>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</si>
  <si>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</si>
  <si>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</si>
  <si>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</si>
  <si>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</si>
  <si>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</si>
  <si>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</si>
  <si>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</si>
  <si>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</si>
  <si>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</si>
  <si>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</si>
  <si>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</si>
  <si>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</si>
  <si>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</si>
  <si>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</si>
  <si>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</si>
  <si>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</si>
  <si>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</si>
  <si>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</si>
  <si>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</si>
  <si>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</si>
  <si>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</si>
  <si>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</si>
  <si>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</si>
  <si>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</si>
  <si>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</si>
  <si>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</si>
  <si>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</si>
  <si>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</si>
  <si>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</si>
  <si>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</si>
  <si>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</si>
  <si>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</si>
  <si>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</si>
  <si>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</si>
  <si>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</si>
  <si>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</si>
  <si>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</si>
  <si>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</si>
  <si>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</si>
  <si>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</si>
  <si>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</si>
  <si>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</si>
  <si>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Справки об испонении бюджета по расходам районного бюджета на                                             1 октября  2017 года</t>
  </si>
  <si>
    <t>Справки об испонении бюджета по расходам консолидированного бюджета на 1 октября  2017 года</t>
  </si>
  <si>
    <t>Исполнено  на 01.10.2016 года</t>
  </si>
  <si>
    <t>Исполнено  на 01.10.2017 года</t>
  </si>
  <si>
    <t>Закупка товаров, работ и услуг в целях капитального ремонта государственного (муниципального) имущества</t>
  </si>
  <si>
    <t>000 0503 0000000 243 000</t>
  </si>
  <si>
    <t>000 1003 0000000 634 000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</si>
</sst>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zoomScalePageLayoutView="0" workbookViewId="0" topLeftCell="A296">
      <selection activeCell="D311" sqref="D311:E311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412</v>
      </c>
      <c r="G5" s="44" t="s">
        <v>387</v>
      </c>
      <c r="H5" s="45"/>
    </row>
    <row r="6" spans="1:8" s="7" customFormat="1" ht="38.25">
      <c r="A6" s="8"/>
      <c r="B6" s="16"/>
      <c r="C6" s="38" t="s">
        <v>321</v>
      </c>
      <c r="D6" s="38" t="s">
        <v>321</v>
      </c>
      <c r="E6" s="38" t="s">
        <v>321</v>
      </c>
      <c r="F6" s="38" t="s">
        <v>321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C8+C72+C76+C116+C153+C171+C174+C227+C266+C270+C288+C312+C315</f>
        <v>385107280.64</v>
      </c>
      <c r="D7" s="29">
        <f>D8+D72+D76+D116+D153+D171+D174+D227+D266+D270+D288+D312+D315</f>
        <v>421816987.51</v>
      </c>
      <c r="E7" s="29">
        <f>E8+E72+E76+E116+E153+E171+E174+E227+E266+E270+E288+E312+E315</f>
        <v>304042978.47</v>
      </c>
      <c r="F7" s="29">
        <f>F8+F72+F76+F116+F153+F171+F174+F227+F266+F270+F288+F312+F315</f>
        <v>324504566.27000004</v>
      </c>
      <c r="G7" s="28">
        <f>E7/D7*100</f>
        <v>72.07935845940582</v>
      </c>
      <c r="H7" s="33">
        <f>D7-E7</f>
        <v>117774009.03999996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63396825.99000001</v>
      </c>
      <c r="E8" s="29">
        <f>E9+E17+E18+E19+E13+E21+E23+E22</f>
        <v>39468133.52</v>
      </c>
      <c r="F8" s="29">
        <f>F9+F17+F18+F19+F13+F21+F23+F22+F20</f>
        <v>39420593.25</v>
      </c>
      <c r="G8" s="28">
        <f aca="true" t="shared" si="0" ref="G8:G79">E8/D8*100</f>
        <v>62.25569325225456</v>
      </c>
      <c r="H8" s="33">
        <f aca="true" t="shared" si="1" ref="H8:H79">D8-E8</f>
        <v>23928692.470000006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35582956.67</v>
      </c>
      <c r="E9" s="35">
        <f>E10+E11+E12</f>
        <v>25848002.540000003</v>
      </c>
      <c r="F9" s="35">
        <f>F10+F11+F12</f>
        <v>25906042.69</v>
      </c>
      <c r="G9" s="27">
        <f t="shared" si="0"/>
        <v>72.64152549131045</v>
      </c>
      <c r="H9" s="30">
        <f t="shared" si="1"/>
        <v>9734954.129999999</v>
      </c>
    </row>
    <row r="10" spans="1:8" s="7" customFormat="1" ht="12.75">
      <c r="A10" s="3" t="s">
        <v>113</v>
      </c>
      <c r="B10" s="3" t="s">
        <v>112</v>
      </c>
      <c r="C10" s="35">
        <f>C26+C31+C38+C47+C60</f>
        <v>26316453.810000002</v>
      </c>
      <c r="D10" s="35">
        <f>D26+D31+D38+D47+D60</f>
        <v>27010088.230000004</v>
      </c>
      <c r="E10" s="35">
        <f>E26+E31+E38+E47+E60</f>
        <v>20040212.6</v>
      </c>
      <c r="F10" s="35">
        <f>F26+F31+F38+F47+F60</f>
        <v>19736451.66</v>
      </c>
      <c r="G10" s="27">
        <f t="shared" si="0"/>
        <v>74.19528743982929</v>
      </c>
      <c r="H10" s="30">
        <f t="shared" si="1"/>
        <v>6969875.630000003</v>
      </c>
    </row>
    <row r="11" spans="1:8" s="7" customFormat="1" ht="12.75">
      <c r="A11" s="3" t="s">
        <v>115</v>
      </c>
      <c r="B11" s="3" t="s">
        <v>114</v>
      </c>
      <c r="C11" s="35">
        <f>C28+C32+C40+C49+C62</f>
        <v>7874309.34</v>
      </c>
      <c r="D11" s="35">
        <f>D28+D32+D40+D49+D62</f>
        <v>8465123.44</v>
      </c>
      <c r="E11" s="35">
        <f>E28+E32+E40+E49+E62</f>
        <v>5744969.44</v>
      </c>
      <c r="F11" s="35">
        <f>F28+F32+F40+F49+F62</f>
        <v>5924621.87</v>
      </c>
      <c r="G11" s="27">
        <f t="shared" si="0"/>
        <v>67.86633982032045</v>
      </c>
      <c r="H11" s="30">
        <f t="shared" si="1"/>
        <v>2720153.999999999</v>
      </c>
    </row>
    <row r="12" spans="1:8" s="7" customFormat="1" ht="12.75">
      <c r="A12" s="5" t="s">
        <v>116</v>
      </c>
      <c r="B12" s="3" t="s">
        <v>117</v>
      </c>
      <c r="C12" s="35">
        <f>C39+C48+C61</f>
        <v>35000</v>
      </c>
      <c r="D12" s="35">
        <f>D39+D48+D61</f>
        <v>107745</v>
      </c>
      <c r="E12" s="35">
        <f>E39+E48+E61</f>
        <v>62820.5</v>
      </c>
      <c r="F12" s="35">
        <f>F39+F48+F61+F27</f>
        <v>244969.16</v>
      </c>
      <c r="G12" s="27">
        <f t="shared" si="0"/>
        <v>58.30479372592696</v>
      </c>
      <c r="H12" s="30">
        <f t="shared" si="1"/>
        <v>44924.5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4888404.32</v>
      </c>
      <c r="F13" s="35">
        <f>F14+F15+F16</f>
        <v>3863784.66</v>
      </c>
      <c r="G13" s="27">
        <f>E13/D13*100</f>
        <v>73.84296555891238</v>
      </c>
      <c r="H13" s="30">
        <f>D13-E13</f>
        <v>1731595.6799999997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3802723.95</v>
      </c>
      <c r="F14" s="35">
        <f t="shared" si="3"/>
        <v>2969587.61</v>
      </c>
      <c r="G14" s="27">
        <f>E14/D14*100</f>
        <v>75.9936840527578</v>
      </c>
      <c r="H14" s="30">
        <f>D14-E14</f>
        <v>1201276.0499999998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1611000</v>
      </c>
      <c r="E16" s="35">
        <f t="shared" si="3"/>
        <v>1085480.37</v>
      </c>
      <c r="F16" s="35">
        <f t="shared" si="3"/>
        <v>893997.05</v>
      </c>
      <c r="G16" s="27">
        <f>E16/D16*100</f>
        <v>67.3792905027933</v>
      </c>
      <c r="H16" s="30">
        <f>D16-E16</f>
        <v>525519.6299999999</v>
      </c>
    </row>
    <row r="17" spans="1:8" s="7" customFormat="1" ht="23.25" customHeight="1">
      <c r="A17" s="13" t="s">
        <v>118</v>
      </c>
      <c r="B17" s="3" t="s">
        <v>119</v>
      </c>
      <c r="C17" s="35">
        <f>C33+C41+C50+C67</f>
        <v>4646798.3</v>
      </c>
      <c r="D17" s="35">
        <f>D33+D41+D50+D67</f>
        <v>5270675.82</v>
      </c>
      <c r="E17" s="35">
        <f>E33+E41+E50+E67</f>
        <v>1764231.81</v>
      </c>
      <c r="F17" s="35">
        <f>F33+F41+F50+F67</f>
        <v>1692948.56</v>
      </c>
      <c r="G17" s="27">
        <f t="shared" si="0"/>
        <v>33.47259194552398</v>
      </c>
      <c r="H17" s="30">
        <f t="shared" si="1"/>
        <v>3506444.0100000002</v>
      </c>
    </row>
    <row r="18" spans="1:8" s="7" customFormat="1" ht="25.5">
      <c r="A18" s="13" t="s">
        <v>120</v>
      </c>
      <c r="B18" s="3" t="s">
        <v>121</v>
      </c>
      <c r="C18" s="35">
        <f>C34+C42+C51+C68+C55</f>
        <v>10524005.55</v>
      </c>
      <c r="D18" s="35">
        <f>D34+D42+D51+D68+D55</f>
        <v>14590140.940000001</v>
      </c>
      <c r="E18" s="35">
        <f>E34+E42+E51+E68+E55</f>
        <v>6919474.1</v>
      </c>
      <c r="F18" s="35">
        <f>F34+F42+F51+F68+F55</f>
        <v>7869709.78</v>
      </c>
      <c r="G18" s="27">
        <f t="shared" si="0"/>
        <v>47.42568374394332</v>
      </c>
      <c r="H18" s="30">
        <f t="shared" si="1"/>
        <v>7670666.840000002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C35+C43+C52+C69</f>
        <v>68388</v>
      </c>
      <c r="D21" s="35">
        <f>D35+D43+D52+D69</f>
        <v>73962</v>
      </c>
      <c r="E21" s="35">
        <f>E35+E43+E52+E69</f>
        <v>997.13</v>
      </c>
      <c r="F21" s="35">
        <f>F35+F43+F52+F69</f>
        <v>30234.27</v>
      </c>
      <c r="G21" s="27">
        <f t="shared" si="0"/>
        <v>1.3481652740596521</v>
      </c>
      <c r="H21" s="30">
        <f t="shared" si="1"/>
        <v>72964.87</v>
      </c>
    </row>
    <row r="22" spans="1:8" s="7" customFormat="1" ht="12.75">
      <c r="A22" s="3" t="s">
        <v>335</v>
      </c>
      <c r="B22" s="3" t="s">
        <v>339</v>
      </c>
      <c r="C22" s="35">
        <f>C53+C44+C70</f>
        <v>105974</v>
      </c>
      <c r="D22" s="35">
        <f>D53+D44+D70</f>
        <v>243188.2</v>
      </c>
      <c r="E22" s="35">
        <f>E53+E44+E70</f>
        <v>47023.619999999995</v>
      </c>
      <c r="F22" s="35">
        <f>F53+F44+F70</f>
        <v>57873.29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C56</f>
        <v>10149248</v>
      </c>
      <c r="D23" s="34">
        <f>D56</f>
        <v>1015902.36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7038078.71</v>
      </c>
      <c r="E24" s="31">
        <f>E25</f>
        <v>5190321.05</v>
      </c>
      <c r="F24" s="31">
        <f>F25</f>
        <v>5225190.01</v>
      </c>
      <c r="G24" s="28">
        <f t="shared" si="0"/>
        <v>73.74627741268895</v>
      </c>
      <c r="H24" s="33">
        <f t="shared" si="1"/>
        <v>1847757.6600000001</v>
      </c>
    </row>
    <row r="25" spans="1:8" s="7" customFormat="1" ht="27.75" customHeight="1">
      <c r="A25" s="17" t="s">
        <v>126</v>
      </c>
      <c r="B25" s="3" t="s">
        <v>282</v>
      </c>
      <c r="C25" s="31">
        <f>C26+C28</f>
        <v>6866706</v>
      </c>
      <c r="D25" s="31">
        <f>D26+D28</f>
        <v>7038078.71</v>
      </c>
      <c r="E25" s="31">
        <f>E26+E28</f>
        <v>5190321.05</v>
      </c>
      <c r="F25" s="31">
        <f>F26+F28+F27</f>
        <v>5225190.01</v>
      </c>
      <c r="G25" s="28"/>
      <c r="H25" s="33"/>
    </row>
    <row r="26" spans="1:8" s="7" customFormat="1" ht="12.75">
      <c r="A26" s="3" t="s">
        <v>113</v>
      </c>
      <c r="B26" s="3" t="s">
        <v>283</v>
      </c>
      <c r="C26" s="32">
        <v>5294596</v>
      </c>
      <c r="D26" s="32">
        <v>5384596</v>
      </c>
      <c r="E26" s="32">
        <v>4010916.61</v>
      </c>
      <c r="F26" s="41">
        <v>4037195.86</v>
      </c>
      <c r="G26" s="27">
        <f t="shared" si="0"/>
        <v>74.48871948796159</v>
      </c>
      <c r="H26" s="30">
        <f t="shared" si="1"/>
        <v>1373679.3900000001</v>
      </c>
    </row>
    <row r="27" spans="1:8" s="7" customFormat="1" ht="12.75">
      <c r="A27" s="5" t="s">
        <v>116</v>
      </c>
      <c r="B27" s="3" t="s">
        <v>382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284</v>
      </c>
      <c r="C28" s="32">
        <v>1572110</v>
      </c>
      <c r="D28" s="32">
        <v>1653482.71</v>
      </c>
      <c r="E28" s="30">
        <v>1179404.44</v>
      </c>
      <c r="F28" s="41">
        <v>1187994.15</v>
      </c>
      <c r="G28" s="27">
        <f t="shared" si="0"/>
        <v>71.32850152391373</v>
      </c>
      <c r="H28" s="30">
        <f t="shared" si="1"/>
        <v>474078.27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719038.49</v>
      </c>
      <c r="E29" s="31">
        <f>E30+E33+E34+E35</f>
        <v>481361.31999999995</v>
      </c>
      <c r="F29" s="31">
        <f>F30+F33+F34+F35</f>
        <v>494254.51</v>
      </c>
      <c r="G29" s="28">
        <f t="shared" si="0"/>
        <v>66.94513947368797</v>
      </c>
      <c r="H29" s="33">
        <f t="shared" si="1"/>
        <v>237677.17000000004</v>
      </c>
    </row>
    <row r="30" spans="1:8" s="7" customFormat="1" ht="25.5">
      <c r="A30" s="17" t="s">
        <v>126</v>
      </c>
      <c r="B30" s="3" t="s">
        <v>285</v>
      </c>
      <c r="C30" s="35">
        <f>C31+C32</f>
        <v>370600</v>
      </c>
      <c r="D30" s="35">
        <f>D31+D32</f>
        <v>372638.49</v>
      </c>
      <c r="E30" s="35">
        <f>E31+E32</f>
        <v>310402.95999999996</v>
      </c>
      <c r="F30" s="35">
        <f>F31+F32</f>
        <v>309406.76</v>
      </c>
      <c r="G30" s="27">
        <f>E30/D30*100</f>
        <v>83.29868447030256</v>
      </c>
      <c r="H30" s="30">
        <f>D30-E30</f>
        <v>62235.53000000003</v>
      </c>
    </row>
    <row r="31" spans="1:8" s="7" customFormat="1" ht="12.75">
      <c r="A31" s="3" t="s">
        <v>113</v>
      </c>
      <c r="B31" s="3" t="s">
        <v>286</v>
      </c>
      <c r="C31" s="32">
        <v>284600</v>
      </c>
      <c r="D31" s="32">
        <v>284600</v>
      </c>
      <c r="E31" s="32">
        <v>240660.06</v>
      </c>
      <c r="F31" s="30">
        <v>235891.54</v>
      </c>
      <c r="G31" s="27">
        <f t="shared" si="0"/>
        <v>84.56080815179199</v>
      </c>
      <c r="H31" s="30">
        <f t="shared" si="1"/>
        <v>43939.94</v>
      </c>
    </row>
    <row r="32" spans="1:8" s="7" customFormat="1" ht="12.75">
      <c r="A32" s="3" t="s">
        <v>115</v>
      </c>
      <c r="B32" s="3" t="s">
        <v>287</v>
      </c>
      <c r="C32" s="32">
        <v>86000</v>
      </c>
      <c r="D32" s="32">
        <v>88038.49</v>
      </c>
      <c r="E32" s="30">
        <v>69742.9</v>
      </c>
      <c r="F32" s="30">
        <v>73515.22</v>
      </c>
      <c r="G32" s="27">
        <f t="shared" si="0"/>
        <v>79.21864629890857</v>
      </c>
      <c r="H32" s="30">
        <f t="shared" si="1"/>
        <v>18295.59000000001</v>
      </c>
    </row>
    <row r="33" spans="1:8" ht="25.5">
      <c r="A33" s="13" t="s">
        <v>118</v>
      </c>
      <c r="B33" s="3" t="s">
        <v>288</v>
      </c>
      <c r="C33" s="35">
        <v>29000</v>
      </c>
      <c r="D33" s="35">
        <v>29000</v>
      </c>
      <c r="E33" s="34">
        <v>13816.37</v>
      </c>
      <c r="F33" s="34">
        <v>13816.54</v>
      </c>
      <c r="G33" s="27">
        <f t="shared" si="0"/>
        <v>47.6426551724138</v>
      </c>
      <c r="H33" s="30">
        <f t="shared" si="1"/>
        <v>15183.63</v>
      </c>
    </row>
    <row r="34" spans="1:8" s="2" customFormat="1" ht="25.5">
      <c r="A34" s="13" t="s">
        <v>120</v>
      </c>
      <c r="B34" s="3" t="s">
        <v>289</v>
      </c>
      <c r="C34" s="32">
        <v>311400</v>
      </c>
      <c r="D34" s="32">
        <v>311400</v>
      </c>
      <c r="E34" s="34">
        <v>156144.86</v>
      </c>
      <c r="F34" s="34">
        <v>170354.18</v>
      </c>
      <c r="G34" s="27">
        <f t="shared" si="0"/>
        <v>50.14285806037251</v>
      </c>
      <c r="H34" s="30">
        <f t="shared" si="1"/>
        <v>155255.14</v>
      </c>
    </row>
    <row r="35" spans="1:8" ht="14.25" customHeight="1">
      <c r="A35" s="5" t="s">
        <v>335</v>
      </c>
      <c r="B35" s="3" t="s">
        <v>352</v>
      </c>
      <c r="C35" s="34">
        <v>1000</v>
      </c>
      <c r="D35" s="34">
        <v>6000</v>
      </c>
      <c r="E35" s="34">
        <v>997.13</v>
      </c>
      <c r="F35" s="34">
        <v>677.03</v>
      </c>
      <c r="G35" s="27">
        <f t="shared" si="0"/>
        <v>16.61883333333333</v>
      </c>
      <c r="H35" s="30">
        <f t="shared" si="1"/>
        <v>5002.87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32070892.48</v>
      </c>
      <c r="E36" s="31">
        <f>E37+E41+E42+E43+E44</f>
        <v>20811917.150000002</v>
      </c>
      <c r="F36" s="31">
        <f>F37+F41+F42+F43+F44</f>
        <v>21955073.220000003</v>
      </c>
      <c r="G36" s="28">
        <f t="shared" si="0"/>
        <v>64.89347673432755</v>
      </c>
      <c r="H36" s="33">
        <f t="shared" si="1"/>
        <v>11258975.329999998</v>
      </c>
    </row>
    <row r="37" spans="1:8" ht="25.5">
      <c r="A37" s="17" t="s">
        <v>126</v>
      </c>
      <c r="B37" s="3" t="s">
        <v>290</v>
      </c>
      <c r="C37" s="34">
        <f>C38+C40+C39</f>
        <v>21247743.15</v>
      </c>
      <c r="D37" s="34">
        <f>D38+D40+D39</f>
        <v>22089337.61</v>
      </c>
      <c r="E37" s="34">
        <f>E38+E40+E39</f>
        <v>15938705.100000001</v>
      </c>
      <c r="F37" s="34">
        <f>F38+F40+F39</f>
        <v>16015081.25</v>
      </c>
      <c r="G37" s="27">
        <f t="shared" si="0"/>
        <v>72.15564984974668</v>
      </c>
      <c r="H37" s="30">
        <f t="shared" si="1"/>
        <v>6150632.509999998</v>
      </c>
    </row>
    <row r="38" spans="1:8" ht="14.25" customHeight="1">
      <c r="A38" s="3" t="s">
        <v>113</v>
      </c>
      <c r="B38" s="3" t="s">
        <v>291</v>
      </c>
      <c r="C38" s="35">
        <v>16344454.81</v>
      </c>
      <c r="D38" s="35">
        <v>16704904.81</v>
      </c>
      <c r="E38" s="34">
        <v>12390937.81</v>
      </c>
      <c r="F38" s="25">
        <v>12173367.69</v>
      </c>
      <c r="G38" s="27">
        <f t="shared" si="0"/>
        <v>74.17544697759939</v>
      </c>
      <c r="H38" s="30">
        <f t="shared" si="1"/>
        <v>4313967</v>
      </c>
    </row>
    <row r="39" spans="1:8" ht="14.25" customHeight="1">
      <c r="A39" s="5" t="s">
        <v>116</v>
      </c>
      <c r="B39" s="3" t="s">
        <v>292</v>
      </c>
      <c r="C39" s="35">
        <v>20000</v>
      </c>
      <c r="D39" s="35">
        <v>87195</v>
      </c>
      <c r="E39" s="34">
        <v>48553</v>
      </c>
      <c r="F39" s="42">
        <v>232520</v>
      </c>
      <c r="G39" s="27">
        <f t="shared" si="0"/>
        <v>55.68323871781639</v>
      </c>
      <c r="H39" s="30">
        <f t="shared" si="1"/>
        <v>38642</v>
      </c>
    </row>
    <row r="40" spans="1:8" ht="13.5" customHeight="1">
      <c r="A40" s="3" t="s">
        <v>115</v>
      </c>
      <c r="B40" s="3" t="s">
        <v>293</v>
      </c>
      <c r="C40" s="34">
        <v>4883288.34</v>
      </c>
      <c r="D40" s="34">
        <v>5297237.8</v>
      </c>
      <c r="E40" s="34">
        <v>3499214.29</v>
      </c>
      <c r="F40" s="11">
        <v>3609193.56</v>
      </c>
      <c r="G40" s="27">
        <f t="shared" si="0"/>
        <v>66.05733822257328</v>
      </c>
      <c r="H40" s="30">
        <f t="shared" si="1"/>
        <v>1798023.5099999998</v>
      </c>
    </row>
    <row r="41" spans="1:8" ht="25.5">
      <c r="A41" s="13" t="s">
        <v>118</v>
      </c>
      <c r="B41" s="3" t="s">
        <v>294</v>
      </c>
      <c r="C41" s="34">
        <v>1588098.3</v>
      </c>
      <c r="D41" s="34">
        <v>2112777.07</v>
      </c>
      <c r="E41" s="34">
        <v>1267538.88</v>
      </c>
      <c r="F41" s="34">
        <v>1152885.67</v>
      </c>
      <c r="G41" s="27">
        <f t="shared" si="0"/>
        <v>59.993971820226164</v>
      </c>
      <c r="H41" s="30">
        <f t="shared" si="1"/>
        <v>845238.19</v>
      </c>
    </row>
    <row r="42" spans="1:8" ht="25.5">
      <c r="A42" s="13" t="s">
        <v>120</v>
      </c>
      <c r="B42" s="3" t="s">
        <v>295</v>
      </c>
      <c r="C42" s="3">
        <v>6319019.55</v>
      </c>
      <c r="D42" s="3">
        <v>7603655.8</v>
      </c>
      <c r="E42" s="34">
        <v>3575424.28</v>
      </c>
      <c r="F42" s="34">
        <v>4728364.44</v>
      </c>
      <c r="G42" s="27">
        <f t="shared" si="0"/>
        <v>47.02243728602233</v>
      </c>
      <c r="H42" s="30">
        <f t="shared" si="1"/>
        <v>4028231.52</v>
      </c>
    </row>
    <row r="43" spans="1:8" ht="12.75">
      <c r="A43" s="5" t="s">
        <v>124</v>
      </c>
      <c r="B43" s="3" t="s">
        <v>296</v>
      </c>
      <c r="C43" s="3">
        <v>65388</v>
      </c>
      <c r="D43" s="34">
        <v>64962</v>
      </c>
      <c r="E43" s="34"/>
      <c r="F43" s="41">
        <v>18563.29</v>
      </c>
      <c r="G43" s="27">
        <f t="shared" si="0"/>
        <v>0</v>
      </c>
      <c r="H43" s="30">
        <f t="shared" si="1"/>
        <v>64962</v>
      </c>
    </row>
    <row r="44" spans="1:8" ht="12.75">
      <c r="A44" s="3" t="s">
        <v>335</v>
      </c>
      <c r="B44" s="3" t="s">
        <v>342</v>
      </c>
      <c r="C44" s="3">
        <v>100974</v>
      </c>
      <c r="D44" s="34">
        <v>200160</v>
      </c>
      <c r="E44" s="34">
        <v>30248.89</v>
      </c>
      <c r="F44" s="34">
        <v>40178.57</v>
      </c>
      <c r="G44" s="27">
        <f t="shared" si="0"/>
        <v>15.112355115907276</v>
      </c>
      <c r="H44" s="30">
        <f t="shared" si="1"/>
        <v>169911.11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9796834.469999999</v>
      </c>
      <c r="E45" s="31">
        <f>E46+E50+E51+E52+E53</f>
        <v>4845352.34</v>
      </c>
      <c r="F45" s="31">
        <f>F46+F50+F51+F52+F53</f>
        <v>4863603.2700000005</v>
      </c>
      <c r="G45" s="28">
        <f t="shared" si="0"/>
        <v>49.458346518332064</v>
      </c>
      <c r="H45" s="33">
        <f t="shared" si="1"/>
        <v>4951482.129999999</v>
      </c>
    </row>
    <row r="46" spans="1:8" ht="25.5">
      <c r="A46" s="17" t="s">
        <v>126</v>
      </c>
      <c r="B46" s="3" t="s">
        <v>297</v>
      </c>
      <c r="C46" s="33">
        <f>C47+C48+C49</f>
        <v>5202700</v>
      </c>
      <c r="D46" s="33">
        <f>D47+D48+D49</f>
        <v>5544887.859999999</v>
      </c>
      <c r="E46" s="33">
        <f>E47+E48+E49</f>
        <v>4030403.02</v>
      </c>
      <c r="F46" s="33">
        <f>F47+F48+F49</f>
        <v>3889810.7500000005</v>
      </c>
      <c r="G46" s="28">
        <f t="shared" si="0"/>
        <v>72.68682652853506</v>
      </c>
      <c r="H46" s="33">
        <f t="shared" si="1"/>
        <v>1514484.8399999994</v>
      </c>
    </row>
    <row r="47" spans="1:8" ht="13.5" customHeight="1">
      <c r="A47" s="3" t="s">
        <v>113</v>
      </c>
      <c r="B47" s="3" t="s">
        <v>298</v>
      </c>
      <c r="C47" s="3">
        <v>3979600</v>
      </c>
      <c r="D47" s="34">
        <v>4222784.42</v>
      </c>
      <c r="E47" s="34">
        <v>3107047.25</v>
      </c>
      <c r="F47" s="34">
        <v>2937842.18</v>
      </c>
      <c r="G47" s="27">
        <f t="shared" si="0"/>
        <v>73.57816409675965</v>
      </c>
      <c r="H47" s="30">
        <f t="shared" si="1"/>
        <v>1115737.17</v>
      </c>
    </row>
    <row r="48" spans="1:8" ht="13.5" customHeight="1">
      <c r="A48" s="5" t="s">
        <v>116</v>
      </c>
      <c r="B48" s="3" t="s">
        <v>299</v>
      </c>
      <c r="C48" s="3">
        <v>15000</v>
      </c>
      <c r="D48" s="34">
        <v>20550</v>
      </c>
      <c r="E48" s="34">
        <v>14267.5</v>
      </c>
      <c r="F48" s="34">
        <v>12449.16</v>
      </c>
      <c r="G48" s="27">
        <f t="shared" si="0"/>
        <v>69.42822384428223</v>
      </c>
      <c r="H48" s="30">
        <f t="shared" si="1"/>
        <v>6282.5</v>
      </c>
    </row>
    <row r="49" spans="1:8" ht="12.75">
      <c r="A49" s="3" t="s">
        <v>115</v>
      </c>
      <c r="B49" s="3" t="s">
        <v>300</v>
      </c>
      <c r="C49" s="3">
        <v>1208100</v>
      </c>
      <c r="D49" s="34">
        <v>1301553.44</v>
      </c>
      <c r="E49" s="34">
        <v>909088.27</v>
      </c>
      <c r="F49" s="34">
        <v>939519.41</v>
      </c>
      <c r="G49" s="27">
        <f t="shared" si="0"/>
        <v>69.84640369434236</v>
      </c>
      <c r="H49" s="30">
        <f t="shared" si="1"/>
        <v>392465.1699999999</v>
      </c>
    </row>
    <row r="50" spans="1:8" ht="25.5">
      <c r="A50" s="13" t="s">
        <v>118</v>
      </c>
      <c r="B50" s="3" t="s">
        <v>301</v>
      </c>
      <c r="C50" s="3">
        <v>3015500</v>
      </c>
      <c r="D50" s="34">
        <v>3102873.75</v>
      </c>
      <c r="E50" s="34">
        <v>464333.34</v>
      </c>
      <c r="F50" s="3">
        <v>514128.02</v>
      </c>
      <c r="G50" s="27">
        <f t="shared" si="0"/>
        <v>14.964622392387058</v>
      </c>
      <c r="H50" s="30">
        <f t="shared" si="1"/>
        <v>2638540.41</v>
      </c>
    </row>
    <row r="51" spans="1:8" ht="27" customHeight="1">
      <c r="A51" s="13" t="s">
        <v>120</v>
      </c>
      <c r="B51" s="3" t="s">
        <v>302</v>
      </c>
      <c r="C51" s="3">
        <v>1023000</v>
      </c>
      <c r="D51" s="35">
        <v>1129072.86</v>
      </c>
      <c r="E51" s="35">
        <v>336627.81</v>
      </c>
      <c r="F51" s="3">
        <v>445726.49</v>
      </c>
      <c r="G51" s="27">
        <f t="shared" si="0"/>
        <v>29.814533846823664</v>
      </c>
      <c r="H51" s="30">
        <f t="shared" si="1"/>
        <v>792445.05</v>
      </c>
    </row>
    <row r="52" spans="1:8" ht="13.5" customHeight="1">
      <c r="A52" s="5" t="s">
        <v>124</v>
      </c>
      <c r="B52" s="3" t="s">
        <v>303</v>
      </c>
      <c r="C52" s="35">
        <v>2000</v>
      </c>
      <c r="D52" s="35">
        <v>2000</v>
      </c>
      <c r="E52" s="35">
        <v>0</v>
      </c>
      <c r="F52" s="34">
        <v>8.66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335</v>
      </c>
      <c r="B53" s="3" t="s">
        <v>338</v>
      </c>
      <c r="C53" s="35"/>
      <c r="D53" s="35">
        <v>18000</v>
      </c>
      <c r="E53" s="35">
        <v>13988.17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350000</v>
      </c>
      <c r="E54" s="31">
        <f>E55</f>
        <v>350000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120</v>
      </c>
      <c r="B55" s="3" t="s">
        <v>304</v>
      </c>
      <c r="C55" s="34">
        <v>0</v>
      </c>
      <c r="D55" s="34">
        <v>350000</v>
      </c>
      <c r="E55" s="34">
        <v>350000</v>
      </c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1015902.36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1015902.36</v>
      </c>
    </row>
    <row r="57" spans="1:8" ht="12.75">
      <c r="A57" s="3" t="s">
        <v>128</v>
      </c>
      <c r="B57" s="3" t="s">
        <v>305</v>
      </c>
      <c r="C57" s="3">
        <v>10149248</v>
      </c>
      <c r="D57" s="34">
        <v>1015902.36</v>
      </c>
      <c r="E57" s="34">
        <v>0</v>
      </c>
      <c r="F57" s="34">
        <v>0</v>
      </c>
      <c r="G57" s="27">
        <f t="shared" si="0"/>
        <v>0</v>
      </c>
      <c r="H57" s="30">
        <f t="shared" si="1"/>
        <v>1015902.36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12406079.48</v>
      </c>
      <c r="E58" s="31">
        <f>E63+E67+E68+E69+E59+E70</f>
        <v>7789181.659999999</v>
      </c>
      <c r="F58" s="31">
        <f>F63+F67+F68+F69+F59+F71+F70</f>
        <v>6882472.24</v>
      </c>
      <c r="G58" s="28">
        <f t="shared" si="0"/>
        <v>62.785198761276995</v>
      </c>
      <c r="H58" s="33">
        <f t="shared" si="1"/>
        <v>4616897.820000001</v>
      </c>
    </row>
    <row r="59" spans="1:8" ht="25.5">
      <c r="A59" s="17" t="s">
        <v>126</v>
      </c>
      <c r="B59" s="3" t="s">
        <v>306</v>
      </c>
      <c r="C59" s="39">
        <f>C60+C62</f>
        <v>538014</v>
      </c>
      <c r="D59" s="39">
        <f>D60+D62+D61</f>
        <v>538014</v>
      </c>
      <c r="E59" s="39">
        <f>E60+E62+E61</f>
        <v>378170.41</v>
      </c>
      <c r="F59" s="39">
        <f>F60+F62+F61</f>
        <v>466553.92000000004</v>
      </c>
      <c r="G59" s="27">
        <f>E59/D59*100</f>
        <v>70.29006865992335</v>
      </c>
      <c r="H59" s="30">
        <f>D59-E59</f>
        <v>159843.59000000003</v>
      </c>
    </row>
    <row r="60" spans="1:8" ht="12.75">
      <c r="A60" s="3" t="s">
        <v>113</v>
      </c>
      <c r="B60" s="3" t="s">
        <v>307</v>
      </c>
      <c r="C60" s="39">
        <v>413203</v>
      </c>
      <c r="D60" s="39">
        <v>413203</v>
      </c>
      <c r="E60" s="39">
        <v>290650.87</v>
      </c>
      <c r="F60" s="34">
        <v>352154.39</v>
      </c>
      <c r="G60" s="27">
        <f>E60/D60*100</f>
        <v>70.34093895736478</v>
      </c>
      <c r="H60" s="30">
        <f>D60-E60</f>
        <v>122552.13</v>
      </c>
    </row>
    <row r="61" spans="1:8" ht="12.75">
      <c r="A61" s="5" t="s">
        <v>116</v>
      </c>
      <c r="B61" s="3" t="s">
        <v>381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115</v>
      </c>
      <c r="B62" s="3" t="s">
        <v>308</v>
      </c>
      <c r="C62" s="39">
        <v>124811</v>
      </c>
      <c r="D62" s="39">
        <v>124811</v>
      </c>
      <c r="E62" s="39">
        <v>87519.54</v>
      </c>
      <c r="F62" s="34">
        <v>114399.53</v>
      </c>
      <c r="G62" s="27">
        <f>E62/D62*100</f>
        <v>70.121655943787</v>
      </c>
      <c r="H62" s="30">
        <f>D62-E62</f>
        <v>37291.46000000001</v>
      </c>
    </row>
    <row r="63" spans="1:8" s="2" customFormat="1" ht="25.5">
      <c r="A63" s="17" t="s">
        <v>130</v>
      </c>
      <c r="B63" s="3" t="s">
        <v>309</v>
      </c>
      <c r="C63" s="34">
        <f>C64+C65+C66</f>
        <v>6322000</v>
      </c>
      <c r="D63" s="34">
        <f>D64+D65+D66</f>
        <v>6620000</v>
      </c>
      <c r="E63" s="34">
        <f>E64+E65+E66</f>
        <v>4888404.32</v>
      </c>
      <c r="F63" s="34">
        <f>F64+F65+F66</f>
        <v>3863784.66</v>
      </c>
      <c r="G63" s="27">
        <f t="shared" si="0"/>
        <v>73.84296555891238</v>
      </c>
      <c r="H63" s="30">
        <f t="shared" si="1"/>
        <v>1731595.6799999997</v>
      </c>
    </row>
    <row r="64" spans="1:8" s="2" customFormat="1" ht="12.75">
      <c r="A64" s="3" t="s">
        <v>131</v>
      </c>
      <c r="B64" s="3" t="s">
        <v>310</v>
      </c>
      <c r="C64" s="3">
        <v>4852000</v>
      </c>
      <c r="D64" s="34">
        <v>5004000</v>
      </c>
      <c r="E64" s="34">
        <v>3802723.95</v>
      </c>
      <c r="F64" s="3">
        <v>2969587.61</v>
      </c>
      <c r="G64" s="27">
        <f t="shared" si="0"/>
        <v>75.9936840527578</v>
      </c>
      <c r="H64" s="30">
        <f t="shared" si="1"/>
        <v>1201276.0499999998</v>
      </c>
    </row>
    <row r="65" spans="1:8" s="2" customFormat="1" ht="12.75">
      <c r="A65" s="5" t="s">
        <v>132</v>
      </c>
      <c r="B65" s="3" t="s">
        <v>311</v>
      </c>
      <c r="C65" s="3">
        <v>5000</v>
      </c>
      <c r="D65" s="34">
        <v>5000</v>
      </c>
      <c r="E65" s="34">
        <v>200</v>
      </c>
      <c r="F65" s="3">
        <v>200</v>
      </c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133</v>
      </c>
      <c r="B66" s="3" t="s">
        <v>312</v>
      </c>
      <c r="C66" s="3">
        <v>1465000</v>
      </c>
      <c r="D66" s="34">
        <v>1611000</v>
      </c>
      <c r="E66" s="34">
        <v>1085480.37</v>
      </c>
      <c r="F66" s="3">
        <v>893997.05</v>
      </c>
      <c r="G66" s="27">
        <f t="shared" si="0"/>
        <v>67.3792905027933</v>
      </c>
      <c r="H66" s="30">
        <f t="shared" si="1"/>
        <v>525519.6299999999</v>
      </c>
    </row>
    <row r="67" spans="1:8" s="2" customFormat="1" ht="25.5">
      <c r="A67" s="13" t="s">
        <v>118</v>
      </c>
      <c r="B67" s="3" t="s">
        <v>313</v>
      </c>
      <c r="C67" s="3">
        <v>14200</v>
      </c>
      <c r="D67" s="34">
        <v>26025</v>
      </c>
      <c r="E67" s="34">
        <v>18543.22</v>
      </c>
      <c r="F67" s="3">
        <v>12118.33</v>
      </c>
      <c r="G67" s="27">
        <f t="shared" si="0"/>
        <v>71.25156580211336</v>
      </c>
      <c r="H67" s="30">
        <f t="shared" si="1"/>
        <v>7481.779999999999</v>
      </c>
    </row>
    <row r="68" spans="1:8" ht="25.5">
      <c r="A68" s="13" t="s">
        <v>120</v>
      </c>
      <c r="B68" s="3" t="s">
        <v>314</v>
      </c>
      <c r="C68" s="34">
        <v>2870586</v>
      </c>
      <c r="D68" s="34">
        <v>5196012.28</v>
      </c>
      <c r="E68" s="34">
        <v>2501277.15</v>
      </c>
      <c r="F68" s="11">
        <v>2525264.67</v>
      </c>
      <c r="G68" s="27">
        <f t="shared" si="0"/>
        <v>48.1383995112498</v>
      </c>
      <c r="H68" s="30">
        <f t="shared" si="1"/>
        <v>2694735.1300000004</v>
      </c>
    </row>
    <row r="69" spans="1:8" ht="12.75">
      <c r="A69" s="5" t="s">
        <v>124</v>
      </c>
      <c r="B69" s="3" t="s">
        <v>315</v>
      </c>
      <c r="C69" s="34"/>
      <c r="D69" s="34">
        <v>1000</v>
      </c>
      <c r="E69" s="34">
        <v>0</v>
      </c>
      <c r="F69" s="11">
        <v>10985.29</v>
      </c>
      <c r="G69" s="27"/>
      <c r="H69" s="30"/>
    </row>
    <row r="70" spans="1:8" ht="12.75">
      <c r="A70" s="3" t="s">
        <v>335</v>
      </c>
      <c r="B70" s="3" t="s">
        <v>350</v>
      </c>
      <c r="C70" s="34">
        <v>5000</v>
      </c>
      <c r="D70" s="34">
        <v>25028.2</v>
      </c>
      <c r="E70" s="34">
        <v>2786.56</v>
      </c>
      <c r="F70" s="11">
        <v>3765.37</v>
      </c>
      <c r="G70" s="27"/>
      <c r="H70" s="30"/>
    </row>
    <row r="71" spans="1:8" ht="51">
      <c r="A71" s="17" t="s">
        <v>166</v>
      </c>
      <c r="B71" s="3" t="s">
        <v>316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317</v>
      </c>
      <c r="C72" s="33">
        <f>C73+C74+C75</f>
        <v>1048100.0000000001</v>
      </c>
      <c r="D72" s="33">
        <f>D73+D74+D75</f>
        <v>1048100.0000000001</v>
      </c>
      <c r="E72" s="33">
        <f>E73+E74+E75</f>
        <v>739711.7500000001</v>
      </c>
      <c r="F72" s="33">
        <f>F73+F74+F75</f>
        <v>856402.1699999999</v>
      </c>
      <c r="G72" s="28">
        <f t="shared" si="0"/>
        <v>70.57644785802881</v>
      </c>
      <c r="H72" s="33">
        <f t="shared" si="1"/>
        <v>308388.25</v>
      </c>
    </row>
    <row r="73" spans="1:8" ht="12.75">
      <c r="A73" s="3" t="s">
        <v>113</v>
      </c>
      <c r="B73" s="3" t="s">
        <v>322</v>
      </c>
      <c r="C73" s="34">
        <v>776020.8</v>
      </c>
      <c r="D73" s="34">
        <v>776020.8</v>
      </c>
      <c r="E73" s="34">
        <v>561527.92</v>
      </c>
      <c r="F73" s="3">
        <v>667545.6</v>
      </c>
      <c r="G73" s="27">
        <f>E73/D73*100</f>
        <v>72.35990581695748</v>
      </c>
      <c r="H73" s="30">
        <f>D73-E73</f>
        <v>214492.88</v>
      </c>
    </row>
    <row r="74" spans="1:8" ht="12.75">
      <c r="A74" s="3" t="s">
        <v>115</v>
      </c>
      <c r="B74" s="3" t="s">
        <v>323</v>
      </c>
      <c r="C74" s="34">
        <v>236442.07</v>
      </c>
      <c r="D74" s="34">
        <v>236442.07</v>
      </c>
      <c r="E74" s="34">
        <v>171424.69</v>
      </c>
      <c r="F74" s="3">
        <v>187056.57</v>
      </c>
      <c r="G74" s="27">
        <f>E74/D74*100</f>
        <v>72.50177178705972</v>
      </c>
      <c r="H74" s="30">
        <f>D74-E74</f>
        <v>65017.380000000005</v>
      </c>
    </row>
    <row r="75" spans="1:8" ht="25.5">
      <c r="A75" s="13" t="s">
        <v>120</v>
      </c>
      <c r="B75" s="3" t="s">
        <v>324</v>
      </c>
      <c r="C75" s="34">
        <v>35637.13</v>
      </c>
      <c r="D75" s="34">
        <v>35637.13</v>
      </c>
      <c r="E75" s="34">
        <v>6759.14</v>
      </c>
      <c r="F75" s="3">
        <v>1800</v>
      </c>
      <c r="G75" s="27">
        <f>E75/D75*100</f>
        <v>18.966566611845572</v>
      </c>
      <c r="H75" s="30">
        <f>D75-E75</f>
        <v>28877.989999999998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4670984</v>
      </c>
      <c r="E76" s="33">
        <f>E77+E81+E88+E85+E86+E90+E87</f>
        <v>3481236.71</v>
      </c>
      <c r="F76" s="33">
        <f>F77+F81+F88+F85+F86+F90+F89+F87</f>
        <v>3159703.83</v>
      </c>
      <c r="G76" s="28">
        <f t="shared" si="0"/>
        <v>74.52897954692202</v>
      </c>
      <c r="H76" s="33">
        <f t="shared" si="1"/>
        <v>1189747.29</v>
      </c>
    </row>
    <row r="77" spans="1:8" ht="25.5">
      <c r="A77" s="17" t="s">
        <v>126</v>
      </c>
      <c r="B77" s="3" t="s">
        <v>127</v>
      </c>
      <c r="C77" s="34">
        <f>C78+C79+C80</f>
        <v>2765946</v>
      </c>
      <c r="D77" s="34">
        <f>D78+D79+D80</f>
        <v>2989846</v>
      </c>
      <c r="E77" s="34">
        <f>E78+E79+E80</f>
        <v>2347790.3</v>
      </c>
      <c r="F77" s="34">
        <f>F78+F79+F80</f>
        <v>2203349.4</v>
      </c>
      <c r="G77" s="27">
        <f t="shared" si="0"/>
        <v>78.52545917080678</v>
      </c>
      <c r="H77" s="30">
        <f t="shared" si="1"/>
        <v>642055.7000000002</v>
      </c>
    </row>
    <row r="78" spans="1:8" ht="12.75">
      <c r="A78" s="3" t="s">
        <v>113</v>
      </c>
      <c r="B78" s="3" t="s">
        <v>112</v>
      </c>
      <c r="C78" s="34">
        <f>C93+C110</f>
        <v>2117775</v>
      </c>
      <c r="D78" s="34">
        <f>D93+D110</f>
        <v>2289975</v>
      </c>
      <c r="E78" s="34">
        <f>E93+E110</f>
        <v>1809915.31</v>
      </c>
      <c r="F78" s="34">
        <f>F93+F110</f>
        <v>1661147.15</v>
      </c>
      <c r="G78" s="27">
        <f t="shared" si="0"/>
        <v>79.03646590028276</v>
      </c>
      <c r="H78" s="30">
        <f t="shared" si="1"/>
        <v>480059.68999999994</v>
      </c>
    </row>
    <row r="79" spans="1:8" ht="12.75">
      <c r="A79" s="3" t="s">
        <v>115</v>
      </c>
      <c r="B79" s="3" t="s">
        <v>114</v>
      </c>
      <c r="C79" s="34">
        <f>C95+C111</f>
        <v>648171</v>
      </c>
      <c r="D79" s="34">
        <f>D95+D111</f>
        <v>699871</v>
      </c>
      <c r="E79" s="34">
        <f>E95+E111</f>
        <v>537874.99</v>
      </c>
      <c r="F79" s="34">
        <f>F95+F111</f>
        <v>542202.25</v>
      </c>
      <c r="G79" s="27">
        <f t="shared" si="0"/>
        <v>76.85344727814125</v>
      </c>
      <c r="H79" s="30">
        <f t="shared" si="1"/>
        <v>161996.01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130</v>
      </c>
      <c r="B81" s="3" t="s">
        <v>137</v>
      </c>
      <c r="C81" s="34">
        <f>C82+C83+C84</f>
        <v>652000</v>
      </c>
      <c r="D81" s="34">
        <f>D82+D83+D84</f>
        <v>914585</v>
      </c>
      <c r="E81" s="34">
        <f>E82+E83+E84</f>
        <v>665973.9400000001</v>
      </c>
      <c r="F81" s="34">
        <f>F82+F83+F84</f>
        <v>486390.02999999997</v>
      </c>
      <c r="G81" s="27">
        <f aca="true" t="shared" si="4" ref="G81:G171">E81/D81*100</f>
        <v>72.8170634768775</v>
      </c>
      <c r="H81" s="30">
        <f aca="true" t="shared" si="5" ref="H81:H171">D81-E81</f>
        <v>248611.05999999994</v>
      </c>
    </row>
    <row r="82" spans="1:8" ht="12.75">
      <c r="A82" s="3" t="s">
        <v>131</v>
      </c>
      <c r="B82" s="3" t="s">
        <v>134</v>
      </c>
      <c r="C82" s="34">
        <f>C101</f>
        <v>530000</v>
      </c>
      <c r="D82" s="34">
        <f aca="true" t="shared" si="6" ref="D82:E84">D101</f>
        <v>731585</v>
      </c>
      <c r="E82" s="34">
        <f t="shared" si="6"/>
        <v>537541.92</v>
      </c>
      <c r="F82" s="34">
        <f>F101</f>
        <v>371737.47</v>
      </c>
      <c r="G82" s="27">
        <f t="shared" si="4"/>
        <v>73.47634519570522</v>
      </c>
      <c r="H82" s="30">
        <f t="shared" si="5"/>
        <v>194043.07999999996</v>
      </c>
    </row>
    <row r="83" spans="1:8" ht="12.75">
      <c r="A83" s="5" t="s">
        <v>132</v>
      </c>
      <c r="B83" s="3" t="s">
        <v>135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133</v>
      </c>
      <c r="B84" s="3" t="s">
        <v>136</v>
      </c>
      <c r="C84" s="34">
        <f>C103</f>
        <v>122000</v>
      </c>
      <c r="D84" s="34">
        <f t="shared" si="6"/>
        <v>183000</v>
      </c>
      <c r="E84" s="34">
        <f t="shared" si="6"/>
        <v>128432.02</v>
      </c>
      <c r="F84" s="34">
        <f>F103</f>
        <v>114652.56</v>
      </c>
      <c r="G84" s="27">
        <f t="shared" si="4"/>
        <v>70.18143169398907</v>
      </c>
      <c r="H84" s="30">
        <f t="shared" si="5"/>
        <v>54567.979999999996</v>
      </c>
    </row>
    <row r="85" spans="1:8" ht="25.5">
      <c r="A85" s="13" t="s">
        <v>118</v>
      </c>
      <c r="B85" s="3" t="s">
        <v>119</v>
      </c>
      <c r="C85" s="34">
        <f>C104</f>
        <v>56000</v>
      </c>
      <c r="D85" s="34">
        <f>D104+D96</f>
        <v>48900</v>
      </c>
      <c r="E85" s="34">
        <f>E104+E96</f>
        <v>21637.7</v>
      </c>
      <c r="F85" s="34">
        <f>F104+F96</f>
        <v>31522.37</v>
      </c>
      <c r="G85" s="27">
        <f t="shared" si="4"/>
        <v>44.24887525562372</v>
      </c>
      <c r="H85" s="30">
        <f t="shared" si="5"/>
        <v>27262.3</v>
      </c>
    </row>
    <row r="86" spans="1:8" ht="25.5">
      <c r="A86" s="13" t="s">
        <v>120</v>
      </c>
      <c r="B86" s="3" t="s">
        <v>121</v>
      </c>
      <c r="C86" s="34">
        <f>C97+C105+C115+C112</f>
        <v>176500</v>
      </c>
      <c r="D86" s="34">
        <f>D97+D105+D115+D112</f>
        <v>477653</v>
      </c>
      <c r="E86" s="34">
        <f>E97+E105+E115+E112</f>
        <v>205834.77000000002</v>
      </c>
      <c r="F86" s="34">
        <f>F97+F105+F115+F112</f>
        <v>307292.03</v>
      </c>
      <c r="G86" s="27">
        <f t="shared" si="4"/>
        <v>43.09295032167704</v>
      </c>
      <c r="H86" s="30">
        <f t="shared" si="5"/>
        <v>271818.23</v>
      </c>
    </row>
    <row r="87" spans="1:8" ht="12.75">
      <c r="A87" s="13" t="s">
        <v>376</v>
      </c>
      <c r="B87" s="3" t="s">
        <v>378</v>
      </c>
      <c r="C87" s="34"/>
      <c r="D87" s="34">
        <f>D106</f>
        <v>0</v>
      </c>
      <c r="E87" s="34">
        <f>E106</f>
        <v>0</v>
      </c>
      <c r="F87" s="34">
        <f>F106</f>
        <v>9900</v>
      </c>
      <c r="G87" s="27"/>
      <c r="H87" s="30"/>
    </row>
    <row r="88" spans="1:8" ht="12.75">
      <c r="A88" s="5" t="s">
        <v>122</v>
      </c>
      <c r="B88" s="3" t="s">
        <v>123</v>
      </c>
      <c r="C88" s="34">
        <f>C98</f>
        <v>0</v>
      </c>
      <c r="D88" s="34">
        <f>D98</f>
        <v>0</v>
      </c>
      <c r="E88" s="34">
        <f>E113</f>
        <v>0</v>
      </c>
      <c r="F88" s="34"/>
      <c r="G88" s="27"/>
      <c r="H88" s="30">
        <f t="shared" si="5"/>
        <v>0</v>
      </c>
    </row>
    <row r="89" spans="1:8" ht="51">
      <c r="A89" s="17" t="s">
        <v>166</v>
      </c>
      <c r="B89" s="3" t="s">
        <v>281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140</v>
      </c>
      <c r="B90" s="3" t="s">
        <v>141</v>
      </c>
      <c r="C90" s="34"/>
      <c r="D90" s="34">
        <f>D113+D108</f>
        <v>240000</v>
      </c>
      <c r="E90" s="34">
        <f>E113+E108</f>
        <v>240000</v>
      </c>
      <c r="F90" s="34">
        <f>F113+F108</f>
        <v>121250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449495.18</v>
      </c>
      <c r="F91" s="31">
        <f>F92+F97+F98+F96+F94</f>
        <v>507431.4</v>
      </c>
      <c r="G91" s="28">
        <f t="shared" si="4"/>
        <v>75.97957741717376</v>
      </c>
      <c r="H91" s="33">
        <f t="shared" si="5"/>
        <v>142104.82</v>
      </c>
    </row>
    <row r="92" spans="1:8" ht="25.5">
      <c r="A92" s="17" t="s">
        <v>126</v>
      </c>
      <c r="B92" s="3" t="s">
        <v>264</v>
      </c>
      <c r="C92" s="34">
        <f>C93+C95</f>
        <v>528100</v>
      </c>
      <c r="D92" s="34">
        <f>D93+D95</f>
        <v>528100</v>
      </c>
      <c r="E92" s="34">
        <f>E93+E95</f>
        <v>426487.87</v>
      </c>
      <c r="F92" s="34">
        <f>F93+F95</f>
        <v>406083.72000000003</v>
      </c>
      <c r="G92" s="27">
        <f t="shared" si="4"/>
        <v>80.75892255254686</v>
      </c>
      <c r="H92" s="30">
        <f t="shared" si="5"/>
        <v>101612.13</v>
      </c>
    </row>
    <row r="93" spans="1:8" ht="12.75">
      <c r="A93" s="3" t="s">
        <v>113</v>
      </c>
      <c r="B93" s="3" t="s">
        <v>265</v>
      </c>
      <c r="C93" s="34">
        <v>405600</v>
      </c>
      <c r="D93" s="25">
        <v>405600</v>
      </c>
      <c r="E93" s="25">
        <v>327563.64</v>
      </c>
      <c r="F93" s="3">
        <v>286604.45</v>
      </c>
      <c r="G93" s="27">
        <f t="shared" si="4"/>
        <v>80.76026627218936</v>
      </c>
      <c r="H93" s="30">
        <f t="shared" si="5"/>
        <v>78036.35999999999</v>
      </c>
    </row>
    <row r="94" spans="1:8" ht="12.75">
      <c r="A94" s="5" t="s">
        <v>116</v>
      </c>
      <c r="B94" s="3" t="s">
        <v>319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115</v>
      </c>
      <c r="B95" s="3" t="s">
        <v>266</v>
      </c>
      <c r="C95" s="34">
        <v>122500</v>
      </c>
      <c r="D95" s="25">
        <v>122500</v>
      </c>
      <c r="E95" s="25">
        <v>98924.23</v>
      </c>
      <c r="F95" s="3">
        <v>119479.27</v>
      </c>
      <c r="G95" s="27">
        <f t="shared" si="4"/>
        <v>80.75447346938776</v>
      </c>
      <c r="H95" s="30">
        <f t="shared" si="5"/>
        <v>23575.770000000004</v>
      </c>
    </row>
    <row r="96" spans="1:8" ht="25.5">
      <c r="A96" s="13" t="s">
        <v>118</v>
      </c>
      <c r="B96" s="3" t="s">
        <v>343</v>
      </c>
      <c r="C96" s="34"/>
      <c r="D96" s="25"/>
      <c r="E96" s="25"/>
      <c r="F96" s="3">
        <v>10050.3</v>
      </c>
      <c r="G96" s="27"/>
      <c r="H96" s="30"/>
    </row>
    <row r="97" spans="1:8" ht="25.5">
      <c r="A97" s="13" t="s">
        <v>120</v>
      </c>
      <c r="B97" s="3" t="s">
        <v>267</v>
      </c>
      <c r="C97" s="3">
        <v>63500</v>
      </c>
      <c r="D97" s="34">
        <v>63500</v>
      </c>
      <c r="E97" s="34">
        <v>23007.31</v>
      </c>
      <c r="F97" s="3">
        <v>91297.38</v>
      </c>
      <c r="G97" s="27">
        <f>E97/D97*100</f>
        <v>36.231984251968505</v>
      </c>
      <c r="H97" s="30">
        <f>D97-E97</f>
        <v>40492.69</v>
      </c>
    </row>
    <row r="98" spans="1:8" ht="12.75">
      <c r="A98" s="5" t="s">
        <v>138</v>
      </c>
      <c r="B98" s="3" t="s">
        <v>268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1275638</v>
      </c>
      <c r="E99" s="31">
        <f>E100+E104+E105+E108+E106</f>
        <v>966556.99</v>
      </c>
      <c r="F99" s="31">
        <f>F100+F104+F105+F107+F108+F106</f>
        <v>652532.1</v>
      </c>
      <c r="G99" s="28">
        <f t="shared" si="4"/>
        <v>75.77047642042648</v>
      </c>
      <c r="H99" s="33">
        <f t="shared" si="5"/>
        <v>309081.01</v>
      </c>
    </row>
    <row r="100" spans="1:8" ht="24" customHeight="1">
      <c r="A100" s="17" t="s">
        <v>130</v>
      </c>
      <c r="B100" s="3" t="s">
        <v>269</v>
      </c>
      <c r="C100" s="35">
        <f>C101+C102+C103</f>
        <v>652000</v>
      </c>
      <c r="D100" s="35">
        <f>D101+D102+D103</f>
        <v>914585</v>
      </c>
      <c r="E100" s="35">
        <f>E101+E102+E103</f>
        <v>665973.9400000001</v>
      </c>
      <c r="F100" s="35">
        <f>F101+F102+F103</f>
        <v>486390.02999999997</v>
      </c>
      <c r="G100" s="27">
        <f aca="true" t="shared" si="7" ref="G100:G106">E100/D100*100</f>
        <v>72.8170634768775</v>
      </c>
      <c r="H100" s="30">
        <f aca="true" t="shared" si="8" ref="H100:H106">D100-E100</f>
        <v>248611.05999999994</v>
      </c>
    </row>
    <row r="101" spans="1:8" ht="16.5" customHeight="1">
      <c r="A101" s="3" t="s">
        <v>131</v>
      </c>
      <c r="B101" s="3" t="s">
        <v>270</v>
      </c>
      <c r="C101" s="35">
        <v>530000</v>
      </c>
      <c r="D101" s="35">
        <v>731585</v>
      </c>
      <c r="E101" s="35">
        <v>537541.92</v>
      </c>
      <c r="F101" s="36">
        <v>371737.47</v>
      </c>
      <c r="G101" s="27">
        <f t="shared" si="7"/>
        <v>73.47634519570522</v>
      </c>
      <c r="H101" s="30">
        <f t="shared" si="8"/>
        <v>194043.07999999996</v>
      </c>
    </row>
    <row r="102" spans="1:8" ht="16.5" customHeight="1">
      <c r="A102" s="5" t="s">
        <v>132</v>
      </c>
      <c r="B102" s="3" t="s">
        <v>271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133</v>
      </c>
      <c r="B103" s="3" t="s">
        <v>272</v>
      </c>
      <c r="C103" s="35">
        <v>122000</v>
      </c>
      <c r="D103" s="35">
        <v>183000</v>
      </c>
      <c r="E103" s="35">
        <v>128432.02</v>
      </c>
      <c r="F103" s="35">
        <v>114652.56</v>
      </c>
      <c r="G103" s="27">
        <f t="shared" si="7"/>
        <v>70.18143169398907</v>
      </c>
      <c r="H103" s="30">
        <f t="shared" si="8"/>
        <v>54567.979999999996</v>
      </c>
    </row>
    <row r="104" spans="1:8" ht="25.5">
      <c r="A104" s="13" t="s">
        <v>118</v>
      </c>
      <c r="B104" s="3" t="s">
        <v>273</v>
      </c>
      <c r="C104" s="35">
        <v>56000</v>
      </c>
      <c r="D104" s="35">
        <v>48900</v>
      </c>
      <c r="E104" s="35">
        <v>21637.7</v>
      </c>
      <c r="F104" s="35">
        <v>21472.07</v>
      </c>
      <c r="G104" s="27">
        <f t="shared" si="7"/>
        <v>44.24887525562372</v>
      </c>
      <c r="H104" s="30">
        <f t="shared" si="8"/>
        <v>27262.3</v>
      </c>
    </row>
    <row r="105" spans="1:8" ht="25.5">
      <c r="A105" s="13" t="s">
        <v>120</v>
      </c>
      <c r="B105" s="3" t="s">
        <v>274</v>
      </c>
      <c r="C105" s="35">
        <v>11000</v>
      </c>
      <c r="D105" s="35">
        <v>72153</v>
      </c>
      <c r="E105" s="35">
        <v>38945.35</v>
      </c>
      <c r="F105" s="35">
        <v>13520</v>
      </c>
      <c r="G105" s="27">
        <f t="shared" si="7"/>
        <v>53.976064751292384</v>
      </c>
      <c r="H105" s="30">
        <f t="shared" si="8"/>
        <v>33207.65</v>
      </c>
    </row>
    <row r="106" spans="1:8" ht="12.75">
      <c r="A106" s="13" t="s">
        <v>376</v>
      </c>
      <c r="B106" s="3" t="s">
        <v>377</v>
      </c>
      <c r="C106" s="35"/>
      <c r="D106" s="35">
        <v>0</v>
      </c>
      <c r="E106" s="35">
        <v>0</v>
      </c>
      <c r="F106" s="35">
        <v>9900</v>
      </c>
      <c r="G106" s="27" t="e">
        <f t="shared" si="7"/>
        <v>#DIV/0!</v>
      </c>
      <c r="H106" s="30">
        <f t="shared" si="8"/>
        <v>0</v>
      </c>
    </row>
    <row r="107" spans="1:8" ht="51">
      <c r="A107" s="17" t="s">
        <v>166</v>
      </c>
      <c r="B107" s="3" t="s">
        <v>320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140</v>
      </c>
      <c r="B108" s="3" t="s">
        <v>349</v>
      </c>
      <c r="C108" s="35"/>
      <c r="D108" s="35">
        <v>240000</v>
      </c>
      <c r="E108" s="35">
        <v>240000</v>
      </c>
      <c r="F108" s="35">
        <v>121250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2757746</v>
      </c>
      <c r="E109" s="33">
        <f>E110+E111+E112+E113</f>
        <v>2036319.54</v>
      </c>
      <c r="F109" s="33">
        <f>F110+F111+F112+F113</f>
        <v>1961121.3299999998</v>
      </c>
      <c r="G109" s="27">
        <f>E109/D109*100</f>
        <v>73.83999614177665</v>
      </c>
      <c r="H109" s="30">
        <f t="shared" si="9"/>
        <v>721426.46</v>
      </c>
    </row>
    <row r="110" spans="1:8" ht="12.75">
      <c r="A110" s="3" t="s">
        <v>388</v>
      </c>
      <c r="B110" s="3" t="s">
        <v>398</v>
      </c>
      <c r="C110" s="34">
        <v>1712175</v>
      </c>
      <c r="D110" s="34">
        <v>1884375</v>
      </c>
      <c r="E110" s="34">
        <v>1482351.67</v>
      </c>
      <c r="F110" s="11">
        <v>1374542.7</v>
      </c>
      <c r="G110" s="27">
        <f>E110/D110*100</f>
        <v>78.66542859038142</v>
      </c>
      <c r="H110" s="30">
        <f t="shared" si="9"/>
        <v>402023.3300000001</v>
      </c>
    </row>
    <row r="111" spans="1:8" ht="12.75">
      <c r="A111" s="3" t="s">
        <v>115</v>
      </c>
      <c r="B111" s="3" t="s">
        <v>399</v>
      </c>
      <c r="C111" s="34">
        <v>525671</v>
      </c>
      <c r="D111" s="34">
        <v>577371</v>
      </c>
      <c r="E111" s="34">
        <v>438950.76</v>
      </c>
      <c r="F111" s="11">
        <v>422722.98</v>
      </c>
      <c r="G111" s="27">
        <f>E111/D111*100</f>
        <v>76.02577199062648</v>
      </c>
      <c r="H111" s="30">
        <f t="shared" si="9"/>
        <v>138420.24</v>
      </c>
    </row>
    <row r="112" spans="1:8" ht="25.5">
      <c r="A112" s="13" t="s">
        <v>120</v>
      </c>
      <c r="B112" s="3" t="s">
        <v>325</v>
      </c>
      <c r="C112" s="34">
        <v>56000</v>
      </c>
      <c r="D112" s="34">
        <v>296000</v>
      </c>
      <c r="E112" s="34">
        <v>115017.11</v>
      </c>
      <c r="F112" s="3">
        <v>163855.65</v>
      </c>
      <c r="G112" s="27">
        <f>E112/D112*100</f>
        <v>38.85713175675676</v>
      </c>
      <c r="H112" s="30">
        <f t="shared" si="9"/>
        <v>180982.89</v>
      </c>
    </row>
    <row r="113" spans="1:8" ht="12.75">
      <c r="A113" s="5" t="s">
        <v>122</v>
      </c>
      <c r="B113" s="3" t="s">
        <v>364</v>
      </c>
      <c r="C113" s="34"/>
      <c r="D113" s="34"/>
      <c r="E113" s="34"/>
      <c r="F113" s="34"/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28865</v>
      </c>
      <c r="F114" s="31">
        <f>F115</f>
        <v>38619</v>
      </c>
      <c r="G114" s="28">
        <f t="shared" si="4"/>
        <v>62.74999999999999</v>
      </c>
      <c r="H114" s="33">
        <f t="shared" si="5"/>
        <v>17135</v>
      </c>
    </row>
    <row r="115" spans="1:8" ht="25.5">
      <c r="A115" s="13" t="s">
        <v>120</v>
      </c>
      <c r="B115" s="3" t="s">
        <v>383</v>
      </c>
      <c r="C115" s="34">
        <v>46000</v>
      </c>
      <c r="D115" s="11">
        <v>46000</v>
      </c>
      <c r="E115" s="3">
        <v>28865</v>
      </c>
      <c r="F115" s="34">
        <v>38619</v>
      </c>
      <c r="G115" s="27">
        <f t="shared" si="4"/>
        <v>62.74999999999999</v>
      </c>
      <c r="H115" s="30">
        <f t="shared" si="5"/>
        <v>17135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31752324.740000002</v>
      </c>
      <c r="E116" s="33">
        <f>E117+E121+E122+E127+E123+E124+E125+E126</f>
        <v>16693381.350000001</v>
      </c>
      <c r="F116" s="33">
        <f>F117+F121+F122+F127+F123+F124+F125+F126</f>
        <v>27044503.680000003</v>
      </c>
      <c r="G116" s="28">
        <f t="shared" si="4"/>
        <v>52.57372959835759</v>
      </c>
      <c r="H116" s="33">
        <f t="shared" si="5"/>
        <v>15058943.39</v>
      </c>
    </row>
    <row r="117" spans="1:8" ht="25.5">
      <c r="A117" s="17" t="s">
        <v>126</v>
      </c>
      <c r="B117" s="3" t="s">
        <v>127</v>
      </c>
      <c r="C117" s="34">
        <f>C118+C119+C120</f>
        <v>2819860.2800000003</v>
      </c>
      <c r="D117" s="34">
        <f>D118+D119+D120</f>
        <v>2977677.38</v>
      </c>
      <c r="E117" s="34">
        <f>E118+E119+E120</f>
        <v>2087625.85</v>
      </c>
      <c r="F117" s="34">
        <f>F118+F119+F120</f>
        <v>2110659.73</v>
      </c>
      <c r="G117" s="27">
        <f t="shared" si="4"/>
        <v>70.10920202510322</v>
      </c>
      <c r="H117" s="30">
        <f t="shared" si="5"/>
        <v>890051.5299999998</v>
      </c>
    </row>
    <row r="118" spans="1:8" ht="12.75">
      <c r="A118" s="3" t="s">
        <v>113</v>
      </c>
      <c r="B118" s="3" t="s">
        <v>112</v>
      </c>
      <c r="C118" s="34">
        <f aca="true" t="shared" si="10" ref="C118:E119">C130+C144</f>
        <v>2164216.5</v>
      </c>
      <c r="D118" s="34">
        <f t="shared" si="10"/>
        <v>2307441.5</v>
      </c>
      <c r="E118" s="34">
        <f t="shared" si="10"/>
        <v>1593207.27</v>
      </c>
      <c r="F118" s="34">
        <f>F130</f>
        <v>1622280.8</v>
      </c>
      <c r="G118" s="27">
        <f t="shared" si="4"/>
        <v>69.04648590224281</v>
      </c>
      <c r="H118" s="30">
        <f t="shared" si="5"/>
        <v>714234.23</v>
      </c>
    </row>
    <row r="119" spans="1:8" ht="12.75">
      <c r="A119" s="3" t="s">
        <v>115</v>
      </c>
      <c r="B119" s="3" t="s">
        <v>114</v>
      </c>
      <c r="C119" s="34">
        <f t="shared" si="10"/>
        <v>653643.78</v>
      </c>
      <c r="D119" s="34">
        <f t="shared" si="10"/>
        <v>656965.88</v>
      </c>
      <c r="E119" s="34">
        <f t="shared" si="10"/>
        <v>481148.58</v>
      </c>
      <c r="F119" s="34">
        <f>F131</f>
        <v>488378.93</v>
      </c>
      <c r="G119" s="27">
        <f t="shared" si="4"/>
        <v>73.23798611885293</v>
      </c>
      <c r="H119" s="30">
        <f t="shared" si="5"/>
        <v>175817.3</v>
      </c>
    </row>
    <row r="120" spans="1:8" ht="12.75">
      <c r="A120" s="5" t="s">
        <v>116</v>
      </c>
      <c r="B120" s="3" t="s">
        <v>117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C133+C146</f>
        <v>180000</v>
      </c>
      <c r="D121" s="34">
        <f>D133+D146</f>
        <v>237000</v>
      </c>
      <c r="E121" s="34">
        <f>E133+E146</f>
        <v>168470.25</v>
      </c>
      <c r="F121" s="34">
        <f>F133+F146</f>
        <v>141181.58</v>
      </c>
      <c r="G121" s="27">
        <f t="shared" si="4"/>
        <v>71.08449367088608</v>
      </c>
      <c r="H121" s="30">
        <f t="shared" si="5"/>
        <v>68529.75</v>
      </c>
    </row>
    <row r="122" spans="1:8" ht="25.5">
      <c r="A122" s="13" t="s">
        <v>120</v>
      </c>
      <c r="B122" s="3" t="s">
        <v>121</v>
      </c>
      <c r="C122" s="34">
        <f>C134+C140+C147+C137</f>
        <v>9790259.89</v>
      </c>
      <c r="D122" s="34">
        <f>D134+D140+D147+D137</f>
        <v>18170415.51</v>
      </c>
      <c r="E122" s="34">
        <f>E134+E140+E147+E137</f>
        <v>6612439.850000001</v>
      </c>
      <c r="F122" s="34">
        <f>F134+F140+F147+F137</f>
        <v>8359490.15</v>
      </c>
      <c r="G122" s="27">
        <f t="shared" si="4"/>
        <v>36.391241831321224</v>
      </c>
      <c r="H122" s="30">
        <f t="shared" si="5"/>
        <v>11557975.66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172</v>
      </c>
      <c r="B124" s="3" t="s">
        <v>345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1470000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C150</f>
        <v>1900000</v>
      </c>
      <c r="D125" s="3">
        <f aca="true" t="shared" si="11" ref="D125:F126">D150</f>
        <v>2139000</v>
      </c>
      <c r="E125" s="3">
        <f>E150</f>
        <v>1473500</v>
      </c>
      <c r="F125" s="3">
        <f t="shared" si="11"/>
        <v>1391620</v>
      </c>
      <c r="G125" s="27">
        <f>E125/D125*100</f>
        <v>68.88733052828424</v>
      </c>
      <c r="H125" s="30">
        <f>D125-E125</f>
        <v>665500</v>
      </c>
    </row>
    <row r="126" spans="1:8" ht="12.75">
      <c r="A126" s="17" t="s">
        <v>156</v>
      </c>
      <c r="B126" s="3" t="s">
        <v>159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140</v>
      </c>
      <c r="B127" s="3" t="s">
        <v>141</v>
      </c>
      <c r="C127" s="34">
        <f>C135+C138+C152+C141</f>
        <v>11640620.46</v>
      </c>
      <c r="D127" s="34">
        <f>D135+D138+D152+D141</f>
        <v>8228231.85</v>
      </c>
      <c r="E127" s="34">
        <f>E135+E138+E152+E141</f>
        <v>6351345.399999999</v>
      </c>
      <c r="F127" s="34">
        <f>F135+F138+F152+F141</f>
        <v>13499604.780000001</v>
      </c>
      <c r="G127" s="27">
        <f t="shared" si="4"/>
        <v>77.18967471729664</v>
      </c>
      <c r="H127" s="30">
        <f t="shared" si="5"/>
        <v>1876886.4500000002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10649825</v>
      </c>
      <c r="E128" s="31">
        <f>E129+E133+E134+E135</f>
        <v>7669115.28</v>
      </c>
      <c r="F128" s="31">
        <f>F129+F133+F134+F135</f>
        <v>10198078.370000001</v>
      </c>
      <c r="G128" s="28">
        <f t="shared" si="4"/>
        <v>72.0116554027883</v>
      </c>
      <c r="H128" s="33">
        <f t="shared" si="5"/>
        <v>2980709.7199999997</v>
      </c>
    </row>
    <row r="129" spans="1:8" ht="25.5">
      <c r="A129" s="17" t="s">
        <v>126</v>
      </c>
      <c r="B129" s="3" t="s">
        <v>142</v>
      </c>
      <c r="C129" s="34">
        <f>C130+C131+C132</f>
        <v>2807600</v>
      </c>
      <c r="D129" s="34">
        <f>D130+D131+D132</f>
        <v>2951095</v>
      </c>
      <c r="E129" s="34">
        <f>E130+E131+E132</f>
        <v>2075365.57</v>
      </c>
      <c r="F129" s="34">
        <f>F130+F131+F132</f>
        <v>2110659.73</v>
      </c>
      <c r="G129" s="27">
        <f t="shared" si="4"/>
        <v>70.32527146703174</v>
      </c>
      <c r="H129" s="30">
        <f t="shared" si="5"/>
        <v>875729.4299999999</v>
      </c>
    </row>
    <row r="130" spans="1:8" ht="12.75">
      <c r="A130" s="3" t="s">
        <v>113</v>
      </c>
      <c r="B130" s="3" t="s">
        <v>143</v>
      </c>
      <c r="C130" s="34">
        <v>2154800</v>
      </c>
      <c r="D130" s="34">
        <v>2287025</v>
      </c>
      <c r="E130" s="34">
        <v>1583790.77</v>
      </c>
      <c r="F130" s="34">
        <v>1622280.8</v>
      </c>
      <c r="G130" s="27">
        <f t="shared" si="4"/>
        <v>69.25113498977929</v>
      </c>
      <c r="H130" s="30">
        <f t="shared" si="5"/>
        <v>703234.23</v>
      </c>
    </row>
    <row r="131" spans="1:8" ht="12.75">
      <c r="A131" s="3" t="s">
        <v>115</v>
      </c>
      <c r="B131" s="3" t="s">
        <v>144</v>
      </c>
      <c r="C131" s="34">
        <v>650800</v>
      </c>
      <c r="D131" s="34">
        <v>650800</v>
      </c>
      <c r="E131" s="34">
        <v>478304.8</v>
      </c>
      <c r="F131" s="34">
        <v>488378.93</v>
      </c>
      <c r="G131" s="27">
        <f t="shared" si="4"/>
        <v>73.49489858635525</v>
      </c>
      <c r="H131" s="30">
        <f t="shared" si="5"/>
        <v>172495.2</v>
      </c>
    </row>
    <row r="132" spans="1:8" ht="12.75">
      <c r="A132" s="5" t="s">
        <v>116</v>
      </c>
      <c r="B132" s="3" t="s">
        <v>145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118</v>
      </c>
      <c r="B133" s="3" t="s">
        <v>146</v>
      </c>
      <c r="C133" s="3">
        <v>180000</v>
      </c>
      <c r="D133" s="34">
        <v>180000</v>
      </c>
      <c r="E133" s="34">
        <v>111470.25</v>
      </c>
      <c r="F133" s="34">
        <v>141181.58</v>
      </c>
      <c r="G133" s="27">
        <f t="shared" si="4"/>
        <v>61.92791666666667</v>
      </c>
      <c r="H133" s="30">
        <f t="shared" si="5"/>
        <v>68529.75</v>
      </c>
    </row>
    <row r="134" spans="1:8" ht="25.5">
      <c r="A134" s="13" t="s">
        <v>120</v>
      </c>
      <c r="B134" s="3" t="s">
        <v>147</v>
      </c>
      <c r="C134" s="34">
        <v>1201100</v>
      </c>
      <c r="D134" s="34">
        <v>1179530</v>
      </c>
      <c r="E134" s="34">
        <v>724010.88</v>
      </c>
      <c r="F134" s="34">
        <v>719072.1</v>
      </c>
      <c r="G134" s="27">
        <f>E134/D134*100</f>
        <v>61.38130272227074</v>
      </c>
      <c r="H134" s="30">
        <f>D134-E134</f>
        <v>455519.12</v>
      </c>
    </row>
    <row r="135" spans="1:8" ht="51">
      <c r="A135" s="13" t="s">
        <v>401</v>
      </c>
      <c r="B135" s="3" t="s">
        <v>389</v>
      </c>
      <c r="C135" s="34">
        <v>6343600</v>
      </c>
      <c r="D135" s="34">
        <v>6339200</v>
      </c>
      <c r="E135" s="34">
        <v>4758268.58</v>
      </c>
      <c r="F135" s="34">
        <v>7227164.96</v>
      </c>
      <c r="G135" s="27">
        <f>E135/D135*100</f>
        <v>75.06102631246844</v>
      </c>
      <c r="H135" s="30">
        <f>D135-E135</f>
        <v>1580931.42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833000</v>
      </c>
      <c r="E136" s="31">
        <f>E138+E137</f>
        <v>472718.77</v>
      </c>
      <c r="F136" s="31">
        <f>F138+F137</f>
        <v>418538.52</v>
      </c>
      <c r="G136" s="28">
        <f t="shared" si="4"/>
        <v>56.74895198079232</v>
      </c>
      <c r="H136" s="33">
        <f t="shared" si="5"/>
        <v>360281.23</v>
      </c>
    </row>
    <row r="137" spans="1:8" ht="25.5">
      <c r="A137" s="13" t="s">
        <v>120</v>
      </c>
      <c r="B137" s="3" t="s">
        <v>355</v>
      </c>
      <c r="C137" s="31"/>
      <c r="D137" s="36">
        <v>170000</v>
      </c>
      <c r="E137" s="35">
        <v>0</v>
      </c>
      <c r="F137" s="35">
        <v>3469.9</v>
      </c>
      <c r="G137" s="28"/>
      <c r="H137" s="33"/>
    </row>
    <row r="138" spans="1:8" ht="51">
      <c r="A138" s="13" t="s">
        <v>401</v>
      </c>
      <c r="B138" s="3" t="s">
        <v>390</v>
      </c>
      <c r="C138" s="3">
        <v>263000</v>
      </c>
      <c r="D138" s="34">
        <v>663000</v>
      </c>
      <c r="E138" s="34">
        <v>472718.77</v>
      </c>
      <c r="F138" s="34">
        <v>415068.62</v>
      </c>
      <c r="G138" s="27">
        <f t="shared" si="4"/>
        <v>71.2999653092006</v>
      </c>
      <c r="H138" s="30">
        <f t="shared" si="5"/>
        <v>190281.22999999998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15529009.24</v>
      </c>
      <c r="E139" s="31">
        <f>E140+E141</f>
        <v>6388442.7</v>
      </c>
      <c r="F139" s="31">
        <f>F140+F141</f>
        <v>10221178.47</v>
      </c>
      <c r="G139" s="28">
        <f t="shared" si="4"/>
        <v>41.13876552758108</v>
      </c>
      <c r="H139" s="33">
        <f t="shared" si="5"/>
        <v>9140566.54</v>
      </c>
    </row>
    <row r="140" spans="1:8" ht="25.5">
      <c r="A140" s="13" t="s">
        <v>120</v>
      </c>
      <c r="B140" s="3" t="s">
        <v>148</v>
      </c>
      <c r="C140" s="3">
        <v>6504920.17</v>
      </c>
      <c r="D140" s="3">
        <v>14302977.39</v>
      </c>
      <c r="E140" s="34">
        <v>5268084.65</v>
      </c>
      <c r="F140" s="34">
        <v>5031876.57</v>
      </c>
      <c r="G140" s="27">
        <f t="shared" si="4"/>
        <v>36.832084022472195</v>
      </c>
      <c r="H140" s="30">
        <f t="shared" si="5"/>
        <v>9034892.74</v>
      </c>
    </row>
    <row r="141" spans="1:8" ht="51">
      <c r="A141" s="13" t="s">
        <v>401</v>
      </c>
      <c r="B141" s="3" t="s">
        <v>400</v>
      </c>
      <c r="C141" s="3">
        <v>4989020.46</v>
      </c>
      <c r="D141" s="3">
        <v>1226031.85</v>
      </c>
      <c r="E141" s="34">
        <v>1120358.05</v>
      </c>
      <c r="F141" s="3">
        <v>5189301.9</v>
      </c>
      <c r="G141" s="27">
        <f t="shared" si="4"/>
        <v>91.38082750460357</v>
      </c>
      <c r="H141" s="30">
        <f t="shared" si="5"/>
        <v>105673.80000000005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4740490.5</v>
      </c>
      <c r="E142" s="31">
        <f>E147+E148+E149+E150+E151+E152+E146+E143</f>
        <v>2163104.5999999996</v>
      </c>
      <c r="F142" s="31">
        <f>F147+F148+F149+F150+F151+F152+F146</f>
        <v>6206708.32</v>
      </c>
      <c r="G142" s="28">
        <f t="shared" si="4"/>
        <v>45.63039626384653</v>
      </c>
      <c r="H142" s="33">
        <f t="shared" si="5"/>
        <v>2577385.9000000004</v>
      </c>
    </row>
    <row r="143" spans="1:8" ht="25.5">
      <c r="A143" s="17" t="s">
        <v>126</v>
      </c>
      <c r="B143" s="3" t="s">
        <v>384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113</v>
      </c>
      <c r="B144" s="3" t="s">
        <v>385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115</v>
      </c>
      <c r="B145" s="3" t="s">
        <v>386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118</v>
      </c>
      <c r="B146" s="3" t="s">
        <v>333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120</v>
      </c>
      <c r="B147" s="3" t="s">
        <v>151</v>
      </c>
      <c r="C147" s="3">
        <v>2084239.72</v>
      </c>
      <c r="D147" s="3">
        <v>2517908.12</v>
      </c>
      <c r="E147" s="34">
        <v>620344.32</v>
      </c>
      <c r="F147" s="3">
        <v>2605071.58</v>
      </c>
      <c r="G147" s="27">
        <f t="shared" si="4"/>
        <v>24.63728978323482</v>
      </c>
      <c r="H147" s="30">
        <f t="shared" si="5"/>
        <v>1897563.8000000003</v>
      </c>
    </row>
    <row r="148" spans="1:8" ht="40.5" customHeight="1">
      <c r="A148" s="13" t="s">
        <v>172</v>
      </c>
      <c r="B148" s="3" t="s">
        <v>344</v>
      </c>
      <c r="C148" s="3"/>
      <c r="D148" s="34">
        <v>0</v>
      </c>
      <c r="E148" s="34">
        <v>0</v>
      </c>
      <c r="F148" s="34">
        <v>1470000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149</v>
      </c>
      <c r="B149" s="3" t="s">
        <v>153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154</v>
      </c>
      <c r="B150" s="3" t="s">
        <v>155</v>
      </c>
      <c r="C150" s="3">
        <v>1900000</v>
      </c>
      <c r="D150" s="34">
        <v>2139000</v>
      </c>
      <c r="E150" s="34">
        <v>1473500</v>
      </c>
      <c r="F150" s="3">
        <v>1391620</v>
      </c>
      <c r="G150" s="27">
        <f t="shared" si="4"/>
        <v>68.88733052828424</v>
      </c>
      <c r="H150" s="30">
        <f t="shared" si="5"/>
        <v>665500</v>
      </c>
    </row>
    <row r="151" spans="1:8" ht="12.75">
      <c r="A151" s="17" t="s">
        <v>156</v>
      </c>
      <c r="B151" s="3" t="s">
        <v>157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401</v>
      </c>
      <c r="B152" s="3" t="s">
        <v>391</v>
      </c>
      <c r="C152" s="3">
        <v>45000</v>
      </c>
      <c r="D152" s="34">
        <v>0</v>
      </c>
      <c r="E152" s="34">
        <v>0</v>
      </c>
      <c r="F152" s="34">
        <v>668069.3</v>
      </c>
      <c r="G152" s="27" t="e">
        <f t="shared" si="4"/>
        <v>#DIV/0!</v>
      </c>
      <c r="H152" s="30">
        <f t="shared" si="5"/>
        <v>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29352503.32</v>
      </c>
      <c r="E153" s="33">
        <f>E155+E156+E154+E158+E157</f>
        <v>19054460.42</v>
      </c>
      <c r="F153" s="33">
        <f>F155+F156+F154+F158+F157</f>
        <v>21617790.549999997</v>
      </c>
      <c r="G153" s="28">
        <f t="shared" si="4"/>
        <v>64.91596376727708</v>
      </c>
      <c r="H153" s="33">
        <f t="shared" si="5"/>
        <v>10298042.899999999</v>
      </c>
    </row>
    <row r="154" spans="1:8" ht="25.5">
      <c r="A154" s="13" t="s">
        <v>120</v>
      </c>
      <c r="B154" s="3" t="s">
        <v>329</v>
      </c>
      <c r="C154" s="35">
        <f>C160+C164+C168</f>
        <v>10230122.31</v>
      </c>
      <c r="D154" s="35">
        <f>D160+D164+D168</f>
        <v>15001363.32</v>
      </c>
      <c r="E154" s="35">
        <f>E160+E164+E168</f>
        <v>5838165.62</v>
      </c>
      <c r="F154" s="35">
        <f>F160+F164+F168</f>
        <v>8677263.95</v>
      </c>
      <c r="G154" s="27">
        <f>E154/D154*100</f>
        <v>38.91756699350443</v>
      </c>
      <c r="H154" s="30">
        <f>D154-E154</f>
        <v>9163197.7</v>
      </c>
    </row>
    <row r="155" spans="1:8" ht="38.25">
      <c r="A155" s="17" t="s">
        <v>160</v>
      </c>
      <c r="B155" s="3" t="s">
        <v>330</v>
      </c>
      <c r="C155" s="35">
        <f>C161</f>
        <v>4201300</v>
      </c>
      <c r="D155" s="35">
        <f>D161</f>
        <v>6714800</v>
      </c>
      <c r="E155" s="35">
        <f>E161</f>
        <v>6140856.8</v>
      </c>
      <c r="F155" s="35">
        <f>F161</f>
        <v>5710756.6</v>
      </c>
      <c r="G155" s="27">
        <f t="shared" si="4"/>
        <v>91.45256448442247</v>
      </c>
      <c r="H155" s="30">
        <f t="shared" si="5"/>
        <v>573943.2000000002</v>
      </c>
    </row>
    <row r="156" spans="1:8" ht="51">
      <c r="A156" s="13" t="s">
        <v>401</v>
      </c>
      <c r="B156" s="3" t="s">
        <v>403</v>
      </c>
      <c r="C156" s="35">
        <f>C162+C169+C166</f>
        <v>953840</v>
      </c>
      <c r="D156" s="35">
        <f>D162+D169+D166</f>
        <v>1636340</v>
      </c>
      <c r="E156" s="35">
        <f>E162+E169+E166</f>
        <v>1075438</v>
      </c>
      <c r="F156" s="35">
        <f>F162+F169+F166</f>
        <v>6992770</v>
      </c>
      <c r="G156" s="27">
        <f t="shared" si="4"/>
        <v>65.72216043120623</v>
      </c>
      <c r="H156" s="30">
        <f t="shared" si="5"/>
        <v>560902</v>
      </c>
    </row>
    <row r="157" spans="1:8" ht="57" customHeight="1">
      <c r="A157" s="13" t="s">
        <v>340</v>
      </c>
      <c r="B157" s="3" t="s">
        <v>341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237000</v>
      </c>
      <c r="G157" s="27">
        <f>E157/D157*100</f>
        <v>100</v>
      </c>
      <c r="H157" s="30">
        <f>D157-E157</f>
        <v>0</v>
      </c>
    </row>
    <row r="158" spans="1:8" ht="12.75">
      <c r="A158" s="3" t="s">
        <v>124</v>
      </c>
      <c r="B158" s="3" t="s">
        <v>331</v>
      </c>
      <c r="C158" s="35">
        <f>C170</f>
        <v>0</v>
      </c>
      <c r="D158" s="35">
        <f>D170</f>
        <v>1500000</v>
      </c>
      <c r="E158" s="35">
        <f>E170</f>
        <v>1500000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7024800</v>
      </c>
      <c r="E159" s="31">
        <f>E161+E160+E162</f>
        <v>6397045.569999999</v>
      </c>
      <c r="F159" s="33">
        <f>F161+F160+F162</f>
        <v>5882861.699999999</v>
      </c>
      <c r="G159" s="28">
        <f t="shared" si="4"/>
        <v>91.06373946589225</v>
      </c>
      <c r="H159" s="33">
        <f t="shared" si="5"/>
        <v>627754.4300000006</v>
      </c>
    </row>
    <row r="160" spans="1:8" ht="25.5">
      <c r="A160" s="13" t="s">
        <v>120</v>
      </c>
      <c r="B160" s="3" t="s">
        <v>326</v>
      </c>
      <c r="C160" s="35">
        <v>20000</v>
      </c>
      <c r="D160" s="35">
        <v>140000</v>
      </c>
      <c r="E160" s="35">
        <v>86188.77</v>
      </c>
      <c r="F160" s="11">
        <v>1105.1</v>
      </c>
      <c r="G160" s="27">
        <f aca="true" t="shared" si="12" ref="G160:G166">E160/D160*100</f>
        <v>61.56340714285714</v>
      </c>
      <c r="H160" s="30">
        <f aca="true" t="shared" si="13" ref="H160:H166">D160-E160</f>
        <v>53811.229999999996</v>
      </c>
    </row>
    <row r="161" spans="1:8" ht="38.25">
      <c r="A161" s="17" t="s">
        <v>160</v>
      </c>
      <c r="B161" s="3" t="s">
        <v>161</v>
      </c>
      <c r="C161" s="35">
        <v>4201300</v>
      </c>
      <c r="D161" s="35">
        <v>6714800</v>
      </c>
      <c r="E161" s="35">
        <v>6140856.8</v>
      </c>
      <c r="F161" s="34">
        <v>5710756.6</v>
      </c>
      <c r="G161" s="27">
        <f t="shared" si="12"/>
        <v>91.45256448442247</v>
      </c>
      <c r="H161" s="30">
        <f t="shared" si="13"/>
        <v>573943.2000000002</v>
      </c>
    </row>
    <row r="162" spans="1:8" ht="51">
      <c r="A162" s="13" t="s">
        <v>401</v>
      </c>
      <c r="B162" s="3" t="s">
        <v>404</v>
      </c>
      <c r="C162" s="35">
        <v>171000</v>
      </c>
      <c r="D162" s="35">
        <v>170000</v>
      </c>
      <c r="E162" s="35">
        <v>170000</v>
      </c>
      <c r="F162" s="11">
        <v>171000</v>
      </c>
      <c r="G162" s="27">
        <f t="shared" si="12"/>
        <v>100</v>
      </c>
      <c r="H162" s="30">
        <f t="shared" si="13"/>
        <v>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7783240</v>
      </c>
      <c r="E163" s="33">
        <f>E165+E164+E166</f>
        <v>4909443.07</v>
      </c>
      <c r="F163" s="33">
        <f>F165+F164+F166</f>
        <v>6622991.6899999995</v>
      </c>
      <c r="G163" s="27">
        <f t="shared" si="12"/>
        <v>63.07711274482093</v>
      </c>
      <c r="H163" s="30">
        <f t="shared" si="13"/>
        <v>2873796.9299999997</v>
      </c>
    </row>
    <row r="164" spans="1:8" ht="25.5">
      <c r="A164" s="13" t="s">
        <v>120</v>
      </c>
      <c r="B164" s="3" t="s">
        <v>327</v>
      </c>
      <c r="C164" s="40">
        <v>910000</v>
      </c>
      <c r="D164" s="40">
        <v>2902400</v>
      </c>
      <c r="E164" s="35">
        <v>139443.07</v>
      </c>
      <c r="F164" s="3">
        <v>2108454.69</v>
      </c>
      <c r="G164" s="27">
        <f t="shared" si="12"/>
        <v>4.80440566427784</v>
      </c>
      <c r="H164" s="30">
        <f t="shared" si="13"/>
        <v>2762956.93</v>
      </c>
    </row>
    <row r="165" spans="1:8" ht="37.5" customHeight="1">
      <c r="A165" s="17" t="s">
        <v>172</v>
      </c>
      <c r="B165" s="3" t="s">
        <v>402</v>
      </c>
      <c r="C165" s="3">
        <v>4500000</v>
      </c>
      <c r="D165" s="34">
        <v>4500000</v>
      </c>
      <c r="E165" s="35">
        <v>4500000</v>
      </c>
      <c r="F165" s="34">
        <v>237000</v>
      </c>
      <c r="G165" s="27">
        <f t="shared" si="12"/>
        <v>100</v>
      </c>
      <c r="H165" s="30">
        <f t="shared" si="13"/>
        <v>0</v>
      </c>
    </row>
    <row r="166" spans="1:8" ht="54.75" customHeight="1">
      <c r="A166" s="13" t="s">
        <v>401</v>
      </c>
      <c r="B166" s="3" t="s">
        <v>405</v>
      </c>
      <c r="C166" s="3">
        <v>176840</v>
      </c>
      <c r="D166" s="34">
        <v>380840</v>
      </c>
      <c r="E166" s="34">
        <v>270000</v>
      </c>
      <c r="F166" s="34">
        <v>4277537</v>
      </c>
      <c r="G166" s="27">
        <f t="shared" si="12"/>
        <v>70.89591429471695</v>
      </c>
      <c r="H166" s="30">
        <f t="shared" si="13"/>
        <v>110840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14544463.32</v>
      </c>
      <c r="E167" s="31">
        <f>E169+E168+E170</f>
        <v>7747971.78</v>
      </c>
      <c r="F167" s="31">
        <f>F169+F168+F170</f>
        <v>9111937.16</v>
      </c>
      <c r="G167" s="28">
        <f t="shared" si="4"/>
        <v>53.270936228673435</v>
      </c>
      <c r="H167" s="33">
        <f t="shared" si="5"/>
        <v>6796491.54</v>
      </c>
    </row>
    <row r="168" spans="1:8" ht="25.5">
      <c r="A168" s="13" t="s">
        <v>120</v>
      </c>
      <c r="B168" s="3" t="s">
        <v>328</v>
      </c>
      <c r="C168" s="35">
        <v>9300122.31</v>
      </c>
      <c r="D168" s="35">
        <v>11958963.32</v>
      </c>
      <c r="E168" s="35">
        <v>5612533.78</v>
      </c>
      <c r="F168" s="35">
        <v>6567704.16</v>
      </c>
      <c r="G168" s="27">
        <f>E168/D168*100</f>
        <v>46.93160794810432</v>
      </c>
      <c r="H168" s="30">
        <f>D168-E168</f>
        <v>6346429.54</v>
      </c>
    </row>
    <row r="169" spans="1:8" ht="51">
      <c r="A169" s="13" t="s">
        <v>401</v>
      </c>
      <c r="B169" s="3" t="s">
        <v>406</v>
      </c>
      <c r="C169" s="3">
        <v>606000</v>
      </c>
      <c r="D169" s="34">
        <v>1085500</v>
      </c>
      <c r="E169" s="34">
        <v>635438</v>
      </c>
      <c r="F169" s="34">
        <v>2544233</v>
      </c>
      <c r="G169" s="27">
        <f t="shared" si="4"/>
        <v>58.53873790879779</v>
      </c>
      <c r="H169" s="30">
        <f t="shared" si="5"/>
        <v>450062</v>
      </c>
    </row>
    <row r="170" spans="1:8" ht="38.25">
      <c r="A170" s="13" t="s">
        <v>414</v>
      </c>
      <c r="B170" s="3" t="s">
        <v>415</v>
      </c>
      <c r="C170" s="3">
        <v>0</v>
      </c>
      <c r="D170" s="34">
        <v>1500000</v>
      </c>
      <c r="E170" s="34">
        <v>1500000</v>
      </c>
      <c r="F170" s="34"/>
      <c r="G170" s="27">
        <f t="shared" si="4"/>
        <v>100</v>
      </c>
      <c r="H170" s="30">
        <f t="shared" si="5"/>
        <v>0</v>
      </c>
    </row>
    <row r="171" spans="1:8" ht="12.75">
      <c r="A171" s="1" t="s">
        <v>51</v>
      </c>
      <c r="B171" s="1" t="s">
        <v>52</v>
      </c>
      <c r="C171" s="33">
        <f aca="true" t="shared" si="14" ref="C171:F172">C172</f>
        <v>0</v>
      </c>
      <c r="D171" s="33">
        <f t="shared" si="14"/>
        <v>0</v>
      </c>
      <c r="E171" s="33">
        <f t="shared" si="14"/>
        <v>0</v>
      </c>
      <c r="F171" s="33">
        <f t="shared" si="14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4"/>
        <v>0</v>
      </c>
      <c r="D172" s="31">
        <f t="shared" si="14"/>
        <v>0</v>
      </c>
      <c r="E172" s="31">
        <f t="shared" si="14"/>
        <v>0</v>
      </c>
      <c r="F172" s="31">
        <f t="shared" si="14"/>
        <v>0</v>
      </c>
      <c r="G172" s="28" t="e">
        <f>E172/D172*100</f>
        <v>#DIV/0!</v>
      </c>
      <c r="H172" s="30">
        <f aca="true" t="shared" si="15" ref="H172:H256">D172-E172</f>
        <v>0</v>
      </c>
    </row>
    <row r="173" spans="1:8" ht="25.5">
      <c r="A173" s="13" t="s">
        <v>120</v>
      </c>
      <c r="B173" s="3" t="s">
        <v>165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6" ref="G173:G257">E173/D173*100</f>
        <v>#DIV/0!</v>
      </c>
      <c r="H173" s="30">
        <f t="shared" si="15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217557306.49</v>
      </c>
      <c r="E174" s="33">
        <f>E175+E180+E181+E182+E187+E176+E177+E178+E185+E186+E188+E189+E190+E179+E184+E191</f>
        <v>169635601.02</v>
      </c>
      <c r="F174" s="33">
        <f>F175+F180+F181+F182+F187+F176+F177+F178+F185+F186+F188+F189+F190+F179+F191+F184</f>
        <v>171899295.92000002</v>
      </c>
      <c r="G174" s="28">
        <f t="shared" si="16"/>
        <v>77.97283564355826</v>
      </c>
      <c r="H174" s="33">
        <f t="shared" si="15"/>
        <v>47921705.47</v>
      </c>
    </row>
    <row r="175" spans="1:8" ht="12.75">
      <c r="A175" s="17" t="s">
        <v>131</v>
      </c>
      <c r="B175" s="3" t="s">
        <v>191</v>
      </c>
      <c r="C175" s="35">
        <f aca="true" t="shared" si="17" ref="C175:C181">C215</f>
        <v>6975000</v>
      </c>
      <c r="D175" s="35">
        <f aca="true" t="shared" si="18" ref="D175:E178">D215</f>
        <v>6975000</v>
      </c>
      <c r="E175" s="35">
        <f t="shared" si="18"/>
        <v>5345740.11</v>
      </c>
      <c r="F175" s="35">
        <f aca="true" t="shared" si="19" ref="F175:F181">F215</f>
        <v>5784681.81</v>
      </c>
      <c r="G175" s="27">
        <f t="shared" si="16"/>
        <v>76.6414352688172</v>
      </c>
      <c r="H175" s="33">
        <f t="shared" si="15"/>
        <v>1629259.8899999997</v>
      </c>
    </row>
    <row r="176" spans="1:8" ht="25.5">
      <c r="A176" s="17" t="s">
        <v>182</v>
      </c>
      <c r="B176" s="3" t="s">
        <v>192</v>
      </c>
      <c r="C176" s="35">
        <f t="shared" si="17"/>
        <v>10000</v>
      </c>
      <c r="D176" s="35">
        <f t="shared" si="18"/>
        <v>10000</v>
      </c>
      <c r="E176" s="35">
        <f t="shared" si="18"/>
        <v>575</v>
      </c>
      <c r="F176" s="35">
        <f t="shared" si="19"/>
        <v>2574.67</v>
      </c>
      <c r="G176" s="27">
        <f t="shared" si="16"/>
        <v>5.75</v>
      </c>
      <c r="H176" s="30">
        <f t="shared" si="15"/>
        <v>9425</v>
      </c>
    </row>
    <row r="177" spans="1:8" ht="38.25">
      <c r="A177" s="17" t="s">
        <v>184</v>
      </c>
      <c r="B177" s="3" t="s">
        <v>193</v>
      </c>
      <c r="C177" s="35">
        <f t="shared" si="17"/>
        <v>2106000</v>
      </c>
      <c r="D177" s="35">
        <f t="shared" si="18"/>
        <v>3412000</v>
      </c>
      <c r="E177" s="35">
        <f t="shared" si="18"/>
        <v>1466597.67</v>
      </c>
      <c r="F177" s="35">
        <f t="shared" si="19"/>
        <v>1704576.16</v>
      </c>
      <c r="G177" s="27">
        <f t="shared" si="16"/>
        <v>42.983519050410315</v>
      </c>
      <c r="H177" s="30">
        <f t="shared" si="15"/>
        <v>1945402.33</v>
      </c>
    </row>
    <row r="178" spans="1:8" ht="12.75">
      <c r="A178" s="3" t="s">
        <v>113</v>
      </c>
      <c r="B178" s="3" t="s">
        <v>194</v>
      </c>
      <c r="C178" s="35">
        <f t="shared" si="17"/>
        <v>1573000</v>
      </c>
      <c r="D178" s="35">
        <f t="shared" si="18"/>
        <v>1573000</v>
      </c>
      <c r="E178" s="35">
        <f t="shared" si="18"/>
        <v>1237051.45</v>
      </c>
      <c r="F178" s="35">
        <f t="shared" si="19"/>
        <v>1296104.89</v>
      </c>
      <c r="G178" s="27">
        <f t="shared" si="16"/>
        <v>78.64281309599491</v>
      </c>
      <c r="H178" s="30">
        <f t="shared" si="15"/>
        <v>335948.55000000005</v>
      </c>
    </row>
    <row r="179" spans="1:8" ht="12.75">
      <c r="A179" s="5" t="s">
        <v>116</v>
      </c>
      <c r="B179" s="3" t="s">
        <v>357</v>
      </c>
      <c r="C179" s="35">
        <f t="shared" si="17"/>
        <v>35000</v>
      </c>
      <c r="D179" s="35">
        <f aca="true" t="shared" si="20" ref="D179:E181">D219</f>
        <v>407.63</v>
      </c>
      <c r="E179" s="35">
        <f t="shared" si="20"/>
        <v>0</v>
      </c>
      <c r="F179" s="35">
        <f t="shared" si="19"/>
        <v>45390</v>
      </c>
      <c r="G179" s="27"/>
      <c r="H179" s="30"/>
    </row>
    <row r="180" spans="1:8" ht="12.75">
      <c r="A180" s="3" t="s">
        <v>115</v>
      </c>
      <c r="B180" s="3" t="s">
        <v>195</v>
      </c>
      <c r="C180" s="35">
        <f t="shared" si="17"/>
        <v>475100</v>
      </c>
      <c r="D180" s="35">
        <f t="shared" si="20"/>
        <v>683100</v>
      </c>
      <c r="E180" s="35">
        <f t="shared" si="20"/>
        <v>384026.09</v>
      </c>
      <c r="F180" s="35">
        <f t="shared" si="19"/>
        <v>336190.28</v>
      </c>
      <c r="G180" s="27">
        <f t="shared" si="16"/>
        <v>56.21813643683209</v>
      </c>
      <c r="H180" s="30">
        <f t="shared" si="15"/>
        <v>299073.91</v>
      </c>
    </row>
    <row r="181" spans="1:8" ht="25.5">
      <c r="A181" s="13" t="s">
        <v>118</v>
      </c>
      <c r="B181" s="3" t="s">
        <v>196</v>
      </c>
      <c r="C181" s="35">
        <f t="shared" si="17"/>
        <v>192600</v>
      </c>
      <c r="D181" s="35">
        <f t="shared" si="20"/>
        <v>513488.17</v>
      </c>
      <c r="E181" s="35">
        <f t="shared" si="20"/>
        <v>308055.44</v>
      </c>
      <c r="F181" s="35">
        <f t="shared" si="19"/>
        <v>327006.32</v>
      </c>
      <c r="G181" s="27">
        <f t="shared" si="16"/>
        <v>59.99270440836057</v>
      </c>
      <c r="H181" s="30">
        <f t="shared" si="15"/>
        <v>205432.72999999998</v>
      </c>
    </row>
    <row r="182" spans="1:8" ht="25.5">
      <c r="A182" s="13" t="s">
        <v>120</v>
      </c>
      <c r="B182" s="3" t="s">
        <v>197</v>
      </c>
      <c r="C182" s="35">
        <f>C210+C222</f>
        <v>1445580</v>
      </c>
      <c r="D182" s="35">
        <f>D210+D222</f>
        <v>1500181.2</v>
      </c>
      <c r="E182" s="35">
        <f>E210+E222</f>
        <v>1127247.3199999998</v>
      </c>
      <c r="F182" s="35">
        <f>F210+F222</f>
        <v>1561796.9</v>
      </c>
      <c r="G182" s="27">
        <f t="shared" si="16"/>
        <v>75.14074433141809</v>
      </c>
      <c r="H182" s="30">
        <f t="shared" si="15"/>
        <v>372933.8800000001</v>
      </c>
    </row>
    <row r="183" spans="1:8" ht="12.75">
      <c r="A183" s="13" t="s">
        <v>407</v>
      </c>
      <c r="B183" s="3" t="s">
        <v>409</v>
      </c>
      <c r="C183" s="35"/>
      <c r="D183" s="35">
        <f>D223</f>
        <v>28000</v>
      </c>
      <c r="E183" s="35"/>
      <c r="F183" s="35"/>
      <c r="G183" s="27"/>
      <c r="H183" s="30"/>
    </row>
    <row r="184" spans="1:8" ht="12.75">
      <c r="A184" s="13" t="s">
        <v>358</v>
      </c>
      <c r="B184" s="3" t="s">
        <v>371</v>
      </c>
      <c r="C184" s="35">
        <f>C224</f>
        <v>170000</v>
      </c>
      <c r="D184" s="35">
        <f>D224</f>
        <v>350000</v>
      </c>
      <c r="E184" s="35">
        <f>E224</f>
        <v>350000</v>
      </c>
      <c r="F184" s="35">
        <f>F224</f>
        <v>350000</v>
      </c>
      <c r="G184" s="27"/>
      <c r="H184" s="30"/>
    </row>
    <row r="185" spans="1:8" ht="38.25">
      <c r="A185" s="17" t="s">
        <v>172</v>
      </c>
      <c r="B185" s="3" t="s">
        <v>198</v>
      </c>
      <c r="C185" s="35">
        <f>C199</f>
        <v>4315000</v>
      </c>
      <c r="D185" s="35">
        <f>D199</f>
        <v>1315000</v>
      </c>
      <c r="E185" s="35">
        <f>E199</f>
        <v>1315000</v>
      </c>
      <c r="F185" s="35">
        <f>F199+F193</f>
        <v>99143.13</v>
      </c>
      <c r="G185" s="27">
        <f t="shared" si="16"/>
        <v>100</v>
      </c>
      <c r="H185" s="30">
        <f t="shared" si="15"/>
        <v>0</v>
      </c>
    </row>
    <row r="186" spans="1:8" ht="51">
      <c r="A186" s="17" t="s">
        <v>166</v>
      </c>
      <c r="B186" s="3" t="s">
        <v>199</v>
      </c>
      <c r="C186" s="35">
        <f>C194+C211+C200+C205</f>
        <v>104316700</v>
      </c>
      <c r="D186" s="35">
        <f>D194+D211+D200+D205</f>
        <v>106190700</v>
      </c>
      <c r="E186" s="35">
        <f>E194+E211+E200+E205</f>
        <v>82930775.3</v>
      </c>
      <c r="F186" s="35">
        <f>F194+F211+F200+F205</f>
        <v>89315184.52</v>
      </c>
      <c r="G186" s="27">
        <f t="shared" si="16"/>
        <v>78.09608120108447</v>
      </c>
      <c r="H186" s="30">
        <f t="shared" si="15"/>
        <v>23259924.700000003</v>
      </c>
    </row>
    <row r="187" spans="1:8" ht="12.75">
      <c r="A187" s="17" t="s">
        <v>168</v>
      </c>
      <c r="B187" s="3" t="s">
        <v>200</v>
      </c>
      <c r="C187" s="35">
        <f>C195+C201+C212+C206</f>
        <v>3757600</v>
      </c>
      <c r="D187" s="35">
        <f>D195+D201+D212+D206</f>
        <v>11109295.84</v>
      </c>
      <c r="E187" s="35">
        <f>E195+E201+E212+E206</f>
        <v>6931611.569999999</v>
      </c>
      <c r="F187" s="35">
        <f>F195+F201+F212+F206</f>
        <v>3619990.9</v>
      </c>
      <c r="G187" s="27">
        <f t="shared" si="16"/>
        <v>62.39469782632055</v>
      </c>
      <c r="H187" s="30">
        <f t="shared" si="15"/>
        <v>4177684.2700000005</v>
      </c>
    </row>
    <row r="188" spans="1:8" ht="51">
      <c r="A188" s="17" t="s">
        <v>154</v>
      </c>
      <c r="B188" s="3" t="s">
        <v>201</v>
      </c>
      <c r="C188" s="35">
        <f>C196+C202+C207</f>
        <v>76392100</v>
      </c>
      <c r="D188" s="35">
        <f>D196+D202+D207</f>
        <v>76958880</v>
      </c>
      <c r="E188" s="35">
        <f>E196+E202+E207</f>
        <v>63655796.84</v>
      </c>
      <c r="F188" s="35">
        <f>F196+F202+F207</f>
        <v>63195707.92</v>
      </c>
      <c r="G188" s="27">
        <f t="shared" si="16"/>
        <v>82.71403747039979</v>
      </c>
      <c r="H188" s="30">
        <f t="shared" si="15"/>
        <v>13303083.159999996</v>
      </c>
    </row>
    <row r="189" spans="1:8" ht="12.75">
      <c r="A189" s="17" t="s">
        <v>156</v>
      </c>
      <c r="B189" s="3" t="s">
        <v>202</v>
      </c>
      <c r="C189" s="35">
        <f>C197+C203+C213+C208</f>
        <v>3993300</v>
      </c>
      <c r="D189" s="35">
        <f>D197+D203+D213+D208</f>
        <v>6865753.65</v>
      </c>
      <c r="E189" s="35">
        <f>E197+E203+E213+E208</f>
        <v>4547984.76</v>
      </c>
      <c r="F189" s="35">
        <f>F197+F203+F213+F208</f>
        <v>4167238.99</v>
      </c>
      <c r="G189" s="27">
        <f t="shared" si="16"/>
        <v>66.24159548748155</v>
      </c>
      <c r="H189" s="30">
        <f t="shared" si="15"/>
        <v>2317768.8900000006</v>
      </c>
    </row>
    <row r="190" spans="1:8" ht="12.75">
      <c r="A190" s="3" t="s">
        <v>124</v>
      </c>
      <c r="B190" s="3" t="s">
        <v>203</v>
      </c>
      <c r="C190" s="35">
        <f aca="true" t="shared" si="21" ref="C190:F191">C225</f>
        <v>49000</v>
      </c>
      <c r="D190" s="35">
        <f t="shared" si="21"/>
        <v>50500</v>
      </c>
      <c r="E190" s="35">
        <f t="shared" si="21"/>
        <v>13734.71</v>
      </c>
      <c r="F190" s="35">
        <f t="shared" si="21"/>
        <v>92362.19</v>
      </c>
      <c r="G190" s="27">
        <f t="shared" si="16"/>
        <v>27.197445544554455</v>
      </c>
      <c r="H190" s="30">
        <f t="shared" si="15"/>
        <v>36765.29</v>
      </c>
    </row>
    <row r="191" spans="1:8" ht="12.75">
      <c r="A191" s="3" t="s">
        <v>335</v>
      </c>
      <c r="B191" s="3" t="s">
        <v>370</v>
      </c>
      <c r="C191" s="35">
        <f t="shared" si="21"/>
        <v>6000</v>
      </c>
      <c r="D191" s="35">
        <f t="shared" si="21"/>
        <v>22000</v>
      </c>
      <c r="E191" s="35">
        <f t="shared" si="21"/>
        <v>21404.76</v>
      </c>
      <c r="F191" s="35">
        <f t="shared" si="21"/>
        <v>1347.24</v>
      </c>
      <c r="G191" s="27"/>
      <c r="H191" s="30"/>
    </row>
    <row r="192" spans="1:8" ht="12.75">
      <c r="A192" s="23" t="s">
        <v>57</v>
      </c>
      <c r="B192" s="23" t="s">
        <v>58</v>
      </c>
      <c r="C192" s="31">
        <f>C195+C196+C194+C197</f>
        <v>31665800</v>
      </c>
      <c r="D192" s="31">
        <f>D195+D196+D194+D197</f>
        <v>33279270.6</v>
      </c>
      <c r="E192" s="31">
        <f>E195+E196+E194+E197</f>
        <v>25159177.169999998</v>
      </c>
      <c r="F192" s="31">
        <f>F195+F196+F194+F197+F193</f>
        <v>27828176.19</v>
      </c>
      <c r="G192" s="28">
        <f t="shared" si="16"/>
        <v>75.600146026037</v>
      </c>
      <c r="H192" s="33">
        <f t="shared" si="15"/>
        <v>8120093.430000003</v>
      </c>
    </row>
    <row r="193" spans="1:8" ht="38.25">
      <c r="A193" s="17" t="s">
        <v>172</v>
      </c>
      <c r="B193" s="3" t="s">
        <v>351</v>
      </c>
      <c r="C193" s="31"/>
      <c r="D193" s="31"/>
      <c r="E193" s="31"/>
      <c r="F193" s="34">
        <v>0</v>
      </c>
      <c r="G193" s="28"/>
      <c r="H193" s="33"/>
    </row>
    <row r="194" spans="1:8" ht="51">
      <c r="A194" s="17" t="s">
        <v>166</v>
      </c>
      <c r="B194" s="3" t="s">
        <v>167</v>
      </c>
      <c r="C194" s="35">
        <v>17370400</v>
      </c>
      <c r="D194" s="35">
        <v>17319400</v>
      </c>
      <c r="E194" s="35">
        <v>11214456.7</v>
      </c>
      <c r="F194" s="34">
        <v>16121114.56</v>
      </c>
      <c r="G194" s="27">
        <f>E194/D194*100</f>
        <v>64.75083836622515</v>
      </c>
      <c r="H194" s="30">
        <f>D194-E194</f>
        <v>6104943.300000001</v>
      </c>
    </row>
    <row r="195" spans="1:8" ht="12.75">
      <c r="A195" s="17" t="s">
        <v>168</v>
      </c>
      <c r="B195" s="3" t="s">
        <v>169</v>
      </c>
      <c r="C195" s="3">
        <v>200000</v>
      </c>
      <c r="D195" s="34">
        <v>316214.52</v>
      </c>
      <c r="E195" s="34">
        <v>315262.8</v>
      </c>
      <c r="F195" s="34">
        <v>176845.17</v>
      </c>
      <c r="G195" s="27">
        <f t="shared" si="16"/>
        <v>99.69902710349923</v>
      </c>
      <c r="H195" s="30">
        <f t="shared" si="15"/>
        <v>951.7200000000303</v>
      </c>
    </row>
    <row r="196" spans="1:8" ht="51">
      <c r="A196" s="17" t="s">
        <v>154</v>
      </c>
      <c r="B196" s="3" t="s">
        <v>170</v>
      </c>
      <c r="C196" s="34">
        <v>13995400</v>
      </c>
      <c r="D196" s="34">
        <v>14562180</v>
      </c>
      <c r="E196" s="34">
        <v>12687761.59</v>
      </c>
      <c r="F196" s="34">
        <v>11180416.46</v>
      </c>
      <c r="G196" s="27">
        <f t="shared" si="16"/>
        <v>87.12817442168686</v>
      </c>
      <c r="H196" s="30">
        <f t="shared" si="15"/>
        <v>1874418.4100000001</v>
      </c>
    </row>
    <row r="197" spans="1:8" ht="12.75">
      <c r="A197" s="17" t="s">
        <v>156</v>
      </c>
      <c r="B197" s="3" t="s">
        <v>171</v>
      </c>
      <c r="C197" s="34">
        <v>100000</v>
      </c>
      <c r="D197" s="34">
        <v>1081476.08</v>
      </c>
      <c r="E197" s="34">
        <v>941696.08</v>
      </c>
      <c r="F197" s="34">
        <v>349800</v>
      </c>
      <c r="G197" s="27"/>
      <c r="H197" s="30"/>
    </row>
    <row r="198" spans="1:8" ht="12.75">
      <c r="A198" s="23" t="s">
        <v>59</v>
      </c>
      <c r="B198" s="23" t="s">
        <v>60</v>
      </c>
      <c r="C198" s="31">
        <f>C200+C201+C202+C203+C199</f>
        <v>148782900</v>
      </c>
      <c r="D198" s="31">
        <f>D200+D201+D202+D203+D199</f>
        <v>153088358.89</v>
      </c>
      <c r="E198" s="31">
        <f>E200+E201+E202+E203+E199</f>
        <v>124323813.03</v>
      </c>
      <c r="F198" s="31">
        <f>F200+F201+F202+F203+F199</f>
        <v>131485207.93999998</v>
      </c>
      <c r="G198" s="28">
        <f t="shared" si="16"/>
        <v>81.21049433897947</v>
      </c>
      <c r="H198" s="33">
        <f t="shared" si="15"/>
        <v>28764545.859999985</v>
      </c>
    </row>
    <row r="199" spans="1:8" ht="38.25">
      <c r="A199" s="17" t="s">
        <v>172</v>
      </c>
      <c r="B199" s="3" t="s">
        <v>173</v>
      </c>
      <c r="C199" s="3">
        <v>4315000</v>
      </c>
      <c r="D199" s="35">
        <v>1315000</v>
      </c>
      <c r="E199" s="35">
        <v>1315000</v>
      </c>
      <c r="F199" s="35">
        <v>99143.13</v>
      </c>
      <c r="G199" s="27">
        <f>E199/D199*100</f>
        <v>100</v>
      </c>
      <c r="H199" s="30">
        <f>D199-E199</f>
        <v>0</v>
      </c>
    </row>
    <row r="200" spans="1:8" ht="51">
      <c r="A200" s="17" t="s">
        <v>166</v>
      </c>
      <c r="B200" s="3" t="s">
        <v>174</v>
      </c>
      <c r="C200" s="3">
        <v>80256300</v>
      </c>
      <c r="D200" s="34">
        <v>82456300</v>
      </c>
      <c r="E200" s="34">
        <v>66929641.26</v>
      </c>
      <c r="F200" s="34">
        <v>72560584.08</v>
      </c>
      <c r="G200" s="27">
        <f t="shared" si="16"/>
        <v>81.16983330564189</v>
      </c>
      <c r="H200" s="30">
        <f t="shared" si="15"/>
        <v>15526658.740000002</v>
      </c>
    </row>
    <row r="201" spans="1:8" ht="12.75">
      <c r="A201" s="17" t="s">
        <v>168</v>
      </c>
      <c r="B201" s="3" t="s">
        <v>175</v>
      </c>
      <c r="C201" s="3">
        <v>2831600</v>
      </c>
      <c r="D201" s="34">
        <v>7139081.32</v>
      </c>
      <c r="E201" s="34">
        <v>5565197.8</v>
      </c>
      <c r="F201" s="34">
        <v>3014542.28</v>
      </c>
      <c r="G201" s="27">
        <f t="shared" si="16"/>
        <v>77.95397685706709</v>
      </c>
      <c r="H201" s="30">
        <f t="shared" si="15"/>
        <v>1573883.5200000005</v>
      </c>
    </row>
    <row r="202" spans="1:8" ht="51">
      <c r="A202" s="17" t="s">
        <v>154</v>
      </c>
      <c r="B202" s="3" t="s">
        <v>176</v>
      </c>
      <c r="C202" s="3">
        <v>57896700</v>
      </c>
      <c r="D202" s="34">
        <v>57896700</v>
      </c>
      <c r="E202" s="34">
        <v>47278820.72</v>
      </c>
      <c r="F202" s="34">
        <v>52015291.46</v>
      </c>
      <c r="G202" s="27">
        <f t="shared" si="16"/>
        <v>81.6606485689167</v>
      </c>
      <c r="H202" s="30">
        <f t="shared" si="15"/>
        <v>10617879.280000001</v>
      </c>
    </row>
    <row r="203" spans="1:8" ht="12.75">
      <c r="A203" s="17" t="s">
        <v>156</v>
      </c>
      <c r="B203" s="3" t="s">
        <v>177</v>
      </c>
      <c r="C203" s="34">
        <v>3483300</v>
      </c>
      <c r="D203" s="34">
        <v>4281277.57</v>
      </c>
      <c r="E203" s="34">
        <v>3235153.25</v>
      </c>
      <c r="F203" s="34">
        <v>3795646.99</v>
      </c>
      <c r="G203" s="27">
        <f t="shared" si="16"/>
        <v>75.56513674024643</v>
      </c>
      <c r="H203" s="30">
        <f t="shared" si="15"/>
        <v>1046124.3200000003</v>
      </c>
    </row>
    <row r="204" spans="1:8" ht="12.75">
      <c r="A204" s="14" t="s">
        <v>392</v>
      </c>
      <c r="B204" s="1" t="s">
        <v>393</v>
      </c>
      <c r="C204" s="33">
        <f>C205+C206+C207+C208</f>
        <v>10680000</v>
      </c>
      <c r="D204" s="33">
        <f>D205+D206+D207+D208</f>
        <v>14439900</v>
      </c>
      <c r="E204" s="33">
        <f>E205+E206+E207+E208</f>
        <v>9013104.889999999</v>
      </c>
      <c r="F204" s="34"/>
      <c r="G204" s="27"/>
      <c r="H204" s="30"/>
    </row>
    <row r="205" spans="1:8" ht="51">
      <c r="A205" s="17" t="s">
        <v>166</v>
      </c>
      <c r="B205" s="3" t="s">
        <v>394</v>
      </c>
      <c r="C205" s="34">
        <v>5700000</v>
      </c>
      <c r="D205" s="34">
        <v>5440000</v>
      </c>
      <c r="E205" s="34">
        <v>4286069.25</v>
      </c>
      <c r="F205" s="34"/>
      <c r="G205" s="27"/>
      <c r="H205" s="30"/>
    </row>
    <row r="206" spans="1:8" ht="12.75">
      <c r="A206" s="17" t="s">
        <v>168</v>
      </c>
      <c r="B206" s="3" t="s">
        <v>395</v>
      </c>
      <c r="C206" s="34">
        <v>170000</v>
      </c>
      <c r="D206" s="34">
        <v>3098000</v>
      </c>
      <c r="E206" s="34">
        <v>738285.68</v>
      </c>
      <c r="F206" s="34"/>
      <c r="G206" s="27"/>
      <c r="H206" s="30"/>
    </row>
    <row r="207" spans="1:8" ht="51">
      <c r="A207" s="17" t="s">
        <v>154</v>
      </c>
      <c r="B207" s="3" t="s">
        <v>396</v>
      </c>
      <c r="C207" s="34">
        <v>4500000</v>
      </c>
      <c r="D207" s="34">
        <v>4500000</v>
      </c>
      <c r="E207" s="34">
        <v>3689214.53</v>
      </c>
      <c r="F207" s="34"/>
      <c r="G207" s="27"/>
      <c r="H207" s="30"/>
    </row>
    <row r="208" spans="1:8" ht="12.75">
      <c r="A208" s="17" t="s">
        <v>156</v>
      </c>
      <c r="B208" s="3" t="s">
        <v>397</v>
      </c>
      <c r="C208" s="34">
        <v>310000</v>
      </c>
      <c r="D208" s="34">
        <v>1401900</v>
      </c>
      <c r="E208" s="34">
        <v>299535.43</v>
      </c>
      <c r="F208" s="34"/>
      <c r="G208" s="27"/>
      <c r="H208" s="30"/>
    </row>
    <row r="209" spans="1:8" ht="12.75">
      <c r="A209" s="23" t="s">
        <v>61</v>
      </c>
      <c r="B209" s="23" t="s">
        <v>62</v>
      </c>
      <c r="C209" s="31">
        <f>C210+C211+C212+C213</f>
        <v>1899580</v>
      </c>
      <c r="D209" s="31">
        <f>D210+D211+D212+D213</f>
        <v>1891807</v>
      </c>
      <c r="E209" s="31">
        <f>E210+E211+E212+E213</f>
        <v>1097800.76</v>
      </c>
      <c r="F209" s="31">
        <f>F210+F211+F212+F213</f>
        <v>1333389.05</v>
      </c>
      <c r="G209" s="28">
        <f t="shared" si="16"/>
        <v>58.02921545379629</v>
      </c>
      <c r="H209" s="33">
        <f t="shared" si="15"/>
        <v>794006.24</v>
      </c>
    </row>
    <row r="210" spans="1:8" ht="25.5">
      <c r="A210" s="13" t="s">
        <v>120</v>
      </c>
      <c r="B210" s="3" t="s">
        <v>178</v>
      </c>
      <c r="C210" s="3">
        <v>253580</v>
      </c>
      <c r="D210" s="34">
        <v>259707</v>
      </c>
      <c r="E210" s="34">
        <v>212727.38</v>
      </c>
      <c r="F210" s="34">
        <v>249507.72</v>
      </c>
      <c r="G210" s="27">
        <f t="shared" si="16"/>
        <v>81.91052994335925</v>
      </c>
      <c r="H210" s="30">
        <f t="shared" si="15"/>
        <v>46979.619999999995</v>
      </c>
    </row>
    <row r="211" spans="1:8" ht="51">
      <c r="A211" s="17" t="s">
        <v>166</v>
      </c>
      <c r="B211" s="3" t="s">
        <v>179</v>
      </c>
      <c r="C211" s="3">
        <v>990000</v>
      </c>
      <c r="D211" s="34">
        <v>975000</v>
      </c>
      <c r="E211" s="34">
        <v>500608.09</v>
      </c>
      <c r="F211" s="34">
        <v>633485.88</v>
      </c>
      <c r="G211" s="27">
        <f t="shared" si="16"/>
        <v>51.34441948717949</v>
      </c>
      <c r="H211" s="30">
        <f t="shared" si="15"/>
        <v>474391.91</v>
      </c>
    </row>
    <row r="212" spans="1:8" ht="12.75">
      <c r="A212" s="17" t="s">
        <v>168</v>
      </c>
      <c r="B212" s="3" t="s">
        <v>180</v>
      </c>
      <c r="C212" s="34">
        <v>556000</v>
      </c>
      <c r="D212" s="34">
        <v>556000</v>
      </c>
      <c r="E212" s="34">
        <v>312865.29</v>
      </c>
      <c r="F212" s="34">
        <v>428603.45</v>
      </c>
      <c r="G212" s="27">
        <f t="shared" si="16"/>
        <v>56.270735611510794</v>
      </c>
      <c r="H212" s="30">
        <f t="shared" si="15"/>
        <v>243134.71000000002</v>
      </c>
    </row>
    <row r="213" spans="1:8" ht="12.75">
      <c r="A213" s="17" t="s">
        <v>156</v>
      </c>
      <c r="B213" s="3" t="s">
        <v>334</v>
      </c>
      <c r="C213" s="34">
        <v>100000</v>
      </c>
      <c r="D213" s="34">
        <v>101100</v>
      </c>
      <c r="E213" s="34">
        <v>71600</v>
      </c>
      <c r="F213" s="34">
        <v>21792</v>
      </c>
      <c r="G213" s="27">
        <f t="shared" si="16"/>
        <v>70.82096933728981</v>
      </c>
      <c r="H213" s="30">
        <f t="shared" si="15"/>
        <v>29500</v>
      </c>
    </row>
    <row r="214" spans="1:8" ht="12.75">
      <c r="A214" s="23" t="s">
        <v>63</v>
      </c>
      <c r="B214" s="23" t="s">
        <v>64</v>
      </c>
      <c r="C214" s="31">
        <f>C215+C217+C222+C225+C218+C220+C221+C216+C226+C224+C219</f>
        <v>12783700</v>
      </c>
      <c r="D214" s="31">
        <f>D215+D217+D222+D225+D218+D220+D221+D216+D226+D224+D219+D223</f>
        <v>14857970</v>
      </c>
      <c r="E214" s="31">
        <f>E215+E217+E222+E225+E218+E220+E221+E216+E226+E224+E219</f>
        <v>10041705.17</v>
      </c>
      <c r="F214" s="31">
        <f>F215+F217+F222+F225+F218+F220+F221+F216+F219+F226+F224</f>
        <v>11252522.74</v>
      </c>
      <c r="G214" s="28">
        <f t="shared" si="16"/>
        <v>67.58463753796784</v>
      </c>
      <c r="H214" s="33">
        <f t="shared" si="15"/>
        <v>4816264.83</v>
      </c>
    </row>
    <row r="215" spans="1:8" ht="12.75">
      <c r="A215" s="17" t="s">
        <v>131</v>
      </c>
      <c r="B215" s="3" t="s">
        <v>181</v>
      </c>
      <c r="C215" s="34">
        <v>6975000</v>
      </c>
      <c r="D215" s="34">
        <v>6975000</v>
      </c>
      <c r="E215" s="34">
        <v>5345740.11</v>
      </c>
      <c r="F215" s="34">
        <v>5784681.81</v>
      </c>
      <c r="G215" s="27">
        <f t="shared" si="16"/>
        <v>76.6414352688172</v>
      </c>
      <c r="H215" s="30">
        <f t="shared" si="15"/>
        <v>1629259.8899999997</v>
      </c>
    </row>
    <row r="216" spans="1:8" ht="25.5">
      <c r="A216" s="17" t="s">
        <v>182</v>
      </c>
      <c r="B216" s="3" t="s">
        <v>183</v>
      </c>
      <c r="C216" s="34">
        <v>10000</v>
      </c>
      <c r="D216" s="34">
        <v>10000</v>
      </c>
      <c r="E216" s="34">
        <v>575</v>
      </c>
      <c r="F216" s="34">
        <v>2574.67</v>
      </c>
      <c r="G216" s="27"/>
      <c r="H216" s="30"/>
    </row>
    <row r="217" spans="1:8" ht="38.25">
      <c r="A217" s="17" t="s">
        <v>184</v>
      </c>
      <c r="B217" s="3" t="s">
        <v>185</v>
      </c>
      <c r="C217" s="34">
        <v>2106000</v>
      </c>
      <c r="D217" s="34">
        <v>3412000</v>
      </c>
      <c r="E217" s="34">
        <v>1466597.67</v>
      </c>
      <c r="F217" s="34">
        <v>1704576.16</v>
      </c>
      <c r="G217" s="27">
        <f t="shared" si="16"/>
        <v>42.983519050410315</v>
      </c>
      <c r="H217" s="30">
        <f t="shared" si="15"/>
        <v>1945402.33</v>
      </c>
    </row>
    <row r="218" spans="1:8" ht="12.75">
      <c r="A218" s="3" t="s">
        <v>113</v>
      </c>
      <c r="B218" s="3" t="s">
        <v>186</v>
      </c>
      <c r="C218" s="34">
        <v>1573000</v>
      </c>
      <c r="D218" s="34">
        <v>1573000</v>
      </c>
      <c r="E218" s="34">
        <v>1237051.45</v>
      </c>
      <c r="F218" s="34">
        <v>1296104.89</v>
      </c>
      <c r="G218" s="27">
        <f t="shared" si="16"/>
        <v>78.64281309599491</v>
      </c>
      <c r="H218" s="30">
        <f t="shared" si="15"/>
        <v>335948.55000000005</v>
      </c>
    </row>
    <row r="219" spans="1:8" ht="12.75">
      <c r="A219" s="5" t="s">
        <v>116</v>
      </c>
      <c r="B219" s="3" t="s">
        <v>356</v>
      </c>
      <c r="C219" s="34">
        <v>35000</v>
      </c>
      <c r="D219" s="34">
        <v>407.63</v>
      </c>
      <c r="E219" s="34">
        <v>0</v>
      </c>
      <c r="F219" s="34">
        <v>45390</v>
      </c>
      <c r="G219" s="27"/>
      <c r="H219" s="30"/>
    </row>
    <row r="220" spans="1:8" ht="12.75">
      <c r="A220" s="3" t="s">
        <v>115</v>
      </c>
      <c r="B220" s="3" t="s">
        <v>187</v>
      </c>
      <c r="C220" s="34">
        <v>475100</v>
      </c>
      <c r="D220" s="34">
        <v>683100</v>
      </c>
      <c r="E220" s="34">
        <v>384026.09</v>
      </c>
      <c r="F220" s="34">
        <v>336190.28</v>
      </c>
      <c r="G220" s="27">
        <f t="shared" si="16"/>
        <v>56.21813643683209</v>
      </c>
      <c r="H220" s="30">
        <f t="shared" si="15"/>
        <v>299073.91</v>
      </c>
    </row>
    <row r="221" spans="1:8" ht="25.5">
      <c r="A221" s="13" t="s">
        <v>118</v>
      </c>
      <c r="B221" s="3" t="s">
        <v>188</v>
      </c>
      <c r="C221" s="34">
        <v>192600</v>
      </c>
      <c r="D221" s="34">
        <v>513488.17</v>
      </c>
      <c r="E221" s="34">
        <v>308055.44</v>
      </c>
      <c r="F221" s="34">
        <v>327006.32</v>
      </c>
      <c r="G221" s="27">
        <f t="shared" si="16"/>
        <v>59.99270440836057</v>
      </c>
      <c r="H221" s="30">
        <f t="shared" si="15"/>
        <v>205432.72999999998</v>
      </c>
    </row>
    <row r="222" spans="1:8" ht="25.5">
      <c r="A222" s="13" t="s">
        <v>120</v>
      </c>
      <c r="B222" s="3" t="s">
        <v>189</v>
      </c>
      <c r="C222" s="34">
        <v>1192000</v>
      </c>
      <c r="D222" s="34">
        <v>1240474.2</v>
      </c>
      <c r="E222" s="34">
        <v>914519.94</v>
      </c>
      <c r="F222" s="34">
        <v>1312289.18</v>
      </c>
      <c r="G222" s="27">
        <f t="shared" si="16"/>
        <v>73.72341480379035</v>
      </c>
      <c r="H222" s="30">
        <f t="shared" si="15"/>
        <v>325954.26</v>
      </c>
    </row>
    <row r="223" spans="1:8" ht="12.75">
      <c r="A223" s="13" t="s">
        <v>407</v>
      </c>
      <c r="B223" s="3" t="s">
        <v>408</v>
      </c>
      <c r="C223" s="34"/>
      <c r="D223" s="34">
        <v>28000</v>
      </c>
      <c r="E223" s="34"/>
      <c r="F223" s="34"/>
      <c r="G223" s="27"/>
      <c r="H223" s="30"/>
    </row>
    <row r="224" spans="1:8" ht="12.75">
      <c r="A224" s="13" t="s">
        <v>358</v>
      </c>
      <c r="B224" s="3" t="s">
        <v>369</v>
      </c>
      <c r="C224" s="34">
        <v>170000</v>
      </c>
      <c r="D224" s="34">
        <v>350000</v>
      </c>
      <c r="E224" s="34">
        <v>350000</v>
      </c>
      <c r="F224" s="34">
        <v>350000</v>
      </c>
      <c r="G224" s="27">
        <f t="shared" si="16"/>
        <v>100</v>
      </c>
      <c r="H224" s="30">
        <f t="shared" si="15"/>
        <v>0</v>
      </c>
    </row>
    <row r="225" spans="1:8" ht="12.75">
      <c r="A225" s="3" t="s">
        <v>124</v>
      </c>
      <c r="B225" s="3" t="s">
        <v>190</v>
      </c>
      <c r="C225" s="34">
        <v>49000</v>
      </c>
      <c r="D225" s="34">
        <v>50500</v>
      </c>
      <c r="E225" s="34">
        <v>13734.71</v>
      </c>
      <c r="F225" s="34">
        <v>92362.19</v>
      </c>
      <c r="G225" s="27">
        <f t="shared" si="16"/>
        <v>27.197445544554455</v>
      </c>
      <c r="H225" s="30">
        <f t="shared" si="15"/>
        <v>36765.29</v>
      </c>
    </row>
    <row r="226" spans="1:8" ht="12.75">
      <c r="A226" s="3" t="s">
        <v>335</v>
      </c>
      <c r="B226" s="3" t="s">
        <v>368</v>
      </c>
      <c r="C226" s="34">
        <v>6000</v>
      </c>
      <c r="D226" s="34">
        <v>22000</v>
      </c>
      <c r="E226" s="34">
        <v>21404.76</v>
      </c>
      <c r="F226" s="34">
        <v>1347.24</v>
      </c>
      <c r="G226" s="27">
        <f t="shared" si="16"/>
        <v>97.29436363636364</v>
      </c>
      <c r="H226" s="30">
        <f t="shared" si="15"/>
        <v>595.2400000000016</v>
      </c>
    </row>
    <row r="227" spans="1:8" ht="12.75">
      <c r="A227" s="1" t="s">
        <v>65</v>
      </c>
      <c r="B227" s="1" t="s">
        <v>66</v>
      </c>
      <c r="C227" s="33">
        <f>C228+C232+C233+C234+C238+C229+C230+C231+C235+C237+C239+C240+C241+C242+C236</f>
        <v>35491789.7</v>
      </c>
      <c r="D227" s="33">
        <f>D228+D232+D233+D234+D238+D229+D230+D231+D235+D237+D239+D240+D241+D242+D236</f>
        <v>41652586.58</v>
      </c>
      <c r="E227" s="33">
        <f>E228+E232+E233+E234+E238+E229+E230+E231+E235+E237+E239+E240+E241+E242+E236</f>
        <v>29762044.029999997</v>
      </c>
      <c r="F227" s="33">
        <f>F228+F232+F233+F234+F238+F229+F230+F231+F235+F237+F239+F240+F241+F242+F236</f>
        <v>25817999.69</v>
      </c>
      <c r="G227" s="28">
        <f t="shared" si="16"/>
        <v>71.45305123569591</v>
      </c>
      <c r="H227" s="33">
        <f t="shared" si="15"/>
        <v>11890542.55</v>
      </c>
    </row>
    <row r="228" spans="1:8" ht="12.75">
      <c r="A228" s="17" t="s">
        <v>131</v>
      </c>
      <c r="B228" s="3" t="s">
        <v>220</v>
      </c>
      <c r="C228" s="35">
        <f>C256</f>
        <v>7283013</v>
      </c>
      <c r="D228" s="35">
        <f>D256</f>
        <v>5681013</v>
      </c>
      <c r="E228" s="35">
        <f>E256</f>
        <v>4103222.8</v>
      </c>
      <c r="F228" s="35">
        <f>F256</f>
        <v>5418893.18</v>
      </c>
      <c r="G228" s="27">
        <f t="shared" si="16"/>
        <v>72.22695670648879</v>
      </c>
      <c r="H228" s="30">
        <f t="shared" si="15"/>
        <v>1577790.2000000002</v>
      </c>
    </row>
    <row r="229" spans="1:8" ht="25.5">
      <c r="A229" s="17" t="s">
        <v>182</v>
      </c>
      <c r="B229" s="3" t="s">
        <v>221</v>
      </c>
      <c r="C229" s="35">
        <f>C257</f>
        <v>3000</v>
      </c>
      <c r="D229" s="35">
        <f aca="true" t="shared" si="22" ref="D229:E234">D257</f>
        <v>3000</v>
      </c>
      <c r="E229" s="35">
        <f>E257</f>
        <v>502.17</v>
      </c>
      <c r="F229" s="35">
        <f>F257</f>
        <v>460</v>
      </c>
      <c r="G229" s="27">
        <f t="shared" si="16"/>
        <v>16.739</v>
      </c>
      <c r="H229" s="30">
        <f t="shared" si="15"/>
        <v>2497.83</v>
      </c>
    </row>
    <row r="230" spans="1:8" ht="38.25">
      <c r="A230" s="17" t="s">
        <v>184</v>
      </c>
      <c r="B230" s="3" t="s">
        <v>222</v>
      </c>
      <c r="C230" s="35">
        <f>C258</f>
        <v>2183917</v>
      </c>
      <c r="D230" s="35">
        <f t="shared" si="22"/>
        <v>1736807</v>
      </c>
      <c r="E230" s="35">
        <f t="shared" si="22"/>
        <v>1117781</v>
      </c>
      <c r="F230" s="35">
        <f>F258</f>
        <v>1646314.09</v>
      </c>
      <c r="G230" s="27">
        <f t="shared" si="16"/>
        <v>64.35838869834126</v>
      </c>
      <c r="H230" s="30">
        <f t="shared" si="15"/>
        <v>619026</v>
      </c>
    </row>
    <row r="231" spans="1:8" ht="12.75">
      <c r="A231" s="3" t="s">
        <v>113</v>
      </c>
      <c r="B231" s="3" t="s">
        <v>223</v>
      </c>
      <c r="C231" s="35">
        <f>C259+C244</f>
        <v>1427700</v>
      </c>
      <c r="D231" s="35">
        <f>D259+D244</f>
        <v>1396883.24</v>
      </c>
      <c r="E231" s="35">
        <f>E259+E244</f>
        <v>742323.5900000001</v>
      </c>
      <c r="F231" s="35">
        <f>F259+F244</f>
        <v>938507.5900000001</v>
      </c>
      <c r="G231" s="27">
        <f t="shared" si="16"/>
        <v>53.141420037368334</v>
      </c>
      <c r="H231" s="30">
        <f t="shared" si="15"/>
        <v>654559.6499999999</v>
      </c>
    </row>
    <row r="232" spans="1:8" ht="38.25">
      <c r="A232" s="17" t="s">
        <v>216</v>
      </c>
      <c r="B232" s="3" t="s">
        <v>224</v>
      </c>
      <c r="C232" s="35">
        <f>C260</f>
        <v>2000</v>
      </c>
      <c r="D232" s="35">
        <f t="shared" si="22"/>
        <v>2000</v>
      </c>
      <c r="E232" s="35">
        <f t="shared" si="22"/>
        <v>0</v>
      </c>
      <c r="F232" s="35">
        <f>F260</f>
        <v>0</v>
      </c>
      <c r="G232" s="27">
        <f t="shared" si="16"/>
        <v>0</v>
      </c>
      <c r="H232" s="30">
        <f t="shared" si="15"/>
        <v>2000</v>
      </c>
    </row>
    <row r="233" spans="1:8" ht="12.75">
      <c r="A233" s="3" t="s">
        <v>115</v>
      </c>
      <c r="B233" s="3" t="s">
        <v>225</v>
      </c>
      <c r="C233" s="35">
        <f>C261+C245</f>
        <v>458000</v>
      </c>
      <c r="D233" s="35">
        <f>D261+D245</f>
        <v>471000</v>
      </c>
      <c r="E233" s="35">
        <f>E261+E245</f>
        <v>250888.38</v>
      </c>
      <c r="F233" s="35">
        <f>F261+F245</f>
        <v>236453.61000000002</v>
      </c>
      <c r="G233" s="27">
        <f t="shared" si="16"/>
        <v>53.2671719745223</v>
      </c>
      <c r="H233" s="30">
        <f t="shared" si="15"/>
        <v>220111.62</v>
      </c>
    </row>
    <row r="234" spans="1:8" ht="25.5">
      <c r="A234" s="13" t="s">
        <v>118</v>
      </c>
      <c r="B234" s="3" t="s">
        <v>226</v>
      </c>
      <c r="C234" s="35">
        <f>C262</f>
        <v>259000</v>
      </c>
      <c r="D234" s="35">
        <f t="shared" si="22"/>
        <v>396000</v>
      </c>
      <c r="E234" s="35">
        <f t="shared" si="22"/>
        <v>274018.11</v>
      </c>
      <c r="F234" s="35">
        <f>F262</f>
        <v>286017.03</v>
      </c>
      <c r="G234" s="27">
        <f t="shared" si="16"/>
        <v>69.19649242424242</v>
      </c>
      <c r="H234" s="30">
        <f t="shared" si="15"/>
        <v>121981.89000000001</v>
      </c>
    </row>
    <row r="235" spans="1:8" ht="25.5">
      <c r="A235" s="13" t="s">
        <v>120</v>
      </c>
      <c r="B235" s="3" t="s">
        <v>227</v>
      </c>
      <c r="C235" s="35">
        <f>C263+C246</f>
        <v>1862540.5</v>
      </c>
      <c r="D235" s="35">
        <f>D263+D246</f>
        <v>2212279.95</v>
      </c>
      <c r="E235" s="35">
        <f>E263+E246</f>
        <v>1178770.99</v>
      </c>
      <c r="F235" s="35">
        <f>F263+F246</f>
        <v>378608.94999999995</v>
      </c>
      <c r="G235" s="27">
        <f t="shared" si="16"/>
        <v>53.28308426788391</v>
      </c>
      <c r="H235" s="30">
        <f t="shared" si="15"/>
        <v>1033508.9600000002</v>
      </c>
    </row>
    <row r="236" spans="1:8" ht="12.75">
      <c r="A236" s="13" t="s">
        <v>358</v>
      </c>
      <c r="B236" s="3" t="s">
        <v>360</v>
      </c>
      <c r="C236" s="35">
        <f>C247</f>
        <v>0</v>
      </c>
      <c r="D236" s="35">
        <f>D247</f>
        <v>0</v>
      </c>
      <c r="E236" s="35">
        <f>E247</f>
        <v>0</v>
      </c>
      <c r="F236" s="35">
        <f>F247</f>
        <v>100000</v>
      </c>
      <c r="G236" s="27"/>
      <c r="H236" s="30"/>
    </row>
    <row r="237" spans="1:8" ht="51">
      <c r="A237" s="17" t="s">
        <v>166</v>
      </c>
      <c r="B237" s="3" t="s">
        <v>228</v>
      </c>
      <c r="C237" s="35">
        <f aca="true" t="shared" si="23" ref="C237:F238">C248+C253</f>
        <v>6200000</v>
      </c>
      <c r="D237" s="35">
        <f t="shared" si="23"/>
        <v>7110687</v>
      </c>
      <c r="E237" s="35">
        <f t="shared" si="23"/>
        <v>5380416.77</v>
      </c>
      <c r="F237" s="35">
        <f t="shared" si="23"/>
        <v>5376482.73</v>
      </c>
      <c r="G237" s="27">
        <f t="shared" si="16"/>
        <v>75.66662363285009</v>
      </c>
      <c r="H237" s="30">
        <f t="shared" si="15"/>
        <v>1730270.2300000004</v>
      </c>
    </row>
    <row r="238" spans="1:8" ht="12.75">
      <c r="A238" s="17" t="s">
        <v>168</v>
      </c>
      <c r="B238" s="3" t="s">
        <v>229</v>
      </c>
      <c r="C238" s="35">
        <f t="shared" si="23"/>
        <v>20000</v>
      </c>
      <c r="D238" s="35">
        <f t="shared" si="23"/>
        <v>3282217</v>
      </c>
      <c r="E238" s="35">
        <f t="shared" si="23"/>
        <v>679200</v>
      </c>
      <c r="F238" s="35">
        <f t="shared" si="23"/>
        <v>200000</v>
      </c>
      <c r="G238" s="27">
        <f t="shared" si="16"/>
        <v>20.693330148494145</v>
      </c>
      <c r="H238" s="30">
        <f t="shared" si="15"/>
        <v>2603017</v>
      </c>
    </row>
    <row r="239" spans="1:8" ht="51">
      <c r="A239" s="17" t="s">
        <v>154</v>
      </c>
      <c r="B239" s="3" t="s">
        <v>230</v>
      </c>
      <c r="C239" s="35">
        <f aca="true" t="shared" si="24" ref="C239:F240">C250</f>
        <v>15550619.2</v>
      </c>
      <c r="D239" s="35">
        <f t="shared" si="24"/>
        <v>16432572.88</v>
      </c>
      <c r="E239" s="35">
        <f t="shared" si="24"/>
        <v>14488736.49</v>
      </c>
      <c r="F239" s="35">
        <f t="shared" si="24"/>
        <v>11107812.84</v>
      </c>
      <c r="G239" s="27">
        <f t="shared" si="16"/>
        <v>88.17083359863972</v>
      </c>
      <c r="H239" s="30">
        <f t="shared" si="15"/>
        <v>1943836.3900000006</v>
      </c>
    </row>
    <row r="240" spans="1:8" ht="12.75">
      <c r="A240" s="17" t="s">
        <v>156</v>
      </c>
      <c r="B240" s="3" t="s">
        <v>231</v>
      </c>
      <c r="C240" s="35">
        <f t="shared" si="24"/>
        <v>200000</v>
      </c>
      <c r="D240" s="35">
        <f t="shared" si="24"/>
        <v>2874126.51</v>
      </c>
      <c r="E240" s="35">
        <f t="shared" si="24"/>
        <v>1533413.59</v>
      </c>
      <c r="F240" s="35">
        <f t="shared" si="24"/>
        <v>100000</v>
      </c>
      <c r="G240" s="27">
        <f t="shared" si="16"/>
        <v>53.35233451501759</v>
      </c>
      <c r="H240" s="30">
        <f t="shared" si="15"/>
        <v>1340712.9199999997</v>
      </c>
    </row>
    <row r="241" spans="1:8" ht="12.75">
      <c r="A241" s="3" t="s">
        <v>124</v>
      </c>
      <c r="B241" s="3" t="s">
        <v>232</v>
      </c>
      <c r="C241" s="35">
        <f aca="true" t="shared" si="25" ref="C241:F242">C264</f>
        <v>0</v>
      </c>
      <c r="D241" s="35">
        <f t="shared" si="25"/>
        <v>0</v>
      </c>
      <c r="E241" s="35">
        <f t="shared" si="25"/>
        <v>0</v>
      </c>
      <c r="F241" s="35">
        <f t="shared" si="25"/>
        <v>0</v>
      </c>
      <c r="G241" s="27" t="e">
        <f t="shared" si="16"/>
        <v>#DIV/0!</v>
      </c>
      <c r="H241" s="30">
        <f t="shared" si="15"/>
        <v>0</v>
      </c>
    </row>
    <row r="242" spans="1:8" ht="12.75">
      <c r="A242" s="3" t="s">
        <v>335</v>
      </c>
      <c r="B242" s="3" t="s">
        <v>337</v>
      </c>
      <c r="C242" s="35">
        <f t="shared" si="25"/>
        <v>42000</v>
      </c>
      <c r="D242" s="35">
        <f t="shared" si="25"/>
        <v>54000</v>
      </c>
      <c r="E242" s="35">
        <f t="shared" si="25"/>
        <v>12770.14</v>
      </c>
      <c r="F242" s="35">
        <f t="shared" si="25"/>
        <v>28449.67</v>
      </c>
      <c r="G242" s="27"/>
      <c r="H242" s="30"/>
    </row>
    <row r="243" spans="1:8" ht="12.75">
      <c r="A243" s="23" t="s">
        <v>67</v>
      </c>
      <c r="B243" s="23" t="s">
        <v>68</v>
      </c>
      <c r="C243" s="31">
        <f>C248+C249+C250+C251+C244+C245+C246</f>
        <v>23141959.7</v>
      </c>
      <c r="D243" s="31">
        <f>D248+D249+D250+D251+D244+D245+D246+D247</f>
        <v>30348610.34</v>
      </c>
      <c r="E243" s="31">
        <f>E248+E249+E250+E251+E244+E245+E246+E247</f>
        <v>21838139.94</v>
      </c>
      <c r="F243" s="31">
        <f>F248+F249+F250+F251+F244+F245+F246+F247</f>
        <v>16838536.880000003</v>
      </c>
      <c r="G243" s="28">
        <f t="shared" si="16"/>
        <v>71.95762736858153</v>
      </c>
      <c r="H243" s="33">
        <f t="shared" si="15"/>
        <v>8510470.399999999</v>
      </c>
    </row>
    <row r="244" spans="1:8" ht="12.75">
      <c r="A244" s="3" t="s">
        <v>113</v>
      </c>
      <c r="B244" s="3" t="s">
        <v>353</v>
      </c>
      <c r="C244" s="35">
        <v>685000</v>
      </c>
      <c r="D244" s="35">
        <v>602600</v>
      </c>
      <c r="E244" s="35">
        <v>171309.93</v>
      </c>
      <c r="F244" s="11">
        <v>302298.09</v>
      </c>
      <c r="G244" s="27">
        <f t="shared" si="16"/>
        <v>28.428464985064718</v>
      </c>
      <c r="H244" s="30">
        <f t="shared" si="15"/>
        <v>431290.07</v>
      </c>
    </row>
    <row r="245" spans="1:8" ht="12.75">
      <c r="A245" s="3" t="s">
        <v>115</v>
      </c>
      <c r="B245" s="3" t="s">
        <v>354</v>
      </c>
      <c r="C245" s="35">
        <v>208000</v>
      </c>
      <c r="D245" s="35">
        <v>208000</v>
      </c>
      <c r="E245" s="35">
        <v>118438.78</v>
      </c>
      <c r="F245" s="11">
        <v>87311.22</v>
      </c>
      <c r="G245" s="27">
        <f t="shared" si="16"/>
        <v>56.94172115384616</v>
      </c>
      <c r="H245" s="30">
        <f t="shared" si="15"/>
        <v>89561.22</v>
      </c>
    </row>
    <row r="246" spans="1:8" ht="25.5">
      <c r="A246" s="13" t="s">
        <v>120</v>
      </c>
      <c r="B246" s="3" t="s">
        <v>332</v>
      </c>
      <c r="C246" s="35">
        <v>1108340.5</v>
      </c>
      <c r="D246" s="35">
        <v>975079.95</v>
      </c>
      <c r="E246" s="35">
        <v>281439.07</v>
      </c>
      <c r="F246" s="35">
        <v>149371.74</v>
      </c>
      <c r="G246" s="27">
        <f t="shared" si="16"/>
        <v>28.863178860359096</v>
      </c>
      <c r="H246" s="30">
        <f t="shared" si="15"/>
        <v>693640.8799999999</v>
      </c>
    </row>
    <row r="247" spans="1:8" ht="12.75">
      <c r="A247" s="13" t="s">
        <v>358</v>
      </c>
      <c r="B247" s="3" t="s">
        <v>359</v>
      </c>
      <c r="C247" s="35"/>
      <c r="D247" s="35"/>
      <c r="E247" s="35"/>
      <c r="F247" s="35">
        <v>100000</v>
      </c>
      <c r="G247" s="27" t="e">
        <f t="shared" si="16"/>
        <v>#DIV/0!</v>
      </c>
      <c r="H247" s="30">
        <f t="shared" si="15"/>
        <v>0</v>
      </c>
    </row>
    <row r="248" spans="1:8" ht="51">
      <c r="A248" s="17" t="s">
        <v>166</v>
      </c>
      <c r="B248" s="3" t="s">
        <v>204</v>
      </c>
      <c r="C248" s="3">
        <v>5390000</v>
      </c>
      <c r="D248" s="34">
        <v>6100687</v>
      </c>
      <c r="E248" s="34">
        <v>4627202.08</v>
      </c>
      <c r="F248" s="11">
        <v>4791742.99</v>
      </c>
      <c r="G248" s="27">
        <f>E248/D248*100</f>
        <v>75.84722966446238</v>
      </c>
      <c r="H248" s="30">
        <f>D248-E248</f>
        <v>1473484.92</v>
      </c>
    </row>
    <row r="249" spans="1:8" ht="12.75">
      <c r="A249" s="17" t="s">
        <v>168</v>
      </c>
      <c r="B249" s="3" t="s">
        <v>205</v>
      </c>
      <c r="C249" s="34">
        <v>0</v>
      </c>
      <c r="D249" s="11">
        <v>3155544</v>
      </c>
      <c r="E249" s="11">
        <v>617600</v>
      </c>
      <c r="F249" s="3">
        <v>200000</v>
      </c>
      <c r="G249" s="27">
        <f t="shared" si="16"/>
        <v>19.571902657671707</v>
      </c>
      <c r="H249" s="30">
        <f t="shared" si="15"/>
        <v>2537944</v>
      </c>
    </row>
    <row r="250" spans="1:8" ht="51">
      <c r="A250" s="17" t="s">
        <v>154</v>
      </c>
      <c r="B250" s="3" t="s">
        <v>206</v>
      </c>
      <c r="C250" s="34">
        <v>15550619.2</v>
      </c>
      <c r="D250" s="11">
        <v>16432572.88</v>
      </c>
      <c r="E250" s="3">
        <v>14488736.49</v>
      </c>
      <c r="F250" s="11">
        <v>11107812.84</v>
      </c>
      <c r="G250" s="27">
        <f t="shared" si="16"/>
        <v>88.17083359863972</v>
      </c>
      <c r="H250" s="30">
        <f t="shared" si="15"/>
        <v>1943836.3900000006</v>
      </c>
    </row>
    <row r="251" spans="1:8" ht="12.75">
      <c r="A251" s="17" t="s">
        <v>156</v>
      </c>
      <c r="B251" s="3" t="s">
        <v>207</v>
      </c>
      <c r="C251" s="3">
        <v>200000</v>
      </c>
      <c r="D251" s="11">
        <v>2874126.51</v>
      </c>
      <c r="E251" s="11">
        <v>1533413.59</v>
      </c>
      <c r="F251" s="3">
        <v>100000</v>
      </c>
      <c r="G251" s="27">
        <f t="shared" si="16"/>
        <v>53.35233451501759</v>
      </c>
      <c r="H251" s="30">
        <f t="shared" si="15"/>
        <v>1340712.9199999997</v>
      </c>
    </row>
    <row r="252" spans="1:8" ht="12.75">
      <c r="A252" s="23" t="s">
        <v>69</v>
      </c>
      <c r="B252" s="23" t="s">
        <v>70</v>
      </c>
      <c r="C252" s="31">
        <f>C253+C254</f>
        <v>830000</v>
      </c>
      <c r="D252" s="31">
        <f>D253+D254</f>
        <v>1136673</v>
      </c>
      <c r="E252" s="31">
        <f>E253+E254</f>
        <v>814814.69</v>
      </c>
      <c r="F252" s="31">
        <f>F253+F254</f>
        <v>584739.74</v>
      </c>
      <c r="G252" s="28">
        <f t="shared" si="16"/>
        <v>71.6841774195393</v>
      </c>
      <c r="H252" s="33">
        <f t="shared" si="15"/>
        <v>321858.31000000006</v>
      </c>
    </row>
    <row r="253" spans="1:8" ht="51">
      <c r="A253" s="17" t="s">
        <v>166</v>
      </c>
      <c r="B253" s="3" t="s">
        <v>208</v>
      </c>
      <c r="C253" s="34">
        <v>810000</v>
      </c>
      <c r="D253" s="34">
        <v>1010000</v>
      </c>
      <c r="E253" s="34">
        <v>753214.69</v>
      </c>
      <c r="F253" s="34">
        <v>584739.74</v>
      </c>
      <c r="G253" s="27">
        <f t="shared" si="16"/>
        <v>74.57571188118811</v>
      </c>
      <c r="H253" s="30">
        <f t="shared" si="15"/>
        <v>256785.31000000006</v>
      </c>
    </row>
    <row r="254" spans="1:8" ht="12.75">
      <c r="A254" s="17" t="s">
        <v>168</v>
      </c>
      <c r="B254" s="3" t="s">
        <v>209</v>
      </c>
      <c r="C254" s="34">
        <v>20000</v>
      </c>
      <c r="D254" s="34">
        <v>126673</v>
      </c>
      <c r="E254" s="34">
        <v>61600</v>
      </c>
      <c r="F254" s="34">
        <v>0</v>
      </c>
      <c r="G254" s="27">
        <f t="shared" si="16"/>
        <v>48.629147489993926</v>
      </c>
      <c r="H254" s="30">
        <f t="shared" si="15"/>
        <v>65073</v>
      </c>
    </row>
    <row r="255" spans="1:8" ht="25.5">
      <c r="A255" s="24" t="s">
        <v>71</v>
      </c>
      <c r="B255" s="23" t="s">
        <v>72</v>
      </c>
      <c r="C255" s="31">
        <f>C256+C261+C257+C258+C259+C260+C262+C263+C264+C265</f>
        <v>11519830</v>
      </c>
      <c r="D255" s="31">
        <f>D256+D261+D257+D258+D259+D260+D262+D263+D264+D265</f>
        <v>10167303.24</v>
      </c>
      <c r="E255" s="31">
        <f>E256+E261+E257+E258+E259+E260+E262+E263+E264+E265</f>
        <v>7109089.399999999</v>
      </c>
      <c r="F255" s="31">
        <f>F256+F261+F257+F258+F259+F260+F262+F263+F264+F265</f>
        <v>8394723.07</v>
      </c>
      <c r="G255" s="28">
        <f t="shared" si="16"/>
        <v>69.92109148502193</v>
      </c>
      <c r="H255" s="33">
        <f t="shared" si="15"/>
        <v>3058213.840000001</v>
      </c>
    </row>
    <row r="256" spans="1:8" ht="12.75">
      <c r="A256" s="17" t="s">
        <v>131</v>
      </c>
      <c r="B256" s="3" t="s">
        <v>210</v>
      </c>
      <c r="C256" s="34">
        <v>7283013</v>
      </c>
      <c r="D256" s="34">
        <v>5681013</v>
      </c>
      <c r="E256" s="34">
        <v>4103222.8</v>
      </c>
      <c r="F256" s="34">
        <v>5418893.18</v>
      </c>
      <c r="G256" s="27">
        <f t="shared" si="16"/>
        <v>72.22695670648879</v>
      </c>
      <c r="H256" s="30">
        <f t="shared" si="15"/>
        <v>1577790.2000000002</v>
      </c>
    </row>
    <row r="257" spans="1:8" ht="25.5">
      <c r="A257" s="17" t="s">
        <v>182</v>
      </c>
      <c r="B257" s="3" t="s">
        <v>211</v>
      </c>
      <c r="C257" s="34">
        <v>3000</v>
      </c>
      <c r="D257" s="34">
        <v>3000</v>
      </c>
      <c r="E257" s="34">
        <v>502.17</v>
      </c>
      <c r="F257" s="34">
        <v>460</v>
      </c>
      <c r="G257" s="27">
        <f t="shared" si="16"/>
        <v>16.739</v>
      </c>
      <c r="H257" s="30">
        <f aca="true" t="shared" si="26" ref="H257:H313">D257-E257</f>
        <v>2497.83</v>
      </c>
    </row>
    <row r="258" spans="1:8" ht="38.25">
      <c r="A258" s="17" t="s">
        <v>184</v>
      </c>
      <c r="B258" s="3" t="s">
        <v>212</v>
      </c>
      <c r="C258" s="34">
        <v>2183917</v>
      </c>
      <c r="D258" s="34">
        <v>1736807</v>
      </c>
      <c r="E258" s="34">
        <v>1117781</v>
      </c>
      <c r="F258" s="34">
        <v>1646314.09</v>
      </c>
      <c r="G258" s="27">
        <f aca="true" t="shared" si="27" ref="G258:G313">E258/D258*100</f>
        <v>64.35838869834126</v>
      </c>
      <c r="H258" s="30">
        <f t="shared" si="26"/>
        <v>619026</v>
      </c>
    </row>
    <row r="259" spans="1:8" ht="12.75">
      <c r="A259" s="3" t="s">
        <v>113</v>
      </c>
      <c r="B259" s="3" t="s">
        <v>213</v>
      </c>
      <c r="C259" s="34">
        <v>742700</v>
      </c>
      <c r="D259" s="34">
        <v>794283.24</v>
      </c>
      <c r="E259" s="34">
        <v>571013.66</v>
      </c>
      <c r="F259" s="34">
        <v>636209.5</v>
      </c>
      <c r="G259" s="27">
        <f t="shared" si="27"/>
        <v>71.89043293926233</v>
      </c>
      <c r="H259" s="30">
        <f t="shared" si="26"/>
        <v>223269.57999999996</v>
      </c>
    </row>
    <row r="260" spans="1:8" ht="38.25">
      <c r="A260" s="17" t="s">
        <v>216</v>
      </c>
      <c r="B260" s="3" t="s">
        <v>215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27"/>
        <v>0</v>
      </c>
      <c r="H260" s="30">
        <f t="shared" si="26"/>
        <v>2000</v>
      </c>
    </row>
    <row r="261" spans="1:8" ht="12.75">
      <c r="A261" s="3" t="s">
        <v>115</v>
      </c>
      <c r="B261" s="3" t="s">
        <v>214</v>
      </c>
      <c r="C261" s="34">
        <v>250000</v>
      </c>
      <c r="D261" s="34">
        <v>263000</v>
      </c>
      <c r="E261" s="34">
        <v>132449.6</v>
      </c>
      <c r="F261" s="34">
        <v>149142.39</v>
      </c>
      <c r="G261" s="27">
        <f t="shared" si="27"/>
        <v>50.36106463878327</v>
      </c>
      <c r="H261" s="30">
        <f t="shared" si="26"/>
        <v>130550.4</v>
      </c>
    </row>
    <row r="262" spans="1:8" ht="25.5">
      <c r="A262" s="13" t="s">
        <v>118</v>
      </c>
      <c r="B262" s="3" t="s">
        <v>217</v>
      </c>
      <c r="C262" s="3">
        <v>259000</v>
      </c>
      <c r="D262" s="34">
        <v>396000</v>
      </c>
      <c r="E262" s="34">
        <v>274018.11</v>
      </c>
      <c r="F262" s="34">
        <v>286017.03</v>
      </c>
      <c r="G262" s="27">
        <f t="shared" si="27"/>
        <v>69.19649242424242</v>
      </c>
      <c r="H262" s="30">
        <f t="shared" si="26"/>
        <v>121981.89000000001</v>
      </c>
    </row>
    <row r="263" spans="1:8" ht="25.5">
      <c r="A263" s="13" t="s">
        <v>120</v>
      </c>
      <c r="B263" s="3" t="s">
        <v>218</v>
      </c>
      <c r="C263" s="3">
        <v>754200</v>
      </c>
      <c r="D263" s="34">
        <v>1237200</v>
      </c>
      <c r="E263" s="34">
        <v>897331.92</v>
      </c>
      <c r="F263" s="34">
        <v>229237.21</v>
      </c>
      <c r="G263" s="27">
        <f t="shared" si="27"/>
        <v>72.52925315227935</v>
      </c>
      <c r="H263" s="30">
        <f t="shared" si="26"/>
        <v>339868.07999999996</v>
      </c>
    </row>
    <row r="264" spans="1:8" ht="12.75">
      <c r="A264" s="3" t="s">
        <v>124</v>
      </c>
      <c r="B264" s="3" t="s">
        <v>219</v>
      </c>
      <c r="C264" s="3">
        <v>0</v>
      </c>
      <c r="D264" s="34">
        <v>0</v>
      </c>
      <c r="E264" s="34">
        <v>0</v>
      </c>
      <c r="F264" s="34"/>
      <c r="G264" s="27" t="e">
        <f t="shared" si="27"/>
        <v>#DIV/0!</v>
      </c>
      <c r="H264" s="30">
        <f t="shared" si="26"/>
        <v>0</v>
      </c>
    </row>
    <row r="265" spans="1:8" ht="12.75">
      <c r="A265" s="3" t="s">
        <v>335</v>
      </c>
      <c r="B265" s="3" t="s">
        <v>336</v>
      </c>
      <c r="C265" s="3">
        <v>42000</v>
      </c>
      <c r="D265" s="34">
        <v>54000</v>
      </c>
      <c r="E265" s="34">
        <v>12770.14</v>
      </c>
      <c r="F265" s="34">
        <v>28449.67</v>
      </c>
      <c r="G265" s="27">
        <f t="shared" si="27"/>
        <v>23.648407407407408</v>
      </c>
      <c r="H265" s="30">
        <f t="shared" si="26"/>
        <v>41229.86</v>
      </c>
    </row>
    <row r="266" spans="1:8" ht="12.75">
      <c r="A266" s="1" t="s">
        <v>73</v>
      </c>
      <c r="B266" s="1" t="s">
        <v>74</v>
      </c>
      <c r="C266" s="33">
        <f aca="true" t="shared" si="28" ref="C266:F267">C267</f>
        <v>0</v>
      </c>
      <c r="D266" s="33">
        <f t="shared" si="28"/>
        <v>81940</v>
      </c>
      <c r="E266" s="33">
        <f t="shared" si="28"/>
        <v>23290</v>
      </c>
      <c r="F266" s="33">
        <f t="shared" si="28"/>
        <v>723108.36</v>
      </c>
      <c r="G266" s="28">
        <f t="shared" si="27"/>
        <v>28.42323651452282</v>
      </c>
      <c r="H266" s="33">
        <f t="shared" si="26"/>
        <v>58650</v>
      </c>
    </row>
    <row r="267" spans="1:8" ht="12.75">
      <c r="A267" s="23" t="s">
        <v>75</v>
      </c>
      <c r="B267" s="23" t="s">
        <v>76</v>
      </c>
      <c r="C267" s="31">
        <f t="shared" si="28"/>
        <v>0</v>
      </c>
      <c r="D267" s="31">
        <f>D268+D269</f>
        <v>81940</v>
      </c>
      <c r="E267" s="31">
        <f>E268+E269</f>
        <v>23290</v>
      </c>
      <c r="F267" s="31">
        <f>F268+F269</f>
        <v>723108.36</v>
      </c>
      <c r="G267" s="28">
        <f t="shared" si="27"/>
        <v>28.42323651452282</v>
      </c>
      <c r="H267" s="33">
        <f t="shared" si="26"/>
        <v>58650</v>
      </c>
    </row>
    <row r="268" spans="1:8" ht="25.5">
      <c r="A268" s="13" t="s">
        <v>120</v>
      </c>
      <c r="B268" s="3" t="s">
        <v>233</v>
      </c>
      <c r="C268" s="36">
        <v>0</v>
      </c>
      <c r="D268" s="35">
        <v>81940</v>
      </c>
      <c r="E268" s="35">
        <v>23290</v>
      </c>
      <c r="F268" s="34">
        <v>723108.36</v>
      </c>
      <c r="G268" s="27">
        <f>E268/D268*100</f>
        <v>28.42323651452282</v>
      </c>
      <c r="H268" s="30">
        <f>D268-E268</f>
        <v>58650</v>
      </c>
    </row>
    <row r="269" spans="1:8" ht="38.25">
      <c r="A269" s="17" t="s">
        <v>160</v>
      </c>
      <c r="B269" s="3" t="s">
        <v>346</v>
      </c>
      <c r="C269" s="36"/>
      <c r="D269" s="35"/>
      <c r="E269" s="35"/>
      <c r="F269" s="35">
        <v>0</v>
      </c>
      <c r="G269" s="27"/>
      <c r="H269" s="30"/>
    </row>
    <row r="270" spans="1:8" ht="12.75">
      <c r="A270" s="1" t="s">
        <v>77</v>
      </c>
      <c r="B270" s="1" t="s">
        <v>78</v>
      </c>
      <c r="C270" s="33">
        <f>C271+C273+C274+C272+C275+C276+C277</f>
        <v>20410085</v>
      </c>
      <c r="D270" s="33">
        <f>D271+D273+D274+D272+D275+D276+D277</f>
        <v>25356034.39</v>
      </c>
      <c r="E270" s="33">
        <f>E271+E273+E274+E272+E275+E276+E277</f>
        <v>20050870.16</v>
      </c>
      <c r="F270" s="33">
        <f>F271+F273+F274+F272+F275+F276+F277</f>
        <v>28259731.440000005</v>
      </c>
      <c r="G270" s="28">
        <f t="shared" si="27"/>
        <v>79.0773109532764</v>
      </c>
      <c r="H270" s="33">
        <f t="shared" si="26"/>
        <v>5305164.23</v>
      </c>
    </row>
    <row r="271" spans="1:8" ht="12.75">
      <c r="A271" s="17" t="s">
        <v>234</v>
      </c>
      <c r="B271" s="3" t="s">
        <v>246</v>
      </c>
      <c r="C271" s="35">
        <f>C279</f>
        <v>1074200</v>
      </c>
      <c r="D271" s="35">
        <f>D279</f>
        <v>1252277.8</v>
      </c>
      <c r="E271" s="35">
        <f>E279</f>
        <v>819097.78</v>
      </c>
      <c r="F271" s="35">
        <f>F279</f>
        <v>779584.73</v>
      </c>
      <c r="G271" s="27">
        <f t="shared" si="27"/>
        <v>65.40863217410705</v>
      </c>
      <c r="H271" s="30">
        <f t="shared" si="26"/>
        <v>433180.02</v>
      </c>
    </row>
    <row r="272" spans="1:8" ht="25.5">
      <c r="A272" s="17" t="s">
        <v>240</v>
      </c>
      <c r="B272" s="3" t="s">
        <v>247</v>
      </c>
      <c r="C272" s="35">
        <f>C285</f>
        <v>11043800</v>
      </c>
      <c r="D272" s="35">
        <f>D285</f>
        <v>11468800</v>
      </c>
      <c r="E272" s="35">
        <f>E285</f>
        <v>7844911.09</v>
      </c>
      <c r="F272" s="35">
        <f>F285</f>
        <v>7502421.49</v>
      </c>
      <c r="G272" s="27">
        <f>E272/D272*100</f>
        <v>68.40219630650111</v>
      </c>
      <c r="H272" s="30">
        <f>D272-E272</f>
        <v>3623888.91</v>
      </c>
    </row>
    <row r="273" spans="1:8" ht="38.25">
      <c r="A273" s="17" t="s">
        <v>236</v>
      </c>
      <c r="B273" s="3" t="s">
        <v>248</v>
      </c>
      <c r="C273" s="35">
        <f aca="true" t="shared" si="29" ref="C273:F274">C281</f>
        <v>150000</v>
      </c>
      <c r="D273" s="35">
        <f t="shared" si="29"/>
        <v>792756.59</v>
      </c>
      <c r="E273" s="35">
        <f t="shared" si="29"/>
        <v>568928.1</v>
      </c>
      <c r="F273" s="35">
        <f t="shared" si="29"/>
        <v>8063921.41</v>
      </c>
      <c r="G273" s="27">
        <f t="shared" si="27"/>
        <v>71.76579888159618</v>
      </c>
      <c r="H273" s="30">
        <f t="shared" si="26"/>
        <v>223828.49</v>
      </c>
    </row>
    <row r="274" spans="1:8" ht="12.75">
      <c r="A274" s="3" t="s">
        <v>238</v>
      </c>
      <c r="B274" s="3" t="s">
        <v>249</v>
      </c>
      <c r="C274" s="35">
        <f t="shared" si="29"/>
        <v>3227085</v>
      </c>
      <c r="D274" s="35">
        <f t="shared" si="29"/>
        <v>6827200</v>
      </c>
      <c r="E274" s="35">
        <f t="shared" si="29"/>
        <v>6827200</v>
      </c>
      <c r="F274" s="35">
        <f t="shared" si="29"/>
        <v>7712900</v>
      </c>
      <c r="G274" s="27">
        <f t="shared" si="27"/>
        <v>100</v>
      </c>
      <c r="H274" s="30">
        <f t="shared" si="26"/>
        <v>0</v>
      </c>
    </row>
    <row r="275" spans="1:8" ht="25.5">
      <c r="A275" s="17" t="s">
        <v>242</v>
      </c>
      <c r="B275" s="3" t="s">
        <v>250</v>
      </c>
      <c r="C275" s="35">
        <f aca="true" t="shared" si="30" ref="C275:F276">C286</f>
        <v>1384200</v>
      </c>
      <c r="D275" s="35">
        <f t="shared" si="30"/>
        <v>1384200</v>
      </c>
      <c r="E275" s="35">
        <f t="shared" si="30"/>
        <v>1383857.3</v>
      </c>
      <c r="F275" s="35">
        <f t="shared" si="30"/>
        <v>1482857.3</v>
      </c>
      <c r="G275" s="27">
        <f t="shared" si="27"/>
        <v>99.97524201704955</v>
      </c>
      <c r="H275" s="30">
        <f t="shared" si="26"/>
        <v>342.69999999995343</v>
      </c>
    </row>
    <row r="276" spans="1:8" ht="12.75">
      <c r="A276" s="3" t="s">
        <v>244</v>
      </c>
      <c r="B276" s="3" t="s">
        <v>251</v>
      </c>
      <c r="C276" s="35">
        <f t="shared" si="30"/>
        <v>3530800</v>
      </c>
      <c r="D276" s="35">
        <f t="shared" si="30"/>
        <v>3530800</v>
      </c>
      <c r="E276" s="35">
        <f t="shared" si="30"/>
        <v>2606875.89</v>
      </c>
      <c r="F276" s="35">
        <f t="shared" si="30"/>
        <v>2618046.51</v>
      </c>
      <c r="G276" s="27">
        <f t="shared" si="27"/>
        <v>73.83244278916959</v>
      </c>
      <c r="H276" s="30">
        <f t="shared" si="26"/>
        <v>923924.1099999999</v>
      </c>
    </row>
    <row r="277" spans="1:8" ht="12.75">
      <c r="A277" s="3" t="s">
        <v>361</v>
      </c>
      <c r="B277" s="3" t="s">
        <v>363</v>
      </c>
      <c r="C277" s="35">
        <f>C283</f>
        <v>0</v>
      </c>
      <c r="D277" s="35">
        <f>D283</f>
        <v>100000</v>
      </c>
      <c r="E277" s="35">
        <f>E283</f>
        <v>0</v>
      </c>
      <c r="F277" s="35">
        <f>F283</f>
        <v>100000</v>
      </c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1074200</v>
      </c>
      <c r="D278" s="31">
        <f>D279</f>
        <v>1252277.8</v>
      </c>
      <c r="E278" s="31">
        <f>E279</f>
        <v>819097.78</v>
      </c>
      <c r="F278" s="31">
        <f>F279</f>
        <v>779584.73</v>
      </c>
      <c r="G278" s="28">
        <f t="shared" si="27"/>
        <v>65.40863217410705</v>
      </c>
      <c r="H278" s="33">
        <f t="shared" si="26"/>
        <v>433180.02</v>
      </c>
    </row>
    <row r="279" spans="1:8" ht="12.75">
      <c r="A279" s="17" t="s">
        <v>234</v>
      </c>
      <c r="B279" s="3" t="s">
        <v>235</v>
      </c>
      <c r="C279" s="3">
        <v>1074200</v>
      </c>
      <c r="D279" s="34">
        <v>1252277.8</v>
      </c>
      <c r="E279" s="34">
        <v>819097.78</v>
      </c>
      <c r="F279" s="34">
        <v>779584.73</v>
      </c>
      <c r="G279" s="27">
        <f t="shared" si="27"/>
        <v>65.40863217410705</v>
      </c>
      <c r="H279" s="30">
        <f t="shared" si="26"/>
        <v>433180.02</v>
      </c>
    </row>
    <row r="280" spans="1:8" ht="12.75">
      <c r="A280" s="23" t="s">
        <v>81</v>
      </c>
      <c r="B280" s="23" t="s">
        <v>82</v>
      </c>
      <c r="C280" s="31">
        <f>C282+C281+C283</f>
        <v>3377085</v>
      </c>
      <c r="D280" s="31">
        <f>D282+D281+D283</f>
        <v>7719956.59</v>
      </c>
      <c r="E280" s="31">
        <f>E282+E281+E283</f>
        <v>7396128.1</v>
      </c>
      <c r="F280" s="31">
        <f>F282+F281+F283</f>
        <v>15876821.41</v>
      </c>
      <c r="G280" s="28">
        <f t="shared" si="27"/>
        <v>95.80530685341586</v>
      </c>
      <c r="H280" s="33">
        <f t="shared" si="26"/>
        <v>323828.4900000002</v>
      </c>
    </row>
    <row r="281" spans="1:8" ht="38.25">
      <c r="A281" s="17" t="s">
        <v>236</v>
      </c>
      <c r="B281" s="3" t="s">
        <v>237</v>
      </c>
      <c r="C281" s="35">
        <v>150000</v>
      </c>
      <c r="D281" s="35">
        <v>792756.59</v>
      </c>
      <c r="E281" s="35">
        <v>568928.1</v>
      </c>
      <c r="F281" s="34">
        <v>8063921.41</v>
      </c>
      <c r="G281" s="27">
        <f>E281/D281*100</f>
        <v>71.76579888159618</v>
      </c>
      <c r="H281" s="30">
        <f>D281-E281</f>
        <v>223828.49</v>
      </c>
    </row>
    <row r="282" spans="1:8" ht="12.75">
      <c r="A282" s="3" t="s">
        <v>238</v>
      </c>
      <c r="B282" s="3" t="s">
        <v>239</v>
      </c>
      <c r="C282" s="3">
        <v>3227085</v>
      </c>
      <c r="D282" s="34">
        <v>6827200</v>
      </c>
      <c r="E282" s="34">
        <v>6827200</v>
      </c>
      <c r="F282" s="34">
        <v>7712900</v>
      </c>
      <c r="G282" s="27">
        <f t="shared" si="27"/>
        <v>100</v>
      </c>
      <c r="H282" s="30">
        <f t="shared" si="26"/>
        <v>0</v>
      </c>
    </row>
    <row r="283" spans="1:8" ht="12.75">
      <c r="A283" s="3" t="s">
        <v>361</v>
      </c>
      <c r="B283" s="3" t="s">
        <v>416</v>
      </c>
      <c r="C283" s="3"/>
      <c r="D283" s="34">
        <v>100000</v>
      </c>
      <c r="E283" s="34"/>
      <c r="F283" s="34">
        <v>100000</v>
      </c>
      <c r="G283" s="27">
        <f t="shared" si="27"/>
        <v>0</v>
      </c>
      <c r="H283" s="30">
        <f t="shared" si="26"/>
        <v>100000</v>
      </c>
    </row>
    <row r="284" spans="1:8" ht="12.75">
      <c r="A284" s="23" t="s">
        <v>83</v>
      </c>
      <c r="B284" s="23" t="s">
        <v>84</v>
      </c>
      <c r="C284" s="31">
        <f>C285+C286+C287</f>
        <v>15958800</v>
      </c>
      <c r="D284" s="31">
        <f>D285+D286+D287</f>
        <v>16383800</v>
      </c>
      <c r="E284" s="31">
        <f>E285+E286+E287</f>
        <v>11835644.280000001</v>
      </c>
      <c r="F284" s="31">
        <f>F285+F286+F287</f>
        <v>11603325.3</v>
      </c>
      <c r="G284" s="28">
        <f t="shared" si="27"/>
        <v>72.23992162990271</v>
      </c>
      <c r="H284" s="33">
        <f t="shared" si="26"/>
        <v>4548155.719999999</v>
      </c>
    </row>
    <row r="285" spans="1:8" ht="25.5">
      <c r="A285" s="17" t="s">
        <v>240</v>
      </c>
      <c r="B285" s="3" t="s">
        <v>241</v>
      </c>
      <c r="C285" s="34">
        <v>11043800</v>
      </c>
      <c r="D285" s="34">
        <v>11468800</v>
      </c>
      <c r="E285" s="34">
        <v>7844911.09</v>
      </c>
      <c r="F285" s="34">
        <v>7502421.49</v>
      </c>
      <c r="G285" s="27">
        <f t="shared" si="27"/>
        <v>68.40219630650111</v>
      </c>
      <c r="H285" s="30">
        <f t="shared" si="26"/>
        <v>3623888.91</v>
      </c>
    </row>
    <row r="286" spans="1:8" ht="25.5">
      <c r="A286" s="17" t="s">
        <v>242</v>
      </c>
      <c r="B286" s="3" t="s">
        <v>243</v>
      </c>
      <c r="C286" s="34">
        <v>1384200</v>
      </c>
      <c r="D286" s="34">
        <v>1384200</v>
      </c>
      <c r="E286" s="34">
        <v>1383857.3</v>
      </c>
      <c r="F286" s="34">
        <v>1482857.3</v>
      </c>
      <c r="G286" s="27">
        <f t="shared" si="27"/>
        <v>99.97524201704955</v>
      </c>
      <c r="H286" s="30">
        <f t="shared" si="26"/>
        <v>342.69999999995343</v>
      </c>
    </row>
    <row r="287" spans="1:8" ht="12.75">
      <c r="A287" s="3" t="s">
        <v>244</v>
      </c>
      <c r="B287" s="3" t="s">
        <v>245</v>
      </c>
      <c r="C287" s="3">
        <v>3530800</v>
      </c>
      <c r="D287" s="34">
        <v>3530800</v>
      </c>
      <c r="E287" s="34">
        <v>2606875.89</v>
      </c>
      <c r="F287" s="34">
        <v>2618046.51</v>
      </c>
      <c r="G287" s="27">
        <f t="shared" si="27"/>
        <v>73.83244278916959</v>
      </c>
      <c r="H287" s="30">
        <f t="shared" si="26"/>
        <v>923924.1099999999</v>
      </c>
    </row>
    <row r="288" spans="1:8" ht="12.75">
      <c r="A288" s="1" t="s">
        <v>85</v>
      </c>
      <c r="B288" s="1" t="s">
        <v>86</v>
      </c>
      <c r="C288" s="33">
        <f>C289+C294+C296+C290+C291+C293+C295+C297+C292</f>
        <v>6336700</v>
      </c>
      <c r="D288" s="33">
        <f>D289+D294+D296+D290+D291+D293+D295+D297+D292</f>
        <v>6748382</v>
      </c>
      <c r="E288" s="33">
        <f>E289+E294+E296+E290+E291+E293+E295+E297+E292</f>
        <v>5134249.510000001</v>
      </c>
      <c r="F288" s="33">
        <f>F289+F294+F296+F290+F291+F293+F295+F297</f>
        <v>5405437.379999999</v>
      </c>
      <c r="G288" s="28">
        <f t="shared" si="27"/>
        <v>76.08119264736348</v>
      </c>
      <c r="H288" s="33">
        <f t="shared" si="26"/>
        <v>1614132.4899999993</v>
      </c>
    </row>
    <row r="289" spans="1:8" ht="12.75">
      <c r="A289" s="3" t="s">
        <v>113</v>
      </c>
      <c r="B289" s="3" t="s">
        <v>275</v>
      </c>
      <c r="C289" s="35">
        <f>C305</f>
        <v>610000</v>
      </c>
      <c r="D289" s="35">
        <f aca="true" t="shared" si="31" ref="D289:E291">D305</f>
        <v>610000</v>
      </c>
      <c r="E289" s="35">
        <f t="shared" si="31"/>
        <v>557313.53</v>
      </c>
      <c r="F289" s="35">
        <f>F305</f>
        <v>517191.09</v>
      </c>
      <c r="G289" s="27">
        <f t="shared" si="27"/>
        <v>91.3628737704918</v>
      </c>
      <c r="H289" s="30">
        <f t="shared" si="26"/>
        <v>52686.46999999997</v>
      </c>
    </row>
    <row r="290" spans="1:8" ht="38.25">
      <c r="A290" s="17" t="s">
        <v>216</v>
      </c>
      <c r="B290" s="3" t="s">
        <v>276</v>
      </c>
      <c r="C290" s="35">
        <f>C306</f>
        <v>0</v>
      </c>
      <c r="D290" s="35">
        <f t="shared" si="31"/>
        <v>0</v>
      </c>
      <c r="E290" s="35">
        <f t="shared" si="31"/>
        <v>0</v>
      </c>
      <c r="F290" s="35">
        <f>F306</f>
        <v>0</v>
      </c>
      <c r="G290" s="27" t="e">
        <f t="shared" si="27"/>
        <v>#DIV/0!</v>
      </c>
      <c r="H290" s="30">
        <f t="shared" si="26"/>
        <v>0</v>
      </c>
    </row>
    <row r="291" spans="1:8" ht="12.75">
      <c r="A291" s="3" t="s">
        <v>115</v>
      </c>
      <c r="B291" s="3" t="s">
        <v>277</v>
      </c>
      <c r="C291" s="35">
        <f>C307</f>
        <v>190000</v>
      </c>
      <c r="D291" s="35">
        <f t="shared" si="31"/>
        <v>190000</v>
      </c>
      <c r="E291" s="35">
        <f t="shared" si="31"/>
        <v>136811.07</v>
      </c>
      <c r="F291" s="35">
        <f>F307</f>
        <v>90840.05</v>
      </c>
      <c r="G291" s="27">
        <f t="shared" si="27"/>
        <v>72.00582631578948</v>
      </c>
      <c r="H291" s="30">
        <f t="shared" si="26"/>
        <v>53188.92999999999</v>
      </c>
    </row>
    <row r="292" spans="1:8" ht="25.5">
      <c r="A292" s="13" t="s">
        <v>118</v>
      </c>
      <c r="B292" s="3" t="s">
        <v>373</v>
      </c>
      <c r="C292" s="35">
        <f>C308</f>
        <v>26000</v>
      </c>
      <c r="D292" s="35">
        <f>D308</f>
        <v>30000</v>
      </c>
      <c r="E292" s="35">
        <f>E308</f>
        <v>14060.65</v>
      </c>
      <c r="F292" s="35"/>
      <c r="G292" s="27"/>
      <c r="H292" s="30"/>
    </row>
    <row r="293" spans="1:8" ht="25.5">
      <c r="A293" s="13" t="s">
        <v>120</v>
      </c>
      <c r="B293" s="3" t="s">
        <v>278</v>
      </c>
      <c r="C293" s="35">
        <f>C299+C303+C309</f>
        <v>500700</v>
      </c>
      <c r="D293" s="35">
        <f>D299+D303+D309</f>
        <v>870282</v>
      </c>
      <c r="E293" s="35">
        <f>E299+E303+E309</f>
        <v>659481.4</v>
      </c>
      <c r="F293" s="35">
        <f>F299+F303+F309</f>
        <v>1009482.35</v>
      </c>
      <c r="G293" s="27">
        <f t="shared" si="27"/>
        <v>75.7778972792727</v>
      </c>
      <c r="H293" s="30">
        <f t="shared" si="26"/>
        <v>210800.59999999998</v>
      </c>
    </row>
    <row r="294" spans="1:8" ht="51">
      <c r="A294" s="17" t="s">
        <v>154</v>
      </c>
      <c r="B294" s="3" t="s">
        <v>279</v>
      </c>
      <c r="C294" s="35">
        <f aca="true" t="shared" si="32" ref="C294:F295">C300</f>
        <v>5000000</v>
      </c>
      <c r="D294" s="35">
        <f t="shared" si="32"/>
        <v>5038100</v>
      </c>
      <c r="E294" s="35">
        <f t="shared" si="32"/>
        <v>3764715.34</v>
      </c>
      <c r="F294" s="35">
        <f t="shared" si="32"/>
        <v>3605940.26</v>
      </c>
      <c r="G294" s="27">
        <f t="shared" si="27"/>
        <v>74.724903038844</v>
      </c>
      <c r="H294" s="30">
        <f t="shared" si="26"/>
        <v>1273384.6600000001</v>
      </c>
    </row>
    <row r="295" spans="1:8" ht="12.75">
      <c r="A295" s="17" t="s">
        <v>156</v>
      </c>
      <c r="B295" s="3" t="s">
        <v>348</v>
      </c>
      <c r="C295" s="35">
        <f t="shared" si="32"/>
        <v>0</v>
      </c>
      <c r="D295" s="35">
        <f t="shared" si="32"/>
        <v>0</v>
      </c>
      <c r="E295" s="35">
        <f t="shared" si="32"/>
        <v>0</v>
      </c>
      <c r="F295" s="35">
        <f t="shared" si="32"/>
        <v>180195</v>
      </c>
      <c r="G295" s="27" t="e">
        <f t="shared" si="27"/>
        <v>#DIV/0!</v>
      </c>
      <c r="H295" s="30"/>
    </row>
    <row r="296" spans="1:8" ht="12.75">
      <c r="A296" s="3" t="s">
        <v>124</v>
      </c>
      <c r="B296" s="3" t="s">
        <v>280</v>
      </c>
      <c r="C296" s="35">
        <f aca="true" t="shared" si="33" ref="C296:F297">C310</f>
        <v>0</v>
      </c>
      <c r="D296" s="35">
        <f t="shared" si="33"/>
        <v>0</v>
      </c>
      <c r="E296" s="35">
        <f t="shared" si="33"/>
        <v>0</v>
      </c>
      <c r="F296" s="35">
        <f t="shared" si="33"/>
        <v>1788.63</v>
      </c>
      <c r="G296" s="27" t="e">
        <f t="shared" si="27"/>
        <v>#DIV/0!</v>
      </c>
      <c r="H296" s="30">
        <f t="shared" si="26"/>
        <v>0</v>
      </c>
    </row>
    <row r="297" spans="1:8" ht="12.75">
      <c r="A297" s="3" t="s">
        <v>335</v>
      </c>
      <c r="B297" s="3" t="s">
        <v>380</v>
      </c>
      <c r="C297" s="35">
        <f t="shared" si="33"/>
        <v>10000</v>
      </c>
      <c r="D297" s="35">
        <f t="shared" si="33"/>
        <v>10000</v>
      </c>
      <c r="E297" s="35">
        <f t="shared" si="33"/>
        <v>1867.52</v>
      </c>
      <c r="F297" s="35">
        <f t="shared" si="33"/>
        <v>0</v>
      </c>
      <c r="G297" s="27"/>
      <c r="H297" s="30"/>
    </row>
    <row r="298" spans="1:8" ht="12.75">
      <c r="A298" s="23" t="s">
        <v>87</v>
      </c>
      <c r="B298" s="23" t="s">
        <v>88</v>
      </c>
      <c r="C298" s="31">
        <f>C299+C300+C301</f>
        <v>5220000</v>
      </c>
      <c r="D298" s="31">
        <f>D299+D300+D301</f>
        <v>5414100</v>
      </c>
      <c r="E298" s="31">
        <f>E299+E300+E301</f>
        <v>4077938.4699999997</v>
      </c>
      <c r="F298" s="31">
        <f>F299+F300+F301</f>
        <v>4506524.76</v>
      </c>
      <c r="G298" s="28">
        <f t="shared" si="27"/>
        <v>75.32070833564212</v>
      </c>
      <c r="H298" s="33">
        <f t="shared" si="26"/>
        <v>1336161.5300000003</v>
      </c>
    </row>
    <row r="299" spans="1:8" ht="25.5">
      <c r="A299" s="13" t="s">
        <v>120</v>
      </c>
      <c r="B299" s="3" t="s">
        <v>252</v>
      </c>
      <c r="C299" s="3">
        <v>220000</v>
      </c>
      <c r="D299" s="34">
        <v>376000</v>
      </c>
      <c r="E299" s="34">
        <v>313223.13</v>
      </c>
      <c r="F299" s="34">
        <v>720389.5</v>
      </c>
      <c r="G299" s="27">
        <f t="shared" si="27"/>
        <v>83.30402393617021</v>
      </c>
      <c r="H299" s="30">
        <f t="shared" si="26"/>
        <v>62776.869999999995</v>
      </c>
    </row>
    <row r="300" spans="1:8" ht="51">
      <c r="A300" s="17" t="s">
        <v>154</v>
      </c>
      <c r="B300" s="3" t="s">
        <v>253</v>
      </c>
      <c r="C300" s="3">
        <v>5000000</v>
      </c>
      <c r="D300" s="34">
        <v>5038100</v>
      </c>
      <c r="E300" s="34">
        <v>3764715.34</v>
      </c>
      <c r="F300" s="34">
        <v>3605940.26</v>
      </c>
      <c r="G300" s="27">
        <f t="shared" si="27"/>
        <v>74.724903038844</v>
      </c>
      <c r="H300" s="30">
        <f t="shared" si="26"/>
        <v>1273384.6600000001</v>
      </c>
    </row>
    <row r="301" spans="1:8" ht="12.75">
      <c r="A301" s="17" t="s">
        <v>156</v>
      </c>
      <c r="B301" s="3" t="s">
        <v>347</v>
      </c>
      <c r="C301" s="3"/>
      <c r="D301" s="34">
        <v>0</v>
      </c>
      <c r="E301" s="34">
        <v>0</v>
      </c>
      <c r="F301" s="34">
        <v>180195</v>
      </c>
      <c r="G301" s="27"/>
      <c r="H301" s="30"/>
    </row>
    <row r="302" spans="1:8" ht="12.75">
      <c r="A302" s="23" t="s">
        <v>89</v>
      </c>
      <c r="B302" s="23" t="s">
        <v>90</v>
      </c>
      <c r="C302" s="31">
        <f>C303</f>
        <v>120000</v>
      </c>
      <c r="D302" s="31">
        <f>D303</f>
        <v>306300</v>
      </c>
      <c r="E302" s="31">
        <f>E303</f>
        <v>191689.75</v>
      </c>
      <c r="F302" s="31">
        <f>F303</f>
        <v>167165</v>
      </c>
      <c r="G302" s="28">
        <f t="shared" si="27"/>
        <v>62.582353901403856</v>
      </c>
      <c r="H302" s="33">
        <f t="shared" si="26"/>
        <v>114610.25</v>
      </c>
    </row>
    <row r="303" spans="1:8" ht="25.5">
      <c r="A303" s="13" t="s">
        <v>120</v>
      </c>
      <c r="B303" s="3" t="s">
        <v>254</v>
      </c>
      <c r="C303" s="3">
        <v>120000</v>
      </c>
      <c r="D303" s="34">
        <v>306300</v>
      </c>
      <c r="E303" s="34">
        <v>191689.75</v>
      </c>
      <c r="F303" s="34">
        <v>167165</v>
      </c>
      <c r="G303" s="27">
        <f>E303/D303*100</f>
        <v>62.582353901403856</v>
      </c>
      <c r="H303" s="30">
        <f>D303-E303</f>
        <v>114610.25</v>
      </c>
    </row>
    <row r="304" spans="1:8" ht="25.5">
      <c r="A304" s="24" t="s">
        <v>91</v>
      </c>
      <c r="B304" s="23" t="s">
        <v>92</v>
      </c>
      <c r="C304" s="31">
        <f>C305+C310+C306+C307+C309+C311+C308</f>
        <v>996700</v>
      </c>
      <c r="D304" s="31">
        <f>D305+D310+D306+D307+D309+D311+D308</f>
        <v>1027982</v>
      </c>
      <c r="E304" s="31">
        <f>E305+E310+E306+E307+E309+E311+E308</f>
        <v>864621.2900000002</v>
      </c>
      <c r="F304" s="31">
        <f>F305+F310+F306+F307+F309+F311</f>
        <v>731747.62</v>
      </c>
      <c r="G304" s="28">
        <f t="shared" si="27"/>
        <v>84.10860209614567</v>
      </c>
      <c r="H304" s="33">
        <f t="shared" si="26"/>
        <v>163360.70999999985</v>
      </c>
    </row>
    <row r="305" spans="1:8" ht="12.75">
      <c r="A305" s="3" t="s">
        <v>113</v>
      </c>
      <c r="B305" s="3" t="s">
        <v>255</v>
      </c>
      <c r="C305" s="34">
        <v>610000</v>
      </c>
      <c r="D305" s="34">
        <v>610000</v>
      </c>
      <c r="E305" s="34">
        <v>557313.53</v>
      </c>
      <c r="F305" s="34">
        <v>517191.09</v>
      </c>
      <c r="G305" s="27">
        <f t="shared" si="27"/>
        <v>91.3628737704918</v>
      </c>
      <c r="H305" s="30">
        <f t="shared" si="26"/>
        <v>52686.46999999997</v>
      </c>
    </row>
    <row r="306" spans="1:8" ht="38.25">
      <c r="A306" s="17" t="s">
        <v>216</v>
      </c>
      <c r="B306" s="3" t="s">
        <v>256</v>
      </c>
      <c r="C306" s="34">
        <v>0</v>
      </c>
      <c r="D306" s="34">
        <v>0</v>
      </c>
      <c r="E306" s="34">
        <v>0</v>
      </c>
      <c r="F306" s="34">
        <v>0</v>
      </c>
      <c r="G306" s="27" t="e">
        <f t="shared" si="27"/>
        <v>#DIV/0!</v>
      </c>
      <c r="H306" s="30">
        <f t="shared" si="26"/>
        <v>0</v>
      </c>
    </row>
    <row r="307" spans="1:8" ht="12.75">
      <c r="A307" s="3" t="s">
        <v>115</v>
      </c>
      <c r="B307" s="3" t="s">
        <v>257</v>
      </c>
      <c r="C307" s="34">
        <v>190000</v>
      </c>
      <c r="D307" s="34">
        <v>190000</v>
      </c>
      <c r="E307" s="34">
        <v>136811.07</v>
      </c>
      <c r="F307" s="34">
        <v>90840.05</v>
      </c>
      <c r="G307" s="27">
        <f t="shared" si="27"/>
        <v>72.00582631578948</v>
      </c>
      <c r="H307" s="30">
        <f t="shared" si="26"/>
        <v>53188.92999999999</v>
      </c>
    </row>
    <row r="308" spans="1:8" ht="25.5">
      <c r="A308" s="13" t="s">
        <v>118</v>
      </c>
      <c r="B308" s="3" t="s">
        <v>372</v>
      </c>
      <c r="C308" s="34">
        <v>26000</v>
      </c>
      <c r="D308" s="34">
        <v>30000</v>
      </c>
      <c r="E308" s="34">
        <v>14060.65</v>
      </c>
      <c r="F308" s="34"/>
      <c r="G308" s="27"/>
      <c r="H308" s="30"/>
    </row>
    <row r="309" spans="1:8" ht="25.5">
      <c r="A309" s="13" t="s">
        <v>120</v>
      </c>
      <c r="B309" s="3" t="s">
        <v>258</v>
      </c>
      <c r="C309" s="34">
        <v>160700</v>
      </c>
      <c r="D309" s="34">
        <v>187982</v>
      </c>
      <c r="E309" s="34">
        <v>154568.52</v>
      </c>
      <c r="F309" s="34">
        <v>121927.85</v>
      </c>
      <c r="G309" s="27">
        <f t="shared" si="27"/>
        <v>82.2251704950474</v>
      </c>
      <c r="H309" s="30">
        <f t="shared" si="26"/>
        <v>33413.48000000001</v>
      </c>
    </row>
    <row r="310" spans="1:8" ht="12.75">
      <c r="A310" s="3" t="s">
        <v>124</v>
      </c>
      <c r="B310" s="3" t="s">
        <v>259</v>
      </c>
      <c r="C310" s="34">
        <v>0</v>
      </c>
      <c r="D310" s="34"/>
      <c r="E310" s="34"/>
      <c r="F310" s="34">
        <v>1788.63</v>
      </c>
      <c r="G310" s="27" t="e">
        <f t="shared" si="27"/>
        <v>#DIV/0!</v>
      </c>
      <c r="H310" s="30">
        <f t="shared" si="26"/>
        <v>0</v>
      </c>
    </row>
    <row r="311" spans="1:8" ht="12.75">
      <c r="A311" s="3" t="s">
        <v>335</v>
      </c>
      <c r="B311" s="3" t="s">
        <v>379</v>
      </c>
      <c r="C311" s="34">
        <v>10000</v>
      </c>
      <c r="D311" s="34">
        <v>10000</v>
      </c>
      <c r="E311" s="34">
        <v>1867.52</v>
      </c>
      <c r="F311" s="34"/>
      <c r="G311" s="27"/>
      <c r="H311" s="30"/>
    </row>
    <row r="312" spans="1:8" ht="12.75">
      <c r="A312" s="1" t="s">
        <v>93</v>
      </c>
      <c r="B312" s="1" t="s">
        <v>94</v>
      </c>
      <c r="C312" s="33">
        <f aca="true" t="shared" si="34" ref="C312:F313">C313</f>
        <v>100000</v>
      </c>
      <c r="D312" s="33">
        <f t="shared" si="34"/>
        <v>200000</v>
      </c>
      <c r="E312" s="33">
        <f t="shared" si="34"/>
        <v>0</v>
      </c>
      <c r="F312" s="33">
        <f t="shared" si="34"/>
        <v>300000</v>
      </c>
      <c r="G312" s="28">
        <f t="shared" si="27"/>
        <v>0</v>
      </c>
      <c r="H312" s="33">
        <f t="shared" si="26"/>
        <v>200000</v>
      </c>
    </row>
    <row r="313" spans="1:8" ht="12.75">
      <c r="A313" s="23" t="s">
        <v>95</v>
      </c>
      <c r="B313" s="23" t="s">
        <v>96</v>
      </c>
      <c r="C313" s="31">
        <f t="shared" si="34"/>
        <v>100000</v>
      </c>
      <c r="D313" s="31">
        <f t="shared" si="34"/>
        <v>200000</v>
      </c>
      <c r="E313" s="31">
        <f t="shared" si="34"/>
        <v>0</v>
      </c>
      <c r="F313" s="31">
        <f t="shared" si="34"/>
        <v>300000</v>
      </c>
      <c r="G313" s="28">
        <f t="shared" si="27"/>
        <v>0</v>
      </c>
      <c r="H313" s="33">
        <f t="shared" si="26"/>
        <v>200000</v>
      </c>
    </row>
    <row r="314" spans="1:8" ht="51">
      <c r="A314" s="17" t="s">
        <v>260</v>
      </c>
      <c r="B314" s="3" t="s">
        <v>261</v>
      </c>
      <c r="C314" s="3">
        <v>100000</v>
      </c>
      <c r="D314" s="34">
        <v>200000</v>
      </c>
      <c r="E314" s="34">
        <v>0</v>
      </c>
      <c r="F314" s="34">
        <v>300000</v>
      </c>
      <c r="G314" s="27">
        <f>E314/D314*100</f>
        <v>0</v>
      </c>
      <c r="H314" s="30">
        <f>D314-E314</f>
        <v>200000</v>
      </c>
    </row>
    <row r="315" spans="1:8" ht="51">
      <c r="A315" s="14" t="s">
        <v>97</v>
      </c>
      <c r="B315" s="1" t="s">
        <v>98</v>
      </c>
      <c r="C315" s="33">
        <f>C316</f>
        <v>0</v>
      </c>
      <c r="D315" s="33">
        <f>D316+D318</f>
        <v>0</v>
      </c>
      <c r="E315" s="33">
        <f>E316+E318</f>
        <v>0</v>
      </c>
      <c r="F315" s="33">
        <f>F316+F318</f>
        <v>0</v>
      </c>
      <c r="G315" s="28"/>
      <c r="H315" s="33">
        <f>D315-E315</f>
        <v>0</v>
      </c>
    </row>
    <row r="316" spans="1:8" ht="38.25">
      <c r="A316" s="14" t="s">
        <v>99</v>
      </c>
      <c r="B316" s="1" t="s">
        <v>100</v>
      </c>
      <c r="C316" s="33">
        <v>0</v>
      </c>
      <c r="D316" s="33">
        <v>0</v>
      </c>
      <c r="E316" s="33">
        <v>0</v>
      </c>
      <c r="F316" s="33">
        <v>0</v>
      </c>
      <c r="G316" s="28"/>
      <c r="H316" s="33">
        <f>D316-E316</f>
        <v>0</v>
      </c>
    </row>
    <row r="317" spans="1:8" s="4" customFormat="1" ht="12.75">
      <c r="A317" s="14" t="s">
        <v>110</v>
      </c>
      <c r="B317" s="1" t="s">
        <v>111</v>
      </c>
      <c r="C317" s="33"/>
      <c r="D317" s="33"/>
      <c r="E317" s="33"/>
      <c r="F317" s="33"/>
      <c r="G317" s="28"/>
      <c r="H317" s="33"/>
    </row>
    <row r="318" spans="1:8" s="4" customFormat="1" ht="12.75">
      <c r="A318" s="14" t="s">
        <v>106</v>
      </c>
      <c r="B318" s="1" t="s">
        <v>107</v>
      </c>
      <c r="C318" s="1"/>
      <c r="D318" s="33"/>
      <c r="E318" s="33"/>
      <c r="F318" s="33"/>
      <c r="G318" s="28"/>
      <c r="H318" s="33"/>
    </row>
    <row r="319" spans="1:8" ht="12.75">
      <c r="A319" s="17" t="s">
        <v>101</v>
      </c>
      <c r="B319" s="3"/>
      <c r="C319" s="3">
        <v>-902209.91</v>
      </c>
      <c r="D319" s="3">
        <v>-11735763.69</v>
      </c>
      <c r="E319" s="11">
        <v>-5779776.54</v>
      </c>
      <c r="F319" s="11">
        <v>2227975.11</v>
      </c>
      <c r="G319" s="3"/>
      <c r="H319" s="3"/>
    </row>
    <row r="320" ht="12.75">
      <c r="D320" t="s">
        <v>103</v>
      </c>
    </row>
    <row r="321" spans="1:7" ht="15">
      <c r="A321" s="37" t="s">
        <v>104</v>
      </c>
      <c r="G321" s="37" t="s">
        <v>105</v>
      </c>
    </row>
    <row r="322" ht="12.75">
      <c r="F322" t="s">
        <v>103</v>
      </c>
    </row>
    <row r="324" ht="12.75">
      <c r="D32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E103" sqref="E10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412</v>
      </c>
      <c r="G5" s="44" t="s">
        <v>387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400926199.24</v>
      </c>
      <c r="E7" s="29">
        <f>E8+E70+E72+E106+E145+E156+E159+E212+E249+E253+E273+E295+E298</f>
        <v>297246867.14</v>
      </c>
      <c r="F7" s="29">
        <f>F8+F70+F72+F106+F145+F156+F159+F212+F249+F253+F273+F295+F298</f>
        <v>319317801.22</v>
      </c>
      <c r="G7" s="28">
        <f>E7/D7*100</f>
        <v>74.14004565016313</v>
      </c>
      <c r="H7" s="33">
        <f>D7-E7</f>
        <v>103679332.10000002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38905509.300000004</v>
      </c>
      <c r="E8" s="29">
        <f>E9+E17+E18+E19+E13+E21+E23+E22</f>
        <v>23772956.3</v>
      </c>
      <c r="F8" s="29">
        <f>F9+F17+F18+F19+F13+F21+F23+F22+F20</f>
        <v>23076192.070000004</v>
      </c>
      <c r="G8" s="28">
        <f aca="true" t="shared" si="0" ref="G8:G74">E8/D8*100</f>
        <v>61.10434416032692</v>
      </c>
      <c r="H8" s="33">
        <f aca="true" t="shared" si="1" ref="H8:H74">D8-E8</f>
        <v>15132553.000000004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19508078</v>
      </c>
      <c r="E9" s="35">
        <f>E10+E11+E12</f>
        <v>14254648.36</v>
      </c>
      <c r="F9" s="35">
        <f>F10+F11+F12</f>
        <v>14302458.100000001</v>
      </c>
      <c r="G9" s="27">
        <f t="shared" si="0"/>
        <v>73.07049090125639</v>
      </c>
      <c r="H9" s="30">
        <f t="shared" si="1"/>
        <v>5253429.640000001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14740933.23</v>
      </c>
      <c r="E10" s="35">
        <f>E26+E30+E37+E45+E58</f>
        <v>11156371.15</v>
      </c>
      <c r="F10" s="35">
        <f>F26+F30+F37+F45+F58</f>
        <v>10869022.63</v>
      </c>
      <c r="G10" s="27">
        <f t="shared" si="0"/>
        <v>75.68293659518869</v>
      </c>
      <c r="H10" s="30">
        <f t="shared" si="1"/>
        <v>3584562.08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4716594.77</v>
      </c>
      <c r="E11" s="35">
        <f>E27+E31+E39+E47+E60</f>
        <v>3076851.71</v>
      </c>
      <c r="F11" s="35">
        <f>F27+F31+F39+F47+F60</f>
        <v>3290266.31</v>
      </c>
      <c r="G11" s="27">
        <f t="shared" si="0"/>
        <v>65.2345995371572</v>
      </c>
      <c r="H11" s="30">
        <f t="shared" si="1"/>
        <v>1639743.0599999996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50550</v>
      </c>
      <c r="E12" s="35">
        <f>E38+E46+E59</f>
        <v>21425.5</v>
      </c>
      <c r="F12" s="35">
        <f>F38+F46+F59</f>
        <v>143169.16</v>
      </c>
      <c r="G12" s="27">
        <f t="shared" si="0"/>
        <v>42.38476755687438</v>
      </c>
      <c r="H12" s="30">
        <f t="shared" si="1"/>
        <v>29124.5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4888404.32</v>
      </c>
      <c r="F13" s="35">
        <f>F14+F15+F16</f>
        <v>3863784.66</v>
      </c>
      <c r="G13" s="27">
        <f>E13/D13*100</f>
        <v>73.84296555891238</v>
      </c>
      <c r="H13" s="30">
        <f>D13-E13</f>
        <v>1731595.6799999997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3802723.95</v>
      </c>
      <c r="F14" s="35">
        <f>F62</f>
        <v>2969587.61</v>
      </c>
      <c r="G14" s="27">
        <f>E14/D14*100</f>
        <v>75.9936840527578</v>
      </c>
      <c r="H14" s="30">
        <f>D14-E14</f>
        <v>1201276.0499999998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 t="shared" si="2"/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1611000</v>
      </c>
      <c r="E16" s="35">
        <f t="shared" si="2"/>
        <v>1085480.37</v>
      </c>
      <c r="F16" s="35">
        <f>F64</f>
        <v>893997.05</v>
      </c>
      <c r="G16" s="27">
        <f>E16/D16*100</f>
        <v>67.3792905027933</v>
      </c>
      <c r="H16" s="30">
        <f>D16-E16</f>
        <v>525519.6299999999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3779517.52</v>
      </c>
      <c r="E17" s="35">
        <f>E32+E40+E48+E65</f>
        <v>978449.81</v>
      </c>
      <c r="F17" s="35">
        <f>F32+F40+F48+F65</f>
        <v>980950.46</v>
      </c>
      <c r="G17" s="27">
        <f t="shared" si="0"/>
        <v>25.888219986343653</v>
      </c>
      <c r="H17" s="30">
        <f t="shared" si="1"/>
        <v>2801067.71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D33+D41+D49+D66+D53</f>
        <v>7991116.220000001</v>
      </c>
      <c r="E18" s="35">
        <f>E33+E41+E49+E66+E53</f>
        <v>3632520.76</v>
      </c>
      <c r="F18" s="35">
        <f>F33+F41+F49+F66+F53</f>
        <v>3890078.44</v>
      </c>
      <c r="G18" s="27">
        <f t="shared" si="0"/>
        <v>45.45698823536819</v>
      </c>
      <c r="H18" s="30">
        <f t="shared" si="1"/>
        <v>4358595.460000001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3000</v>
      </c>
      <c r="E21" s="35">
        <f>E50+E67</f>
        <v>0</v>
      </c>
      <c r="F21" s="35">
        <f>F50+F67</f>
        <v>10993.95</v>
      </c>
      <c r="G21" s="27">
        <f t="shared" si="0"/>
        <v>0</v>
      </c>
      <c r="H21" s="30">
        <f t="shared" si="1"/>
        <v>3000</v>
      </c>
    </row>
    <row r="22" spans="1:8" s="7" customFormat="1" ht="12.75">
      <c r="A22" s="3" t="s">
        <v>335</v>
      </c>
      <c r="B22" s="3" t="s">
        <v>339</v>
      </c>
      <c r="C22" s="35">
        <f>C34+C42+C51+C68</f>
        <v>26000</v>
      </c>
      <c r="D22" s="35">
        <f>D34+D42+D51+D68</f>
        <v>99028.2</v>
      </c>
      <c r="E22" s="35">
        <f>E34+E42+E51+E68</f>
        <v>18933.05</v>
      </c>
      <c r="F22" s="35">
        <f>F51+F42+F34+F68</f>
        <v>27926.459999999995</v>
      </c>
      <c r="G22" s="27">
        <f>E22/D22*100</f>
        <v>19.11884695470583</v>
      </c>
      <c r="H22" s="30">
        <f>D22-E22</f>
        <v>80095.15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904769.36</v>
      </c>
      <c r="E23" s="35"/>
      <c r="F23" s="35"/>
      <c r="G23" s="27">
        <f>E23/D23*100</f>
        <v>0</v>
      </c>
      <c r="H23" s="30">
        <f>D23-E23</f>
        <v>904769.36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1031672.71</v>
      </c>
      <c r="E24" s="31">
        <f>E25</f>
        <v>752769.76</v>
      </c>
      <c r="F24" s="31">
        <f>F25</f>
        <v>773093.23</v>
      </c>
      <c r="G24" s="28">
        <f t="shared" si="0"/>
        <v>72.96594672936536</v>
      </c>
      <c r="H24" s="33">
        <f t="shared" si="1"/>
        <v>278902.94999999995</v>
      </c>
    </row>
    <row r="25" spans="1:8" s="7" customFormat="1" ht="27.75" customHeight="1">
      <c r="A25" s="17" t="s">
        <v>126</v>
      </c>
      <c r="B25" s="3" t="s">
        <v>282</v>
      </c>
      <c r="C25" s="31">
        <f>C26+C27</f>
        <v>1009300</v>
      </c>
      <c r="D25" s="31">
        <f>D26+D27</f>
        <v>1031672.71</v>
      </c>
      <c r="E25" s="31">
        <f>E26+E27</f>
        <v>752769.76</v>
      </c>
      <c r="F25" s="31">
        <f>F26+F27</f>
        <v>773093.23</v>
      </c>
      <c r="G25" s="28">
        <f>E25/D25*100</f>
        <v>72.96594672936536</v>
      </c>
      <c r="H25" s="33">
        <f>D25-E25</f>
        <v>278902.94999999995</v>
      </c>
    </row>
    <row r="26" spans="1:8" s="7" customFormat="1" ht="12.75">
      <c r="A26" s="3" t="s">
        <v>113</v>
      </c>
      <c r="B26" s="3" t="s">
        <v>283</v>
      </c>
      <c r="C26" s="32">
        <v>775200</v>
      </c>
      <c r="D26" s="32">
        <v>775200</v>
      </c>
      <c r="E26" s="32">
        <v>588600.24</v>
      </c>
      <c r="F26" s="30">
        <v>599149.25</v>
      </c>
      <c r="G26" s="27">
        <f t="shared" si="0"/>
        <v>75.92882352941176</v>
      </c>
      <c r="H26" s="30">
        <f t="shared" si="1"/>
        <v>186599.76</v>
      </c>
    </row>
    <row r="27" spans="1:8" s="7" customFormat="1" ht="12.75">
      <c r="A27" s="3" t="s">
        <v>115</v>
      </c>
      <c r="B27" s="3" t="s">
        <v>284</v>
      </c>
      <c r="C27" s="32">
        <v>234100</v>
      </c>
      <c r="D27" s="32">
        <v>256472.71</v>
      </c>
      <c r="E27" s="30">
        <v>164169.52</v>
      </c>
      <c r="F27" s="30">
        <v>173943.98</v>
      </c>
      <c r="G27" s="27">
        <f t="shared" si="0"/>
        <v>64.01052182121053</v>
      </c>
      <c r="H27" s="30">
        <f t="shared" si="1"/>
        <v>92303.19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719038.49</v>
      </c>
      <c r="E28" s="31">
        <f>E29+E32+E33+E34</f>
        <v>481361.31999999995</v>
      </c>
      <c r="F28" s="31">
        <f>F29+F32+F33+F34</f>
        <v>494254.51</v>
      </c>
      <c r="G28" s="28">
        <f t="shared" si="0"/>
        <v>66.94513947368797</v>
      </c>
      <c r="H28" s="33">
        <f t="shared" si="1"/>
        <v>237677.17000000004</v>
      </c>
    </row>
    <row r="29" spans="1:8" s="7" customFormat="1" ht="25.5">
      <c r="A29" s="17" t="s">
        <v>126</v>
      </c>
      <c r="B29" s="3" t="s">
        <v>285</v>
      </c>
      <c r="C29" s="31">
        <f>C30+C31</f>
        <v>370600</v>
      </c>
      <c r="D29" s="31">
        <f>D30+D31</f>
        <v>372638.49</v>
      </c>
      <c r="E29" s="31">
        <f>E30+E31</f>
        <v>310402.95999999996</v>
      </c>
      <c r="F29" s="31">
        <f>F30+F31</f>
        <v>309406.76</v>
      </c>
      <c r="G29" s="28">
        <f>E29/D29*100</f>
        <v>83.29868447030256</v>
      </c>
      <c r="H29" s="33">
        <f>D29-E29</f>
        <v>62235.53000000003</v>
      </c>
    </row>
    <row r="30" spans="1:8" s="7" customFormat="1" ht="12.75">
      <c r="A30" s="3" t="s">
        <v>113</v>
      </c>
      <c r="B30" s="3" t="s">
        <v>286</v>
      </c>
      <c r="C30" s="32">
        <v>284600</v>
      </c>
      <c r="D30" s="32">
        <v>284600</v>
      </c>
      <c r="E30" s="32">
        <v>240660.06</v>
      </c>
      <c r="F30" s="30">
        <v>235891.54</v>
      </c>
      <c r="G30" s="27">
        <f t="shared" si="0"/>
        <v>84.56080815179199</v>
      </c>
      <c r="H30" s="30">
        <f t="shared" si="1"/>
        <v>43939.94</v>
      </c>
    </row>
    <row r="31" spans="1:8" s="7" customFormat="1" ht="12.75">
      <c r="A31" s="3" t="s">
        <v>115</v>
      </c>
      <c r="B31" s="3" t="s">
        <v>287</v>
      </c>
      <c r="C31" s="32">
        <v>86000</v>
      </c>
      <c r="D31" s="32">
        <v>88038.49</v>
      </c>
      <c r="E31" s="30">
        <v>69742.9</v>
      </c>
      <c r="F31" s="30">
        <v>73515.22</v>
      </c>
      <c r="G31" s="27">
        <f t="shared" si="0"/>
        <v>79.21864629890857</v>
      </c>
      <c r="H31" s="30">
        <f t="shared" si="1"/>
        <v>18295.59000000001</v>
      </c>
    </row>
    <row r="32" spans="1:8" ht="25.5">
      <c r="A32" s="13" t="s">
        <v>118</v>
      </c>
      <c r="B32" s="3" t="s">
        <v>288</v>
      </c>
      <c r="C32" s="35">
        <v>29000</v>
      </c>
      <c r="D32" s="35">
        <v>29000</v>
      </c>
      <c r="E32" s="34">
        <v>13816.37</v>
      </c>
      <c r="F32" s="34">
        <v>13816.54</v>
      </c>
      <c r="G32" s="27">
        <f t="shared" si="0"/>
        <v>47.6426551724138</v>
      </c>
      <c r="H32" s="30">
        <f t="shared" si="1"/>
        <v>15183.63</v>
      </c>
    </row>
    <row r="33" spans="1:8" s="2" customFormat="1" ht="25.5">
      <c r="A33" s="13" t="s">
        <v>120</v>
      </c>
      <c r="B33" s="3" t="s">
        <v>289</v>
      </c>
      <c r="C33" s="32">
        <v>311400</v>
      </c>
      <c r="D33" s="32">
        <v>311400</v>
      </c>
      <c r="E33" s="34">
        <v>156144.86</v>
      </c>
      <c r="F33" s="34">
        <v>170354.18</v>
      </c>
      <c r="G33" s="27">
        <f t="shared" si="0"/>
        <v>50.14285806037251</v>
      </c>
      <c r="H33" s="30">
        <f t="shared" si="1"/>
        <v>155255.14</v>
      </c>
    </row>
    <row r="34" spans="1:8" ht="14.25" customHeight="1">
      <c r="A34" s="5" t="s">
        <v>124</v>
      </c>
      <c r="B34" s="3" t="s">
        <v>352</v>
      </c>
      <c r="C34" s="34">
        <v>1000</v>
      </c>
      <c r="D34" s="34">
        <v>6000</v>
      </c>
      <c r="E34" s="34">
        <v>997.13</v>
      </c>
      <c r="F34" s="34">
        <v>677.03</v>
      </c>
      <c r="G34" s="27">
        <f t="shared" si="0"/>
        <v>16.61883333333333</v>
      </c>
      <c r="H34" s="30">
        <f t="shared" si="1"/>
        <v>5002.87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13816329.790000001</v>
      </c>
      <c r="E35" s="31">
        <f>E36+E40+E41+E42</f>
        <v>9586491.22</v>
      </c>
      <c r="F35" s="31">
        <f>F36+F40+F41+F42</f>
        <v>10270668.82</v>
      </c>
      <c r="G35" s="28">
        <f t="shared" si="0"/>
        <v>69.38522288993508</v>
      </c>
      <c r="H35" s="33">
        <f t="shared" si="1"/>
        <v>4229838.57</v>
      </c>
    </row>
    <row r="36" spans="1:8" ht="25.5">
      <c r="A36" s="17" t="s">
        <v>126</v>
      </c>
      <c r="B36" s="3" t="s">
        <v>290</v>
      </c>
      <c r="C36" s="34">
        <f>C37+C39+C38</f>
        <v>11449614.15</v>
      </c>
      <c r="D36" s="34">
        <f>D37+D39+D38</f>
        <v>12020864.940000001</v>
      </c>
      <c r="E36" s="34">
        <f>E37+E39+E38</f>
        <v>8782902.21</v>
      </c>
      <c r="F36" s="34">
        <f>F37+F39+F38</f>
        <v>8863593.44</v>
      </c>
      <c r="G36" s="27">
        <f t="shared" si="0"/>
        <v>73.06381241148858</v>
      </c>
      <c r="H36" s="30">
        <f t="shared" si="1"/>
        <v>3237962.7300000004</v>
      </c>
    </row>
    <row r="37" spans="1:8" ht="14.25" customHeight="1">
      <c r="A37" s="3" t="s">
        <v>113</v>
      </c>
      <c r="B37" s="3" t="s">
        <v>291</v>
      </c>
      <c r="C37" s="35">
        <v>8786695.81</v>
      </c>
      <c r="D37" s="35">
        <v>9045145.81</v>
      </c>
      <c r="E37" s="34">
        <v>6929412.73</v>
      </c>
      <c r="F37" s="34">
        <v>6743985.27</v>
      </c>
      <c r="G37" s="27">
        <f t="shared" si="0"/>
        <v>76.60918768538902</v>
      </c>
      <c r="H37" s="30">
        <f t="shared" si="1"/>
        <v>2115733.08</v>
      </c>
    </row>
    <row r="38" spans="1:8" ht="14.25" customHeight="1">
      <c r="A38" s="5" t="s">
        <v>116</v>
      </c>
      <c r="B38" s="3" t="s">
        <v>292</v>
      </c>
      <c r="C38" s="35">
        <v>10000</v>
      </c>
      <c r="D38" s="35">
        <v>30000</v>
      </c>
      <c r="E38" s="34">
        <v>7158</v>
      </c>
      <c r="F38" s="34">
        <v>130720</v>
      </c>
      <c r="G38" s="27">
        <f t="shared" si="0"/>
        <v>23.86</v>
      </c>
      <c r="H38" s="30">
        <f t="shared" si="1"/>
        <v>22842</v>
      </c>
    </row>
    <row r="39" spans="1:8" ht="13.5" customHeight="1">
      <c r="A39" s="3" t="s">
        <v>115</v>
      </c>
      <c r="B39" s="3" t="s">
        <v>293</v>
      </c>
      <c r="C39" s="34">
        <v>2652918.34</v>
      </c>
      <c r="D39" s="34">
        <v>2945719.13</v>
      </c>
      <c r="E39" s="34">
        <v>1846331.48</v>
      </c>
      <c r="F39" s="34">
        <v>1988888.17</v>
      </c>
      <c r="G39" s="27">
        <f t="shared" si="0"/>
        <v>62.6784631703838</v>
      </c>
      <c r="H39" s="30">
        <f t="shared" si="1"/>
        <v>1099387.65</v>
      </c>
    </row>
    <row r="40" spans="1:8" ht="25.5">
      <c r="A40" s="13" t="s">
        <v>118</v>
      </c>
      <c r="B40" s="3" t="s">
        <v>294</v>
      </c>
      <c r="C40" s="34">
        <v>643060</v>
      </c>
      <c r="D40" s="34">
        <v>621618.77</v>
      </c>
      <c r="E40" s="34">
        <v>481756.88</v>
      </c>
      <c r="F40" s="34">
        <v>440887.57</v>
      </c>
      <c r="G40" s="27">
        <f t="shared" si="0"/>
        <v>77.50037535063493</v>
      </c>
      <c r="H40" s="30">
        <f t="shared" si="1"/>
        <v>139861.89</v>
      </c>
    </row>
    <row r="41" spans="1:8" ht="25.5">
      <c r="A41" s="13" t="s">
        <v>120</v>
      </c>
      <c r="B41" s="3" t="s">
        <v>295</v>
      </c>
      <c r="C41" s="3">
        <v>1077816.85</v>
      </c>
      <c r="D41" s="34">
        <v>1123846.08</v>
      </c>
      <c r="E41" s="34">
        <v>320670.94</v>
      </c>
      <c r="F41" s="34">
        <v>956633.1</v>
      </c>
      <c r="G41" s="27">
        <f t="shared" si="0"/>
        <v>28.53335040328654</v>
      </c>
      <c r="H41" s="30">
        <f t="shared" si="1"/>
        <v>803175.1400000001</v>
      </c>
    </row>
    <row r="42" spans="1:8" ht="12.75">
      <c r="A42" s="5" t="s">
        <v>124</v>
      </c>
      <c r="B42" s="3" t="s">
        <v>342</v>
      </c>
      <c r="C42" s="3">
        <v>20000</v>
      </c>
      <c r="D42" s="34">
        <v>50000</v>
      </c>
      <c r="E42" s="34">
        <v>1161.19</v>
      </c>
      <c r="F42" s="34">
        <v>9554.71</v>
      </c>
      <c r="G42" s="27">
        <f t="shared" si="0"/>
        <v>2.3223800000000003</v>
      </c>
      <c r="H42" s="30">
        <f t="shared" si="1"/>
        <v>48838.81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9796834.469999999</v>
      </c>
      <c r="E43" s="31">
        <f>E44+E48+E49+E50+E51</f>
        <v>4845352.34</v>
      </c>
      <c r="F43" s="31">
        <f>F44+F48+F49+F50+F51</f>
        <v>4863603.2700000005</v>
      </c>
      <c r="G43" s="28">
        <f t="shared" si="0"/>
        <v>49.458346518332064</v>
      </c>
      <c r="H43" s="33">
        <f t="shared" si="1"/>
        <v>4951482.129999999</v>
      </c>
    </row>
    <row r="44" spans="1:8" ht="25.5">
      <c r="A44" s="17" t="s">
        <v>126</v>
      </c>
      <c r="B44" s="3" t="s">
        <v>297</v>
      </c>
      <c r="C44" s="33">
        <f>C45+C46+C47</f>
        <v>5202700</v>
      </c>
      <c r="D44" s="33">
        <f>D45+D46+D47</f>
        <v>5544887.859999999</v>
      </c>
      <c r="E44" s="33">
        <f>E45+E46+E47</f>
        <v>4030403.02</v>
      </c>
      <c r="F44" s="33">
        <f>F45+F46+F47</f>
        <v>3889810.7500000005</v>
      </c>
      <c r="G44" s="28">
        <f t="shared" si="0"/>
        <v>72.68682652853506</v>
      </c>
      <c r="H44" s="33">
        <f t="shared" si="1"/>
        <v>1514484.8399999994</v>
      </c>
    </row>
    <row r="45" spans="1:8" ht="13.5" customHeight="1">
      <c r="A45" s="3" t="s">
        <v>113</v>
      </c>
      <c r="B45" s="3" t="s">
        <v>298</v>
      </c>
      <c r="C45" s="3">
        <v>3979600</v>
      </c>
      <c r="D45" s="34">
        <v>4222784.42</v>
      </c>
      <c r="E45" s="34">
        <v>3107047.25</v>
      </c>
      <c r="F45" s="34">
        <v>2937842.18</v>
      </c>
      <c r="G45" s="27">
        <f t="shared" si="0"/>
        <v>73.57816409675965</v>
      </c>
      <c r="H45" s="30">
        <f t="shared" si="1"/>
        <v>1115737.17</v>
      </c>
    </row>
    <row r="46" spans="1:8" ht="13.5" customHeight="1">
      <c r="A46" s="5" t="s">
        <v>116</v>
      </c>
      <c r="B46" s="3" t="s">
        <v>299</v>
      </c>
      <c r="C46" s="3">
        <v>15000</v>
      </c>
      <c r="D46" s="34">
        <v>20550</v>
      </c>
      <c r="E46" s="34">
        <v>14267.5</v>
      </c>
      <c r="F46" s="34">
        <v>12449.16</v>
      </c>
      <c r="G46" s="27">
        <f t="shared" si="0"/>
        <v>69.42822384428223</v>
      </c>
      <c r="H46" s="30">
        <f t="shared" si="1"/>
        <v>6282.5</v>
      </c>
    </row>
    <row r="47" spans="1:8" ht="12.75">
      <c r="A47" s="3" t="s">
        <v>115</v>
      </c>
      <c r="B47" s="3" t="s">
        <v>300</v>
      </c>
      <c r="C47" s="3">
        <v>1208100</v>
      </c>
      <c r="D47" s="34">
        <v>1301553.44</v>
      </c>
      <c r="E47" s="34">
        <v>909088.27</v>
      </c>
      <c r="F47" s="34">
        <v>939519.41</v>
      </c>
      <c r="G47" s="27">
        <f t="shared" si="0"/>
        <v>69.84640369434236</v>
      </c>
      <c r="H47" s="30">
        <f t="shared" si="1"/>
        <v>392465.1699999999</v>
      </c>
    </row>
    <row r="48" spans="1:8" ht="25.5">
      <c r="A48" s="13" t="s">
        <v>118</v>
      </c>
      <c r="B48" s="3" t="s">
        <v>301</v>
      </c>
      <c r="C48" s="3">
        <v>3015500</v>
      </c>
      <c r="D48" s="34">
        <v>3102873.75</v>
      </c>
      <c r="E48" s="34">
        <v>464333.34</v>
      </c>
      <c r="F48" s="3">
        <v>514128.02</v>
      </c>
      <c r="G48" s="27">
        <f t="shared" si="0"/>
        <v>14.964622392387058</v>
      </c>
      <c r="H48" s="30">
        <f t="shared" si="1"/>
        <v>2638540.41</v>
      </c>
    </row>
    <row r="49" spans="1:8" ht="27" customHeight="1">
      <c r="A49" s="13" t="s">
        <v>120</v>
      </c>
      <c r="B49" s="3" t="s">
        <v>302</v>
      </c>
      <c r="C49" s="3">
        <v>1023000</v>
      </c>
      <c r="D49" s="35">
        <v>1129072.86</v>
      </c>
      <c r="E49" s="35">
        <v>336627.81</v>
      </c>
      <c r="F49" s="3">
        <v>445726.49</v>
      </c>
      <c r="G49" s="27">
        <f t="shared" si="0"/>
        <v>29.814533846823664</v>
      </c>
      <c r="H49" s="30">
        <f t="shared" si="1"/>
        <v>792445.05</v>
      </c>
    </row>
    <row r="50" spans="1:8" ht="13.5" customHeight="1">
      <c r="A50" s="5" t="s">
        <v>124</v>
      </c>
      <c r="B50" s="3" t="s">
        <v>303</v>
      </c>
      <c r="C50" s="35">
        <v>2000</v>
      </c>
      <c r="D50" s="35">
        <v>2000</v>
      </c>
      <c r="E50" s="35">
        <v>0</v>
      </c>
      <c r="F50" s="34">
        <v>8.66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335</v>
      </c>
      <c r="B51" s="3" t="s">
        <v>338</v>
      </c>
      <c r="C51" s="35"/>
      <c r="D51" s="35">
        <v>18000</v>
      </c>
      <c r="E51" s="35">
        <v>13988.17</v>
      </c>
      <c r="F51" s="11">
        <v>13929.35</v>
      </c>
      <c r="G51" s="27">
        <f t="shared" si="0"/>
        <v>77.71205555555557</v>
      </c>
      <c r="H51" s="30">
        <f t="shared" si="1"/>
        <v>4011.83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350000</v>
      </c>
      <c r="E52" s="31">
        <f>E53</f>
        <v>350000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120</v>
      </c>
      <c r="B53" s="3" t="s">
        <v>304</v>
      </c>
      <c r="C53" s="34"/>
      <c r="D53" s="34">
        <v>350000</v>
      </c>
      <c r="E53" s="34">
        <v>350000</v>
      </c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904769.36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904769.36</v>
      </c>
    </row>
    <row r="55" spans="1:8" ht="12.75">
      <c r="A55" s="3" t="s">
        <v>128</v>
      </c>
      <c r="B55" s="3" t="s">
        <v>305</v>
      </c>
      <c r="C55" s="34">
        <v>9723115</v>
      </c>
      <c r="D55" s="34">
        <v>904769.36</v>
      </c>
      <c r="E55" s="34">
        <v>0</v>
      </c>
      <c r="F55" s="34"/>
      <c r="G55" s="27">
        <f t="shared" si="0"/>
        <v>0</v>
      </c>
      <c r="H55" s="30">
        <f t="shared" si="1"/>
        <v>904769.36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7756981.659999999</v>
      </c>
      <c r="F56" s="31">
        <f>F61+F65+F66+F67+F57+F68+F69</f>
        <v>6674572.24</v>
      </c>
      <c r="G56" s="28">
        <f t="shared" si="0"/>
        <v>63.13231233750858</v>
      </c>
      <c r="H56" s="33">
        <f t="shared" si="1"/>
        <v>4529882.820000001</v>
      </c>
    </row>
    <row r="57" spans="1:8" ht="25.5">
      <c r="A57" s="17" t="s">
        <v>126</v>
      </c>
      <c r="B57" s="3" t="s">
        <v>306</v>
      </c>
      <c r="C57" s="39">
        <f>C58+C60</f>
        <v>538014</v>
      </c>
      <c r="D57" s="39">
        <f>D58+D60+D59</f>
        <v>538014</v>
      </c>
      <c r="E57" s="39">
        <f>E58+E60+E59</f>
        <v>378170.41</v>
      </c>
      <c r="F57" s="39">
        <f>F58+F60+F59</f>
        <v>466553.92000000004</v>
      </c>
      <c r="G57" s="27">
        <f>E57/D57*100</f>
        <v>70.29006865992335</v>
      </c>
      <c r="H57" s="30">
        <f>D57-E57</f>
        <v>159843.59000000003</v>
      </c>
    </row>
    <row r="58" spans="1:8" ht="12.75">
      <c r="A58" s="3" t="s">
        <v>113</v>
      </c>
      <c r="B58" s="3" t="s">
        <v>307</v>
      </c>
      <c r="C58" s="39">
        <v>413203</v>
      </c>
      <c r="D58" s="39">
        <v>413203</v>
      </c>
      <c r="E58" s="39">
        <v>290650.87</v>
      </c>
      <c r="F58" s="34">
        <v>352154.39</v>
      </c>
      <c r="G58" s="27">
        <f>E58/D58*100</f>
        <v>70.34093895736478</v>
      </c>
      <c r="H58" s="30">
        <f>D58-E58</f>
        <v>122552.13</v>
      </c>
    </row>
    <row r="59" spans="1:8" ht="12.75">
      <c r="A59" s="5" t="s">
        <v>116</v>
      </c>
      <c r="B59" s="3" t="s">
        <v>381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308</v>
      </c>
      <c r="C60" s="39">
        <v>124811</v>
      </c>
      <c r="D60" s="39">
        <v>124811</v>
      </c>
      <c r="E60" s="39">
        <v>87519.54</v>
      </c>
      <c r="F60" s="34">
        <v>114399.53</v>
      </c>
      <c r="G60" s="27">
        <f>E60/D60*100</f>
        <v>70.121655943787</v>
      </c>
      <c r="H60" s="30">
        <f>D60-E60</f>
        <v>37291.46000000001</v>
      </c>
    </row>
    <row r="61" spans="1:8" s="2" customFormat="1" ht="25.5">
      <c r="A61" s="17" t="s">
        <v>130</v>
      </c>
      <c r="B61" s="3" t="s">
        <v>309</v>
      </c>
      <c r="C61" s="34">
        <f>C62+C63+C64</f>
        <v>6322000</v>
      </c>
      <c r="D61" s="34">
        <f>D62+D63+D64</f>
        <v>6620000</v>
      </c>
      <c r="E61" s="34">
        <f>E62+E63+E64</f>
        <v>4888404.32</v>
      </c>
      <c r="F61" s="34">
        <f>F62+F63+F64</f>
        <v>3863784.66</v>
      </c>
      <c r="G61" s="27">
        <f t="shared" si="0"/>
        <v>73.84296555891238</v>
      </c>
      <c r="H61" s="30">
        <f t="shared" si="1"/>
        <v>1731595.6799999997</v>
      </c>
    </row>
    <row r="62" spans="1:8" s="2" customFormat="1" ht="12.75">
      <c r="A62" s="3" t="s">
        <v>131</v>
      </c>
      <c r="B62" s="3" t="s">
        <v>310</v>
      </c>
      <c r="C62" s="3">
        <v>4852000</v>
      </c>
      <c r="D62" s="34">
        <v>5004000</v>
      </c>
      <c r="E62" s="34">
        <v>3802723.95</v>
      </c>
      <c r="F62" s="3">
        <v>2969587.61</v>
      </c>
      <c r="G62" s="27">
        <f t="shared" si="0"/>
        <v>75.9936840527578</v>
      </c>
      <c r="H62" s="30">
        <f t="shared" si="1"/>
        <v>1201276.0499999998</v>
      </c>
    </row>
    <row r="63" spans="1:8" s="2" customFormat="1" ht="12.75">
      <c r="A63" s="5" t="s">
        <v>132</v>
      </c>
      <c r="B63" s="3" t="s">
        <v>311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133</v>
      </c>
      <c r="B64" s="3" t="s">
        <v>312</v>
      </c>
      <c r="C64" s="3">
        <v>1465000</v>
      </c>
      <c r="D64" s="34">
        <v>1611000</v>
      </c>
      <c r="E64" s="34">
        <v>1085480.37</v>
      </c>
      <c r="F64" s="3">
        <v>893997.05</v>
      </c>
      <c r="G64" s="27">
        <f t="shared" si="0"/>
        <v>67.3792905027933</v>
      </c>
      <c r="H64" s="30">
        <f t="shared" si="1"/>
        <v>525519.6299999999</v>
      </c>
    </row>
    <row r="65" spans="1:8" s="2" customFormat="1" ht="25.5">
      <c r="A65" s="13" t="s">
        <v>118</v>
      </c>
      <c r="B65" s="3" t="s">
        <v>313</v>
      </c>
      <c r="C65" s="3">
        <v>14200</v>
      </c>
      <c r="D65" s="34">
        <v>26025</v>
      </c>
      <c r="E65" s="34">
        <v>18543.22</v>
      </c>
      <c r="F65" s="3">
        <v>12118.33</v>
      </c>
      <c r="G65" s="27">
        <f t="shared" si="0"/>
        <v>71.25156580211336</v>
      </c>
      <c r="H65" s="30">
        <f t="shared" si="1"/>
        <v>7481.779999999999</v>
      </c>
    </row>
    <row r="66" spans="1:8" ht="25.5">
      <c r="A66" s="13" t="s">
        <v>120</v>
      </c>
      <c r="B66" s="3" t="s">
        <v>314</v>
      </c>
      <c r="C66" s="34">
        <v>2834586</v>
      </c>
      <c r="D66" s="34">
        <v>5076797.28</v>
      </c>
      <c r="E66" s="34">
        <v>2469077.15</v>
      </c>
      <c r="F66" s="11">
        <v>2317364.67</v>
      </c>
      <c r="G66" s="27">
        <f t="shared" si="0"/>
        <v>48.63454287857639</v>
      </c>
      <c r="H66" s="30">
        <f t="shared" si="1"/>
        <v>2607720.1300000004</v>
      </c>
    </row>
    <row r="67" spans="1:8" ht="12.75">
      <c r="A67" s="5" t="s">
        <v>124</v>
      </c>
      <c r="B67" s="3" t="s">
        <v>315</v>
      </c>
      <c r="C67" s="34">
        <v>0</v>
      </c>
      <c r="D67" s="34">
        <v>1000</v>
      </c>
      <c r="E67" s="34">
        <v>0</v>
      </c>
      <c r="F67" s="11">
        <v>10985.29</v>
      </c>
      <c r="G67" s="27">
        <f t="shared" si="0"/>
        <v>0</v>
      </c>
      <c r="H67" s="30">
        <f t="shared" si="1"/>
        <v>1000</v>
      </c>
    </row>
    <row r="68" spans="1:8" ht="12.75">
      <c r="A68" s="3" t="s">
        <v>335</v>
      </c>
      <c r="B68" s="3" t="s">
        <v>350</v>
      </c>
      <c r="C68" s="34">
        <v>5000</v>
      </c>
      <c r="D68" s="34">
        <v>25028.2</v>
      </c>
      <c r="E68" s="34">
        <v>2786.56</v>
      </c>
      <c r="F68" s="11">
        <v>3765.37</v>
      </c>
      <c r="G68" s="27">
        <f t="shared" si="0"/>
        <v>11.133681207597828</v>
      </c>
      <c r="H68" s="30">
        <f t="shared" si="1"/>
        <v>22241.64</v>
      </c>
    </row>
    <row r="69" spans="1:8" ht="51">
      <c r="A69" s="17" t="s">
        <v>166</v>
      </c>
      <c r="B69" s="3" t="s">
        <v>316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317</v>
      </c>
      <c r="C70" s="33">
        <f>C71</f>
        <v>1048100</v>
      </c>
      <c r="D70" s="33">
        <f>D71</f>
        <v>1048100</v>
      </c>
      <c r="E70" s="33">
        <f>E71</f>
        <v>786075</v>
      </c>
      <c r="F70" s="33">
        <f>F71</f>
        <v>1079638</v>
      </c>
      <c r="G70" s="28">
        <f t="shared" si="0"/>
        <v>75</v>
      </c>
      <c r="H70" s="33">
        <f t="shared" si="1"/>
        <v>262025</v>
      </c>
    </row>
    <row r="71" spans="1:8" ht="12.75">
      <c r="A71" s="5" t="s">
        <v>138</v>
      </c>
      <c r="B71" s="3" t="s">
        <v>318</v>
      </c>
      <c r="C71" s="34">
        <v>1048100</v>
      </c>
      <c r="D71" s="34">
        <v>1048100</v>
      </c>
      <c r="E71" s="34">
        <v>786075</v>
      </c>
      <c r="F71" s="34">
        <v>1079638</v>
      </c>
      <c r="G71" s="27">
        <f t="shared" si="0"/>
        <v>75</v>
      </c>
      <c r="H71" s="30">
        <f t="shared" si="1"/>
        <v>262025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1773238</v>
      </c>
      <c r="E72" s="33">
        <f>E73+E77+E83+E81+E82+E84</f>
        <v>1186213.82</v>
      </c>
      <c r="F72" s="33">
        <f>F73+F77+F83+F81+F82+F85+F84</f>
        <v>1277632.5</v>
      </c>
      <c r="G72" s="28">
        <f t="shared" si="0"/>
        <v>66.8953530208579</v>
      </c>
      <c r="H72" s="33">
        <f t="shared" si="1"/>
        <v>587024.1799999999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426487.87</v>
      </c>
      <c r="F73" s="34">
        <f>F74+F75+F76</f>
        <v>406083.72000000003</v>
      </c>
      <c r="G73" s="27">
        <f t="shared" si="0"/>
        <v>80.75892255254686</v>
      </c>
      <c r="H73" s="30">
        <f t="shared" si="1"/>
        <v>101612.13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327563.64</v>
      </c>
      <c r="F74" s="34">
        <f>F88</f>
        <v>286604.45</v>
      </c>
      <c r="G74" s="27">
        <f t="shared" si="0"/>
        <v>80.76026627218936</v>
      </c>
      <c r="H74" s="30">
        <f t="shared" si="1"/>
        <v>78036.35999999999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98924.23</v>
      </c>
      <c r="F75" s="34">
        <f>F90</f>
        <v>119479.27</v>
      </c>
      <c r="G75" s="27">
        <f aca="true" t="shared" si="3" ref="G75:G155">E75/D75*100</f>
        <v>80.75447346938776</v>
      </c>
      <c r="H75" s="30">
        <f aca="true" t="shared" si="4" ref="H75:H155">D75-E75</f>
        <v>23575.770000000004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914585</v>
      </c>
      <c r="E77" s="34">
        <f>E78+E79+E80</f>
        <v>665973.9400000001</v>
      </c>
      <c r="F77" s="34">
        <f>F78+F79+F80</f>
        <v>486390.02999999997</v>
      </c>
      <c r="G77" s="27">
        <f t="shared" si="3"/>
        <v>72.8170634768775</v>
      </c>
      <c r="H77" s="30">
        <f t="shared" si="4"/>
        <v>248611.05999999994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731585</v>
      </c>
      <c r="E78" s="34">
        <f t="shared" si="5"/>
        <v>537541.92</v>
      </c>
      <c r="F78" s="34">
        <f t="shared" si="5"/>
        <v>371737.47</v>
      </c>
      <c r="G78" s="27">
        <f t="shared" si="3"/>
        <v>73.47634519570522</v>
      </c>
      <c r="H78" s="30">
        <f t="shared" si="4"/>
        <v>194043.07999999996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183000</v>
      </c>
      <c r="E80" s="34">
        <f t="shared" si="5"/>
        <v>128432.02</v>
      </c>
      <c r="F80" s="34">
        <f t="shared" si="5"/>
        <v>114652.56</v>
      </c>
      <c r="G80" s="27">
        <f>E80/D80*100</f>
        <v>70.18143169398907</v>
      </c>
      <c r="H80" s="30">
        <f>D80-E80</f>
        <v>54567.979999999996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48900</v>
      </c>
      <c r="E81" s="34">
        <f>E99+E91</f>
        <v>21637.7</v>
      </c>
      <c r="F81" s="34">
        <f>F99+F91</f>
        <v>31522.37</v>
      </c>
      <c r="G81" s="27">
        <f>E81/D81*100</f>
        <v>44.24887525562372</v>
      </c>
      <c r="H81" s="30">
        <f>D81-E81</f>
        <v>27262.3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78153</v>
      </c>
      <c r="E82" s="34">
        <f>E92+E100+E105</f>
        <v>49107</v>
      </c>
      <c r="F82" s="34">
        <f>F92+F100+F105</f>
        <v>75636.38</v>
      </c>
      <c r="G82" s="27">
        <f>E82/D82*100</f>
        <v>62.834440136655026</v>
      </c>
      <c r="H82" s="30">
        <f>D82-E82</f>
        <v>29046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23007.31</v>
      </c>
      <c r="F83" s="34">
        <f>F93</f>
        <v>67800</v>
      </c>
      <c r="G83" s="27">
        <f t="shared" si="3"/>
        <v>36.231984251968505</v>
      </c>
      <c r="H83" s="30">
        <f t="shared" si="4"/>
        <v>40492.69</v>
      </c>
    </row>
    <row r="84" spans="1:8" ht="12.75">
      <c r="A84" s="5" t="s">
        <v>149</v>
      </c>
      <c r="B84" s="3" t="s">
        <v>123</v>
      </c>
      <c r="C84" s="34"/>
      <c r="D84" s="34">
        <f>D103</f>
        <v>140000</v>
      </c>
      <c r="E84" s="34">
        <f>E103</f>
        <v>0</v>
      </c>
      <c r="F84" s="34">
        <f>F103</f>
        <v>210200</v>
      </c>
      <c r="G84" s="27"/>
      <c r="H84" s="30"/>
    </row>
    <row r="85" spans="1:8" ht="51">
      <c r="A85" s="17" t="s">
        <v>166</v>
      </c>
      <c r="B85" s="3" t="s">
        <v>281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449495.18</v>
      </c>
      <c r="F86" s="31">
        <f>F87+F92+F93+F91</f>
        <v>507431.4</v>
      </c>
      <c r="G86" s="28">
        <f t="shared" si="3"/>
        <v>75.97957741717376</v>
      </c>
      <c r="H86" s="33">
        <f t="shared" si="4"/>
        <v>142104.82</v>
      </c>
    </row>
    <row r="87" spans="1:8" ht="25.5">
      <c r="A87" s="17" t="s">
        <v>126</v>
      </c>
      <c r="B87" s="3" t="s">
        <v>264</v>
      </c>
      <c r="C87" s="34">
        <f>C88+C90</f>
        <v>528100</v>
      </c>
      <c r="D87" s="34">
        <f>D88+D90</f>
        <v>528100</v>
      </c>
      <c r="E87" s="34">
        <f>E88+E90</f>
        <v>426487.87</v>
      </c>
      <c r="F87" s="34">
        <f>F88+F90+F89</f>
        <v>406083.72000000003</v>
      </c>
      <c r="G87" s="27">
        <f t="shared" si="3"/>
        <v>80.75892255254686</v>
      </c>
      <c r="H87" s="30">
        <f t="shared" si="4"/>
        <v>101612.13</v>
      </c>
    </row>
    <row r="88" spans="1:8" ht="12.75">
      <c r="A88" s="3" t="s">
        <v>113</v>
      </c>
      <c r="B88" s="3" t="s">
        <v>265</v>
      </c>
      <c r="C88" s="34">
        <v>405600</v>
      </c>
      <c r="D88" s="25">
        <v>405600</v>
      </c>
      <c r="E88" s="25">
        <v>327563.64</v>
      </c>
      <c r="F88" s="3">
        <v>286604.45</v>
      </c>
      <c r="G88" s="27">
        <f t="shared" si="3"/>
        <v>80.76026627218936</v>
      </c>
      <c r="H88" s="30">
        <f t="shared" si="4"/>
        <v>78036.35999999999</v>
      </c>
    </row>
    <row r="89" spans="1:8" ht="12.75">
      <c r="A89" s="5" t="s">
        <v>116</v>
      </c>
      <c r="B89" s="3" t="s">
        <v>319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122500</v>
      </c>
      <c r="D90" s="25">
        <v>122500</v>
      </c>
      <c r="E90" s="25">
        <v>98924.23</v>
      </c>
      <c r="F90" s="3">
        <v>119479.27</v>
      </c>
      <c r="G90" s="27">
        <f t="shared" si="3"/>
        <v>80.75447346938776</v>
      </c>
      <c r="H90" s="30">
        <f t="shared" si="4"/>
        <v>23575.770000000004</v>
      </c>
    </row>
    <row r="91" spans="1:8" ht="25.5">
      <c r="A91" s="13" t="s">
        <v>118</v>
      </c>
      <c r="B91" s="3" t="s">
        <v>343</v>
      </c>
      <c r="C91" s="34"/>
      <c r="D91" s="25"/>
      <c r="E91" s="25"/>
      <c r="F91" s="3">
        <v>10050.3</v>
      </c>
      <c r="G91" s="27"/>
      <c r="H91" s="30"/>
    </row>
    <row r="92" spans="1:8" ht="25.5">
      <c r="A92" s="13" t="s">
        <v>120</v>
      </c>
      <c r="B92" s="3" t="s">
        <v>267</v>
      </c>
      <c r="C92" s="3"/>
      <c r="D92" s="34"/>
      <c r="E92" s="34"/>
      <c r="F92" s="3">
        <v>23497.38</v>
      </c>
      <c r="G92" s="27"/>
      <c r="H92" s="30">
        <f>D92-E92</f>
        <v>0</v>
      </c>
    </row>
    <row r="93" spans="1:8" ht="12.75">
      <c r="A93" s="5" t="s">
        <v>138</v>
      </c>
      <c r="B93" s="3" t="s">
        <v>268</v>
      </c>
      <c r="C93" s="3">
        <v>63500</v>
      </c>
      <c r="D93" s="34">
        <v>63500</v>
      </c>
      <c r="E93" s="34">
        <v>23007.31</v>
      </c>
      <c r="F93" s="3">
        <v>67800</v>
      </c>
      <c r="G93" s="27">
        <f>E93/D93*100</f>
        <v>36.231984251968505</v>
      </c>
      <c r="H93" s="30">
        <f>D93-E93</f>
        <v>40492.69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1005638</v>
      </c>
      <c r="E94" s="31">
        <f>E95+E99+E100</f>
        <v>707853.64</v>
      </c>
      <c r="F94" s="31">
        <f>F95+F99+F100+F101</f>
        <v>521382.1</v>
      </c>
      <c r="G94" s="28">
        <f t="shared" si="3"/>
        <v>70.38851356054565</v>
      </c>
      <c r="H94" s="33">
        <f t="shared" si="4"/>
        <v>297784.36</v>
      </c>
    </row>
    <row r="95" spans="1:8" ht="24" customHeight="1">
      <c r="A95" s="17" t="s">
        <v>130</v>
      </c>
      <c r="B95" s="3" t="s">
        <v>269</v>
      </c>
      <c r="C95" s="35">
        <f>C96+C97+C98</f>
        <v>652000</v>
      </c>
      <c r="D95" s="35">
        <f>D96+D97+D98</f>
        <v>914585</v>
      </c>
      <c r="E95" s="35">
        <f>E96+E97+E98</f>
        <v>665973.9400000001</v>
      </c>
      <c r="F95" s="35">
        <f>F96+F97+F98</f>
        <v>486390.02999999997</v>
      </c>
      <c r="G95" s="27">
        <f t="shared" si="3"/>
        <v>72.8170634768775</v>
      </c>
      <c r="H95" s="30">
        <f t="shared" si="4"/>
        <v>248611.05999999994</v>
      </c>
    </row>
    <row r="96" spans="1:8" ht="16.5" customHeight="1">
      <c r="A96" s="3" t="s">
        <v>131</v>
      </c>
      <c r="B96" s="3" t="s">
        <v>270</v>
      </c>
      <c r="C96" s="35">
        <v>530000</v>
      </c>
      <c r="D96" s="35">
        <v>731585</v>
      </c>
      <c r="E96" s="35">
        <v>537541.92</v>
      </c>
      <c r="F96" s="36">
        <v>371737.47</v>
      </c>
      <c r="G96" s="27">
        <f t="shared" si="3"/>
        <v>73.47634519570522</v>
      </c>
      <c r="H96" s="30">
        <f t="shared" si="4"/>
        <v>194043.07999999996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122000</v>
      </c>
      <c r="D98" s="35">
        <v>183000</v>
      </c>
      <c r="E98" s="35">
        <v>128432.02</v>
      </c>
      <c r="F98" s="35">
        <v>114652.56</v>
      </c>
      <c r="G98" s="27">
        <f t="shared" si="3"/>
        <v>70.18143169398907</v>
      </c>
      <c r="H98" s="30">
        <f t="shared" si="4"/>
        <v>54567.979999999996</v>
      </c>
    </row>
    <row r="99" spans="1:8" ht="25.5">
      <c r="A99" s="13" t="s">
        <v>118</v>
      </c>
      <c r="B99" s="3" t="s">
        <v>273</v>
      </c>
      <c r="C99" s="35">
        <v>56000</v>
      </c>
      <c r="D99" s="35">
        <v>48900</v>
      </c>
      <c r="E99" s="35">
        <v>21637.7</v>
      </c>
      <c r="F99" s="35">
        <v>21472.07</v>
      </c>
      <c r="G99" s="27">
        <f t="shared" si="3"/>
        <v>44.24887525562372</v>
      </c>
      <c r="H99" s="30">
        <f t="shared" si="4"/>
        <v>27262.3</v>
      </c>
    </row>
    <row r="100" spans="1:8" ht="25.5">
      <c r="A100" s="13" t="s">
        <v>120</v>
      </c>
      <c r="B100" s="3" t="s">
        <v>274</v>
      </c>
      <c r="C100" s="35">
        <v>11000</v>
      </c>
      <c r="D100" s="35">
        <v>42153</v>
      </c>
      <c r="E100" s="35">
        <v>20242</v>
      </c>
      <c r="F100" s="35">
        <v>13520</v>
      </c>
      <c r="G100" s="27">
        <f t="shared" si="3"/>
        <v>48.02030697696487</v>
      </c>
      <c r="H100" s="30">
        <f t="shared" si="4"/>
        <v>21911</v>
      </c>
    </row>
    <row r="101" spans="1:8" ht="51">
      <c r="A101" s="17" t="s">
        <v>166</v>
      </c>
      <c r="B101" s="3" t="s">
        <v>320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140000</v>
      </c>
      <c r="E102" s="33">
        <f>E103</f>
        <v>0</v>
      </c>
      <c r="F102" s="33">
        <f>F103</f>
        <v>210200</v>
      </c>
      <c r="G102" s="27"/>
      <c r="H102" s="30">
        <f t="shared" si="4"/>
        <v>140000</v>
      </c>
    </row>
    <row r="103" spans="1:8" ht="12.75">
      <c r="A103" s="5" t="s">
        <v>149</v>
      </c>
      <c r="B103" s="40" t="s">
        <v>364</v>
      </c>
      <c r="C103" s="34"/>
      <c r="D103" s="34">
        <v>140000</v>
      </c>
      <c r="E103" s="34">
        <v>0</v>
      </c>
      <c r="F103" s="34">
        <v>210200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28865</v>
      </c>
      <c r="F104" s="31">
        <f>F105</f>
        <v>38619</v>
      </c>
      <c r="G104" s="28">
        <f t="shared" si="3"/>
        <v>80.18055555555556</v>
      </c>
      <c r="H104" s="33">
        <f t="shared" si="4"/>
        <v>7135</v>
      </c>
    </row>
    <row r="105" spans="1:8" ht="25.5">
      <c r="A105" s="13" t="s">
        <v>120</v>
      </c>
      <c r="B105" s="3" t="s">
        <v>383</v>
      </c>
      <c r="C105" s="34">
        <v>36000</v>
      </c>
      <c r="D105" s="11">
        <v>36000</v>
      </c>
      <c r="E105" s="3">
        <v>28865</v>
      </c>
      <c r="F105" s="34">
        <v>38619</v>
      </c>
      <c r="G105" s="27">
        <f t="shared" si="3"/>
        <v>80.18055555555556</v>
      </c>
      <c r="H105" s="30">
        <f t="shared" si="4"/>
        <v>7135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18591982.43</v>
      </c>
      <c r="E106" s="33">
        <f>E107+E111+E112+E118+E114+E115+E116+E117+E113</f>
        <v>10004538.649999999</v>
      </c>
      <c r="F106" s="33">
        <f>F107+F111+F112+F118+F114+F115+F116+F117+F113</f>
        <v>19088345.21</v>
      </c>
      <c r="G106" s="28">
        <f t="shared" si="3"/>
        <v>53.811037567767315</v>
      </c>
      <c r="H106" s="33">
        <f t="shared" si="4"/>
        <v>8587443.780000001</v>
      </c>
    </row>
    <row r="107" spans="1:8" ht="25.5">
      <c r="A107" s="17" t="s">
        <v>126</v>
      </c>
      <c r="B107" s="3" t="s">
        <v>127</v>
      </c>
      <c r="C107" s="34">
        <f>C108+C109+C110</f>
        <v>2819860.2800000003</v>
      </c>
      <c r="D107" s="34">
        <f>D108+D109+D110</f>
        <v>2977677.38</v>
      </c>
      <c r="E107" s="34">
        <f>E108+E109+E110</f>
        <v>2087625.85</v>
      </c>
      <c r="F107" s="34">
        <f>F108+F109+F110</f>
        <v>2110659.73</v>
      </c>
      <c r="G107" s="27">
        <f t="shared" si="3"/>
        <v>70.10920202510322</v>
      </c>
      <c r="H107" s="30">
        <f t="shared" si="4"/>
        <v>890051.5299999998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2164216.5</v>
      </c>
      <c r="D108" s="34">
        <f t="shared" si="6"/>
        <v>2307441.5</v>
      </c>
      <c r="E108" s="34">
        <f t="shared" si="6"/>
        <v>1593207.27</v>
      </c>
      <c r="F108" s="34">
        <f>F121</f>
        <v>1622280.8</v>
      </c>
      <c r="G108" s="27">
        <f t="shared" si="3"/>
        <v>69.04648590224281</v>
      </c>
      <c r="H108" s="30">
        <f t="shared" si="4"/>
        <v>714234.23</v>
      </c>
    </row>
    <row r="109" spans="1:8" ht="12.75">
      <c r="A109" s="3" t="s">
        <v>115</v>
      </c>
      <c r="B109" s="3" t="s">
        <v>114</v>
      </c>
      <c r="C109" s="34">
        <f t="shared" si="6"/>
        <v>653643.78</v>
      </c>
      <c r="D109" s="34">
        <f t="shared" si="6"/>
        <v>656965.88</v>
      </c>
      <c r="E109" s="34">
        <f t="shared" si="6"/>
        <v>481148.58</v>
      </c>
      <c r="F109" s="34">
        <f>F122</f>
        <v>488378.93</v>
      </c>
      <c r="G109" s="27">
        <f t="shared" si="3"/>
        <v>73.23798611885293</v>
      </c>
      <c r="H109" s="30">
        <f t="shared" si="4"/>
        <v>175817.3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237000</v>
      </c>
      <c r="E111" s="34">
        <f>E124+E137</f>
        <v>168470.25</v>
      </c>
      <c r="F111" s="34">
        <f>F124+F137</f>
        <v>141181.58</v>
      </c>
      <c r="G111" s="27">
        <f t="shared" si="3"/>
        <v>71.08449367088608</v>
      </c>
      <c r="H111" s="30">
        <f t="shared" si="4"/>
        <v>68529.75</v>
      </c>
    </row>
    <row r="112" spans="1:8" ht="25.5">
      <c r="A112" s="13" t="s">
        <v>120</v>
      </c>
      <c r="B112" s="3" t="s">
        <v>121</v>
      </c>
      <c r="C112" s="34">
        <f>C125+C131+C138+C128</f>
        <v>2901839.7199999997</v>
      </c>
      <c r="D112" s="34">
        <f>D125+D131+D138+D128</f>
        <v>3062505.05</v>
      </c>
      <c r="E112" s="34">
        <f>E125+E131+E138+E128</f>
        <v>1043955.2</v>
      </c>
      <c r="F112" s="34">
        <f>F125+F131+F138+F128</f>
        <v>1256482.5799999998</v>
      </c>
      <c r="G112" s="27">
        <f t="shared" si="3"/>
        <v>34.08827685035165</v>
      </c>
      <c r="H112" s="30">
        <f t="shared" si="4"/>
        <v>2018549.8499999999</v>
      </c>
    </row>
    <row r="113" spans="1:8" ht="38.25">
      <c r="A113" s="17" t="s">
        <v>172</v>
      </c>
      <c r="B113" s="3" t="s">
        <v>345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4">
        <f>C132+C141</f>
        <v>3173600</v>
      </c>
      <c r="D115" s="34">
        <f>D132+D141</f>
        <v>3173600</v>
      </c>
      <c r="E115" s="3">
        <f>E132+E141</f>
        <v>0</v>
      </c>
      <c r="F115" s="3">
        <f>F132+F141</f>
        <v>4336151</v>
      </c>
      <c r="G115" s="27">
        <f>E115/D115*100</f>
        <v>0</v>
      </c>
      <c r="H115" s="30">
        <f>D115-E115</f>
        <v>3173600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 aca="true" t="shared" si="8" ref="D116:F117">D142</f>
        <v>2139000</v>
      </c>
      <c r="E116" s="3">
        <f t="shared" si="8"/>
        <v>1473500</v>
      </c>
      <c r="F116" s="3">
        <f t="shared" si="8"/>
        <v>1391620</v>
      </c>
      <c r="G116" s="27">
        <f>E116/D116*100</f>
        <v>68.88733052828424</v>
      </c>
      <c r="H116" s="30">
        <f>D116-E116</f>
        <v>665500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6651600</v>
      </c>
      <c r="D118" s="34">
        <f>D126+D129+D144</f>
        <v>7002200</v>
      </c>
      <c r="E118" s="34">
        <f>E126+E129+E144</f>
        <v>5230987.35</v>
      </c>
      <c r="F118" s="34">
        <f>F126+F129+F144</f>
        <v>8310302.88</v>
      </c>
      <c r="G118" s="27">
        <f t="shared" si="3"/>
        <v>74.70491202764845</v>
      </c>
      <c r="H118" s="30">
        <f t="shared" si="4"/>
        <v>1771212.6500000004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10649825</v>
      </c>
      <c r="E119" s="31">
        <f>E120+E124+E125+E126</f>
        <v>7669115.28</v>
      </c>
      <c r="F119" s="31">
        <f>F120+F124+F125+F126</f>
        <v>10198078.370000001</v>
      </c>
      <c r="G119" s="28">
        <f t="shared" si="3"/>
        <v>72.0116554027883</v>
      </c>
      <c r="H119" s="33">
        <f t="shared" si="4"/>
        <v>2980709.7199999997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2951095</v>
      </c>
      <c r="E120" s="34">
        <f>E121+E122+E123</f>
        <v>2075365.57</v>
      </c>
      <c r="F120" s="34">
        <f>F121+F122+F123</f>
        <v>2110659.73</v>
      </c>
      <c r="G120" s="27">
        <f t="shared" si="3"/>
        <v>70.32527146703174</v>
      </c>
      <c r="H120" s="30">
        <f t="shared" si="4"/>
        <v>875729.4299999999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2287025</v>
      </c>
      <c r="E121" s="34">
        <v>1583790.77</v>
      </c>
      <c r="F121" s="34">
        <v>1622280.8</v>
      </c>
      <c r="G121" s="27">
        <f t="shared" si="3"/>
        <v>69.25113498977929</v>
      </c>
      <c r="H121" s="30">
        <f t="shared" si="4"/>
        <v>703234.23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478304.8</v>
      </c>
      <c r="F122" s="34">
        <v>488378.93</v>
      </c>
      <c r="G122" s="27">
        <f t="shared" si="3"/>
        <v>73.49489858635525</v>
      </c>
      <c r="H122" s="30">
        <f t="shared" si="4"/>
        <v>172495.2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111470.25</v>
      </c>
      <c r="F124" s="34">
        <v>141181.58</v>
      </c>
      <c r="G124" s="27">
        <f t="shared" si="3"/>
        <v>61.92791666666667</v>
      </c>
      <c r="H124" s="30">
        <f t="shared" si="4"/>
        <v>68529.75</v>
      </c>
    </row>
    <row r="125" spans="1:8" ht="25.5">
      <c r="A125" s="13" t="s">
        <v>120</v>
      </c>
      <c r="B125" s="3" t="s">
        <v>147</v>
      </c>
      <c r="C125" s="34">
        <v>1201100</v>
      </c>
      <c r="D125" s="34">
        <v>1179530</v>
      </c>
      <c r="E125" s="34">
        <v>724010.88</v>
      </c>
      <c r="F125" s="34">
        <v>719072.1</v>
      </c>
      <c r="G125" s="27">
        <f>E125/D125*100</f>
        <v>61.38130272227074</v>
      </c>
      <c r="H125" s="30">
        <f>D125-E125</f>
        <v>455519.12</v>
      </c>
    </row>
    <row r="126" spans="1:8" ht="38.25">
      <c r="A126" s="13" t="s">
        <v>140</v>
      </c>
      <c r="B126" s="3" t="s">
        <v>389</v>
      </c>
      <c r="C126" s="34">
        <v>6343600</v>
      </c>
      <c r="D126" s="34">
        <v>6339200</v>
      </c>
      <c r="E126" s="34">
        <v>4758268.58</v>
      </c>
      <c r="F126" s="34">
        <v>7227164.96</v>
      </c>
      <c r="G126" s="27">
        <f>E126/D126*100</f>
        <v>75.06102631246844</v>
      </c>
      <c r="H126" s="30">
        <f>D126-E126</f>
        <v>1580931.42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833000</v>
      </c>
      <c r="E127" s="31">
        <f>E129+E128</f>
        <v>472718.77</v>
      </c>
      <c r="F127" s="31">
        <f>F129+F128</f>
        <v>418538.52</v>
      </c>
      <c r="G127" s="28">
        <f t="shared" si="3"/>
        <v>56.74895198079232</v>
      </c>
      <c r="H127" s="33">
        <f t="shared" si="4"/>
        <v>360281.23</v>
      </c>
    </row>
    <row r="128" spans="1:8" ht="25.5">
      <c r="A128" s="13" t="s">
        <v>120</v>
      </c>
      <c r="B128" s="3" t="s">
        <v>355</v>
      </c>
      <c r="C128" s="35">
        <v>0</v>
      </c>
      <c r="D128" s="36">
        <v>170000</v>
      </c>
      <c r="E128" s="35">
        <v>0</v>
      </c>
      <c r="F128" s="35">
        <v>3469.9</v>
      </c>
      <c r="G128" s="28"/>
      <c r="H128" s="33"/>
    </row>
    <row r="129" spans="1:8" ht="38.25">
      <c r="A129" s="13" t="s">
        <v>140</v>
      </c>
      <c r="B129" s="3" t="s">
        <v>390</v>
      </c>
      <c r="C129" s="3">
        <v>263000</v>
      </c>
      <c r="D129" s="34">
        <v>663000</v>
      </c>
      <c r="E129" s="34">
        <v>472718.77</v>
      </c>
      <c r="F129" s="34">
        <v>415068.62</v>
      </c>
      <c r="G129" s="27">
        <f t="shared" si="3"/>
        <v>71.2999653092006</v>
      </c>
      <c r="H129" s="30">
        <f t="shared" si="4"/>
        <v>190281.22999999998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0</v>
      </c>
      <c r="F130" s="31">
        <f>F131+F132</f>
        <v>2772400</v>
      </c>
      <c r="G130" s="28">
        <f t="shared" si="3"/>
        <v>0</v>
      </c>
      <c r="H130" s="33">
        <f t="shared" si="4"/>
        <v>3257157.43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0</v>
      </c>
      <c r="F132" s="34">
        <v>2772400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3852000</v>
      </c>
      <c r="E133" s="31">
        <f>E138+E140+E141+E142+E143+E144+E137+E139+E134</f>
        <v>1862704.6</v>
      </c>
      <c r="F133" s="31">
        <f>F138+F140+F141+F142+F143+F144+F139</f>
        <v>5699328.32</v>
      </c>
      <c r="G133" s="28">
        <f t="shared" si="3"/>
        <v>48.35681723779855</v>
      </c>
      <c r="H133" s="33">
        <f t="shared" si="4"/>
        <v>1989295.4</v>
      </c>
    </row>
    <row r="134" spans="1:8" ht="25.5">
      <c r="A134" s="17" t="s">
        <v>126</v>
      </c>
      <c r="B134" s="3" t="s">
        <v>384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385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386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333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1700739.72</v>
      </c>
      <c r="D138" s="3">
        <v>1629417.62</v>
      </c>
      <c r="E138" s="34">
        <v>319944.32</v>
      </c>
      <c r="F138" s="3">
        <v>533940.58</v>
      </c>
      <c r="G138" s="27">
        <f t="shared" si="3"/>
        <v>19.635501425349748</v>
      </c>
      <c r="H138" s="30">
        <f t="shared" si="4"/>
        <v>1309473.3</v>
      </c>
    </row>
    <row r="139" spans="1:8" ht="38.25">
      <c r="A139" s="17" t="s">
        <v>172</v>
      </c>
      <c r="B139" s="3" t="s">
        <v>344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0</v>
      </c>
      <c r="E141" s="34">
        <v>0</v>
      </c>
      <c r="F141" s="11">
        <v>1563751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2139000</v>
      </c>
      <c r="E142" s="34">
        <v>1473500</v>
      </c>
      <c r="F142" s="3">
        <v>1391620</v>
      </c>
      <c r="G142" s="27">
        <f t="shared" si="3"/>
        <v>68.88733052828424</v>
      </c>
      <c r="H142" s="30">
        <f t="shared" si="4"/>
        <v>665500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391</v>
      </c>
      <c r="C144" s="3">
        <v>45000</v>
      </c>
      <c r="D144" s="34">
        <v>0</v>
      </c>
      <c r="E144" s="34">
        <v>0</v>
      </c>
      <c r="F144" s="34">
        <v>668069.3</v>
      </c>
      <c r="G144" s="27" t="e">
        <f t="shared" si="3"/>
        <v>#DIV/0!</v>
      </c>
      <c r="H144" s="30">
        <f t="shared" si="4"/>
        <v>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11934800</v>
      </c>
      <c r="E145" s="33">
        <f>E147+E148+E146</f>
        <v>9706466.430000002</v>
      </c>
      <c r="F145" s="33">
        <f>F147+F148+F146</f>
        <v>11460061.7</v>
      </c>
      <c r="G145" s="28">
        <f t="shared" si="3"/>
        <v>81.32910840567082</v>
      </c>
      <c r="H145" s="33">
        <f t="shared" si="4"/>
        <v>2228333.5699999984</v>
      </c>
    </row>
    <row r="146" spans="1:8" ht="25.5">
      <c r="A146" s="13" t="s">
        <v>120</v>
      </c>
      <c r="B146" s="3" t="s">
        <v>375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26609.63</v>
      </c>
      <c r="F146" s="35">
        <f>F150</f>
        <v>1105.1</v>
      </c>
      <c r="G146" s="28"/>
      <c r="H146" s="33"/>
    </row>
    <row r="147" spans="1:8" ht="38.25">
      <c r="A147" s="17" t="s">
        <v>160</v>
      </c>
      <c r="B147" s="3" t="s">
        <v>164</v>
      </c>
      <c r="C147" s="35">
        <f t="shared" si="9"/>
        <v>4201300</v>
      </c>
      <c r="D147" s="35">
        <f t="shared" si="9"/>
        <v>5214800</v>
      </c>
      <c r="E147" s="35">
        <f t="shared" si="9"/>
        <v>4640856.8</v>
      </c>
      <c r="F147" s="35">
        <f>F151</f>
        <v>5710756.6</v>
      </c>
      <c r="G147" s="27">
        <f t="shared" si="3"/>
        <v>88.99395566464678</v>
      </c>
      <c r="H147" s="30">
        <f t="shared" si="4"/>
        <v>573943.2000000002</v>
      </c>
    </row>
    <row r="148" spans="1:8" ht="12.75">
      <c r="A148" s="5" t="s">
        <v>149</v>
      </c>
      <c r="B148" s="3" t="s">
        <v>123</v>
      </c>
      <c r="C148" s="35">
        <f>C153+C155</f>
        <v>5400000</v>
      </c>
      <c r="D148" s="35">
        <f>D153+D155</f>
        <v>6660000</v>
      </c>
      <c r="E148" s="35">
        <f>E153+E155</f>
        <v>5039000</v>
      </c>
      <c r="F148" s="35">
        <f>F153+F155</f>
        <v>5748200</v>
      </c>
      <c r="G148" s="27">
        <f t="shared" si="3"/>
        <v>75.66066066066067</v>
      </c>
      <c r="H148" s="30">
        <f t="shared" si="4"/>
        <v>1621000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4667466.43</v>
      </c>
      <c r="F149" s="31">
        <f>F151+F150</f>
        <v>5711861.699999999</v>
      </c>
      <c r="G149" s="28">
        <f t="shared" si="3"/>
        <v>88.48613084856296</v>
      </c>
      <c r="H149" s="33">
        <f t="shared" si="4"/>
        <v>607333.5700000003</v>
      </c>
    </row>
    <row r="150" spans="1:8" ht="25.5">
      <c r="A150" s="13" t="s">
        <v>120</v>
      </c>
      <c r="B150" s="3" t="s">
        <v>374</v>
      </c>
      <c r="C150" s="35">
        <v>20000</v>
      </c>
      <c r="D150" s="35">
        <v>60000</v>
      </c>
      <c r="E150" s="35">
        <v>26609.63</v>
      </c>
      <c r="F150" s="35">
        <v>1105.1</v>
      </c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5214800</v>
      </c>
      <c r="E151" s="35">
        <v>4640856.8</v>
      </c>
      <c r="F151" s="34">
        <v>5710756.6</v>
      </c>
      <c r="G151" s="27">
        <f>E151/D151*100</f>
        <v>88.99395566464678</v>
      </c>
      <c r="H151" s="30">
        <f>D151-E151</f>
        <v>573943.2000000002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4000000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>
        <v>4500000</v>
      </c>
      <c r="D153" s="34">
        <v>4500000</v>
      </c>
      <c r="E153" s="34">
        <v>4500000</v>
      </c>
      <c r="F153" s="34">
        <v>4000000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2160000</v>
      </c>
      <c r="E154" s="31">
        <f>E155</f>
        <v>539000</v>
      </c>
      <c r="F154" s="31">
        <f>F155</f>
        <v>1748200</v>
      </c>
      <c r="G154" s="28">
        <f t="shared" si="3"/>
        <v>24.953703703703702</v>
      </c>
      <c r="H154" s="33">
        <f t="shared" si="4"/>
        <v>1621000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2160000</v>
      </c>
      <c r="E155" s="34">
        <v>539000</v>
      </c>
      <c r="F155" s="34">
        <v>1748200</v>
      </c>
      <c r="G155" s="27">
        <f t="shared" si="3"/>
        <v>24.953703703703702</v>
      </c>
      <c r="H155" s="30">
        <f t="shared" si="4"/>
        <v>1621000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217557306.49</v>
      </c>
      <c r="E159" s="33">
        <f>E160+E165+E166+E167+E172+E161+E162+E163+E170+E171+E173+E174+E175+E164+E169+E176+E168</f>
        <v>169635601.02</v>
      </c>
      <c r="F159" s="33">
        <f>F160+F165+F166+F167+F172+F161+F162+F163+F170+F171+F173+F174+F175+F164+F169+F176</f>
        <v>171899295.92000002</v>
      </c>
      <c r="G159" s="28">
        <f t="shared" si="11"/>
        <v>77.97283564355826</v>
      </c>
      <c r="H159" s="33">
        <f t="shared" si="12"/>
        <v>47921705.47</v>
      </c>
    </row>
    <row r="160" spans="1:8" ht="12.75">
      <c r="A160" s="17" t="s">
        <v>131</v>
      </c>
      <c r="B160" s="3" t="s">
        <v>191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5345740.11</v>
      </c>
      <c r="F160" s="35">
        <f aca="true" t="shared" si="15" ref="F160:F166">F200</f>
        <v>5784681.81</v>
      </c>
      <c r="G160" s="27">
        <f t="shared" si="11"/>
        <v>76.6414352688172</v>
      </c>
      <c r="H160" s="33">
        <f t="shared" si="12"/>
        <v>1629259.8899999997</v>
      </c>
    </row>
    <row r="161" spans="1:8" ht="25.5">
      <c r="A161" s="17" t="s">
        <v>182</v>
      </c>
      <c r="B161" s="3" t="s">
        <v>192</v>
      </c>
      <c r="C161" s="35">
        <f>C201</f>
        <v>10000</v>
      </c>
      <c r="D161" s="35">
        <f t="shared" si="13"/>
        <v>10000</v>
      </c>
      <c r="E161" s="35">
        <f t="shared" si="14"/>
        <v>575</v>
      </c>
      <c r="F161" s="35">
        <f t="shared" si="15"/>
        <v>2574.67</v>
      </c>
      <c r="G161" s="27">
        <f t="shared" si="11"/>
        <v>5.75</v>
      </c>
      <c r="H161" s="30">
        <f t="shared" si="12"/>
        <v>9425</v>
      </c>
    </row>
    <row r="162" spans="1:8" ht="38.25">
      <c r="A162" s="17" t="s">
        <v>184</v>
      </c>
      <c r="B162" s="3" t="s">
        <v>193</v>
      </c>
      <c r="C162" s="35">
        <f t="shared" si="13"/>
        <v>2106000</v>
      </c>
      <c r="D162" s="35">
        <f t="shared" si="13"/>
        <v>3412000</v>
      </c>
      <c r="E162" s="35">
        <f t="shared" si="14"/>
        <v>1466597.67</v>
      </c>
      <c r="F162" s="35">
        <f t="shared" si="15"/>
        <v>1704576.16</v>
      </c>
      <c r="G162" s="27">
        <f t="shared" si="11"/>
        <v>42.983519050410315</v>
      </c>
      <c r="H162" s="30">
        <f t="shared" si="12"/>
        <v>1945402.33</v>
      </c>
    </row>
    <row r="163" spans="1:8" ht="12.75">
      <c r="A163" s="3" t="s">
        <v>113</v>
      </c>
      <c r="B163" s="3" t="s">
        <v>194</v>
      </c>
      <c r="C163" s="35">
        <f t="shared" si="13"/>
        <v>1573000</v>
      </c>
      <c r="D163" s="35">
        <f t="shared" si="13"/>
        <v>1573000</v>
      </c>
      <c r="E163" s="35">
        <f t="shared" si="14"/>
        <v>1237051.45</v>
      </c>
      <c r="F163" s="35">
        <f t="shared" si="15"/>
        <v>1296104.89</v>
      </c>
      <c r="G163" s="27">
        <f t="shared" si="11"/>
        <v>78.64281309599491</v>
      </c>
      <c r="H163" s="30">
        <f t="shared" si="12"/>
        <v>335948.55000000005</v>
      </c>
    </row>
    <row r="164" spans="1:8" ht="12.75">
      <c r="A164" s="5" t="s">
        <v>116</v>
      </c>
      <c r="B164" s="3" t="s">
        <v>357</v>
      </c>
      <c r="C164" s="35">
        <f aca="true" t="shared" si="16" ref="C164:D166">C204</f>
        <v>35000</v>
      </c>
      <c r="D164" s="35">
        <f t="shared" si="16"/>
        <v>407.63</v>
      </c>
      <c r="E164" s="35">
        <f t="shared" si="14"/>
        <v>0</v>
      </c>
      <c r="F164" s="35">
        <f t="shared" si="15"/>
        <v>45390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C205</f>
        <v>475100</v>
      </c>
      <c r="D165" s="35">
        <f t="shared" si="16"/>
        <v>683100</v>
      </c>
      <c r="E165" s="35">
        <f t="shared" si="14"/>
        <v>384026.09</v>
      </c>
      <c r="F165" s="35">
        <f t="shared" si="15"/>
        <v>336190.28</v>
      </c>
      <c r="G165" s="27">
        <f t="shared" si="11"/>
        <v>56.21813643683209</v>
      </c>
      <c r="H165" s="30">
        <f t="shared" si="12"/>
        <v>299073.91</v>
      </c>
    </row>
    <row r="166" spans="1:8" ht="25.5">
      <c r="A166" s="13" t="s">
        <v>118</v>
      </c>
      <c r="B166" s="3" t="s">
        <v>196</v>
      </c>
      <c r="C166" s="35">
        <f>C206</f>
        <v>192600</v>
      </c>
      <c r="D166" s="35">
        <f t="shared" si="16"/>
        <v>513488.17</v>
      </c>
      <c r="E166" s="35">
        <f t="shared" si="14"/>
        <v>308055.44</v>
      </c>
      <c r="F166" s="35">
        <f t="shared" si="15"/>
        <v>327006.32</v>
      </c>
      <c r="G166" s="27">
        <f t="shared" si="11"/>
        <v>59.99270440836057</v>
      </c>
      <c r="H166" s="30">
        <f t="shared" si="12"/>
        <v>205432.72999999998</v>
      </c>
    </row>
    <row r="167" spans="1:8" ht="25.5">
      <c r="A167" s="13" t="s">
        <v>120</v>
      </c>
      <c r="B167" s="3" t="s">
        <v>197</v>
      </c>
      <c r="C167" s="35">
        <f>C195+C207</f>
        <v>1445580</v>
      </c>
      <c r="D167" s="35">
        <f>D195+D207</f>
        <v>1500181.2</v>
      </c>
      <c r="E167" s="35">
        <f>E195+E207</f>
        <v>1127247.3199999998</v>
      </c>
      <c r="F167" s="35">
        <f>F195+F207</f>
        <v>1561796.9</v>
      </c>
      <c r="G167" s="27">
        <f t="shared" si="11"/>
        <v>75.14074433141809</v>
      </c>
      <c r="H167" s="30">
        <f t="shared" si="12"/>
        <v>372933.8800000001</v>
      </c>
    </row>
    <row r="168" spans="1:8" ht="12.75">
      <c r="A168" s="13" t="s">
        <v>407</v>
      </c>
      <c r="B168" s="3" t="s">
        <v>409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358</v>
      </c>
      <c r="B169" s="3" t="s">
        <v>371</v>
      </c>
      <c r="C169" s="35">
        <f>C209</f>
        <v>170000</v>
      </c>
      <c r="D169" s="35">
        <f>D209</f>
        <v>350000</v>
      </c>
      <c r="E169" s="35">
        <f>E209</f>
        <v>350000</v>
      </c>
      <c r="F169" s="35">
        <f>F209</f>
        <v>350000</v>
      </c>
      <c r="G169" s="27">
        <f t="shared" si="11"/>
        <v>100</v>
      </c>
      <c r="H169" s="30">
        <f t="shared" si="12"/>
        <v>0</v>
      </c>
    </row>
    <row r="170" spans="1:8" ht="38.25">
      <c r="A170" s="17" t="s">
        <v>172</v>
      </c>
      <c r="B170" s="3" t="s">
        <v>198</v>
      </c>
      <c r="C170" s="35">
        <f>C184</f>
        <v>4315000</v>
      </c>
      <c r="D170" s="35">
        <f>D184</f>
        <v>1315000</v>
      </c>
      <c r="E170" s="35">
        <f>E184</f>
        <v>1315000</v>
      </c>
      <c r="F170" s="35">
        <f>F184+F178</f>
        <v>99143.13</v>
      </c>
      <c r="G170" s="27">
        <f t="shared" si="11"/>
        <v>100</v>
      </c>
      <c r="H170" s="30">
        <f t="shared" si="12"/>
        <v>0</v>
      </c>
    </row>
    <row r="171" spans="1:8" ht="51">
      <c r="A171" s="17" t="s">
        <v>166</v>
      </c>
      <c r="B171" s="3" t="s">
        <v>199</v>
      </c>
      <c r="C171" s="35">
        <f>C179+C196+C185+C190</f>
        <v>104316700</v>
      </c>
      <c r="D171" s="35">
        <f>D179+D196+D185+D190</f>
        <v>106190700</v>
      </c>
      <c r="E171" s="35">
        <f>E179+E196+E185+E190</f>
        <v>82930775.3</v>
      </c>
      <c r="F171" s="35">
        <f>F179+F196+F185</f>
        <v>89315184.52</v>
      </c>
      <c r="G171" s="27">
        <f t="shared" si="11"/>
        <v>78.09608120108447</v>
      </c>
      <c r="H171" s="30">
        <f t="shared" si="12"/>
        <v>23259924.700000003</v>
      </c>
    </row>
    <row r="172" spans="1:8" ht="12.75">
      <c r="A172" s="17" t="s">
        <v>168</v>
      </c>
      <c r="B172" s="3" t="s">
        <v>200</v>
      </c>
      <c r="C172" s="35">
        <f>C180+C197+C186+C191</f>
        <v>3757600</v>
      </c>
      <c r="D172" s="35">
        <f>D180+D186+D197+D191</f>
        <v>11109295.84</v>
      </c>
      <c r="E172" s="35">
        <f>E180+E186+E197+E191</f>
        <v>6931611.569999999</v>
      </c>
      <c r="F172" s="35">
        <f>F180+F186+F197</f>
        <v>3619990.9</v>
      </c>
      <c r="G172" s="27">
        <f t="shared" si="11"/>
        <v>62.39469782632055</v>
      </c>
      <c r="H172" s="30">
        <f t="shared" si="12"/>
        <v>4177684.2700000005</v>
      </c>
    </row>
    <row r="173" spans="1:8" ht="51">
      <c r="A173" s="17" t="s">
        <v>154</v>
      </c>
      <c r="B173" s="3" t="s">
        <v>201</v>
      </c>
      <c r="C173" s="35">
        <f>C181+C187+C192</f>
        <v>76392100</v>
      </c>
      <c r="D173" s="35">
        <f>D181+D187+D192</f>
        <v>76958880</v>
      </c>
      <c r="E173" s="35">
        <f>E181+E187+E192</f>
        <v>63655796.84</v>
      </c>
      <c r="F173" s="35">
        <f>F181+F187</f>
        <v>63195707.92</v>
      </c>
      <c r="G173" s="27">
        <f t="shared" si="11"/>
        <v>82.71403747039979</v>
      </c>
      <c r="H173" s="30">
        <f t="shared" si="12"/>
        <v>13303083.159999996</v>
      </c>
    </row>
    <row r="174" spans="1:8" ht="12.75">
      <c r="A174" s="17" t="s">
        <v>156</v>
      </c>
      <c r="B174" s="3" t="s">
        <v>202</v>
      </c>
      <c r="C174" s="35">
        <f>C182+C188+C193+C198</f>
        <v>3993300</v>
      </c>
      <c r="D174" s="35">
        <f>D182+D188+D193+D198</f>
        <v>6865753.65</v>
      </c>
      <c r="E174" s="35">
        <f>E182+E188+E193+E198</f>
        <v>4547984.76</v>
      </c>
      <c r="F174" s="35">
        <f>F182+F188+F198</f>
        <v>4167238.99</v>
      </c>
      <c r="G174" s="27">
        <f t="shared" si="11"/>
        <v>66.24159548748155</v>
      </c>
      <c r="H174" s="30">
        <f t="shared" si="12"/>
        <v>2317768.8900000006</v>
      </c>
    </row>
    <row r="175" spans="1:8" ht="12.75">
      <c r="A175" s="3" t="s">
        <v>124</v>
      </c>
      <c r="B175" s="3" t="s">
        <v>203</v>
      </c>
      <c r="C175" s="35">
        <f aca="true" t="shared" si="17" ref="C175:F176">C210</f>
        <v>49000</v>
      </c>
      <c r="D175" s="35">
        <f t="shared" si="17"/>
        <v>50500</v>
      </c>
      <c r="E175" s="35">
        <f t="shared" si="17"/>
        <v>13734.71</v>
      </c>
      <c r="F175" s="35">
        <f t="shared" si="17"/>
        <v>92362.19</v>
      </c>
      <c r="G175" s="27">
        <f t="shared" si="11"/>
        <v>27.197445544554455</v>
      </c>
      <c r="H175" s="30">
        <f t="shared" si="12"/>
        <v>36765.29</v>
      </c>
    </row>
    <row r="176" spans="1:8" ht="12.75">
      <c r="A176" s="3" t="s">
        <v>335</v>
      </c>
      <c r="B176" s="3" t="s">
        <v>370</v>
      </c>
      <c r="C176" s="35">
        <f t="shared" si="17"/>
        <v>6000</v>
      </c>
      <c r="D176" s="35">
        <f t="shared" si="17"/>
        <v>22000</v>
      </c>
      <c r="E176" s="35">
        <f t="shared" si="17"/>
        <v>21404.76</v>
      </c>
      <c r="F176" s="35">
        <f t="shared" si="17"/>
        <v>1347.24</v>
      </c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33279270.6</v>
      </c>
      <c r="E177" s="31">
        <f>E180+E181+E179+E182</f>
        <v>25159177.169999998</v>
      </c>
      <c r="F177" s="31">
        <f>F180+F181+F179+F182+F178</f>
        <v>27828176.19</v>
      </c>
      <c r="G177" s="28">
        <f t="shared" si="11"/>
        <v>75.600146026037</v>
      </c>
      <c r="H177" s="33">
        <f t="shared" si="12"/>
        <v>8120093.430000003</v>
      </c>
    </row>
    <row r="178" spans="1:8" ht="38.25">
      <c r="A178" s="17" t="s">
        <v>172</v>
      </c>
      <c r="B178" s="3" t="s">
        <v>351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166</v>
      </c>
      <c r="B179" s="3" t="s">
        <v>167</v>
      </c>
      <c r="C179" s="35">
        <v>17370400</v>
      </c>
      <c r="D179" s="35">
        <v>17319400</v>
      </c>
      <c r="E179" s="35">
        <v>11214456.7</v>
      </c>
      <c r="F179" s="34">
        <v>16121114.56</v>
      </c>
      <c r="G179" s="27">
        <f>E179/D179*100</f>
        <v>64.75083836622515</v>
      </c>
      <c r="H179" s="30">
        <f>D179-E179</f>
        <v>6104943.300000001</v>
      </c>
    </row>
    <row r="180" spans="1:8" ht="12.75">
      <c r="A180" s="17" t="s">
        <v>168</v>
      </c>
      <c r="B180" s="3" t="s">
        <v>169</v>
      </c>
      <c r="C180" s="3">
        <v>200000</v>
      </c>
      <c r="D180" s="34">
        <v>316214.52</v>
      </c>
      <c r="E180" s="34">
        <v>315262.8</v>
      </c>
      <c r="F180" s="34">
        <v>176845.17</v>
      </c>
      <c r="G180" s="27">
        <f t="shared" si="11"/>
        <v>99.69902710349923</v>
      </c>
      <c r="H180" s="30">
        <f t="shared" si="12"/>
        <v>951.7200000000303</v>
      </c>
    </row>
    <row r="181" spans="1:8" ht="51">
      <c r="A181" s="17" t="s">
        <v>154</v>
      </c>
      <c r="B181" s="3" t="s">
        <v>170</v>
      </c>
      <c r="C181" s="34">
        <v>13995400</v>
      </c>
      <c r="D181" s="34">
        <v>14562180</v>
      </c>
      <c r="E181" s="34">
        <v>12687761.59</v>
      </c>
      <c r="F181" s="34">
        <v>11180416.46</v>
      </c>
      <c r="G181" s="27">
        <f t="shared" si="11"/>
        <v>87.12817442168686</v>
      </c>
      <c r="H181" s="30">
        <f t="shared" si="12"/>
        <v>1874418.4100000001</v>
      </c>
    </row>
    <row r="182" spans="1:8" ht="12.75">
      <c r="A182" s="17" t="s">
        <v>156</v>
      </c>
      <c r="B182" s="3" t="s">
        <v>171</v>
      </c>
      <c r="C182" s="34">
        <v>100000</v>
      </c>
      <c r="D182" s="34">
        <v>1081476.08</v>
      </c>
      <c r="E182" s="34">
        <v>941696.08</v>
      </c>
      <c r="F182" s="34">
        <v>349800</v>
      </c>
      <c r="G182" s="27">
        <f>E182/D182*100</f>
        <v>87.07507243248504</v>
      </c>
      <c r="H182" s="30">
        <f>D182-E182</f>
        <v>139780.00000000012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153088358.89</v>
      </c>
      <c r="E183" s="31">
        <f>E185+E186+E187+E188+E184</f>
        <v>124323813.03</v>
      </c>
      <c r="F183" s="31">
        <f>F185+F186+F187+F188+F184</f>
        <v>131485207.93999998</v>
      </c>
      <c r="G183" s="28">
        <f t="shared" si="11"/>
        <v>81.21049433897947</v>
      </c>
      <c r="H183" s="33">
        <f t="shared" si="12"/>
        <v>28764545.859999985</v>
      </c>
    </row>
    <row r="184" spans="1:8" ht="38.25">
      <c r="A184" s="17" t="s">
        <v>172</v>
      </c>
      <c r="B184" s="3" t="s">
        <v>173</v>
      </c>
      <c r="C184" s="3">
        <v>4315000</v>
      </c>
      <c r="D184" s="35">
        <v>1315000</v>
      </c>
      <c r="E184" s="35">
        <v>1315000</v>
      </c>
      <c r="F184" s="35">
        <v>99143.13</v>
      </c>
      <c r="G184" s="27">
        <f>E184/D184*100</f>
        <v>100</v>
      </c>
      <c r="H184" s="30">
        <f>D184-E184</f>
        <v>0</v>
      </c>
    </row>
    <row r="185" spans="1:8" ht="51">
      <c r="A185" s="17" t="s">
        <v>166</v>
      </c>
      <c r="B185" s="3" t="s">
        <v>174</v>
      </c>
      <c r="C185" s="3">
        <v>80256300</v>
      </c>
      <c r="D185" s="34">
        <v>82456300</v>
      </c>
      <c r="E185" s="34">
        <v>66929641.26</v>
      </c>
      <c r="F185" s="34">
        <v>72560584.08</v>
      </c>
      <c r="G185" s="27">
        <f t="shared" si="11"/>
        <v>81.16983330564189</v>
      </c>
      <c r="H185" s="30">
        <f t="shared" si="12"/>
        <v>15526658.740000002</v>
      </c>
    </row>
    <row r="186" spans="1:8" ht="12.75">
      <c r="A186" s="17" t="s">
        <v>168</v>
      </c>
      <c r="B186" s="3" t="s">
        <v>175</v>
      </c>
      <c r="C186" s="3">
        <v>2831600</v>
      </c>
      <c r="D186" s="34">
        <v>7139081.32</v>
      </c>
      <c r="E186" s="34">
        <v>5565197.8</v>
      </c>
      <c r="F186" s="34">
        <v>3014542.28</v>
      </c>
      <c r="G186" s="27">
        <f t="shared" si="11"/>
        <v>77.95397685706709</v>
      </c>
      <c r="H186" s="30">
        <f t="shared" si="12"/>
        <v>1573883.5200000005</v>
      </c>
    </row>
    <row r="187" spans="1:8" ht="51">
      <c r="A187" s="17" t="s">
        <v>154</v>
      </c>
      <c r="B187" s="3" t="s">
        <v>176</v>
      </c>
      <c r="C187" s="3">
        <v>57896700</v>
      </c>
      <c r="D187" s="34">
        <v>57896700</v>
      </c>
      <c r="E187" s="34">
        <v>47278820.72</v>
      </c>
      <c r="F187" s="34">
        <v>52015291.46</v>
      </c>
      <c r="G187" s="27">
        <f t="shared" si="11"/>
        <v>81.6606485689167</v>
      </c>
      <c r="H187" s="30">
        <f t="shared" si="12"/>
        <v>10617879.280000001</v>
      </c>
    </row>
    <row r="188" spans="1:8" ht="12.75">
      <c r="A188" s="17" t="s">
        <v>156</v>
      </c>
      <c r="B188" s="3" t="s">
        <v>177</v>
      </c>
      <c r="C188" s="34">
        <v>3483300</v>
      </c>
      <c r="D188" s="34">
        <v>4281277.57</v>
      </c>
      <c r="E188" s="34">
        <v>3235153.25</v>
      </c>
      <c r="F188" s="34">
        <v>3795646.99</v>
      </c>
      <c r="G188" s="27">
        <f t="shared" si="11"/>
        <v>75.56513674024643</v>
      </c>
      <c r="H188" s="30">
        <f t="shared" si="12"/>
        <v>1046124.3200000003</v>
      </c>
    </row>
    <row r="189" spans="1:8" ht="12.75">
      <c r="A189" s="14" t="s">
        <v>392</v>
      </c>
      <c r="B189" s="1" t="s">
        <v>393</v>
      </c>
      <c r="C189" s="33">
        <f>C190+C191+C192+C193</f>
        <v>10680000</v>
      </c>
      <c r="D189" s="33">
        <f>D190+D191+D192+D193</f>
        <v>14439900</v>
      </c>
      <c r="E189" s="33">
        <f>E190+E191+E192+E193</f>
        <v>9013104.889999999</v>
      </c>
      <c r="F189" s="34"/>
      <c r="G189" s="27"/>
      <c r="H189" s="30"/>
    </row>
    <row r="190" spans="1:8" ht="51">
      <c r="A190" s="17" t="s">
        <v>166</v>
      </c>
      <c r="B190" s="3" t="s">
        <v>394</v>
      </c>
      <c r="C190" s="34">
        <v>5700000</v>
      </c>
      <c r="D190" s="34">
        <v>5440000</v>
      </c>
      <c r="E190" s="34">
        <v>4286069.25</v>
      </c>
      <c r="F190" s="34"/>
      <c r="G190" s="27"/>
      <c r="H190" s="30"/>
    </row>
    <row r="191" spans="1:8" ht="12.75">
      <c r="A191" s="17" t="s">
        <v>168</v>
      </c>
      <c r="B191" s="3" t="s">
        <v>395</v>
      </c>
      <c r="C191" s="34">
        <v>170000</v>
      </c>
      <c r="D191" s="34">
        <v>3098000</v>
      </c>
      <c r="E191" s="34">
        <v>738285.68</v>
      </c>
      <c r="F191" s="34"/>
      <c r="G191" s="27"/>
      <c r="H191" s="30"/>
    </row>
    <row r="192" spans="1:8" ht="51">
      <c r="A192" s="17" t="s">
        <v>154</v>
      </c>
      <c r="B192" s="3" t="s">
        <v>396</v>
      </c>
      <c r="C192" s="34">
        <v>4500000</v>
      </c>
      <c r="D192" s="34">
        <v>4500000</v>
      </c>
      <c r="E192" s="34">
        <v>3689214.53</v>
      </c>
      <c r="F192" s="34"/>
      <c r="G192" s="27"/>
      <c r="H192" s="30"/>
    </row>
    <row r="193" spans="1:8" ht="12.75">
      <c r="A193" s="17" t="s">
        <v>156</v>
      </c>
      <c r="B193" s="3" t="s">
        <v>397</v>
      </c>
      <c r="C193" s="34">
        <v>310000</v>
      </c>
      <c r="D193" s="34">
        <v>1401900</v>
      </c>
      <c r="E193" s="34">
        <v>299535.43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1891807</v>
      </c>
      <c r="E194" s="31">
        <f>E195+E196+E197+E198</f>
        <v>1097800.76</v>
      </c>
      <c r="F194" s="31">
        <f>F195+F196+F197+F198</f>
        <v>1333389.05</v>
      </c>
      <c r="G194" s="28">
        <f t="shared" si="11"/>
        <v>58.02921545379629</v>
      </c>
      <c r="H194" s="33">
        <f t="shared" si="12"/>
        <v>794006.24</v>
      </c>
    </row>
    <row r="195" spans="1:8" ht="25.5">
      <c r="A195" s="13" t="s">
        <v>120</v>
      </c>
      <c r="B195" s="3" t="s">
        <v>178</v>
      </c>
      <c r="C195" s="3">
        <v>253580</v>
      </c>
      <c r="D195" s="34">
        <v>259707</v>
      </c>
      <c r="E195" s="34">
        <v>212727.38</v>
      </c>
      <c r="F195" s="34">
        <v>249507.72</v>
      </c>
      <c r="G195" s="27">
        <f t="shared" si="11"/>
        <v>81.91052994335925</v>
      </c>
      <c r="H195" s="30">
        <f t="shared" si="12"/>
        <v>46979.619999999995</v>
      </c>
    </row>
    <row r="196" spans="1:8" ht="51">
      <c r="A196" s="17" t="s">
        <v>166</v>
      </c>
      <c r="B196" s="3" t="s">
        <v>179</v>
      </c>
      <c r="C196" s="3">
        <v>990000</v>
      </c>
      <c r="D196" s="34">
        <v>975000</v>
      </c>
      <c r="E196" s="34">
        <v>500608.09</v>
      </c>
      <c r="F196" s="34">
        <v>633485.88</v>
      </c>
      <c r="G196" s="27">
        <f t="shared" si="11"/>
        <v>51.34441948717949</v>
      </c>
      <c r="H196" s="30">
        <f t="shared" si="12"/>
        <v>474391.91</v>
      </c>
    </row>
    <row r="197" spans="1:8" ht="12.75">
      <c r="A197" s="17" t="s">
        <v>168</v>
      </c>
      <c r="B197" s="3" t="s">
        <v>180</v>
      </c>
      <c r="C197" s="34">
        <v>556000</v>
      </c>
      <c r="D197" s="34">
        <v>556000</v>
      </c>
      <c r="E197" s="34">
        <v>312865.29</v>
      </c>
      <c r="F197" s="34">
        <v>428603.45</v>
      </c>
      <c r="G197" s="27">
        <f t="shared" si="11"/>
        <v>56.270735611510794</v>
      </c>
      <c r="H197" s="30">
        <f t="shared" si="12"/>
        <v>243134.71000000002</v>
      </c>
    </row>
    <row r="198" spans="1:8" ht="12.75">
      <c r="A198" s="17" t="s">
        <v>156</v>
      </c>
      <c r="B198" s="3" t="s">
        <v>334</v>
      </c>
      <c r="C198" s="34">
        <v>100000</v>
      </c>
      <c r="D198" s="34">
        <v>101100</v>
      </c>
      <c r="E198" s="34">
        <v>71600</v>
      </c>
      <c r="F198" s="34">
        <v>21792</v>
      </c>
      <c r="G198" s="27">
        <f>E198/D198*100</f>
        <v>70.82096933728981</v>
      </c>
      <c r="H198" s="30">
        <f>D198-E198</f>
        <v>29500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14857970</v>
      </c>
      <c r="E199" s="31">
        <f>E200+E202+E207+E210+E203+E205+E206+E204+E209+E211+E201</f>
        <v>10041705.17</v>
      </c>
      <c r="F199" s="31">
        <f>F200+F202+F207+F210+F203+F205+F206+F204+F201+F209+F211</f>
        <v>11252522.74</v>
      </c>
      <c r="G199" s="28">
        <f t="shared" si="11"/>
        <v>67.58463753796784</v>
      </c>
      <c r="H199" s="33">
        <f t="shared" si="12"/>
        <v>4816264.83</v>
      </c>
    </row>
    <row r="200" spans="1:8" ht="12.75">
      <c r="A200" s="17" t="s">
        <v>131</v>
      </c>
      <c r="B200" s="3" t="s">
        <v>181</v>
      </c>
      <c r="C200" s="34">
        <v>6975000</v>
      </c>
      <c r="D200" s="34">
        <v>6975000</v>
      </c>
      <c r="E200" s="34">
        <v>5345740.11</v>
      </c>
      <c r="F200" s="34">
        <v>5784681.81</v>
      </c>
      <c r="G200" s="27">
        <f t="shared" si="11"/>
        <v>76.6414352688172</v>
      </c>
      <c r="H200" s="30">
        <f t="shared" si="12"/>
        <v>1629259.8899999997</v>
      </c>
    </row>
    <row r="201" spans="1:8" ht="25.5">
      <c r="A201" s="17" t="s">
        <v>182</v>
      </c>
      <c r="B201" s="3" t="s">
        <v>183</v>
      </c>
      <c r="C201" s="34">
        <v>10000</v>
      </c>
      <c r="D201" s="34">
        <v>10000</v>
      </c>
      <c r="E201" s="34">
        <v>575</v>
      </c>
      <c r="F201" s="34">
        <v>2574.67</v>
      </c>
      <c r="G201" s="27">
        <f>E201/D201*100</f>
        <v>5.75</v>
      </c>
      <c r="H201" s="30">
        <f>D201-E201</f>
        <v>9425</v>
      </c>
    </row>
    <row r="202" spans="1:8" ht="38.25">
      <c r="A202" s="17" t="s">
        <v>184</v>
      </c>
      <c r="B202" s="3" t="s">
        <v>185</v>
      </c>
      <c r="C202" s="34">
        <v>2106000</v>
      </c>
      <c r="D202" s="34">
        <v>3412000</v>
      </c>
      <c r="E202" s="34">
        <v>1466597.67</v>
      </c>
      <c r="F202" s="34">
        <v>1704576.16</v>
      </c>
      <c r="G202" s="27">
        <f t="shared" si="11"/>
        <v>42.983519050410315</v>
      </c>
      <c r="H202" s="30">
        <f t="shared" si="12"/>
        <v>1945402.33</v>
      </c>
    </row>
    <row r="203" spans="1:8" ht="12.75">
      <c r="A203" s="3" t="s">
        <v>113</v>
      </c>
      <c r="B203" s="3" t="s">
        <v>186</v>
      </c>
      <c r="C203" s="34">
        <v>1573000</v>
      </c>
      <c r="D203" s="34">
        <v>1573000</v>
      </c>
      <c r="E203" s="34">
        <v>1237051.45</v>
      </c>
      <c r="F203" s="34">
        <v>1296104.89</v>
      </c>
      <c r="G203" s="27">
        <f t="shared" si="11"/>
        <v>78.64281309599491</v>
      </c>
      <c r="H203" s="30">
        <f t="shared" si="12"/>
        <v>335948.55000000005</v>
      </c>
    </row>
    <row r="204" spans="1:8" ht="12.75">
      <c r="A204" s="5" t="s">
        <v>116</v>
      </c>
      <c r="B204" s="3" t="s">
        <v>356</v>
      </c>
      <c r="C204" s="34">
        <v>35000</v>
      </c>
      <c r="D204" s="34">
        <v>407.63</v>
      </c>
      <c r="E204" s="34">
        <v>0</v>
      </c>
      <c r="F204" s="34">
        <v>45390</v>
      </c>
      <c r="G204" s="27">
        <f t="shared" si="11"/>
        <v>0</v>
      </c>
      <c r="H204" s="30">
        <f t="shared" si="12"/>
        <v>407.63</v>
      </c>
    </row>
    <row r="205" spans="1:8" ht="12.75">
      <c r="A205" s="3" t="s">
        <v>115</v>
      </c>
      <c r="B205" s="3" t="s">
        <v>187</v>
      </c>
      <c r="C205" s="34">
        <v>475100</v>
      </c>
      <c r="D205" s="34">
        <v>683100</v>
      </c>
      <c r="E205" s="34">
        <v>384026.09</v>
      </c>
      <c r="F205" s="34">
        <v>336190.28</v>
      </c>
      <c r="G205" s="27">
        <f t="shared" si="11"/>
        <v>56.21813643683209</v>
      </c>
      <c r="H205" s="30">
        <f t="shared" si="12"/>
        <v>299073.91</v>
      </c>
    </row>
    <row r="206" spans="1:8" ht="25.5">
      <c r="A206" s="13" t="s">
        <v>118</v>
      </c>
      <c r="B206" s="3" t="s">
        <v>188</v>
      </c>
      <c r="C206" s="34">
        <v>192600</v>
      </c>
      <c r="D206" s="34">
        <v>513488.17</v>
      </c>
      <c r="E206" s="34">
        <v>308055.44</v>
      </c>
      <c r="F206" s="34">
        <v>327006.32</v>
      </c>
      <c r="G206" s="27">
        <f t="shared" si="11"/>
        <v>59.99270440836057</v>
      </c>
      <c r="H206" s="30">
        <f t="shared" si="12"/>
        <v>205432.72999999998</v>
      </c>
    </row>
    <row r="207" spans="1:8" ht="25.5">
      <c r="A207" s="13" t="s">
        <v>120</v>
      </c>
      <c r="B207" s="3" t="s">
        <v>189</v>
      </c>
      <c r="C207" s="34">
        <v>1192000</v>
      </c>
      <c r="D207" s="34">
        <v>1240474.2</v>
      </c>
      <c r="E207" s="34">
        <v>914519.94</v>
      </c>
      <c r="F207" s="34">
        <v>1312289.18</v>
      </c>
      <c r="G207" s="27">
        <f t="shared" si="11"/>
        <v>73.72341480379035</v>
      </c>
      <c r="H207" s="30">
        <f t="shared" si="12"/>
        <v>325954.26</v>
      </c>
    </row>
    <row r="208" spans="1:8" ht="12.75">
      <c r="A208" s="13" t="s">
        <v>407</v>
      </c>
      <c r="B208" s="3" t="s">
        <v>408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358</v>
      </c>
      <c r="B209" s="3" t="s">
        <v>369</v>
      </c>
      <c r="C209" s="34">
        <v>170000</v>
      </c>
      <c r="D209" s="34">
        <v>350000</v>
      </c>
      <c r="E209" s="34">
        <v>350000</v>
      </c>
      <c r="F209" s="34">
        <v>350000</v>
      </c>
      <c r="G209" s="27"/>
      <c r="H209" s="30"/>
    </row>
    <row r="210" spans="1:8" ht="12.75">
      <c r="A210" s="3" t="s">
        <v>124</v>
      </c>
      <c r="B210" s="3" t="s">
        <v>190</v>
      </c>
      <c r="C210" s="34">
        <v>49000</v>
      </c>
      <c r="D210" s="34">
        <v>50500</v>
      </c>
      <c r="E210" s="34">
        <v>13734.71</v>
      </c>
      <c r="F210" s="34">
        <v>92362.19</v>
      </c>
      <c r="G210" s="27">
        <f t="shared" si="11"/>
        <v>27.197445544554455</v>
      </c>
      <c r="H210" s="30">
        <f t="shared" si="12"/>
        <v>36765.29</v>
      </c>
    </row>
    <row r="211" spans="1:8" ht="12.75">
      <c r="A211" s="3" t="s">
        <v>335</v>
      </c>
      <c r="B211" s="3" t="s">
        <v>368</v>
      </c>
      <c r="C211" s="34">
        <v>6000</v>
      </c>
      <c r="D211" s="34">
        <v>22000</v>
      </c>
      <c r="E211" s="34">
        <v>21404.76</v>
      </c>
      <c r="F211" s="34">
        <v>1347.24</v>
      </c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39866906.63</v>
      </c>
      <c r="E212" s="33">
        <f>E213+E217+E218+E219+E223+E214+E215+E216+E220+E222+E224+E225+E226+E227+E221</f>
        <v>29190856.25</v>
      </c>
      <c r="F212" s="33">
        <f>F213+F217+F218+F219+F223+F214+F215+F216+F220+F222+F224+F225+F226+F227+F221</f>
        <v>25279018.64</v>
      </c>
      <c r="G212" s="28">
        <f t="shared" si="11"/>
        <v>73.22077060283821</v>
      </c>
      <c r="H212" s="33">
        <f t="shared" si="12"/>
        <v>10676050.380000003</v>
      </c>
    </row>
    <row r="213" spans="1:8" ht="12.75">
      <c r="A213" s="17" t="s">
        <v>131</v>
      </c>
      <c r="B213" s="3" t="s">
        <v>220</v>
      </c>
      <c r="C213" s="35">
        <f>C239</f>
        <v>7283013</v>
      </c>
      <c r="D213" s="35">
        <f>D239</f>
        <v>5681013</v>
      </c>
      <c r="E213" s="35">
        <f>E239</f>
        <v>4103222.8</v>
      </c>
      <c r="F213" s="35">
        <f>F239</f>
        <v>5418893.18</v>
      </c>
      <c r="G213" s="27">
        <f t="shared" si="11"/>
        <v>72.22695670648879</v>
      </c>
      <c r="H213" s="30">
        <f t="shared" si="12"/>
        <v>1577790.2000000002</v>
      </c>
    </row>
    <row r="214" spans="1:8" ht="25.5">
      <c r="A214" s="17" t="s">
        <v>182</v>
      </c>
      <c r="B214" s="3" t="s">
        <v>221</v>
      </c>
      <c r="C214" s="35">
        <f aca="true" t="shared" si="18" ref="C214:D219">C240</f>
        <v>3000</v>
      </c>
      <c r="D214" s="35">
        <f t="shared" si="18"/>
        <v>3000</v>
      </c>
      <c r="E214" s="35">
        <f>E240</f>
        <v>502.17</v>
      </c>
      <c r="F214" s="35">
        <f>F240</f>
        <v>460</v>
      </c>
      <c r="G214" s="27">
        <f t="shared" si="11"/>
        <v>16.739</v>
      </c>
      <c r="H214" s="30">
        <f t="shared" si="12"/>
        <v>2497.83</v>
      </c>
    </row>
    <row r="215" spans="1:8" ht="38.25">
      <c r="A215" s="17" t="s">
        <v>184</v>
      </c>
      <c r="B215" s="3" t="s">
        <v>222</v>
      </c>
      <c r="C215" s="35">
        <f t="shared" si="18"/>
        <v>2183917</v>
      </c>
      <c r="D215" s="35">
        <f t="shared" si="18"/>
        <v>1736807</v>
      </c>
      <c r="E215" s="35">
        <f aca="true" t="shared" si="19" ref="E215:F220">E241</f>
        <v>1117781</v>
      </c>
      <c r="F215" s="35">
        <f t="shared" si="19"/>
        <v>1646314.09</v>
      </c>
      <c r="G215" s="27">
        <f t="shared" si="11"/>
        <v>64.35838869834126</v>
      </c>
      <c r="H215" s="30">
        <f t="shared" si="12"/>
        <v>619026</v>
      </c>
    </row>
    <row r="216" spans="1:8" ht="12.75">
      <c r="A216" s="3" t="s">
        <v>113</v>
      </c>
      <c r="B216" s="3" t="s">
        <v>223</v>
      </c>
      <c r="C216" s="35">
        <f t="shared" si="18"/>
        <v>742700</v>
      </c>
      <c r="D216" s="35">
        <f t="shared" si="18"/>
        <v>794283.24</v>
      </c>
      <c r="E216" s="35">
        <f t="shared" si="19"/>
        <v>571013.66</v>
      </c>
      <c r="F216" s="35">
        <f t="shared" si="19"/>
        <v>636209.5</v>
      </c>
      <c r="G216" s="27">
        <f t="shared" si="11"/>
        <v>71.89043293926233</v>
      </c>
      <c r="H216" s="30">
        <f t="shared" si="12"/>
        <v>223269.57999999996</v>
      </c>
    </row>
    <row r="217" spans="1:8" ht="38.25">
      <c r="A217" s="17" t="s">
        <v>216</v>
      </c>
      <c r="B217" s="3" t="s">
        <v>224</v>
      </c>
      <c r="C217" s="35">
        <f t="shared" si="18"/>
        <v>2000</v>
      </c>
      <c r="D217" s="35">
        <f t="shared" si="18"/>
        <v>2000</v>
      </c>
      <c r="E217" s="35">
        <f t="shared" si="19"/>
        <v>0</v>
      </c>
      <c r="F217" s="35">
        <f t="shared" si="19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115</v>
      </c>
      <c r="B218" s="3" t="s">
        <v>225</v>
      </c>
      <c r="C218" s="35">
        <f t="shared" si="18"/>
        <v>250000</v>
      </c>
      <c r="D218" s="35">
        <f t="shared" si="18"/>
        <v>263000</v>
      </c>
      <c r="E218" s="35">
        <f t="shared" si="19"/>
        <v>132449.6</v>
      </c>
      <c r="F218" s="35">
        <f t="shared" si="19"/>
        <v>149142.39</v>
      </c>
      <c r="G218" s="27">
        <f t="shared" si="11"/>
        <v>50.36106463878327</v>
      </c>
      <c r="H218" s="30">
        <f t="shared" si="12"/>
        <v>130550.4</v>
      </c>
    </row>
    <row r="219" spans="1:8" ht="25.5">
      <c r="A219" s="13" t="s">
        <v>118</v>
      </c>
      <c r="B219" s="3" t="s">
        <v>226</v>
      </c>
      <c r="C219" s="35">
        <f t="shared" si="18"/>
        <v>259000</v>
      </c>
      <c r="D219" s="35">
        <f t="shared" si="18"/>
        <v>396000</v>
      </c>
      <c r="E219" s="35">
        <f t="shared" si="19"/>
        <v>274018.11</v>
      </c>
      <c r="F219" s="35">
        <f t="shared" si="19"/>
        <v>286017.03</v>
      </c>
      <c r="G219" s="27">
        <f t="shared" si="11"/>
        <v>69.19649242424242</v>
      </c>
      <c r="H219" s="30">
        <f t="shared" si="12"/>
        <v>121981.89000000001</v>
      </c>
    </row>
    <row r="220" spans="1:8" ht="25.5">
      <c r="A220" s="13" t="s">
        <v>120</v>
      </c>
      <c r="B220" s="3" t="s">
        <v>227</v>
      </c>
      <c r="C220" s="35">
        <f>C246+C229</f>
        <v>754200</v>
      </c>
      <c r="D220" s="35">
        <f>D246+D229</f>
        <v>1237200</v>
      </c>
      <c r="E220" s="35">
        <f t="shared" si="19"/>
        <v>897331.92</v>
      </c>
      <c r="F220" s="35">
        <f t="shared" si="19"/>
        <v>229237.21</v>
      </c>
      <c r="G220" s="27">
        <f t="shared" si="11"/>
        <v>72.52925315227935</v>
      </c>
      <c r="H220" s="30">
        <f t="shared" si="12"/>
        <v>339868.07999999996</v>
      </c>
    </row>
    <row r="221" spans="1:8" ht="12.75">
      <c r="A221" s="13" t="s">
        <v>358</v>
      </c>
      <c r="B221" s="3" t="s">
        <v>360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166</v>
      </c>
      <c r="B222" s="3" t="s">
        <v>228</v>
      </c>
      <c r="C222" s="35">
        <f>C231+C236</f>
        <v>6200000</v>
      </c>
      <c r="D222" s="35">
        <f aca="true" t="shared" si="20" ref="D222:F223">D231+D236</f>
        <v>7110687</v>
      </c>
      <c r="E222" s="35">
        <f t="shared" si="20"/>
        <v>5380416.77</v>
      </c>
      <c r="F222" s="35">
        <f t="shared" si="20"/>
        <v>5376482.73</v>
      </c>
      <c r="G222" s="27">
        <f t="shared" si="11"/>
        <v>75.66662363285009</v>
      </c>
      <c r="H222" s="30">
        <f t="shared" si="12"/>
        <v>1730270.2300000004</v>
      </c>
    </row>
    <row r="223" spans="1:8" ht="12.75">
      <c r="A223" s="17" t="s">
        <v>168</v>
      </c>
      <c r="B223" s="3" t="s">
        <v>229</v>
      </c>
      <c r="C223" s="35">
        <f>C232+C237</f>
        <v>20000</v>
      </c>
      <c r="D223" s="35">
        <f t="shared" si="20"/>
        <v>3282217</v>
      </c>
      <c r="E223" s="35">
        <f t="shared" si="20"/>
        <v>679200</v>
      </c>
      <c r="F223" s="35">
        <f t="shared" si="20"/>
        <v>200000</v>
      </c>
      <c r="G223" s="27">
        <f t="shared" si="11"/>
        <v>20.693330148494145</v>
      </c>
      <c r="H223" s="30">
        <f t="shared" si="12"/>
        <v>2603017</v>
      </c>
    </row>
    <row r="224" spans="1:8" ht="51">
      <c r="A224" s="17" t="s">
        <v>154</v>
      </c>
      <c r="B224" s="3" t="s">
        <v>230</v>
      </c>
      <c r="C224" s="35">
        <f>C233</f>
        <v>15750619.2</v>
      </c>
      <c r="D224" s="35">
        <f aca="true" t="shared" si="21" ref="D224:F225">D233</f>
        <v>16432572.88</v>
      </c>
      <c r="E224" s="35">
        <f t="shared" si="21"/>
        <v>14488736.49</v>
      </c>
      <c r="F224" s="35">
        <f t="shared" si="21"/>
        <v>11107812.84</v>
      </c>
      <c r="G224" s="27">
        <f t="shared" si="11"/>
        <v>88.17083359863972</v>
      </c>
      <c r="H224" s="30">
        <f t="shared" si="12"/>
        <v>1943836.3900000006</v>
      </c>
    </row>
    <row r="225" spans="1:8" ht="12.75">
      <c r="A225" s="17" t="s">
        <v>156</v>
      </c>
      <c r="B225" s="3" t="s">
        <v>231</v>
      </c>
      <c r="C225" s="35">
        <f>C234</f>
        <v>0</v>
      </c>
      <c r="D225" s="35">
        <f t="shared" si="21"/>
        <v>2874126.51</v>
      </c>
      <c r="E225" s="35">
        <f t="shared" si="21"/>
        <v>1533413.59</v>
      </c>
      <c r="F225" s="35">
        <f t="shared" si="21"/>
        <v>100000</v>
      </c>
      <c r="G225" s="27">
        <f t="shared" si="11"/>
        <v>53.35233451501759</v>
      </c>
      <c r="H225" s="30">
        <f t="shared" si="12"/>
        <v>1340712.9199999997</v>
      </c>
    </row>
    <row r="226" spans="1:8" ht="12.75">
      <c r="A226" s="3" t="s">
        <v>124</v>
      </c>
      <c r="B226" s="3" t="s">
        <v>232</v>
      </c>
      <c r="C226" s="35">
        <f aca="true" t="shared" si="22" ref="C226:F227">C247</f>
        <v>0</v>
      </c>
      <c r="D226" s="35">
        <f t="shared" si="22"/>
        <v>0</v>
      </c>
      <c r="E226" s="35">
        <f t="shared" si="22"/>
        <v>0</v>
      </c>
      <c r="F226" s="35">
        <f t="shared" si="22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335</v>
      </c>
      <c r="B227" s="3" t="s">
        <v>337</v>
      </c>
      <c r="C227" s="34">
        <f t="shared" si="22"/>
        <v>42000</v>
      </c>
      <c r="D227" s="34">
        <f t="shared" si="22"/>
        <v>54000</v>
      </c>
      <c r="E227" s="34">
        <f t="shared" si="22"/>
        <v>12770.14</v>
      </c>
      <c r="F227" s="36">
        <f t="shared" si="22"/>
        <v>28449.67</v>
      </c>
      <c r="G227" s="27">
        <f t="shared" si="11"/>
        <v>23.648407407407408</v>
      </c>
      <c r="H227" s="30">
        <f t="shared" si="12"/>
        <v>41229.86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28562930.39</v>
      </c>
      <c r="E228" s="31">
        <f>E231+E232+E233+E234+E229+E230</f>
        <v>21266952.16</v>
      </c>
      <c r="F228" s="31">
        <f>F230+F231+F232+F233+F234</f>
        <v>16299555.83</v>
      </c>
      <c r="G228" s="28">
        <f t="shared" si="11"/>
        <v>74.45647862323554</v>
      </c>
      <c r="H228" s="33">
        <f t="shared" si="12"/>
        <v>7295978.23</v>
      </c>
    </row>
    <row r="229" spans="1:8" ht="25.5">
      <c r="A229" s="13" t="s">
        <v>120</v>
      </c>
      <c r="B229" s="3" t="s">
        <v>332</v>
      </c>
      <c r="C229" s="31"/>
      <c r="D229" s="35"/>
      <c r="E229" s="35"/>
      <c r="F229" s="31"/>
      <c r="G229" s="28"/>
      <c r="H229" s="33"/>
    </row>
    <row r="230" spans="1:8" ht="12.75">
      <c r="A230" s="13" t="s">
        <v>358</v>
      </c>
      <c r="B230" s="3" t="s">
        <v>359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166</v>
      </c>
      <c r="B231" s="3" t="s">
        <v>204</v>
      </c>
      <c r="C231" s="3">
        <v>5390000</v>
      </c>
      <c r="D231" s="34">
        <v>6100687</v>
      </c>
      <c r="E231" s="34">
        <v>4627202.08</v>
      </c>
      <c r="F231" s="11">
        <v>4791742.99</v>
      </c>
      <c r="G231" s="27">
        <f>E231/D231*100</f>
        <v>75.84722966446238</v>
      </c>
      <c r="H231" s="30">
        <f>D231-E231</f>
        <v>1473484.92</v>
      </c>
    </row>
    <row r="232" spans="1:8" ht="12.75">
      <c r="A232" s="17" t="s">
        <v>168</v>
      </c>
      <c r="B232" s="3" t="s">
        <v>205</v>
      </c>
      <c r="C232" s="34">
        <v>0</v>
      </c>
      <c r="D232" s="11">
        <v>3155544</v>
      </c>
      <c r="E232" s="11">
        <v>617600</v>
      </c>
      <c r="F232" s="3">
        <v>200000</v>
      </c>
      <c r="G232" s="27">
        <f t="shared" si="11"/>
        <v>19.571902657671707</v>
      </c>
      <c r="H232" s="30">
        <f t="shared" si="12"/>
        <v>2537944</v>
      </c>
    </row>
    <row r="233" spans="1:8" ht="51">
      <c r="A233" s="17" t="s">
        <v>154</v>
      </c>
      <c r="B233" s="3" t="s">
        <v>206</v>
      </c>
      <c r="C233" s="34">
        <v>15750619.2</v>
      </c>
      <c r="D233" s="11">
        <v>16432572.88</v>
      </c>
      <c r="E233" s="3">
        <v>14488736.49</v>
      </c>
      <c r="F233" s="11">
        <v>11107812.84</v>
      </c>
      <c r="G233" s="27">
        <f t="shared" si="11"/>
        <v>88.17083359863972</v>
      </c>
      <c r="H233" s="30">
        <f t="shared" si="12"/>
        <v>1943836.3900000006</v>
      </c>
    </row>
    <row r="234" spans="1:8" ht="12.75">
      <c r="A234" s="17" t="s">
        <v>156</v>
      </c>
      <c r="B234" s="3" t="s">
        <v>207</v>
      </c>
      <c r="C234" s="3">
        <v>0</v>
      </c>
      <c r="D234" s="11">
        <v>2874126.51</v>
      </c>
      <c r="E234" s="11">
        <v>1533413.59</v>
      </c>
      <c r="F234" s="3">
        <v>100000</v>
      </c>
      <c r="G234" s="27">
        <f t="shared" si="11"/>
        <v>53.35233451501759</v>
      </c>
      <c r="H234" s="30">
        <f t="shared" si="12"/>
        <v>1340712.9199999997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1136673</v>
      </c>
      <c r="E235" s="31">
        <f>E236+E237</f>
        <v>814814.69</v>
      </c>
      <c r="F235" s="31">
        <f>F236+F237</f>
        <v>584739.74</v>
      </c>
      <c r="G235" s="28">
        <f t="shared" si="11"/>
        <v>71.6841774195393</v>
      </c>
      <c r="H235" s="33">
        <f t="shared" si="12"/>
        <v>321858.31000000006</v>
      </c>
    </row>
    <row r="236" spans="1:8" ht="51">
      <c r="A236" s="17" t="s">
        <v>166</v>
      </c>
      <c r="B236" s="3" t="s">
        <v>208</v>
      </c>
      <c r="C236" s="34">
        <v>810000</v>
      </c>
      <c r="D236" s="34">
        <v>1010000</v>
      </c>
      <c r="E236" s="34">
        <v>753214.69</v>
      </c>
      <c r="F236" s="34">
        <v>584739.74</v>
      </c>
      <c r="G236" s="27">
        <f t="shared" si="11"/>
        <v>74.57571188118811</v>
      </c>
      <c r="H236" s="30">
        <f t="shared" si="12"/>
        <v>256785.31000000006</v>
      </c>
    </row>
    <row r="237" spans="1:8" ht="12.75">
      <c r="A237" s="17" t="s">
        <v>168</v>
      </c>
      <c r="B237" s="3" t="s">
        <v>209</v>
      </c>
      <c r="C237" s="34">
        <v>20000</v>
      </c>
      <c r="D237" s="34">
        <v>126673</v>
      </c>
      <c r="E237" s="34">
        <v>61600</v>
      </c>
      <c r="F237" s="34">
        <v>0</v>
      </c>
      <c r="G237" s="27">
        <f aca="true" t="shared" si="23" ref="G237:G296">E237/D237*100</f>
        <v>48.629147489993926</v>
      </c>
      <c r="H237" s="30">
        <f aca="true" t="shared" si="24" ref="H237:H296">D237-E237</f>
        <v>65073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10167303.24</v>
      </c>
      <c r="E238" s="31">
        <f>E239+E244+E240+E241+E242+E243+E245+E246+E247+E248</f>
        <v>7109089.399999999</v>
      </c>
      <c r="F238" s="31">
        <f>F239+F244+F240+F241+F242+F243+F245+F246+F247+F248</f>
        <v>8394723.07</v>
      </c>
      <c r="G238" s="28">
        <f t="shared" si="23"/>
        <v>69.92109148502193</v>
      </c>
      <c r="H238" s="33">
        <f t="shared" si="24"/>
        <v>3058213.840000001</v>
      </c>
    </row>
    <row r="239" spans="1:8" ht="12.75">
      <c r="A239" s="17" t="s">
        <v>131</v>
      </c>
      <c r="B239" s="3" t="s">
        <v>210</v>
      </c>
      <c r="C239" s="34">
        <v>7283013</v>
      </c>
      <c r="D239" s="34">
        <v>5681013</v>
      </c>
      <c r="E239" s="34">
        <v>4103222.8</v>
      </c>
      <c r="F239" s="34">
        <v>5418893.18</v>
      </c>
      <c r="G239" s="27">
        <f t="shared" si="23"/>
        <v>72.22695670648879</v>
      </c>
      <c r="H239" s="30">
        <f t="shared" si="24"/>
        <v>1577790.2000000002</v>
      </c>
    </row>
    <row r="240" spans="1:8" ht="25.5">
      <c r="A240" s="17" t="s">
        <v>182</v>
      </c>
      <c r="B240" s="3" t="s">
        <v>211</v>
      </c>
      <c r="C240" s="34">
        <v>3000</v>
      </c>
      <c r="D240" s="34">
        <v>3000</v>
      </c>
      <c r="E240" s="34">
        <v>502.17</v>
      </c>
      <c r="F240" s="34">
        <v>460</v>
      </c>
      <c r="G240" s="27">
        <f t="shared" si="23"/>
        <v>16.739</v>
      </c>
      <c r="H240" s="30">
        <f t="shared" si="24"/>
        <v>2497.83</v>
      </c>
    </row>
    <row r="241" spans="1:8" ht="38.25">
      <c r="A241" s="17" t="s">
        <v>184</v>
      </c>
      <c r="B241" s="3" t="s">
        <v>212</v>
      </c>
      <c r="C241" s="34">
        <v>2183917</v>
      </c>
      <c r="D241" s="34">
        <v>1736807</v>
      </c>
      <c r="E241" s="34">
        <v>1117781</v>
      </c>
      <c r="F241" s="34">
        <v>1646314.09</v>
      </c>
      <c r="G241" s="27">
        <f t="shared" si="23"/>
        <v>64.35838869834126</v>
      </c>
      <c r="H241" s="30">
        <f t="shared" si="24"/>
        <v>619026</v>
      </c>
    </row>
    <row r="242" spans="1:8" ht="12.75">
      <c r="A242" s="3" t="s">
        <v>113</v>
      </c>
      <c r="B242" s="3" t="s">
        <v>213</v>
      </c>
      <c r="C242" s="34">
        <v>742700</v>
      </c>
      <c r="D242" s="34">
        <v>794283.24</v>
      </c>
      <c r="E242" s="34">
        <v>571013.66</v>
      </c>
      <c r="F242" s="34">
        <v>636209.5</v>
      </c>
      <c r="G242" s="27">
        <f t="shared" si="23"/>
        <v>71.89043293926233</v>
      </c>
      <c r="H242" s="30">
        <f t="shared" si="24"/>
        <v>223269.57999999996</v>
      </c>
    </row>
    <row r="243" spans="1:8" ht="38.25">
      <c r="A243" s="17" t="s">
        <v>216</v>
      </c>
      <c r="B243" s="3" t="s">
        <v>215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3"/>
        <v>0</v>
      </c>
      <c r="H243" s="30">
        <f t="shared" si="24"/>
        <v>2000</v>
      </c>
    </row>
    <row r="244" spans="1:8" ht="12.75">
      <c r="A244" s="3" t="s">
        <v>115</v>
      </c>
      <c r="B244" s="3" t="s">
        <v>214</v>
      </c>
      <c r="C244" s="34">
        <v>250000</v>
      </c>
      <c r="D244" s="34">
        <v>263000</v>
      </c>
      <c r="E244" s="34">
        <v>132449.6</v>
      </c>
      <c r="F244" s="34">
        <v>149142.39</v>
      </c>
      <c r="G244" s="27">
        <f t="shared" si="23"/>
        <v>50.36106463878327</v>
      </c>
      <c r="H244" s="30">
        <f t="shared" si="24"/>
        <v>130550.4</v>
      </c>
    </row>
    <row r="245" spans="1:8" ht="25.5">
      <c r="A245" s="13" t="s">
        <v>118</v>
      </c>
      <c r="B245" s="3" t="s">
        <v>217</v>
      </c>
      <c r="C245" s="3">
        <v>259000</v>
      </c>
      <c r="D245" s="34">
        <v>396000</v>
      </c>
      <c r="E245" s="34">
        <v>274018.11</v>
      </c>
      <c r="F245" s="34">
        <v>286017.03</v>
      </c>
      <c r="G245" s="27">
        <f t="shared" si="23"/>
        <v>69.19649242424242</v>
      </c>
      <c r="H245" s="30">
        <f t="shared" si="24"/>
        <v>121981.89000000001</v>
      </c>
    </row>
    <row r="246" spans="1:8" ht="25.5">
      <c r="A246" s="13" t="s">
        <v>120</v>
      </c>
      <c r="B246" s="3" t="s">
        <v>218</v>
      </c>
      <c r="C246" s="3">
        <v>754200</v>
      </c>
      <c r="D246" s="34">
        <v>1237200</v>
      </c>
      <c r="E246" s="34">
        <v>897331.92</v>
      </c>
      <c r="F246" s="34">
        <v>229237.21</v>
      </c>
      <c r="G246" s="27">
        <f t="shared" si="23"/>
        <v>72.52925315227935</v>
      </c>
      <c r="H246" s="30">
        <f t="shared" si="24"/>
        <v>339868.07999999996</v>
      </c>
    </row>
    <row r="247" spans="1:8" ht="12.75">
      <c r="A247" s="3" t="s">
        <v>124</v>
      </c>
      <c r="B247" s="3" t="s">
        <v>219</v>
      </c>
      <c r="C247" s="3">
        <v>0</v>
      </c>
      <c r="D247" s="34">
        <v>0</v>
      </c>
      <c r="E247" s="34">
        <v>0</v>
      </c>
      <c r="F247" s="34"/>
      <c r="G247" s="27" t="e">
        <f t="shared" si="23"/>
        <v>#DIV/0!</v>
      </c>
      <c r="H247" s="30">
        <f t="shared" si="24"/>
        <v>0</v>
      </c>
    </row>
    <row r="248" spans="1:8" ht="12.75">
      <c r="A248" s="3" t="s">
        <v>335</v>
      </c>
      <c r="B248" s="3" t="s">
        <v>336</v>
      </c>
      <c r="C248" s="3">
        <v>42000</v>
      </c>
      <c r="D248" s="34">
        <v>54000</v>
      </c>
      <c r="E248" s="34">
        <v>12770.14</v>
      </c>
      <c r="F248" s="34">
        <v>28449.67</v>
      </c>
      <c r="G248" s="27">
        <f t="shared" si="23"/>
        <v>23.648407407407408</v>
      </c>
      <c r="H248" s="30">
        <f t="shared" si="24"/>
        <v>41229.86</v>
      </c>
    </row>
    <row r="249" spans="1:8" ht="12.75">
      <c r="A249" s="1" t="s">
        <v>73</v>
      </c>
      <c r="B249" s="1" t="s">
        <v>74</v>
      </c>
      <c r="C249" s="33">
        <f aca="true" t="shared" si="25" ref="C249:F250">C250</f>
        <v>0</v>
      </c>
      <c r="D249" s="33">
        <f t="shared" si="25"/>
        <v>81940</v>
      </c>
      <c r="E249" s="33">
        <f t="shared" si="25"/>
        <v>23290</v>
      </c>
      <c r="F249" s="33">
        <f t="shared" si="25"/>
        <v>723108.36</v>
      </c>
      <c r="G249" s="28">
        <f t="shared" si="23"/>
        <v>28.42323651452282</v>
      </c>
      <c r="H249" s="33">
        <f t="shared" si="24"/>
        <v>58650</v>
      </c>
    </row>
    <row r="250" spans="1:8" ht="12.75">
      <c r="A250" s="23" t="s">
        <v>75</v>
      </c>
      <c r="B250" s="23" t="s">
        <v>76</v>
      </c>
      <c r="C250" s="31">
        <f t="shared" si="25"/>
        <v>0</v>
      </c>
      <c r="D250" s="31">
        <f>D251+D252</f>
        <v>81940</v>
      </c>
      <c r="E250" s="31">
        <f>E251+E252</f>
        <v>23290</v>
      </c>
      <c r="F250" s="31">
        <f t="shared" si="25"/>
        <v>723108.36</v>
      </c>
      <c r="G250" s="28">
        <f t="shared" si="23"/>
        <v>28.42323651452282</v>
      </c>
      <c r="H250" s="33">
        <f t="shared" si="24"/>
        <v>58650</v>
      </c>
    </row>
    <row r="251" spans="1:8" ht="25.5">
      <c r="A251" s="13" t="s">
        <v>120</v>
      </c>
      <c r="B251" s="3" t="s">
        <v>233</v>
      </c>
      <c r="C251" s="36">
        <v>0</v>
      </c>
      <c r="D251" s="35">
        <v>81940</v>
      </c>
      <c r="E251" s="35">
        <v>23290</v>
      </c>
      <c r="F251" s="34">
        <v>723108.36</v>
      </c>
      <c r="G251" s="27">
        <f>E251/D251*100</f>
        <v>28.42323651452282</v>
      </c>
      <c r="H251" s="30">
        <f>D251-E251</f>
        <v>58650</v>
      </c>
    </row>
    <row r="252" spans="1:8" ht="38.25">
      <c r="A252" s="17" t="s">
        <v>160</v>
      </c>
      <c r="B252" s="3" t="s">
        <v>346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30634034.39</v>
      </c>
      <c r="E253" s="33">
        <f>E254+E256+E257+E255+E258+E259+E261+E260</f>
        <v>25328870.16</v>
      </c>
      <c r="F253" s="33">
        <f>F254+F256+F257+F255+F258+F259+F260+F261</f>
        <v>34516531.440000005</v>
      </c>
      <c r="G253" s="28">
        <f t="shared" si="23"/>
        <v>82.68212354122124</v>
      </c>
      <c r="H253" s="33">
        <f t="shared" si="24"/>
        <v>5305164.23</v>
      </c>
    </row>
    <row r="254" spans="1:8" ht="12.75">
      <c r="A254" s="17" t="s">
        <v>234</v>
      </c>
      <c r="B254" s="3" t="s">
        <v>246</v>
      </c>
      <c r="C254" s="35">
        <f>C263</f>
        <v>1074200</v>
      </c>
      <c r="D254" s="35">
        <f>D263</f>
        <v>1252277.8</v>
      </c>
      <c r="E254" s="35">
        <f>E263</f>
        <v>819097.78</v>
      </c>
      <c r="F254" s="35">
        <f>F263</f>
        <v>779584.73</v>
      </c>
      <c r="G254" s="27">
        <f t="shared" si="23"/>
        <v>65.40863217410705</v>
      </c>
      <c r="H254" s="30">
        <f t="shared" si="24"/>
        <v>433180.02</v>
      </c>
    </row>
    <row r="255" spans="1:8" ht="25.5">
      <c r="A255" s="17" t="s">
        <v>240</v>
      </c>
      <c r="B255" s="3" t="s">
        <v>247</v>
      </c>
      <c r="C255" s="35">
        <f>C270</f>
        <v>11043800</v>
      </c>
      <c r="D255" s="35">
        <f>D270</f>
        <v>11468800</v>
      </c>
      <c r="E255" s="35">
        <f>E270</f>
        <v>7844911.09</v>
      </c>
      <c r="F255" s="35">
        <f>F270</f>
        <v>7502421.49</v>
      </c>
      <c r="G255" s="27">
        <f>E255/D255*100</f>
        <v>68.40219630650111</v>
      </c>
      <c r="H255" s="30">
        <f>D255-E255</f>
        <v>3623888.91</v>
      </c>
    </row>
    <row r="256" spans="1:8" ht="38.25">
      <c r="A256" s="17" t="s">
        <v>236</v>
      </c>
      <c r="B256" s="3" t="s">
        <v>248</v>
      </c>
      <c r="C256" s="35">
        <f aca="true" t="shared" si="26" ref="C256:F257">C265</f>
        <v>150000</v>
      </c>
      <c r="D256" s="35">
        <f t="shared" si="26"/>
        <v>792756.59</v>
      </c>
      <c r="E256" s="35">
        <f t="shared" si="26"/>
        <v>568928.1</v>
      </c>
      <c r="F256" s="35">
        <f t="shared" si="26"/>
        <v>8063921.41</v>
      </c>
      <c r="G256" s="27">
        <f t="shared" si="23"/>
        <v>71.76579888159618</v>
      </c>
      <c r="H256" s="30">
        <f t="shared" si="24"/>
        <v>223828.49</v>
      </c>
    </row>
    <row r="257" spans="1:8" ht="12.75">
      <c r="A257" s="3" t="s">
        <v>238</v>
      </c>
      <c r="B257" s="3" t="s">
        <v>249</v>
      </c>
      <c r="C257" s="35">
        <f t="shared" si="26"/>
        <v>3227085</v>
      </c>
      <c r="D257" s="35">
        <f t="shared" si="26"/>
        <v>6827200</v>
      </c>
      <c r="E257" s="35">
        <f t="shared" si="26"/>
        <v>6827200</v>
      </c>
      <c r="F257" s="35">
        <f>F266</f>
        <v>7712900</v>
      </c>
      <c r="G257" s="27">
        <f t="shared" si="23"/>
        <v>100</v>
      </c>
      <c r="H257" s="30">
        <f t="shared" si="24"/>
        <v>0</v>
      </c>
    </row>
    <row r="258" spans="1:8" ht="25.5">
      <c r="A258" s="17" t="s">
        <v>242</v>
      </c>
      <c r="B258" s="3" t="s">
        <v>250</v>
      </c>
      <c r="C258" s="35">
        <f aca="true" t="shared" si="27" ref="C258:E259">C271</f>
        <v>1384200</v>
      </c>
      <c r="D258" s="35">
        <f t="shared" si="27"/>
        <v>1384200</v>
      </c>
      <c r="E258" s="35">
        <f t="shared" si="27"/>
        <v>1383857.3</v>
      </c>
      <c r="F258" s="35">
        <f>F271</f>
        <v>1482857.3</v>
      </c>
      <c r="G258" s="27">
        <f t="shared" si="23"/>
        <v>99.97524201704955</v>
      </c>
      <c r="H258" s="30">
        <f t="shared" si="24"/>
        <v>342.69999999995343</v>
      </c>
    </row>
    <row r="259" spans="1:8" ht="12.75">
      <c r="A259" s="3" t="s">
        <v>244</v>
      </c>
      <c r="B259" s="3" t="s">
        <v>251</v>
      </c>
      <c r="C259" s="35">
        <f t="shared" si="27"/>
        <v>3530800</v>
      </c>
      <c r="D259" s="35">
        <f t="shared" si="27"/>
        <v>3530800</v>
      </c>
      <c r="E259" s="35">
        <f t="shared" si="27"/>
        <v>2606875.89</v>
      </c>
      <c r="F259" s="35">
        <f>F272</f>
        <v>2618046.51</v>
      </c>
      <c r="G259" s="27">
        <f t="shared" si="23"/>
        <v>73.83244278916959</v>
      </c>
      <c r="H259" s="30">
        <f t="shared" si="24"/>
        <v>923924.1099999999</v>
      </c>
    </row>
    <row r="260" spans="1:8" ht="12.75">
      <c r="A260" s="5" t="s">
        <v>149</v>
      </c>
      <c r="B260" s="3" t="s">
        <v>367</v>
      </c>
      <c r="C260" s="34">
        <f aca="true" t="shared" si="28" ref="C260:E261">C267</f>
        <v>1545000</v>
      </c>
      <c r="D260" s="34">
        <f t="shared" si="28"/>
        <v>5278000</v>
      </c>
      <c r="E260" s="34">
        <f t="shared" si="28"/>
        <v>5278000</v>
      </c>
      <c r="F260" s="35">
        <f>F267</f>
        <v>6256800</v>
      </c>
      <c r="G260" s="27"/>
      <c r="H260" s="30"/>
    </row>
    <row r="261" spans="1:8" ht="12.75">
      <c r="A261" s="3" t="s">
        <v>361</v>
      </c>
      <c r="B261" s="3" t="s">
        <v>363</v>
      </c>
      <c r="C261" s="34">
        <f t="shared" si="28"/>
        <v>0</v>
      </c>
      <c r="D261" s="34">
        <f t="shared" si="28"/>
        <v>100000</v>
      </c>
      <c r="E261" s="34">
        <f t="shared" si="28"/>
        <v>0</v>
      </c>
      <c r="F261" s="35">
        <f>F268</f>
        <v>100000</v>
      </c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1252277.8</v>
      </c>
      <c r="E262" s="31">
        <f>E263</f>
        <v>819097.78</v>
      </c>
      <c r="F262" s="31">
        <f>F263</f>
        <v>779584.73</v>
      </c>
      <c r="G262" s="28">
        <f t="shared" si="23"/>
        <v>65.40863217410705</v>
      </c>
      <c r="H262" s="33">
        <f t="shared" si="24"/>
        <v>433180.02</v>
      </c>
    </row>
    <row r="263" spans="1:8" ht="12.75">
      <c r="A263" s="17" t="s">
        <v>234</v>
      </c>
      <c r="B263" s="3" t="s">
        <v>235</v>
      </c>
      <c r="C263" s="3">
        <v>1074200</v>
      </c>
      <c r="D263" s="34">
        <v>1252277.8</v>
      </c>
      <c r="E263" s="34">
        <v>819097.78</v>
      </c>
      <c r="F263" s="34">
        <v>779584.73</v>
      </c>
      <c r="G263" s="27">
        <f t="shared" si="23"/>
        <v>65.40863217410705</v>
      </c>
      <c r="H263" s="30">
        <f t="shared" si="24"/>
        <v>433180.02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12997956.59</v>
      </c>
      <c r="E264" s="31">
        <f>E266+E265+E268</f>
        <v>7396128.1</v>
      </c>
      <c r="F264" s="31">
        <f>F266+F265+F267+F268</f>
        <v>22133621.41</v>
      </c>
      <c r="G264" s="28">
        <f t="shared" si="23"/>
        <v>56.90223727697493</v>
      </c>
      <c r="H264" s="33">
        <f t="shared" si="24"/>
        <v>5601828.49</v>
      </c>
    </row>
    <row r="265" spans="1:8" ht="38.25">
      <c r="A265" s="17" t="s">
        <v>236</v>
      </c>
      <c r="B265" s="3" t="s">
        <v>237</v>
      </c>
      <c r="C265" s="35">
        <v>150000</v>
      </c>
      <c r="D265" s="35">
        <v>792756.59</v>
      </c>
      <c r="E265" s="35">
        <v>568928.1</v>
      </c>
      <c r="F265" s="34">
        <v>8063921.41</v>
      </c>
      <c r="G265" s="27">
        <f>E265/D265*100</f>
        <v>71.76579888159618</v>
      </c>
      <c r="H265" s="30">
        <f>D265-E265</f>
        <v>223828.49</v>
      </c>
    </row>
    <row r="266" spans="1:8" ht="12.75">
      <c r="A266" s="3" t="s">
        <v>238</v>
      </c>
      <c r="B266" s="3" t="s">
        <v>239</v>
      </c>
      <c r="C266" s="3">
        <v>3227085</v>
      </c>
      <c r="D266" s="34">
        <v>6827200</v>
      </c>
      <c r="E266" s="34">
        <v>6827200</v>
      </c>
      <c r="F266" s="34">
        <v>7712900</v>
      </c>
      <c r="G266" s="27">
        <f t="shared" si="23"/>
        <v>100</v>
      </c>
      <c r="H266" s="30">
        <f t="shared" si="24"/>
        <v>0</v>
      </c>
    </row>
    <row r="267" spans="1:8" ht="12.75">
      <c r="A267" s="5" t="s">
        <v>149</v>
      </c>
      <c r="B267" s="3" t="s">
        <v>366</v>
      </c>
      <c r="C267" s="3">
        <v>1545000</v>
      </c>
      <c r="D267" s="34">
        <v>5278000</v>
      </c>
      <c r="E267" s="34">
        <v>5278000</v>
      </c>
      <c r="F267" s="34">
        <v>6256800</v>
      </c>
      <c r="G267" s="27">
        <f t="shared" si="23"/>
        <v>100</v>
      </c>
      <c r="H267" s="30">
        <f t="shared" si="24"/>
        <v>0</v>
      </c>
    </row>
    <row r="268" spans="1:8" ht="12.75">
      <c r="A268" s="3" t="s">
        <v>361</v>
      </c>
      <c r="B268" s="3" t="s">
        <v>362</v>
      </c>
      <c r="C268" s="3">
        <v>0</v>
      </c>
      <c r="D268" s="34">
        <v>100000</v>
      </c>
      <c r="E268" s="34">
        <v>0</v>
      </c>
      <c r="F268" s="34">
        <v>100000</v>
      </c>
      <c r="G268" s="27">
        <f t="shared" si="23"/>
        <v>0</v>
      </c>
      <c r="H268" s="30">
        <f t="shared" si="24"/>
        <v>100000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16383800</v>
      </c>
      <c r="E269" s="31">
        <f>E270+E271+E272</f>
        <v>11835644.280000001</v>
      </c>
      <c r="F269" s="31">
        <f>F270+F271+F272</f>
        <v>11603325.3</v>
      </c>
      <c r="G269" s="28">
        <f t="shared" si="23"/>
        <v>72.23992162990271</v>
      </c>
      <c r="H269" s="33">
        <f t="shared" si="24"/>
        <v>4548155.719999999</v>
      </c>
    </row>
    <row r="270" spans="1:8" ht="25.5">
      <c r="A270" s="17" t="s">
        <v>240</v>
      </c>
      <c r="B270" s="3" t="s">
        <v>241</v>
      </c>
      <c r="C270" s="34">
        <v>11043800</v>
      </c>
      <c r="D270" s="34">
        <v>11468800</v>
      </c>
      <c r="E270" s="34">
        <v>7844911.09</v>
      </c>
      <c r="F270" s="34">
        <v>7502421.49</v>
      </c>
      <c r="G270" s="27">
        <f t="shared" si="23"/>
        <v>68.40219630650111</v>
      </c>
      <c r="H270" s="30">
        <f t="shared" si="24"/>
        <v>3623888.91</v>
      </c>
    </row>
    <row r="271" spans="1:8" ht="25.5">
      <c r="A271" s="17" t="s">
        <v>242</v>
      </c>
      <c r="B271" s="3" t="s">
        <v>243</v>
      </c>
      <c r="C271" s="34">
        <v>1384200</v>
      </c>
      <c r="D271" s="34">
        <v>1384200</v>
      </c>
      <c r="E271" s="34">
        <v>1383857.3</v>
      </c>
      <c r="F271" s="34">
        <v>1482857.3</v>
      </c>
      <c r="G271" s="27">
        <f t="shared" si="23"/>
        <v>99.97524201704955</v>
      </c>
      <c r="H271" s="30">
        <f t="shared" si="24"/>
        <v>342.69999999995343</v>
      </c>
    </row>
    <row r="272" spans="1:8" ht="12.75">
      <c r="A272" s="3" t="s">
        <v>244</v>
      </c>
      <c r="B272" s="3" t="s">
        <v>245</v>
      </c>
      <c r="C272" s="3">
        <v>3530800</v>
      </c>
      <c r="D272" s="34">
        <v>3530800</v>
      </c>
      <c r="E272" s="34">
        <v>2606875.89</v>
      </c>
      <c r="F272" s="34">
        <v>2618046.51</v>
      </c>
      <c r="G272" s="27">
        <f t="shared" si="23"/>
        <v>73.83244278916959</v>
      </c>
      <c r="H272" s="30">
        <f t="shared" si="24"/>
        <v>923924.1099999999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6728382</v>
      </c>
      <c r="E273" s="33">
        <f>E274+E279+E281+E275+E276+E278+E280+E277</f>
        <v>5116999.510000001</v>
      </c>
      <c r="F273" s="33">
        <f>F274+F279+F281+F275+F276+F278+F280</f>
        <v>5390877.379999999</v>
      </c>
      <c r="G273" s="28">
        <f t="shared" si="23"/>
        <v>76.05096604205886</v>
      </c>
      <c r="H273" s="33">
        <f t="shared" si="24"/>
        <v>1611382.4899999993</v>
      </c>
    </row>
    <row r="274" spans="1:8" ht="12.75">
      <c r="A274" s="3" t="s">
        <v>113</v>
      </c>
      <c r="B274" s="3" t="s">
        <v>275</v>
      </c>
      <c r="C274" s="35">
        <f>C289</f>
        <v>610000</v>
      </c>
      <c r="D274" s="35">
        <f aca="true" t="shared" si="29" ref="D274:E276">D289</f>
        <v>610000</v>
      </c>
      <c r="E274" s="35">
        <f t="shared" si="29"/>
        <v>557313.53</v>
      </c>
      <c r="F274" s="35">
        <f>F289</f>
        <v>517191.09</v>
      </c>
      <c r="G274" s="27">
        <f t="shared" si="23"/>
        <v>91.3628737704918</v>
      </c>
      <c r="H274" s="30">
        <f t="shared" si="24"/>
        <v>52686.46999999997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9"/>
        <v>0</v>
      </c>
      <c r="E275" s="35">
        <f t="shared" si="29"/>
        <v>0</v>
      </c>
      <c r="F275" s="35">
        <f>F290</f>
        <v>0</v>
      </c>
      <c r="G275" s="27" t="e">
        <f t="shared" si="23"/>
        <v>#DIV/0!</v>
      </c>
      <c r="H275" s="30">
        <f t="shared" si="24"/>
        <v>0</v>
      </c>
    </row>
    <row r="276" spans="1:8" ht="12.75">
      <c r="A276" s="3" t="s">
        <v>115</v>
      </c>
      <c r="B276" s="3" t="s">
        <v>277</v>
      </c>
      <c r="C276" s="35">
        <f>C291</f>
        <v>190000</v>
      </c>
      <c r="D276" s="35">
        <f t="shared" si="29"/>
        <v>190000</v>
      </c>
      <c r="E276" s="35">
        <f t="shared" si="29"/>
        <v>136811.07</v>
      </c>
      <c r="F276" s="35">
        <f>F291</f>
        <v>90840.05</v>
      </c>
      <c r="G276" s="27">
        <f t="shared" si="23"/>
        <v>72.00582631578948</v>
      </c>
      <c r="H276" s="30">
        <f t="shared" si="24"/>
        <v>53188.92999999999</v>
      </c>
    </row>
    <row r="277" spans="1:8" ht="25.5">
      <c r="A277" s="13" t="s">
        <v>118</v>
      </c>
      <c r="B277" s="3" t="s">
        <v>373</v>
      </c>
      <c r="C277" s="35">
        <f>C292</f>
        <v>26000</v>
      </c>
      <c r="D277" s="35">
        <f>D292</f>
        <v>30000</v>
      </c>
      <c r="E277" s="35">
        <f>E292</f>
        <v>14060.65</v>
      </c>
      <c r="F277" s="35"/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480700</v>
      </c>
      <c r="D278" s="35">
        <f>D283+D287+D293</f>
        <v>850282</v>
      </c>
      <c r="E278" s="35">
        <f>E283+E287+E293</f>
        <v>642231.4</v>
      </c>
      <c r="F278" s="35">
        <f>F283+F287+F293</f>
        <v>994922.35</v>
      </c>
      <c r="G278" s="27">
        <f t="shared" si="23"/>
        <v>75.53157658282782</v>
      </c>
      <c r="H278" s="30">
        <f t="shared" si="24"/>
        <v>208050.59999999998</v>
      </c>
    </row>
    <row r="279" spans="1:8" ht="51">
      <c r="A279" s="17" t="s">
        <v>154</v>
      </c>
      <c r="B279" s="3" t="s">
        <v>279</v>
      </c>
      <c r="C279" s="35">
        <f>C284</f>
        <v>5000000</v>
      </c>
      <c r="D279" s="35">
        <f aca="true" t="shared" si="30" ref="D279:F280">D284</f>
        <v>5038100</v>
      </c>
      <c r="E279" s="35">
        <f t="shared" si="30"/>
        <v>3764715.34</v>
      </c>
      <c r="F279" s="35">
        <f t="shared" si="30"/>
        <v>3605940.26</v>
      </c>
      <c r="G279" s="27">
        <f t="shared" si="23"/>
        <v>74.724903038844</v>
      </c>
      <c r="H279" s="30">
        <f t="shared" si="24"/>
        <v>1273384.6600000001</v>
      </c>
    </row>
    <row r="280" spans="1:8" ht="12.75">
      <c r="A280" s="17" t="s">
        <v>156</v>
      </c>
      <c r="B280" s="3" t="s">
        <v>348</v>
      </c>
      <c r="C280" s="35">
        <f>C285</f>
        <v>0</v>
      </c>
      <c r="D280" s="35">
        <f t="shared" si="30"/>
        <v>0</v>
      </c>
      <c r="E280" s="35">
        <f t="shared" si="30"/>
        <v>0</v>
      </c>
      <c r="F280" s="35">
        <f t="shared" si="30"/>
        <v>180195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10000</v>
      </c>
      <c r="D281" s="35">
        <f>D294</f>
        <v>10000</v>
      </c>
      <c r="E281" s="35">
        <f>E294</f>
        <v>1867.52</v>
      </c>
      <c r="F281" s="35">
        <f>F294</f>
        <v>1788.63</v>
      </c>
      <c r="G281" s="27">
        <f t="shared" si="23"/>
        <v>18.6752</v>
      </c>
      <c r="H281" s="30">
        <f t="shared" si="24"/>
        <v>8132.48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5394100</v>
      </c>
      <c r="E282" s="31">
        <f>E283+E284+E285</f>
        <v>4060688.4699999997</v>
      </c>
      <c r="F282" s="31">
        <f>F283+F284+F285</f>
        <v>4491964.76</v>
      </c>
      <c r="G282" s="28">
        <f t="shared" si="23"/>
        <v>75.28018520235071</v>
      </c>
      <c r="H282" s="33">
        <f t="shared" si="24"/>
        <v>1333411.5300000003</v>
      </c>
    </row>
    <row r="283" spans="1:8" ht="25.5">
      <c r="A283" s="13" t="s">
        <v>120</v>
      </c>
      <c r="B283" s="3" t="s">
        <v>252</v>
      </c>
      <c r="C283" s="3">
        <v>200000</v>
      </c>
      <c r="D283" s="34">
        <v>356000</v>
      </c>
      <c r="E283" s="34">
        <v>295973.13</v>
      </c>
      <c r="F283" s="34">
        <v>705829.5</v>
      </c>
      <c r="G283" s="27">
        <f t="shared" si="23"/>
        <v>83.13851966292135</v>
      </c>
      <c r="H283" s="30">
        <f t="shared" si="24"/>
        <v>60026.869999999995</v>
      </c>
    </row>
    <row r="284" spans="1:8" ht="51">
      <c r="A284" s="17" t="s">
        <v>154</v>
      </c>
      <c r="B284" s="3" t="s">
        <v>253</v>
      </c>
      <c r="C284" s="3">
        <v>5000000</v>
      </c>
      <c r="D284" s="34">
        <v>5038100</v>
      </c>
      <c r="E284" s="34">
        <v>3764715.34</v>
      </c>
      <c r="F284" s="34">
        <v>3605940.26</v>
      </c>
      <c r="G284" s="27">
        <f t="shared" si="23"/>
        <v>74.724903038844</v>
      </c>
      <c r="H284" s="30">
        <f t="shared" si="24"/>
        <v>1273384.6600000001</v>
      </c>
    </row>
    <row r="285" spans="1:8" ht="12.75">
      <c r="A285" s="17" t="s">
        <v>156</v>
      </c>
      <c r="B285" s="3" t="s">
        <v>347</v>
      </c>
      <c r="C285" s="3">
        <v>0</v>
      </c>
      <c r="D285" s="34">
        <v>0</v>
      </c>
      <c r="E285" s="34">
        <v>0</v>
      </c>
      <c r="F285" s="34">
        <v>180195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306300</v>
      </c>
      <c r="E286" s="31">
        <f>E287</f>
        <v>191689.75</v>
      </c>
      <c r="F286" s="31">
        <f>F287</f>
        <v>167165</v>
      </c>
      <c r="G286" s="28">
        <f t="shared" si="23"/>
        <v>62.582353901403856</v>
      </c>
      <c r="H286" s="33">
        <f t="shared" si="24"/>
        <v>114610.25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306300</v>
      </c>
      <c r="E287" s="34">
        <v>191689.75</v>
      </c>
      <c r="F287" s="34">
        <v>167165</v>
      </c>
      <c r="G287" s="27">
        <f>E287/D287*100</f>
        <v>62.582353901403856</v>
      </c>
      <c r="H287" s="30">
        <f>D287-E287</f>
        <v>114610.25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1027982</v>
      </c>
      <c r="E288" s="31">
        <f>E289+E294+E290+E291+E293+E292</f>
        <v>864621.2900000002</v>
      </c>
      <c r="F288" s="31">
        <f>F289+F294+F290+F291+F293</f>
        <v>731747.62</v>
      </c>
      <c r="G288" s="28">
        <f t="shared" si="23"/>
        <v>84.10860209614567</v>
      </c>
      <c r="H288" s="33">
        <f t="shared" si="24"/>
        <v>163360.70999999985</v>
      </c>
    </row>
    <row r="289" spans="1:8" ht="12.75">
      <c r="A289" s="3" t="s">
        <v>113</v>
      </c>
      <c r="B289" s="3" t="s">
        <v>255</v>
      </c>
      <c r="C289" s="34">
        <v>610000</v>
      </c>
      <c r="D289" s="34">
        <v>610000</v>
      </c>
      <c r="E289" s="34">
        <v>557313.53</v>
      </c>
      <c r="F289" s="34">
        <v>517191.09</v>
      </c>
      <c r="G289" s="27">
        <f t="shared" si="23"/>
        <v>91.3628737704918</v>
      </c>
      <c r="H289" s="30">
        <f t="shared" si="24"/>
        <v>52686.46999999997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3"/>
        <v>#DIV/0!</v>
      </c>
      <c r="H290" s="30">
        <f t="shared" si="24"/>
        <v>0</v>
      </c>
    </row>
    <row r="291" spans="1:8" ht="12.75">
      <c r="A291" s="3" t="s">
        <v>115</v>
      </c>
      <c r="B291" s="3" t="s">
        <v>257</v>
      </c>
      <c r="C291" s="34">
        <v>190000</v>
      </c>
      <c r="D291" s="34">
        <v>190000</v>
      </c>
      <c r="E291" s="34">
        <v>136811.07</v>
      </c>
      <c r="F291" s="34">
        <v>90840.05</v>
      </c>
      <c r="G291" s="27">
        <f t="shared" si="23"/>
        <v>72.00582631578948</v>
      </c>
      <c r="H291" s="30">
        <f t="shared" si="24"/>
        <v>53188.92999999999</v>
      </c>
    </row>
    <row r="292" spans="1:8" ht="25.5">
      <c r="A292" s="13" t="s">
        <v>118</v>
      </c>
      <c r="B292" s="3" t="s">
        <v>372</v>
      </c>
      <c r="C292" s="34">
        <v>26000</v>
      </c>
      <c r="D292" s="34">
        <v>30000</v>
      </c>
      <c r="E292" s="34">
        <v>14060.65</v>
      </c>
      <c r="F292" s="34"/>
      <c r="G292" s="27">
        <f t="shared" si="23"/>
        <v>46.868833333333335</v>
      </c>
      <c r="H292" s="30">
        <f t="shared" si="24"/>
        <v>15939.35</v>
      </c>
    </row>
    <row r="293" spans="1:8" ht="25.5">
      <c r="A293" s="13" t="s">
        <v>120</v>
      </c>
      <c r="B293" s="3" t="s">
        <v>258</v>
      </c>
      <c r="C293" s="34">
        <v>160700</v>
      </c>
      <c r="D293" s="34">
        <v>187982</v>
      </c>
      <c r="E293" s="34">
        <v>154568.52</v>
      </c>
      <c r="F293" s="34">
        <v>121927.85</v>
      </c>
      <c r="G293" s="27">
        <f t="shared" si="23"/>
        <v>82.2251704950474</v>
      </c>
      <c r="H293" s="30">
        <f t="shared" si="24"/>
        <v>33413.48000000001</v>
      </c>
    </row>
    <row r="294" spans="1:8" ht="12.75">
      <c r="A294" s="3" t="s">
        <v>335</v>
      </c>
      <c r="B294" s="3" t="s">
        <v>379</v>
      </c>
      <c r="C294" s="34">
        <v>10000</v>
      </c>
      <c r="D294" s="34">
        <v>10000</v>
      </c>
      <c r="E294" s="34">
        <v>1867.52</v>
      </c>
      <c r="F294" s="34">
        <v>1788.63</v>
      </c>
      <c r="G294" s="27">
        <f t="shared" si="23"/>
        <v>18.6752</v>
      </c>
      <c r="H294" s="30">
        <f t="shared" si="24"/>
        <v>8132.48</v>
      </c>
    </row>
    <row r="295" spans="1:8" ht="12.75">
      <c r="A295" s="1" t="s">
        <v>93</v>
      </c>
      <c r="B295" s="1" t="s">
        <v>94</v>
      </c>
      <c r="C295" s="33">
        <f aca="true" t="shared" si="31" ref="C295:F296">C296</f>
        <v>100000</v>
      </c>
      <c r="D295" s="33">
        <f>D296</f>
        <v>200000</v>
      </c>
      <c r="E295" s="34"/>
      <c r="F295" s="33">
        <f t="shared" si="31"/>
        <v>300000</v>
      </c>
      <c r="G295" s="28">
        <f t="shared" si="23"/>
        <v>0</v>
      </c>
      <c r="H295" s="33">
        <f t="shared" si="24"/>
        <v>200000</v>
      </c>
    </row>
    <row r="296" spans="1:8" ht="12.75">
      <c r="A296" s="23" t="s">
        <v>95</v>
      </c>
      <c r="B296" s="23" t="s">
        <v>96</v>
      </c>
      <c r="C296" s="31">
        <f t="shared" si="31"/>
        <v>100000</v>
      </c>
      <c r="D296" s="33">
        <f t="shared" si="31"/>
        <v>200000</v>
      </c>
      <c r="E296" s="31">
        <f t="shared" si="31"/>
        <v>0</v>
      </c>
      <c r="F296" s="31">
        <f t="shared" si="31"/>
        <v>300000</v>
      </c>
      <c r="G296" s="28">
        <f t="shared" si="23"/>
        <v>0</v>
      </c>
      <c r="H296" s="33">
        <f t="shared" si="24"/>
        <v>200000</v>
      </c>
    </row>
    <row r="297" spans="1:8" ht="51">
      <c r="A297" s="17" t="s">
        <v>260</v>
      </c>
      <c r="B297" s="3" t="s">
        <v>261</v>
      </c>
      <c r="C297" s="3">
        <v>100000</v>
      </c>
      <c r="D297" s="34">
        <v>200000</v>
      </c>
      <c r="E297" s="34">
        <v>0</v>
      </c>
      <c r="F297" s="34">
        <v>300000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33604000</v>
      </c>
      <c r="E298" s="33">
        <f>E299+E302</f>
        <v>22495000</v>
      </c>
      <c r="F298" s="33">
        <f>F299+F302</f>
        <v>25227100</v>
      </c>
      <c r="G298" s="28">
        <f>E298/D298*100</f>
        <v>66.9414355433877</v>
      </c>
      <c r="H298" s="33">
        <f>D298-E298</f>
        <v>11109000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21016000</v>
      </c>
      <c r="F299" s="33">
        <f>F300</f>
        <v>23703000</v>
      </c>
      <c r="G299" s="28">
        <f>E299/D299*100</f>
        <v>66.07766074516586</v>
      </c>
      <c r="H299" s="33">
        <f>D299-E299</f>
        <v>10789000</v>
      </c>
    </row>
    <row r="300" spans="1:8" ht="25.5">
      <c r="A300" s="22" t="s">
        <v>262</v>
      </c>
      <c r="B300" s="3" t="s">
        <v>263</v>
      </c>
      <c r="C300" s="34">
        <v>31805000</v>
      </c>
      <c r="D300" s="34">
        <v>31805000</v>
      </c>
      <c r="E300" s="34">
        <v>21016000</v>
      </c>
      <c r="F300" s="34">
        <v>23703000</v>
      </c>
      <c r="G300" s="27">
        <f>E300/D300*100</f>
        <v>66.07766074516586</v>
      </c>
      <c r="H300" s="30">
        <f>D300-E300</f>
        <v>10789000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365</v>
      </c>
      <c r="C302" s="1">
        <v>1236885</v>
      </c>
      <c r="D302" s="33">
        <v>1799000</v>
      </c>
      <c r="E302" s="33">
        <v>1479000</v>
      </c>
      <c r="F302" s="33">
        <v>1524100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-501900.55</v>
      </c>
      <c r="F303" s="11">
        <v>-154700.82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2017-10-10T08:43:56Z</cp:lastPrinted>
  <dcterms:created xsi:type="dcterms:W3CDTF">2005-05-20T13:40:13Z</dcterms:created>
  <dcterms:modified xsi:type="dcterms:W3CDTF">2017-10-10T11:25:20Z</dcterms:modified>
  <cp:category/>
  <cp:version/>
  <cp:contentType/>
  <cp:contentStatus/>
</cp:coreProperties>
</file>